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11400" firstSheet="4" activeTab="9"/>
  </bookViews>
  <sheets>
    <sheet name="Rekapitulace stavby" sheetId="1" r:id="rId1"/>
    <sheet name="001 - NÁSTAVBA UČEBEN A S..." sheetId="2" r:id="rId2"/>
    <sheet name="001,1 - Zdravotechnika " sheetId="3" r:id="rId3"/>
    <sheet name="002 - Venkovní učebna" sheetId="4" r:id="rId4"/>
    <sheet name="003 - Venkovní prostranství" sheetId="5" r:id="rId5"/>
    <sheet name="004 - Zateplení 1.NP stáv..." sheetId="6" r:id="rId6"/>
    <sheet name="005 - Ostatní a vedlejší ..." sheetId="7" r:id="rId7"/>
    <sheet name="006 - IT" sheetId="8" r:id="rId8"/>
    <sheet name="007 - EZS, CCTV" sheetId="9" r:id="rId9"/>
    <sheet name="010 - NÁSTAVBA UČEBEN A S..." sheetId="10" r:id="rId10"/>
    <sheet name="011 - Vytápění" sheetId="11" r:id="rId11"/>
    <sheet name="012 - Elektroinstalace" sheetId="12" r:id="rId12"/>
    <sheet name="013 - Vzduchotechnika " sheetId="13" r:id="rId13"/>
    <sheet name="014 - Slaboproud - domácí..." sheetId="14" r:id="rId14"/>
    <sheet name="015 - MaR" sheetId="15" r:id="rId15"/>
    <sheet name="016 - Výtah" sheetId="16" r:id="rId16"/>
    <sheet name="Pokyny pro vyplnění" sheetId="17" r:id="rId17"/>
  </sheets>
  <definedNames>
    <definedName name="_xlnm._FilterDatabase" localSheetId="1" hidden="1">'001 - NÁSTAVBA UČEBEN A S...'!$C$102:$K$1044</definedName>
    <definedName name="_xlnm._FilterDatabase" localSheetId="2" hidden="1">'001,1 - Zdravotechnika '!$C$91:$K$361</definedName>
    <definedName name="_xlnm._FilterDatabase" localSheetId="3" hidden="1">'002 - Venkovní učebna'!$C$83:$K$173</definedName>
    <definedName name="_xlnm._FilterDatabase" localSheetId="4" hidden="1">'003 - Venkovní prostranství'!$C$84:$K$168</definedName>
    <definedName name="_xlnm._FilterDatabase" localSheetId="5" hidden="1">'004 - Zateplení 1.NP stáv...'!$C$86:$K$319</definedName>
    <definedName name="_xlnm._FilterDatabase" localSheetId="6" hidden="1">'005 - Ostatní a vedlejší ...'!$C$82:$K$120</definedName>
    <definedName name="_xlnm._FilterDatabase" localSheetId="7" hidden="1">'006 - IT'!$C$79:$K$176</definedName>
    <definedName name="_xlnm._FilterDatabase" localSheetId="8" hidden="1">'007 - EZS, CCTV'!$C$78:$K$92</definedName>
    <definedName name="_xlnm._FilterDatabase" localSheetId="9" hidden="1">'010 - NÁSTAVBA UČEBEN A S...'!$C$86:$K$141</definedName>
    <definedName name="_xlnm._FilterDatabase" localSheetId="10" hidden="1">'011 - Vytápění'!$C$82:$K$169</definedName>
    <definedName name="_xlnm._FilterDatabase" localSheetId="11" hidden="1">'012 - Elektroinstalace'!$C$85:$K$329</definedName>
    <definedName name="_xlnm._FilterDatabase" localSheetId="12" hidden="1">'013 - Vzduchotechnika '!$C$83:$K$190</definedName>
    <definedName name="_xlnm._FilterDatabase" localSheetId="13" hidden="1">'014 - Slaboproud - domácí...'!$C$76:$K$115</definedName>
    <definedName name="_xlnm._FilterDatabase" localSheetId="14" hidden="1">'015 - MaR'!$C$83:$K$137</definedName>
    <definedName name="_xlnm._FilterDatabase" localSheetId="15" hidden="1">'016 - Výtah'!$C$77:$K$87</definedName>
    <definedName name="_xlnm.Print_Area" localSheetId="1">'001 - NÁSTAVBA UČEBEN A S...'!$C$4:$J$36,'001 - NÁSTAVBA UČEBEN A S...'!$C$42:$J$84,'001 - NÁSTAVBA UČEBEN A S...'!$C$90:$K$1044</definedName>
    <definedName name="_xlnm.Print_Area" localSheetId="2">'001,1 - Zdravotechnika '!$C$4:$J$36,'001,1 - Zdravotechnika '!$C$42:$J$73,'001,1 - Zdravotechnika '!$C$79:$K$361</definedName>
    <definedName name="_xlnm.Print_Area" localSheetId="3">'002 - Venkovní učebna'!$C$4:$J$36,'002 - Venkovní učebna'!$C$42:$J$65,'002 - Venkovní učebna'!$C$71:$K$173</definedName>
    <definedName name="_xlnm.Print_Area" localSheetId="4">'003 - Venkovní prostranství'!$C$4:$J$36,'003 - Venkovní prostranství'!$C$42:$J$66,'003 - Venkovní prostranství'!$C$72:$K$168</definedName>
    <definedName name="_xlnm.Print_Area" localSheetId="5">'004 - Zateplení 1.NP stáv...'!$C$4:$J$36,'004 - Zateplení 1.NP stáv...'!$C$42:$J$68,'004 - Zateplení 1.NP stáv...'!$C$74:$K$319</definedName>
    <definedName name="_xlnm.Print_Area" localSheetId="6">'005 - Ostatní a vedlejší ...'!$C$4:$J$36,'005 - Ostatní a vedlejší ...'!$C$42:$J$64,'005 - Ostatní a vedlejší ...'!$C$70:$K$120</definedName>
    <definedName name="_xlnm.Print_Area" localSheetId="7">'006 - IT'!$C$4:$J$36,'006 - IT'!$C$42:$J$61,'006 - IT'!$C$67:$K$176</definedName>
    <definedName name="_xlnm.Print_Area" localSheetId="8">'007 - EZS, CCTV'!$C$4:$J$36,'007 - EZS, CCTV'!$C$42:$J$60,'007 - EZS, CCTV'!$C$66:$K$92</definedName>
    <definedName name="_xlnm.Print_Area" localSheetId="9">'010 - NÁSTAVBA UČEBEN A S...'!$C$4:$J$36,'010 - NÁSTAVBA UČEBEN A S...'!$C$42:$J$68,'010 - NÁSTAVBA UČEBEN A S...'!$C$74:$K$141</definedName>
    <definedName name="_xlnm.Print_Area" localSheetId="10">'011 - Vytápění'!$C$4:$J$36,'011 - Vytápění'!$C$42:$J$64,'011 - Vytápění'!$C$70:$K$169</definedName>
    <definedName name="_xlnm.Print_Area" localSheetId="11">'012 - Elektroinstalace'!$C$4:$J$36,'012 - Elektroinstalace'!$C$42:$J$67,'012 - Elektroinstalace'!$C$73:$K$329</definedName>
    <definedName name="_xlnm.Print_Area" localSheetId="12">'013 - Vzduchotechnika '!$C$4:$J$36,'013 - Vzduchotechnika '!$C$42:$J$65,'013 - Vzduchotechnika '!$C$71:$K$190</definedName>
    <definedName name="_xlnm.Print_Area" localSheetId="13">'014 - Slaboproud - domácí...'!$C$4:$J$36,'014 - Slaboproud - domácí...'!$C$42:$J$58,'014 - Slaboproud - domácí...'!$C$64:$K$115</definedName>
    <definedName name="_xlnm.Print_Area" localSheetId="14">'015 - MaR'!$C$4:$J$36,'015 - MaR'!$C$42:$J$65,'015 - MaR'!$C$71:$K$137</definedName>
    <definedName name="_xlnm.Print_Area" localSheetId="15">'016 - Výtah'!$C$4:$J$36,'016 - Výtah'!$C$42:$J$59,'016 - Výtah'!$C$65:$K$87</definedName>
    <definedName name="_xlnm.Print_Area" localSheetId="16">'Pokyny pro vyplnění'!$B$2:$K$69,'Pokyny pro vyplnění'!$B$72:$K$116,'Pokyny pro vyplnění'!$B$119:$K$188,'Pokyny pro vyplnění'!$B$196:$K$216</definedName>
    <definedName name="_xlnm.Print_Area" localSheetId="0">'Rekapitulace stavby'!$D$4:$AO$33,'Rekapitulace stavby'!$C$39:$AQ$67</definedName>
    <definedName name="_xlnm.Print_Titles" localSheetId="0">'Rekapitulace stavby'!$49:$49</definedName>
    <definedName name="_xlnm.Print_Titles" localSheetId="1">'001 - NÁSTAVBA UČEBEN A S...'!$102:$102</definedName>
    <definedName name="_xlnm.Print_Titles" localSheetId="3">'002 - Venkovní učebna'!$83:$83</definedName>
    <definedName name="_xlnm.Print_Titles" localSheetId="4">'003 - Venkovní prostranství'!$84:$84</definedName>
    <definedName name="_xlnm.Print_Titles" localSheetId="5">'004 - Zateplení 1.NP stáv...'!$86:$86</definedName>
    <definedName name="_xlnm.Print_Titles" localSheetId="6">'005 - Ostatní a vedlejší ...'!$82:$82</definedName>
    <definedName name="_xlnm.Print_Titles" localSheetId="7">'006 - IT'!$79:$79</definedName>
    <definedName name="_xlnm.Print_Titles" localSheetId="9">'010 - NÁSTAVBA UČEBEN A S...'!$86:$86</definedName>
    <definedName name="_xlnm.Print_Titles" localSheetId="10">'011 - Vytápění'!$82:$82</definedName>
    <definedName name="_xlnm.Print_Titles" localSheetId="11">'012 - Elektroinstalace'!$85:$85</definedName>
    <definedName name="_xlnm.Print_Titles" localSheetId="12">'013 - Vzduchotechnika '!$83:$83</definedName>
    <definedName name="_xlnm.Print_Titles" localSheetId="13">'014 - Slaboproud - domácí...'!$76:$76</definedName>
    <definedName name="_xlnm.Print_Titles" localSheetId="14">'015 - MaR'!$83:$83</definedName>
    <definedName name="_xlnm.Print_Titles" localSheetId="15">'016 - Výtah'!$77:$77</definedName>
  </definedNames>
  <calcPr calcId="162913"/>
</workbook>
</file>

<file path=xl/sharedStrings.xml><?xml version="1.0" encoding="utf-8"?>
<sst xmlns="http://schemas.openxmlformats.org/spreadsheetml/2006/main" count="28843" uniqueCount="4243">
  <si>
    <t>Export VZ</t>
  </si>
  <si>
    <t>List obsahuje:</t>
  </si>
  <si>
    <t>1) Rekapitulace stavby</t>
  </si>
  <si>
    <t>2) Rekapitulace objektů stavby a soupisů prací</t>
  </si>
  <si>
    <t>3.0</t>
  </si>
  <si>
    <t>ZAMOK</t>
  </si>
  <si>
    <t>False</t>
  </si>
  <si>
    <t>{cf446b04-3d39-43eb-bc96-1e5d68833781}</t>
  </si>
  <si>
    <t>0,01</t>
  </si>
  <si>
    <t>21</t>
  </si>
  <si>
    <t>15</t>
  </si>
  <si>
    <t>REKAPITULACE STAVBY</t>
  </si>
  <si>
    <t>v ---  níže se nacházejí doplnkové a pomocné údaje k sestavám  --- v</t>
  </si>
  <si>
    <t>Návod na vyplnění</t>
  </si>
  <si>
    <t>0,001</t>
  </si>
  <si>
    <t>Kód:</t>
  </si>
  <si>
    <t>2017140400k</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</si>
  <si>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</si>
  <si>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</si>
  <si>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NÁSTAVBA UČEBEN A STAVEBNÍ ÚPRAVYJÍDELNY A ŠKOLNÍ DRUŽINY ZŠ A MŠ DĚLNICKÁ KARVINÁ</t>
  </si>
  <si>
    <t>KSO:</t>
  </si>
  <si>
    <t>801 32</t>
  </si>
  <si>
    <t>CC-CZ:</t>
  </si>
  <si>
    <t/>
  </si>
  <si>
    <t>Místo:</t>
  </si>
  <si>
    <t>Karviná</t>
  </si>
  <si>
    <t>Datum:</t>
  </si>
  <si>
    <t>14. 4. 2017</t>
  </si>
  <si>
    <t>Zadavatel:</t>
  </si>
  <si>
    <t>IČ:</t>
  </si>
  <si>
    <t>Statutární město Karviná</t>
  </si>
  <si>
    <t>DIČ:</t>
  </si>
  <si>
    <t>Uchazeč:</t>
  </si>
  <si>
    <t>Vyplň údaj</t>
  </si>
  <si>
    <t>Projektant:</t>
  </si>
  <si>
    <t>ATRIS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</si>
  <si>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</si>
  <si>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</si>
  <si>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</si>
  <si>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</si>
  <si>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</si>
  <si>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</si>
  <si>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</si>
  <si>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</si>
  <si>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</si>
  <si>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</si>
  <si>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</si>
  <si>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</si>
  <si>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</si>
  <si>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</si>
  <si>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</si>
  <si>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</si>
  <si>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</si>
  <si>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</si>
  <si>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</si>
  <si>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</si>
  <si>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</si>
  <si>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</si>
  <si>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</si>
  <si>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</si>
  <si>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</si>
  <si>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</si>
  <si>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</si>
  <si>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</si>
  <si>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</si>
  <si>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</si>
  <si>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</si>
  <si>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</si>
  <si>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</si>
  <si>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</si>
  <si>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</si>
  <si>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</si>
  <si>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</si>
  <si>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</si>
  <si>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</si>
  <si>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</si>
  <si>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</si>
  <si>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001</t>
  </si>
  <si>
    <t>STA</t>
  </si>
  <si>
    <t>1</t>
  </si>
  <si>
    <t>{2a3108c2-2441-41cc-b8ab-2c47b93f7db6}</t>
  </si>
  <si>
    <t>2</t>
  </si>
  <si>
    <t>001,1</t>
  </si>
  <si>
    <t xml:space="preserve">Zdravotechnika </t>
  </si>
  <si>
    <t>{590b9795-39fd-4d44-bcdb-5bda3ad08127}</t>
  </si>
  <si>
    <t>002</t>
  </si>
  <si>
    <t>Venkovní učebna</t>
  </si>
  <si>
    <t>{395a735b-9f9b-4e40-bf75-6ed6a10e2811}</t>
  </si>
  <si>
    <t>003</t>
  </si>
  <si>
    <t>Venkovní prostranství</t>
  </si>
  <si>
    <t>{00af13f6-cfce-4cd4-a2b4-3bda5b66d8a4}</t>
  </si>
  <si>
    <t>004</t>
  </si>
  <si>
    <t xml:space="preserve">Zateplení 1.NP stávajícího objektu </t>
  </si>
  <si>
    <t>{d633ed99-9c10-4b0e-ab29-214638712423}</t>
  </si>
  <si>
    <t>005</t>
  </si>
  <si>
    <t xml:space="preserve">Ostatní a vedlejší náklady </t>
  </si>
  <si>
    <t>{a50d00d8-67a4-4a96-ad07-91af17318729}</t>
  </si>
  <si>
    <t>006</t>
  </si>
  <si>
    <t>IT</t>
  </si>
  <si>
    <t>{92e19a0f-14a6-426b-bf32-e8a6b2b4d589}</t>
  </si>
  <si>
    <t>007</t>
  </si>
  <si>
    <t>EZS, CCTV</t>
  </si>
  <si>
    <t>{4bdbd1b2-e94e-4911-86f4-e4caa7385da8}</t>
  </si>
  <si>
    <t>010</t>
  </si>
  <si>
    <t>NÁSTAVBA UČEBEN A STAVEBNÍ ÚPRAVYJÍDELNY A ŠKOLNÍ DRUŽINY ZŠ A MŠ DĚLNICKÁ KARVINÁ - neuzn. náklady</t>
  </si>
  <si>
    <t>{4a030343-8ebd-44ff-bd82-df4294c61f17}</t>
  </si>
  <si>
    <t>011</t>
  </si>
  <si>
    <t>Vytápění</t>
  </si>
  <si>
    <t>{0ef56c7a-42bc-4883-88f4-9c88e1b1c7f6}</t>
  </si>
  <si>
    <t>012</t>
  </si>
  <si>
    <t>Elektroinstalace</t>
  </si>
  <si>
    <t>{b2f8e256-bce2-42f1-ada7-1f38719b500d}</t>
  </si>
  <si>
    <t>013</t>
  </si>
  <si>
    <t xml:space="preserve">Vzduchotechnika </t>
  </si>
  <si>
    <t>{1ac50dc8-367c-40c8-bc14-331259b1f334}</t>
  </si>
  <si>
    <t>014</t>
  </si>
  <si>
    <t xml:space="preserve">Slaboproud - domácí rozhlas </t>
  </si>
  <si>
    <t>{46b4eda0-3e53-44f3-9722-7c8628db7f6d}</t>
  </si>
  <si>
    <t>015</t>
  </si>
  <si>
    <t>MaR</t>
  </si>
  <si>
    <t>{ad1eefec-a5b7-47ed-b578-562eaf1abd56}</t>
  </si>
  <si>
    <t>016</t>
  </si>
  <si>
    <t>Výtah</t>
  </si>
  <si>
    <t>{7bfc4702-78b4-438c-bdf0-e7239fb94602}</t>
  </si>
  <si>
    <t>1) Krycí list soupisu</t>
  </si>
  <si>
    <t>2) Rekapitulace</t>
  </si>
  <si>
    <t>3) Soupis prací</t>
  </si>
  <si>
    <t>Zpět na list:</t>
  </si>
  <si>
    <t>Rekapitulace stavby</t>
  </si>
  <si>
    <t>KRYCÍ LIST SOUPISU</t>
  </si>
  <si>
    <t>Objekt:</t>
  </si>
  <si>
    <t>001 - NÁSTAVBA UČEBEN A STAVEBNÍ ÚPRAVYJÍDELNY A ŠKOLNÍ DRUŽINY ZŠ A MŠ DĚLNICKÁ KARVINÁ</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</si>
  <si>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</si>
  <si>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</si>
  <si>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</si>
  <si>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</si>
  <si>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</si>
  <si>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</si>
  <si>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</si>
  <si>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</si>
  <si>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</si>
  <si>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</si>
  <si>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</si>
  <si>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</si>
  <si>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94 - Lešení a stavební výtahy</t>
  </si>
  <si>
    <t xml:space="preserve">      99 - Přesuny hmot a suti</t>
  </si>
  <si>
    <t xml:space="preserve">    96 - Bourání konstrukcí</t>
  </si>
  <si>
    <t xml:space="preserve">    997 - Přesun sutě</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</si>
  <si>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</si>
  <si>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</si>
  <si>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</si>
  <si>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</si>
  <si>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</si>
  <si>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</si>
  <si>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</si>
  <si>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</si>
  <si>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</si>
  <si>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</si>
  <si>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</si>
  <si>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773 - Podlahy z litého teraca</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</si>
  <si>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</si>
  <si>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</si>
  <si>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</si>
  <si>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</si>
  <si>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</si>
  <si>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</si>
  <si>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</si>
  <si>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</si>
  <si>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</si>
  <si>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</si>
  <si>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</si>
  <si>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</si>
  <si>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</si>
  <si>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</si>
  <si>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</si>
  <si>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</si>
  <si>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</si>
  <si>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</si>
  <si>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</si>
  <si>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</si>
  <si>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</si>
  <si>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</si>
  <si>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</si>
  <si>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</si>
  <si>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komunikací pro pěší z betonových nebo kamenných dlaždic</t>
  </si>
  <si>
    <t>m2</t>
  </si>
  <si>
    <t>CS ÚRS 2017 01</t>
  </si>
  <si>
    <t>4</t>
  </si>
  <si>
    <t>191177310</t>
  </si>
  <si>
    <t>VV</t>
  </si>
  <si>
    <t>"viz.v.č D.1.1.b)01-st. okapový chodník"(29+67)</t>
  </si>
  <si>
    <t>113106123</t>
  </si>
  <si>
    <t>Rozebrání dlažeb komunikací pro pěší ze zámkových dlaždic</t>
  </si>
  <si>
    <t>-1465508446</t>
  </si>
  <si>
    <t>"viz.v.č D.1.1.b)01-st. chodník"191</t>
  </si>
  <si>
    <t>3</t>
  </si>
  <si>
    <t>113107122</t>
  </si>
  <si>
    <t>Odstranění podkladu pl do 50 m2 z kameniva drceného tl 200 mm</t>
  </si>
  <si>
    <t>-836339333</t>
  </si>
  <si>
    <t>Součet</t>
  </si>
  <si>
    <t>113107136</t>
  </si>
  <si>
    <t>Odstranění podkladu pl do 50 m2 z betonu vyztuženého sítěmi tl 150 mm</t>
  </si>
  <si>
    <t>-1866633449</t>
  </si>
  <si>
    <t>5</t>
  </si>
  <si>
    <t>113107162</t>
  </si>
  <si>
    <t>Odstranění podkladu pl přes 50 do 200 m2 z kameniva drceného tl 200 mm</t>
  </si>
  <si>
    <t>1034072720</t>
  </si>
  <si>
    <t>6</t>
  </si>
  <si>
    <t>113107176</t>
  </si>
  <si>
    <t>Odstranění podkladu pl přes 50 m2 do 200 m2 z betonu vyztuženého sítěmi tl 150 mm</t>
  </si>
  <si>
    <t>-846597683</t>
  </si>
  <si>
    <t>"st. betonová plochs"1*2+4,2*2</t>
  </si>
  <si>
    <t>7</t>
  </si>
  <si>
    <t>113202111</t>
  </si>
  <si>
    <t>Vytrhání obrub krajníků obrubníků stojatých</t>
  </si>
  <si>
    <t>m</t>
  </si>
  <si>
    <t>-1908947149</t>
  </si>
  <si>
    <t>"viz.v.č. D.1.1.b)01"13,2+129</t>
  </si>
  <si>
    <t>8</t>
  </si>
  <si>
    <t>121101103</t>
  </si>
  <si>
    <t>Sejmutí ornice s přemístěním na vzdálenost do 250 m</t>
  </si>
  <si>
    <t>m3</t>
  </si>
  <si>
    <t>2111468419</t>
  </si>
  <si>
    <t>"před zahájením stavby "230*0,15+210*0,15</t>
  </si>
  <si>
    <t>9</t>
  </si>
  <si>
    <t>130901121</t>
  </si>
  <si>
    <t>Bourání kcí v hloubených vykopávkách ze zdiva z betonu prostého ručně</t>
  </si>
  <si>
    <t>-39069615</t>
  </si>
  <si>
    <t>"viz. v.č. D.1.1.b)01-pro nové základy- 1%"80*2,6*0,01</t>
  </si>
  <si>
    <t>100*1,95*0,01</t>
  </si>
  <si>
    <t>50*1,9*0,01</t>
  </si>
  <si>
    <t>10</t>
  </si>
  <si>
    <t>130901123</t>
  </si>
  <si>
    <t>Bourání kcí v hloubených vykopávkách ze zdiva ze ŽB nebo předpjatého ručně</t>
  </si>
  <si>
    <t>1098539784</t>
  </si>
  <si>
    <t>11</t>
  </si>
  <si>
    <t>131301202</t>
  </si>
  <si>
    <t>Hloubení jam zapažených v hornině tř. 4 objemu do 1000 m3</t>
  </si>
  <si>
    <t>1366372747</t>
  </si>
  <si>
    <t>"viz. v.č. D.1.1.b)01-pro nové základy- 50%"80*2,6*0,5</t>
  </si>
  <si>
    <t>100*1,95*0,5</t>
  </si>
  <si>
    <t>50*1,9*0,5</t>
  </si>
  <si>
    <t>12</t>
  </si>
  <si>
    <t>131301209</t>
  </si>
  <si>
    <t>Příplatek za lepivost u hloubení jam zapažených v hornině tř. 4</t>
  </si>
  <si>
    <t>587715693</t>
  </si>
  <si>
    <t>13</t>
  </si>
  <si>
    <t>131303101</t>
  </si>
  <si>
    <t>Hloubení jam ručním nebo pneum nářadím v soudržných horninách tř. 4</t>
  </si>
  <si>
    <t>-1131431081</t>
  </si>
  <si>
    <t>"viz. v.č. D.1.1.b)01-pro nové základy- 48%"80*2,6*0,48</t>
  </si>
  <si>
    <t>100*1,95*0,48</t>
  </si>
  <si>
    <t>50*1,9*0,48</t>
  </si>
  <si>
    <t>14</t>
  </si>
  <si>
    <t>131303109</t>
  </si>
  <si>
    <t>Příplatek za lepivost u hloubení jam ručním nebo pneum nářadím v hornině tř. 4</t>
  </si>
  <si>
    <t>-818127253</t>
  </si>
  <si>
    <t>132312101</t>
  </si>
  <si>
    <t>Hloubení rýh š do 600 mm ručním nebo pneum nářadím v soudržných horninách tř. 4</t>
  </si>
  <si>
    <t>CS ÚRS 2016 01</t>
  </si>
  <si>
    <t>756613812</t>
  </si>
  <si>
    <t>"viz.v.č D.1.1.b)01"14*1*0,4+106*0,4+97*0,4</t>
  </si>
  <si>
    <t>16</t>
  </si>
  <si>
    <t>132312109</t>
  </si>
  <si>
    <t>Příplatek za lepivost u hloubení rýh š do 600 mm ručním nebo pneum nářadím v hornině tř. 4</t>
  </si>
  <si>
    <t>-1453520541</t>
  </si>
  <si>
    <t>17</t>
  </si>
  <si>
    <t>151101201</t>
  </si>
  <si>
    <t>Zřízení příložného pažení stěn výkopu hl do 4 m</t>
  </si>
  <si>
    <t>-751119764</t>
  </si>
  <si>
    <t>"viz. v.č. D.1.1.b)01-pro nové základy- "54+104+100</t>
  </si>
  <si>
    <t>18</t>
  </si>
  <si>
    <t>151101211</t>
  </si>
  <si>
    <t>Odstranění příložného pažení stěn hl do 4 m</t>
  </si>
  <si>
    <t>1934948106</t>
  </si>
  <si>
    <t>19</t>
  </si>
  <si>
    <t>161101101</t>
  </si>
  <si>
    <t>Svislé přemístění výkopku z horniny tř. 1 až 4 hl výkopu do 2,5 m</t>
  </si>
  <si>
    <t>-2132672398</t>
  </si>
  <si>
    <t>249+239,04+86,8</t>
  </si>
  <si>
    <t>20</t>
  </si>
  <si>
    <t>162701105</t>
  </si>
  <si>
    <t>Vodorovné přemístění do 10000 m výkopku/sypaniny z horniny tř. 1 až 4</t>
  </si>
  <si>
    <t>-1449064064</t>
  </si>
  <si>
    <t>"odvoz přebytečné zeminy na skládku"49,294+30,296+3,578+36,258+26,216</t>
  </si>
  <si>
    <t>162701109</t>
  </si>
  <si>
    <t>Příplatek k vodorovnému přemístění výkopku/sypaniny z horniny tř. 1 až 4 ZKD 1000 m přes 10000 m</t>
  </si>
  <si>
    <t>-903701260</t>
  </si>
  <si>
    <t>"do 15 km"145,642*5</t>
  </si>
  <si>
    <t>22</t>
  </si>
  <si>
    <t>167101102</t>
  </si>
  <si>
    <t>Nakládání výkopku z hornin tř. 1 až 4 přes 100 m3</t>
  </si>
  <si>
    <t>907341276</t>
  </si>
  <si>
    <t>23</t>
  </si>
  <si>
    <t>171201201</t>
  </si>
  <si>
    <t>Uložení sypaniny na skládky</t>
  </si>
  <si>
    <t>2015226783</t>
  </si>
  <si>
    <t>24</t>
  </si>
  <si>
    <t>171201211</t>
  </si>
  <si>
    <t>Poplatek za uložení odpadu ze sypaniny na skládce (skládkovné)</t>
  </si>
  <si>
    <t>t</t>
  </si>
  <si>
    <t>1434173092</t>
  </si>
  <si>
    <t>145,642*1,8</t>
  </si>
  <si>
    <t>25</t>
  </si>
  <si>
    <t>174101101</t>
  </si>
  <si>
    <t>Zásyp jam, šachet rýh nebo kolem objektů sypaninou se zhutněním</t>
  </si>
  <si>
    <t>-780182333</t>
  </si>
  <si>
    <t>(249+239,04)-145,642</t>
  </si>
  <si>
    <t>Zakládání</t>
  </si>
  <si>
    <t>26</t>
  </si>
  <si>
    <t>213311113</t>
  </si>
  <si>
    <t>Polštáře zhutněné pod základy z kameniva drceného frakce 16 až 63 mm</t>
  </si>
  <si>
    <t>-1886359614</t>
  </si>
  <si>
    <t>"VIZ.V.Č. VS-339-1704-10-ZÁKLADY POD VÝTAH"4,13*3,61*0,2</t>
  </si>
  <si>
    <t>"doplnění základové desky po vybourané podlaze" (10,5+14,5+1+1,2)*0,2</t>
  </si>
  <si>
    <t>"viz.v.č. VS-339-1704-08 - ZP1-ZP6"0,6*0,7*0,2*2</t>
  </si>
  <si>
    <t>0,7*0,9*0,2*2+1*1,4*0,2+1*0,7*0,2</t>
  </si>
  <si>
    <t>0,9*0,8*0,2*2+0,7*0,9*0,23*2</t>
  </si>
  <si>
    <t>"viz.v.č VS-339-1704-10"</t>
  </si>
  <si>
    <t>"ZP13,14"2,1*2,1*0,2+1,9*1,9*0,2</t>
  </si>
  <si>
    <t>"ZP11,12"0,6*0,7*0,2*2+1,5*1,5*0,2</t>
  </si>
  <si>
    <t>"ZP7-ZP10"2,2*1,7*00,2+1,8*1,7*0,2+1*1*0,2+1,4*1,4*0,2</t>
  </si>
  <si>
    <t>"pod patkou ZP13.14"7,2*4,9*1</t>
  </si>
  <si>
    <t>27</t>
  </si>
  <si>
    <t>273321611</t>
  </si>
  <si>
    <t>Základové desky ze ŽB bez zvýšených nároků na prostředí tř. C 30/37</t>
  </si>
  <si>
    <t>-410693586</t>
  </si>
  <si>
    <t>"VIZ.V.Č. VS-339-1704-10-ZÁKLADY POD VÝTAH"4,13*3,61*0,5</t>
  </si>
  <si>
    <t>4,13*0,78*1,5*2+3,61*1,08*1,5+3,61*0,6*1,5</t>
  </si>
  <si>
    <t>"doplnění základové desky po vybourané podlaze" (10,5+14,5+1+1,2)*0,15</t>
  </si>
  <si>
    <t>28</t>
  </si>
  <si>
    <t>273351215</t>
  </si>
  <si>
    <t>Zřízení bednění stěn základových desek</t>
  </si>
  <si>
    <t>-815909499</t>
  </si>
  <si>
    <t>"VIZ.V.Č. VS-339-1704-10-ZÁKLADY POD VÝTAH"</t>
  </si>
  <si>
    <t>4,13*0,6*2+3,61*0,6*2+4,13*1,5*2*2+3,61*1,5*2*2</t>
  </si>
  <si>
    <t>29</t>
  </si>
  <si>
    <t>273351216</t>
  </si>
  <si>
    <t>Odstranění bednění stěn základových desek</t>
  </si>
  <si>
    <t>1435058414</t>
  </si>
  <si>
    <t>30</t>
  </si>
  <si>
    <t>273361821</t>
  </si>
  <si>
    <t>Výztuž základových desek betonářskou ocelí 10 505 (R)</t>
  </si>
  <si>
    <t>-202154832</t>
  </si>
  <si>
    <t>"VÝTAHOVÁ ŠACHTA-DESKA, STĚNY"3159,44*1,1*0,001</t>
  </si>
  <si>
    <t>"výztuž základové desky - doplnění po kanalizaci , provázání se stávající deskou"300*1,2*0,89*1,1*0,001</t>
  </si>
  <si>
    <t>31</t>
  </si>
  <si>
    <t>275321111</t>
  </si>
  <si>
    <t>Základové patky ze ŽB bez zvýšených nároků na prostředí tř. C 8/10</t>
  </si>
  <si>
    <t>1228954292</t>
  </si>
  <si>
    <t>"VIZ.V.Č.VS-339-1704-10"4,13*3,61*0,1+2,1*2,1*0,1+1,9*1,9*0,1+0,6*0,7*0,1*2+1,7*1,7*0,1+1,4*1,4*0,1+1*1*0,1+2,5*1,7*0,1+2,2*1,7*0,1</t>
  </si>
  <si>
    <t>32</t>
  </si>
  <si>
    <t>275321511</t>
  </si>
  <si>
    <t>Základové patky ze ŽB bez zvýšených nároků na prostředí tř. C 25/30</t>
  </si>
  <si>
    <t>273149005</t>
  </si>
  <si>
    <t>"viz.v.č. VS-339-1704-08 - ZP1-ZP6"0,6*0,7*1,25*2</t>
  </si>
  <si>
    <t>0,7*0,9*1,25*2+1*1,4*1,25+1*0,7*1,25</t>
  </si>
  <si>
    <t>0,9*0,8*2,3*2+0,7*0,9*2,3*2</t>
  </si>
  <si>
    <t>"ZP13,14"2,1*2,1*1,65+1,9*1,9*1,65</t>
  </si>
  <si>
    <t>"ZP11,12"0,6*0,7*0,9*2+1,7*1,7*0,9</t>
  </si>
  <si>
    <t>"ZP7-ZP10"2,2*1,7*0,9+2,5*1,7*0,9+1*1*0,9+1,4*1,4*0,9</t>
  </si>
  <si>
    <t>33</t>
  </si>
  <si>
    <t>275321611</t>
  </si>
  <si>
    <t>Základové patky ze ŽB bez zvýšených nároků na prostředí tř. C 30/37</t>
  </si>
  <si>
    <t>805730788</t>
  </si>
  <si>
    <t>34</t>
  </si>
  <si>
    <t>275351215</t>
  </si>
  <si>
    <t>Zřízení bednění stěn základových patek</t>
  </si>
  <si>
    <t>-946698744</t>
  </si>
  <si>
    <t>"viz.v.č. VS-339-1704-08 - ZP1-ZP6"(0,6*2+0,7*2)*1,25*2</t>
  </si>
  <si>
    <t>(0,7*2+0,9*2)*1,25*2+(1*2+1,4*2)*1,25+(1*2+0,7*2)*1,25</t>
  </si>
  <si>
    <t>(0,9*2+0,8*2)*2,3*2+(0,7*2+0,9*2)*2,3*2</t>
  </si>
  <si>
    <t>"ZP13,14"(2,1*4)*1,75+1,9*4*1,75</t>
  </si>
  <si>
    <t>"ZP11,12"(0,6*2+0,7*2)*1*2+(1,7*4)*1</t>
  </si>
  <si>
    <t>"ZP7-ZP10"(2,2*2+1,7*2)*1+(1,8*2+2,5*2)*1+(1*4)*1+(1,4*4)*1</t>
  </si>
  <si>
    <t>35</t>
  </si>
  <si>
    <t>275351216</t>
  </si>
  <si>
    <t>Odstranění bednění stěn základových patek</t>
  </si>
  <si>
    <t>-2127147544</t>
  </si>
  <si>
    <t>36</t>
  </si>
  <si>
    <t>275361821</t>
  </si>
  <si>
    <t>Výztuž základových patek betonářskou ocelí 10 505 (R)</t>
  </si>
  <si>
    <t>1480921145</t>
  </si>
  <si>
    <t>"VIZ. VS-339-1704-11-PATKA ZP7,8,10,11"1014,88*1,1*0,001</t>
  </si>
  <si>
    <t>Svislé a kompletní konstrukce</t>
  </si>
  <si>
    <t>37</t>
  </si>
  <si>
    <t>311272123</t>
  </si>
  <si>
    <t>Zdivo nosné tl 200 mm z pórobetonových přesných hladkých tvárnic porobetonových  hmotnosti 500 kg/m3</t>
  </si>
  <si>
    <t>1842734228</t>
  </si>
  <si>
    <t>"viz.v.č. D.1.1.b)07" 0,325*3*0,2+0,5*3*0,2</t>
  </si>
  <si>
    <t>38</t>
  </si>
  <si>
    <t>311272611</t>
  </si>
  <si>
    <t>Zdivo nosné tl 450mm z pórobetonových přesných hladkých tvárnic  hmotnosti 300 kg/m3</t>
  </si>
  <si>
    <t>-615885463</t>
  </si>
  <si>
    <t>"viz.v.č D.1.1.b)08-1.NP - podezdění parapetu "1,3*0,85*0,45*3</t>
  </si>
  <si>
    <t>1,45*0,6*0,45</t>
  </si>
  <si>
    <t>39</t>
  </si>
  <si>
    <t>317234410</t>
  </si>
  <si>
    <t>Vyzdívka mezi nosníky z cihel pálených na MC</t>
  </si>
  <si>
    <t>-214270778</t>
  </si>
  <si>
    <t>"dozdívka překladů"1,1*0,18*0,1</t>
  </si>
  <si>
    <t>1,65*0,1*0,1</t>
  </si>
  <si>
    <t>1,8*0,12*0,45</t>
  </si>
  <si>
    <t>40</t>
  </si>
  <si>
    <t>340238234</t>
  </si>
  <si>
    <t>Zazdívka otvorů pl do 1 m2 v příčkách nebo stěnách z příčkovek porobetonových tl 125 mm</t>
  </si>
  <si>
    <t>1409377003</t>
  </si>
  <si>
    <t>"viz.v.č D.1.1.b)08-1.NP"0,8*2,1</t>
  </si>
  <si>
    <t>41</t>
  </si>
  <si>
    <t>317944323</t>
  </si>
  <si>
    <t>Válcované nosníky č.14 až 22 dodatečně osazované do připravených otvorů</t>
  </si>
  <si>
    <t>-1654568852</t>
  </si>
  <si>
    <t>"viz.v.č D.1.1.b)08)-překlady a-c"2*1,1*21,9*1,1*0,001</t>
  </si>
  <si>
    <t>2*1,65*8,34*1,1*0,001</t>
  </si>
  <si>
    <t>4*1,8*11,1*1,1*0,001</t>
  </si>
  <si>
    <t>0,44*0,15*2*62,8*1,1*0,001</t>
  </si>
  <si>
    <t>42</t>
  </si>
  <si>
    <t>340238235</t>
  </si>
  <si>
    <t>Zazdívka otvorů pl do 1 m2 v příčkách nebo stěnách z příčkovek porobetonových  tl 150 mm</t>
  </si>
  <si>
    <t>994145266</t>
  </si>
  <si>
    <t>"viz.v.č. D.1.1.b)07"0,6*3+0,45*3</t>
  </si>
  <si>
    <t>43</t>
  </si>
  <si>
    <t>340239235</t>
  </si>
  <si>
    <t>Zazdívka otvorů pl do 4 m2 v příčkách nebo stěnách z příčkovek porobetonových  tl 150 mm</t>
  </si>
  <si>
    <t>107671017</t>
  </si>
  <si>
    <t>"viz.v.č. D.1.1.b)07"1,55*3*3+1*3</t>
  </si>
  <si>
    <t>Vodorovné konstrukce</t>
  </si>
  <si>
    <t>44</t>
  </si>
  <si>
    <t>417321414</t>
  </si>
  <si>
    <t>Ztužující pásy a věnce ze ŽB tř. C 20/25</t>
  </si>
  <si>
    <t>-1345694497</t>
  </si>
  <si>
    <t>"viz.v.č VS-339-1704-06"106,3*0,15*0,45</t>
  </si>
  <si>
    <t>45</t>
  </si>
  <si>
    <t>417351115</t>
  </si>
  <si>
    <t>Zřízení bednění ztužujících věnců</t>
  </si>
  <si>
    <t>-1522114857</t>
  </si>
  <si>
    <t>"viz.v.č VS-339-1704-06"106,3*0,15*2</t>
  </si>
  <si>
    <t>46</t>
  </si>
  <si>
    <t>417351116</t>
  </si>
  <si>
    <t>Odstranění bednění ztužujících věnců</t>
  </si>
  <si>
    <t>-663863024</t>
  </si>
  <si>
    <t>47</t>
  </si>
  <si>
    <t>417361821</t>
  </si>
  <si>
    <t>Výztuž ztužujících pásů a věnců betonářskou ocelí 10 505</t>
  </si>
  <si>
    <t>-843077053</t>
  </si>
  <si>
    <t>"viz.v.č VS-339-1704-06"1535,96*1,1*0,001</t>
  </si>
  <si>
    <t>Úpravy povrchů, podlahy a osazování výplní</t>
  </si>
  <si>
    <t>48</t>
  </si>
  <si>
    <t>611321141</t>
  </si>
  <si>
    <t>Vápenocementová omítka štuková dvouvrstvá vnitřních stropů rovných nanášená ručně</t>
  </si>
  <si>
    <t>1978511486</t>
  </si>
  <si>
    <t>"viz.v.č D.1.1.b)08-hyg. zázemí, šatna"1,11+1,82+1,26+3,57+8,47+4,72+7,38+40,56</t>
  </si>
  <si>
    <t>49</t>
  </si>
  <si>
    <t>611325422</t>
  </si>
  <si>
    <t xml:space="preserve">Příprava podkladu stropu  před provedením malířských prací - předpoklad 30% nové omítky </t>
  </si>
  <si>
    <t>1558503282</t>
  </si>
  <si>
    <t>"viz.v.č D.1.1.b)01,07- 1.PP - místnosti dotčené stavbou- S08-S16, S01-S05"27,89+8,4+20,42+9,68+9,26+14,18+3,53+1,12+4,14+1,12+10,78+2,04+0,99+1,67</t>
  </si>
  <si>
    <t>"viz.v.č D.1.1.b)08- chodby " 47,79+45,39</t>
  </si>
  <si>
    <t>"st. učebna v objektu školy "8,9*6,6</t>
  </si>
  <si>
    <t>"odpočet NN náklady"-45,39</t>
  </si>
  <si>
    <t>50</t>
  </si>
  <si>
    <t>612142001</t>
  </si>
  <si>
    <t>Potažení vnitřních stěn sklovláknitým pletivem vtlačeným do tenkovrstvé hmoty</t>
  </si>
  <si>
    <t>526615466</t>
  </si>
  <si>
    <t>"viz.v.č. D.1.1.b)07-1.PP"0,6*4*2*2+0,325*3*2+0,15*3*2+1*1*2+1,55*1*2*3</t>
  </si>
  <si>
    <t>"viz.v.č D.1.1.b)08-hygienické zázemí, šatna"</t>
  </si>
  <si>
    <t>(2,4*2+3,075*2)*1,8</t>
  </si>
  <si>
    <t>((3,075*2+1,535*2)*1,8)</t>
  </si>
  <si>
    <t>(4,4*2+3,075*2)*1,8</t>
  </si>
  <si>
    <t>(1,2*2+1,05*2)*1,8</t>
  </si>
  <si>
    <t>(1,04*2+1,9*2)*1,8</t>
  </si>
  <si>
    <t>(1,04*2+1,07*2)*1,8</t>
  </si>
  <si>
    <t>(8,8*2+4,625*2)*3,9</t>
  </si>
  <si>
    <t>"podezdění okna 3.NP"1,45*0,6</t>
  </si>
  <si>
    <t>" vmístě spoj. krčku" 2,15*3</t>
  </si>
  <si>
    <t>51</t>
  </si>
  <si>
    <t>612321141</t>
  </si>
  <si>
    <t>Vápenocementová omítka štuková dvouvrstvá vnitřních stěn nanášená ručně</t>
  </si>
  <si>
    <t>-638641407</t>
  </si>
  <si>
    <t>52</t>
  </si>
  <si>
    <t>612325422</t>
  </si>
  <si>
    <t xml:space="preserve">Příprava podkladu stěn  před provedením malířských prací - předpoklad 30% nové omítky </t>
  </si>
  <si>
    <t>-450574136</t>
  </si>
  <si>
    <t>"viz.v.č D.1.1.b)01,07- 1.PP - místnosti dotčené stavbou- S08-S16, S01-S05"(61,1+8,2+15,4+8*2+14,5+4,4)*3</t>
  </si>
  <si>
    <t>"viz.v.č D.1.1.b)08-chodby"62*3,9</t>
  </si>
  <si>
    <t>"st. učebna v objektu školy"8,9*3,9*2+6,6*3,9*2</t>
  </si>
  <si>
    <t>"odpočet nn"-97,11</t>
  </si>
  <si>
    <t>53</t>
  </si>
  <si>
    <t>612331121</t>
  </si>
  <si>
    <t>Cementová omítka hladká jednovrstvá vnitřních stěn nanášená ručně</t>
  </si>
  <si>
    <t>1038561044</t>
  </si>
  <si>
    <t>"viz.v.č D.1.1b)07-1.PP-pod obklady"1,55*2,1*2*3+1*2,1*2+5</t>
  </si>
  <si>
    <t>Mezisoučet</t>
  </si>
  <si>
    <t>"viz.v.č D.1.1.b)08-1.NP"(2,4*2+3,075*2)*2,1-0,7*2,1</t>
  </si>
  <si>
    <t>((3,075*2+1,535*2)*2,1)-(0,7*2*2)</t>
  </si>
  <si>
    <t>(4,4*2+3,075*2)*2,1-0,7*2</t>
  </si>
  <si>
    <t>(1,2*2+1,05*2)*2,1-0,7*2</t>
  </si>
  <si>
    <t>(1,04*2+1,9*2)*2,1-0,7*2</t>
  </si>
  <si>
    <t>(1,04*2+1,07*2)*2,1-0,7*2*2</t>
  </si>
  <si>
    <t>54</t>
  </si>
  <si>
    <t>621211051</t>
  </si>
  <si>
    <t>Montáž kontaktního zateplení vnějších podhledů z polystyrénových desek tl do 240 mm</t>
  </si>
  <si>
    <t>-1830077595</t>
  </si>
  <si>
    <t>"viz. v.č. D.1.1.b)09,10- ZS6,7"88-7,8</t>
  </si>
  <si>
    <t>55</t>
  </si>
  <si>
    <t>M</t>
  </si>
  <si>
    <t>283760500</t>
  </si>
  <si>
    <t>deska fasádní polystyrénová EPS GreyWall 1000 x 500 x 220 mm</t>
  </si>
  <si>
    <t>39473265</t>
  </si>
  <si>
    <t>P</t>
  </si>
  <si>
    <t>Poznámka k položce:
lambda=0,032 [W / m K]
uchazeč má možnost nabídnout rovnocenné řešení</t>
  </si>
  <si>
    <t>"viz. pol. montáže"80,2*1,1</t>
  </si>
  <si>
    <t>88,22*1,02 'Přepočtené koeficientem množství</t>
  </si>
  <si>
    <t>56</t>
  </si>
  <si>
    <t>621531021</t>
  </si>
  <si>
    <t>Tenkovrstvá silikonová zrnitá omítka tl. 2,0 mm včetně penetrace vnějších podhledů</t>
  </si>
  <si>
    <t>-2144442495</t>
  </si>
  <si>
    <t>57</t>
  </si>
  <si>
    <t>622211011</t>
  </si>
  <si>
    <t>Montáž kontaktního zateplení vnějších stěn z polystyrénových desek tl do 80 mm</t>
  </si>
  <si>
    <t>1359666676</t>
  </si>
  <si>
    <t>"zateplení základů výtah. šachty "15,1*1,5</t>
  </si>
  <si>
    <t>58</t>
  </si>
  <si>
    <t>283763660</t>
  </si>
  <si>
    <t xml:space="preserve">deska z extrudovaného polystyrénu XPS tl. 50 mm </t>
  </si>
  <si>
    <t>-1297367914</t>
  </si>
  <si>
    <t>Poznámka k položce:
lambda=0,034 [W / m K]</t>
  </si>
  <si>
    <t>"viz. pol. montáže"22,65*1,1</t>
  </si>
  <si>
    <t>59</t>
  </si>
  <si>
    <t>622332121</t>
  </si>
  <si>
    <t>Škrábaná omítka (břízolitová) vnějších stěn nanášená ručně na neomítnutý podklad</t>
  </si>
  <si>
    <t>-1797456707</t>
  </si>
  <si>
    <t>"fasáda poškozrená přístavbou spoj. kčku"15</t>
  </si>
  <si>
    <t>60</t>
  </si>
  <si>
    <t>631362021</t>
  </si>
  <si>
    <t>Výztuž mazanin svařovanými sítěmi Kari</t>
  </si>
  <si>
    <t>1108138027</t>
  </si>
  <si>
    <t>"viz.v.č D.1.1.b)07-skladba S8,9 - tl. 80- 100 mm "27,2*4,9*1,1*0,001</t>
  </si>
  <si>
    <t>"skladba S10"10*4,9*1,1*0,001</t>
  </si>
  <si>
    <t>"viz.v.č D.1.1.b)09,10-skladba SP2, SP3"83*4,9*1,1*0,001</t>
  </si>
  <si>
    <t>"viz. skladba S1,S2"(12,06+37,98+67,55+58,99+40,83+44,27+38,52+8,37+4,24+5,97+85,4)*4,9*1,1*0,001</t>
  </si>
  <si>
    <t>(4,2+5,08+5,13+8+9,84+5,5+2,28+1,87)*4,9*1,1*0,001</t>
  </si>
  <si>
    <t>"viz. skladba S5,S6"(13,84+13,84+36,75)*4,9*1,1*0,001</t>
  </si>
  <si>
    <t>61</t>
  </si>
  <si>
    <t>632450124</t>
  </si>
  <si>
    <t>Vyrovnávací cementový potěr tl do 50 mm ze suchých směsí provedený v pásu</t>
  </si>
  <si>
    <t>-1040677460</t>
  </si>
  <si>
    <t>"podbetonávka vnitřních parapetů - P01-P04"1,3*0,25*3+1,3*13*0,33+3,6*7*0,33+0,9*0,33*9</t>
  </si>
  <si>
    <t>62</t>
  </si>
  <si>
    <t>R-6220013</t>
  </si>
  <si>
    <t xml:space="preserve">Zapravení  trhlin po odtěžení střechy vč. výmalby v pásu 1000 mm , vč. dodávky materiálu </t>
  </si>
  <si>
    <t>-1257408664</t>
  </si>
  <si>
    <t xml:space="preserve">Poznámka k položce:
POLOŽKA OBSAHUJE I POMOCNÉ LEŠENÍ </t>
  </si>
  <si>
    <t>"po odtěžení st. střechy"49+77+5,8*10+7,7*2+22,6*2+5,4*2+11,2*2+3,1*8</t>
  </si>
  <si>
    <t>63</t>
  </si>
  <si>
    <t>R-6220100</t>
  </si>
  <si>
    <t xml:space="preserve">Oprava poškozené fasády v místě napojení nového spojovacího krčku vč. doplnění nové omítky podezděného okna  - vč. dodávky materiálu, vč. sjednocujícího nátěru </t>
  </si>
  <si>
    <t>-1349723490</t>
  </si>
  <si>
    <t>"oprava fasády, sjednocující nátěr"60</t>
  </si>
  <si>
    <t>64</t>
  </si>
  <si>
    <t>R-6324515</t>
  </si>
  <si>
    <t xml:space="preserve">Potěr betonový  tl do 100 mm </t>
  </si>
  <si>
    <t>-1944333511</t>
  </si>
  <si>
    <t>"viz.v.č D.1.1.b)07-skladba S8,9 - tl. 80- 100 mm "27,2</t>
  </si>
  <si>
    <t>"skladba S10-výtah "10</t>
  </si>
  <si>
    <t>65</t>
  </si>
  <si>
    <t>632453351</t>
  </si>
  <si>
    <t>Potěr betonový samonivelační tl do 50 mm tř. C 25/30</t>
  </si>
  <si>
    <t>1240228344</t>
  </si>
  <si>
    <t>"viz. skladba S1,S2"12,06+37,98+67,55+58,99+40,83+44,27+38,52+8,37+4,24+5,97+85,4</t>
  </si>
  <si>
    <t>4,2+5,08+5,13+8+9,84+5,5+2,28+1,87</t>
  </si>
  <si>
    <t>66</t>
  </si>
  <si>
    <t>632453361</t>
  </si>
  <si>
    <t>Potěr betonový samonivelační tl do 60 mm tř. C 25/30</t>
  </si>
  <si>
    <t>-1472574888</t>
  </si>
  <si>
    <t>"viz. skladba S5,S6"13,84+13,84+36,75</t>
  </si>
  <si>
    <t>67</t>
  </si>
  <si>
    <t>632453371</t>
  </si>
  <si>
    <t>Potěr betonový samonivelační tl do 70 mm tř. C 25/30</t>
  </si>
  <si>
    <t>-1966088671</t>
  </si>
  <si>
    <t>"skladba S4"29,5</t>
  </si>
  <si>
    <t>68</t>
  </si>
  <si>
    <t>R-6220015</t>
  </si>
  <si>
    <t xml:space="preserve">ZS 5 - obvodový plášť nové nástavby </t>
  </si>
  <si>
    <t>1665709728</t>
  </si>
  <si>
    <t xml:space="preserve">Poznámka k položce:
Položka obsahuje dodávku a montáž  : 
- SDK předstěnu protipožární SDK EI 30 tl. 15 mm vč. roštu
- parozábranu 
- tepelnou izolaci z minerální vlny tl. 280 mm 
- ocelový roznášecí rošt kotvený na ocelové sloupy vč. tepelné izolace z miner. vlny tl. 50 mm
- ocelový upevňovací profil vč tepelné izolace z minerální vlny tl. 215 mm 
- reflexní difuzní fólie pro provětrávané fasády 
- kontralatě 60/40 mm 
- celoplošné bednění OSB deska tl. 22 mm 
- titanzinkový plech předzvětralý - barva modrošedá (úhlová stojatá drážka kladená horizontálně)
Položka obsahuje veškeré systémové lišty, spojovací prvky, doplňky a příslušeství. 
Položka obsahuje i provedení ostění, nadpraží  a parpetů oken. </t>
  </si>
  <si>
    <t>"viz.v.č D.1.1.b)09,10"42,44*6,4+42,44*5,2+12,69*6,4*2</t>
  </si>
  <si>
    <t>-(1,3*2,4*5+1,5*2,75+0,9*1,2*9+1,3*1,5*3+1,5*3,05+3,6*2,4*7+1,3*2,4*2)</t>
  </si>
  <si>
    <t>"ostění, nadpraží, parapety"</t>
  </si>
  <si>
    <t>(1,3*2+2,4*2)*0,66*5</t>
  </si>
  <si>
    <t>(0,9*2+1,2*2)*0,66*9</t>
  </si>
  <si>
    <t>(1,5*2+2,75*2)*0,66</t>
  </si>
  <si>
    <t>(1,3*2+1,5*2)*0,66*3</t>
  </si>
  <si>
    <t>(1,5*2+3,05*2)*0,66</t>
  </si>
  <si>
    <t>(3,6*2+2,4*2)*0,66*7</t>
  </si>
  <si>
    <t>(1,3*2+2,4*2)*0,66*2</t>
  </si>
  <si>
    <t>69</t>
  </si>
  <si>
    <t>R-6220016</t>
  </si>
  <si>
    <t xml:space="preserve">ZS 8 - obvodový plášť výtahové šachty </t>
  </si>
  <si>
    <t>-1309656951</t>
  </si>
  <si>
    <t xml:space="preserve">Poznámka k položce:
Položka obsahuje dodávku a montáž  : 
- SDK záklop  protipožární SDK EI 30 tl. 15 mm vč. roštu
- parozábranu 
- tepelnou izolaci z minerální vlny tl. 120 mm 
- ocelový upevňovací profil vč tepelné izolace z minerální vlny tl.120 mm 
- reflexní difuzní fólie pro provětrávané fasády 
- kontralatě 60/40 mm 
- celoplošné bednění OSB deska tl. 22 mm 
- titanzinkový plech předzvětralý - barva modrošedá (úhlová stojatá drážka kladenávertikálně )
Položka obsahuje veškeré systémové lišty, spojovací prvky, doplňky a příslušeství. 
Položka obsahuje i provedení ostění, nadpraží  a parpetů oken. </t>
  </si>
  <si>
    <t>"viz.v.č D.1.1.b)09,10- ZS8-výtahová šachta "8,7*10,7</t>
  </si>
  <si>
    <t>70</t>
  </si>
  <si>
    <t>R-6220017</t>
  </si>
  <si>
    <t xml:space="preserve">ZS 9 - obvodový plášť výtahové šachty </t>
  </si>
  <si>
    <t>99162809</t>
  </si>
  <si>
    <t xml:space="preserve">Poznámka k položce:
Položka obsahuje dodávku a montáž  : 
- SDK záklop  protipožární SDK EI 30 tl. 15 mm vč. roštu
- parozábranu 
- tepelnou izolaci z minerální vlny tl. 120 mm 
- ocelový upevňovací profil vč tepelné izolace z minerální vlny tl.65 mm 
- reflexní difuzní fólie pro provětrávané fasády 
- kontralatě 60/40 mm 
- celoplošné bednění OSB deska tl. 22 mm 
- titanzinkový plech předzvětralý - barva modrošedá (úhlová stojatá drážka kladenávertikálně )
Položka obsahuje veškeré systémové lišty, spojovací prvky, doplňky a příslušeství. 
Položka obsahuje i provedení ostění, nadpraží  a parpetů oken. </t>
  </si>
  <si>
    <t>"viz.v.č. d.1.1.b)09,10- ZS9-výtahová šachta "10,2*2,7</t>
  </si>
  <si>
    <t>71</t>
  </si>
  <si>
    <t>R-6320016</t>
  </si>
  <si>
    <t>Vyčištění, vybroušení, vyrovnání st. podlahy do tl. 50 mm vč. dodávky materiálu</t>
  </si>
  <si>
    <t>-92130457</t>
  </si>
  <si>
    <t>"viz. v.č. D.1.1.b)08-skladba  S3"47,79+40,56</t>
  </si>
  <si>
    <t>"skladba S3-st. objekt školy 2.NP"57</t>
  </si>
  <si>
    <t>72</t>
  </si>
  <si>
    <t>R-6324514</t>
  </si>
  <si>
    <t xml:space="preserve">Potěr betonový tl. 60 mm vč. dodávky materiálu </t>
  </si>
  <si>
    <t>-588075854</t>
  </si>
  <si>
    <t>"viz.v.č D.1.1.b)09,10-skladba SP2, SP3"60+23</t>
  </si>
  <si>
    <t>Ostatní konstrukce a práce, bourání</t>
  </si>
  <si>
    <t>73</t>
  </si>
  <si>
    <t>619995001</t>
  </si>
  <si>
    <t>Začištění omítek kolem oken, dveří, podlah nebo obkladů</t>
  </si>
  <si>
    <t>-299066306</t>
  </si>
  <si>
    <t>74</t>
  </si>
  <si>
    <t>949101111</t>
  </si>
  <si>
    <t>Lešení pomocné pro objekty pozemních staveb s lešeňovou podlahou v do 1,9 m zatížení do 150 kg/m2</t>
  </si>
  <si>
    <t>-2038676612</t>
  </si>
  <si>
    <t>"nástavba"554,54</t>
  </si>
  <si>
    <t>75</t>
  </si>
  <si>
    <t>952901111</t>
  </si>
  <si>
    <t>Vyčištění budov bytové a občanské výstavby při výšce podlaží do 4 m</t>
  </si>
  <si>
    <t>-1319402670</t>
  </si>
  <si>
    <t>554,54+45,39+40,56+1,11+1,82+1,26+3,57+8,47+4,72+7,38+47,79+13,84+17,42+202</t>
  </si>
  <si>
    <t>-45,39</t>
  </si>
  <si>
    <t>76</t>
  </si>
  <si>
    <t>961044111</t>
  </si>
  <si>
    <t>Bourání základů z betonu prostého</t>
  </si>
  <si>
    <t>949689700</t>
  </si>
  <si>
    <t>"viz.v.č D.1.1.b)01-základy oplocení"(9+2,5)*0,3*0,8</t>
  </si>
  <si>
    <t>77</t>
  </si>
  <si>
    <t>962031132</t>
  </si>
  <si>
    <t>Bourání příček z cihel pálených na MVC tl do 100 mm</t>
  </si>
  <si>
    <t>-959631432</t>
  </si>
  <si>
    <t>"viz.v.č D.1.1.b)02"1,2*2,5*2+2,4*2,5-0,6*2*3+3,075*4-0,7*2+1,2*2,5+1,6*2,5-0,6*2</t>
  </si>
  <si>
    <t>78</t>
  </si>
  <si>
    <t>963051113</t>
  </si>
  <si>
    <t>Bourání ŽB stropů deskových tl přes 80 mm</t>
  </si>
  <si>
    <t>-761988518</t>
  </si>
  <si>
    <t>"viz.v.č D.1.1.b)03,04-st. skladba střechy "12,8*42,545*0,1</t>
  </si>
  <si>
    <t>79</t>
  </si>
  <si>
    <t>965043431</t>
  </si>
  <si>
    <t>Bourání podkladů pod dlažby betonových s potěrem nebo teracem tl do 150 mm pl do 4 m2</t>
  </si>
  <si>
    <t>-133350585</t>
  </si>
  <si>
    <t>"viz.v.č D.1.1.b)01 - pro novou kanalizaci"(10,5+14,5+1+1,2)*0,35</t>
  </si>
  <si>
    <t>"viz.v.č D.1.1.b)02"29,5*0,15</t>
  </si>
  <si>
    <t>80</t>
  </si>
  <si>
    <t>965081213</t>
  </si>
  <si>
    <t xml:space="preserve">Bourání nášlapné vrstvy podlahy </t>
  </si>
  <si>
    <t>172078397</t>
  </si>
  <si>
    <t>"viz.v.č D.1.1.b)01 - pro novou kanalizaci"10,5+14,5+1+1,2</t>
  </si>
  <si>
    <t>"viz.v.č D.1.1.b)02"29,5+47,79+40,56</t>
  </si>
  <si>
    <t>"st. učebna v objektu školy"57</t>
  </si>
  <si>
    <t>81</t>
  </si>
  <si>
    <t>965082941</t>
  </si>
  <si>
    <t>Odstranění násypů pod podlahami tl přes 200 mm</t>
  </si>
  <si>
    <t>-674381691</t>
  </si>
  <si>
    <t>"viz.v.č D.1.1.b)03,04"12,8*42,545*0,35</t>
  </si>
  <si>
    <t>82</t>
  </si>
  <si>
    <t>966071711</t>
  </si>
  <si>
    <t>Bourání sloupků a vzpěr plotových ocelových do 2,5 m zabetonovaných</t>
  </si>
  <si>
    <t>kus</t>
  </si>
  <si>
    <t>-71344292</t>
  </si>
  <si>
    <t>"viz.v.č. D.1.1.b)01"8</t>
  </si>
  <si>
    <t>83</t>
  </si>
  <si>
    <t>966072811</t>
  </si>
  <si>
    <t>Rozebrání rámového oplocení na ocelové sloupky výšky do 2m</t>
  </si>
  <si>
    <t>-1666105363</t>
  </si>
  <si>
    <t>"viz. v.č. D.1.1.b)01"9+2,5</t>
  </si>
  <si>
    <t>84</t>
  </si>
  <si>
    <t>966073810</t>
  </si>
  <si>
    <t>Rozebrání vrat a vrátek k oplocení plochy do 2 m2</t>
  </si>
  <si>
    <t>1935351369</t>
  </si>
  <si>
    <t>"viz.v.č D.1.1.b)01"1</t>
  </si>
  <si>
    <t>85</t>
  </si>
  <si>
    <t>968072455</t>
  </si>
  <si>
    <t>Vybourání kovových dveřních zárubní pl do 2 m2</t>
  </si>
  <si>
    <t>-742715401</t>
  </si>
  <si>
    <t>"viz.v.č d.1.1.b)01"0,8*2</t>
  </si>
  <si>
    <t>"viz.v.č D.1.1.b)02"0,6*2*5+0,7*2*7+0,8*2</t>
  </si>
  <si>
    <t>86</t>
  </si>
  <si>
    <t>968072456</t>
  </si>
  <si>
    <t>Vybourání kovových dveřních zárubní pl přes 2 m2</t>
  </si>
  <si>
    <t>-1303486820</t>
  </si>
  <si>
    <t>"viz.v.č D.1.1.b)02"1,6*2</t>
  </si>
  <si>
    <t>87</t>
  </si>
  <si>
    <t>968082017</t>
  </si>
  <si>
    <t>Vybourání plastových rámů oken zdvojených včetně křídel plochy přes 2 do 4 m2</t>
  </si>
  <si>
    <t>-735794634</t>
  </si>
  <si>
    <t>"viz.v.č D.1.1.b)02"1,3*2,1*3</t>
  </si>
  <si>
    <t>"viz.v.č D.1.1.b)03"1,45*2,425*2</t>
  </si>
  <si>
    <t>88</t>
  </si>
  <si>
    <t>971042331</t>
  </si>
  <si>
    <t>Vybourání otvorů v betonových příčkách a zdech pl do 0,09 m2 tl do 150 mm</t>
  </si>
  <si>
    <t>730513715</t>
  </si>
  <si>
    <t>"viz.v.č D.1.1.b)02-pro VZT"3+2</t>
  </si>
  <si>
    <t>89</t>
  </si>
  <si>
    <t>971042351</t>
  </si>
  <si>
    <t>Vybourání otvorů v betonových příčkách a zdech pl do 0,09 m2 tl do 450 mm</t>
  </si>
  <si>
    <t>1566023565</t>
  </si>
  <si>
    <t>"viz.v.č D.1.1.b)02-pro VZT"2</t>
  </si>
  <si>
    <t>90</t>
  </si>
  <si>
    <t>971042551</t>
  </si>
  <si>
    <t>Vybourání otvorů v betonových příčkách a zdech pl do 1 m2</t>
  </si>
  <si>
    <t>1453147879</t>
  </si>
  <si>
    <t>"viz.v.č D.1.1.b)01-05"0,6*3*0,15+0,45*3*0,2+1,55*3*0,15*3+0,325*3*0,2+0,45*3*0,15+1*3*0,15+0,15*3*0,15</t>
  </si>
  <si>
    <t>"viz.v.č D.1.1.b)03 - otvor pro nové dveře"1,5*1*0,45</t>
  </si>
  <si>
    <t>91</t>
  </si>
  <si>
    <t>971042651</t>
  </si>
  <si>
    <t>Vybourání otvorů v betonových příčkách a zdech pl do 4 m2</t>
  </si>
  <si>
    <t>-922988448</t>
  </si>
  <si>
    <t>"viz.v.č D.1.1.b)02"1,5*3,05*0,45</t>
  </si>
  <si>
    <t>"viz.v.č D.1.1.b)02"1,025*2,2*0,125</t>
  </si>
  <si>
    <t>92</t>
  </si>
  <si>
    <t>978011141</t>
  </si>
  <si>
    <t>Otlučení vnitřní vápenné nebo vápenocementové omítky stropů v rozsahu do 30 %</t>
  </si>
  <si>
    <t>-1583081171</t>
  </si>
  <si>
    <t>"odpočet NN"-45,39</t>
  </si>
  <si>
    <t>93</t>
  </si>
  <si>
    <t>978011191</t>
  </si>
  <si>
    <t>Otlučení vnitřní vápenné nebo vápenocementové omítky stropů v rozsahu do 100 %</t>
  </si>
  <si>
    <t>-1073600836</t>
  </si>
  <si>
    <t>"viz.v.č D.1.1.b)02- hyg. zázemí, šatna"1,11+1,98+1,26+7,42+4,31+4,72+7,38+40,56</t>
  </si>
  <si>
    <t>94</t>
  </si>
  <si>
    <t>978013141</t>
  </si>
  <si>
    <t>Otlučení vnitřní vápenné nebo vápenocementové omítky stěn v rozsahu do 30 %</t>
  </si>
  <si>
    <t>-568343343</t>
  </si>
  <si>
    <t>"odpočet NN"-97,11</t>
  </si>
  <si>
    <t>95</t>
  </si>
  <si>
    <t>978013191</t>
  </si>
  <si>
    <t>Otlučení vnitřní vápenné nebo vápenocementové omítky stěn v rozsahu do 100 %</t>
  </si>
  <si>
    <t>828713777</t>
  </si>
  <si>
    <t>"viz.v.č. D.1.1.b)02-hyg. zázemí, budpicí šatna"</t>
  </si>
  <si>
    <t>2,4*1,8*2+3,075*1,8*2+1,535*1,8*2+3,075*1,8*2</t>
  </si>
  <si>
    <t>1,4*1,8*2+3,075*1,8*2</t>
  </si>
  <si>
    <t>2,9*1,8*2+3,075*1,8+1,2*1,8*2+1,05*1,8*2</t>
  </si>
  <si>
    <t>1,905*1,8*2+1,04*1,8*2+1,04*1,8*2+1,07*1,8*2</t>
  </si>
  <si>
    <t>(8,8*3,9*2+4,625*3,9*2)</t>
  </si>
  <si>
    <t>96</t>
  </si>
  <si>
    <t>978036191</t>
  </si>
  <si>
    <t>Otlučení cementových omítek vnějších ploch rozsahu do 100 %</t>
  </si>
  <si>
    <t>-1102657725</t>
  </si>
  <si>
    <t>"v místě napojení přístavby spoj. krčku"20</t>
  </si>
  <si>
    <t>97</t>
  </si>
  <si>
    <t>978059541</t>
  </si>
  <si>
    <t>Odsekání a odebrání obkladů stěn z vnitřních obkládaček plochy přes 1 m2</t>
  </si>
  <si>
    <t>-1437020162</t>
  </si>
  <si>
    <t>"viz.v.č D.1.1.b)02"2,4*2,1*2+3,075*2,1*2-0,7*2+1,535*2,1*2+3,075*2,1*2-0,7*2*2</t>
  </si>
  <si>
    <t>1,4*2,1*2+3,075*2,1*2-0,7*2*2</t>
  </si>
  <si>
    <t>2,9*2,1*2+3,075*2,1+1,2*2,1*2+1,05*2,1*2-0,7*2</t>
  </si>
  <si>
    <t>1,905*2,1*2+1,04*2,1*2-0,7*2+1,04*2,1*2+1,07*2,1*2-0,7*2</t>
  </si>
  <si>
    <t>98</t>
  </si>
  <si>
    <t>R-9650012</t>
  </si>
  <si>
    <t xml:space="preserve">Demontáž stávaící ocelové plošiny vč. betonového základu </t>
  </si>
  <si>
    <t>1859308770</t>
  </si>
  <si>
    <t>99</t>
  </si>
  <si>
    <t>R-9650013</t>
  </si>
  <si>
    <t xml:space="preserve">Demontáž stávajících větracích komínků střechy a kanalizace </t>
  </si>
  <si>
    <t>-214027384</t>
  </si>
  <si>
    <t>"viz.v.č D.1.1.b)03"27</t>
  </si>
  <si>
    <t>100</t>
  </si>
  <si>
    <t>R-9650014</t>
  </si>
  <si>
    <t xml:space="preserve">D+M PHP  s min. hasební schopností 21 A vč. kotvení a dodávky kotevních prvků </t>
  </si>
  <si>
    <t>505738171</t>
  </si>
  <si>
    <t>"viz. PBŘ "8</t>
  </si>
  <si>
    <t>Lešení a stavební výtahy</t>
  </si>
  <si>
    <t>101</t>
  </si>
  <si>
    <t>941221112</t>
  </si>
  <si>
    <t>Montáž lešení řadového rámového těžkého zatížení do 300 kg/m2 š do 1,2 m v do 25 m</t>
  </si>
  <si>
    <t>-505874873</t>
  </si>
  <si>
    <t>"k fasádě "1349+488</t>
  </si>
  <si>
    <t>102</t>
  </si>
  <si>
    <t>941221211</t>
  </si>
  <si>
    <t>Příplatek k lešení řadovému rámovému těžkému š 1,2 m v do 25 m za první a ZKD den použití</t>
  </si>
  <si>
    <t>383715393</t>
  </si>
  <si>
    <t>"nájem na 90 dnů"1837*90</t>
  </si>
  <si>
    <t>103</t>
  </si>
  <si>
    <t>941221812</t>
  </si>
  <si>
    <t>Demontáž lešení řadového rámového těžkého zatížení do 300 kg/m2 š do 1,2 m v do 25 m</t>
  </si>
  <si>
    <t>1812889327</t>
  </si>
  <si>
    <t>104</t>
  </si>
  <si>
    <t>944511111</t>
  </si>
  <si>
    <t>Montáž ochranné sítě z textilie z umělých vláken</t>
  </si>
  <si>
    <t>-2128193570</t>
  </si>
  <si>
    <t>105</t>
  </si>
  <si>
    <t>944511211</t>
  </si>
  <si>
    <t>Příplatek k ochranné síti za první a ZKD den použití</t>
  </si>
  <si>
    <t>-1609051428</t>
  </si>
  <si>
    <t>106</t>
  </si>
  <si>
    <t>944511811</t>
  </si>
  <si>
    <t>Demontáž ochranné sítě z textilie z umělých vláken</t>
  </si>
  <si>
    <t>1178774169</t>
  </si>
  <si>
    <t>107</t>
  </si>
  <si>
    <t>944711113</t>
  </si>
  <si>
    <t>Montáž záchytné stříšky š do 2,5 m</t>
  </si>
  <si>
    <t>-1122005301</t>
  </si>
  <si>
    <t>108</t>
  </si>
  <si>
    <t>944711213</t>
  </si>
  <si>
    <t>Příplatek k záchytné stříšce š do 2,5 m za první a ZKD den použití</t>
  </si>
  <si>
    <t>1715117548</t>
  </si>
  <si>
    <t>109</t>
  </si>
  <si>
    <t>944711813</t>
  </si>
  <si>
    <t>Demontáž záchytné stříšky š do 2,5 m</t>
  </si>
  <si>
    <t>-2087632568</t>
  </si>
  <si>
    <t>110</t>
  </si>
  <si>
    <t>R-9410010</t>
  </si>
  <si>
    <t xml:space="preserve">Lešenínad střechou sousedního objektu  - zabezpečení a zakrytí  st. střechy před poškozením vč. vytvoření pom. vynášecí konstrukce, vč. dodávky materiálu </t>
  </si>
  <si>
    <t>-1075584114</t>
  </si>
  <si>
    <t xml:space="preserve">Poznámka k položce:
ochrana stávající střešní krytiny - např. geotextilie apod.
dle zvoleného systému a výrobce zpracuje dodavatel montážníí dokumentaci vč. statického výpočtu </t>
  </si>
  <si>
    <t>"střecha kuchyně "37,5</t>
  </si>
  <si>
    <t>Přesuny hmot a suti</t>
  </si>
  <si>
    <t>111</t>
  </si>
  <si>
    <t>998011002</t>
  </si>
  <si>
    <t>Přesun hmot pro budovy zděné v do 12 m</t>
  </si>
  <si>
    <t>1917116730</t>
  </si>
  <si>
    <t>Bourání konstrukcí</t>
  </si>
  <si>
    <t>112</t>
  </si>
  <si>
    <t>966043121</t>
  </si>
  <si>
    <t>Vybourání vnitřních  parapetů</t>
  </si>
  <si>
    <t>2091379457</t>
  </si>
  <si>
    <t>"viz.v.č D.1.1.b)02"1,3*3+1,5+1,45*2</t>
  </si>
  <si>
    <t>997</t>
  </si>
  <si>
    <t>Přesun sutě</t>
  </si>
  <si>
    <t>113</t>
  </si>
  <si>
    <t>997013113</t>
  </si>
  <si>
    <t>Vnitrostaveništní doprava suti a vybouraných hmot pro budovy v do 12 m s použitím mechanizace</t>
  </si>
  <si>
    <t>-345726538</t>
  </si>
  <si>
    <t>114</t>
  </si>
  <si>
    <t>997013501</t>
  </si>
  <si>
    <t>Odvoz suti a vybouraných hmot na skládku nebo meziskládku do 1 km se složením</t>
  </si>
  <si>
    <t>204704423</t>
  </si>
  <si>
    <t>115</t>
  </si>
  <si>
    <t>997013509</t>
  </si>
  <si>
    <t>Příplatek k odvozu suti a vybouraných hmot na skládku ZKD 1 km přes 1 km</t>
  </si>
  <si>
    <t>-1335249944</t>
  </si>
  <si>
    <t>997,464*14 'Přepočtené koeficientem množství</t>
  </si>
  <si>
    <t>116</t>
  </si>
  <si>
    <t>997013831</t>
  </si>
  <si>
    <t>Poplatek za uložení stavebního směsného odpadu na skládce (skládkovné)</t>
  </si>
  <si>
    <t>1197938799</t>
  </si>
  <si>
    <t>PSV</t>
  </si>
  <si>
    <t>Práce a dodávky PSV</t>
  </si>
  <si>
    <t>711</t>
  </si>
  <si>
    <t>Izolace proti vodě, vlhkosti a plynům</t>
  </si>
  <si>
    <t>117</t>
  </si>
  <si>
    <t>711121131</t>
  </si>
  <si>
    <t>Provedení izolace proti zemní vlhkosti vodorovné za horka nátěrem asfaltovým</t>
  </si>
  <si>
    <t>-1167994804</t>
  </si>
  <si>
    <t>"viz.v.č D.1.1.b)07-skladba S8,9 vč. napojení na st. izolaci "27,2+40</t>
  </si>
  <si>
    <t>"skladba S10"14+15,1*2,4</t>
  </si>
  <si>
    <t>118</t>
  </si>
  <si>
    <t>111631500</t>
  </si>
  <si>
    <t xml:space="preserve">lak asfaltový </t>
  </si>
  <si>
    <t>1842808157</t>
  </si>
  <si>
    <t>Poznámka k položce:
Spotřeba 0,3-0,4kg/m2 dle povrchu, ředidlo technický benzín</t>
  </si>
  <si>
    <t>"viz. pol. montáže"117,44*0,0002</t>
  </si>
  <si>
    <t>119</t>
  </si>
  <si>
    <t>711141559</t>
  </si>
  <si>
    <t>Provedení izolace proti zemní vlhkosti pásy přitavením vodorovné NAIP</t>
  </si>
  <si>
    <t>1789356698</t>
  </si>
  <si>
    <t>120</t>
  </si>
  <si>
    <t>628321340</t>
  </si>
  <si>
    <t xml:space="preserve">pás těžký asfaltovaný modifikovaný tl. 4 mm s protiradonovou ochranou  - viz. technické podmínky výrobků </t>
  </si>
  <si>
    <t>-258212895</t>
  </si>
  <si>
    <t>"viz. pol. montáže"117,44*1,15</t>
  </si>
  <si>
    <t>121</t>
  </si>
  <si>
    <t>711161303</t>
  </si>
  <si>
    <t xml:space="preserve">Izolace proti zemní vlhkosti stěn foliemi nopovými </t>
  </si>
  <si>
    <t>-2040315516</t>
  </si>
  <si>
    <t>"výtah"15,1*2,5</t>
  </si>
  <si>
    <t>122</t>
  </si>
  <si>
    <t>711161381</t>
  </si>
  <si>
    <t>Izolace proti zemní vlhkosti foliemi nopovými ukončené horní lištou</t>
  </si>
  <si>
    <t>-1566309052</t>
  </si>
  <si>
    <t>"kolem výtahu"15,1</t>
  </si>
  <si>
    <t>123</t>
  </si>
  <si>
    <t>711493111</t>
  </si>
  <si>
    <t xml:space="preserve">Izolace proti podpovrchové a tlakové vodě hydrouizolační stěrka 2x vč. dodávky materiálu, vč. rohových a koutových pásků, vč. systémových příslušenství a doplňků </t>
  </si>
  <si>
    <t>-733603795</t>
  </si>
  <si>
    <t>"viz.v.č D.1.1.b)07-skladba S9+vytažení na stěny "9,8+28,73</t>
  </si>
  <si>
    <t>"skladba S4+vytažení na stěny "29,5+10,8*0,3+9,1*0,3+14,9*0,3+4,4*0,3+4,1*0,3+5,7*0,3</t>
  </si>
  <si>
    <t>"viz. skladba S2+vytažení na stěny"4,2+5,08+5,13+8+9,84+5,5+2,28+1,87</t>
  </si>
  <si>
    <t>(1,25*2+1,8*2)*0,3</t>
  </si>
  <si>
    <t>6,1*0,3</t>
  </si>
  <si>
    <t>9,5*0,3</t>
  </si>
  <si>
    <t>13,1*0,3</t>
  </si>
  <si>
    <t>11,6*0,3</t>
  </si>
  <si>
    <t>9,1*0,3</t>
  </si>
  <si>
    <t>9*0,3</t>
  </si>
  <si>
    <t>8,2*0,3</t>
  </si>
  <si>
    <t>1,6*1,6*5</t>
  </si>
  <si>
    <t>124</t>
  </si>
  <si>
    <t>R-9987112</t>
  </si>
  <si>
    <t>Přesun hmot pro izolace proti vodě, vlhkosti a plynům v objektech v do 12 m</t>
  </si>
  <si>
    <t>Kč</t>
  </si>
  <si>
    <t>1047466942</t>
  </si>
  <si>
    <t>712</t>
  </si>
  <si>
    <t>Povlakové krytiny</t>
  </si>
  <si>
    <t>125</t>
  </si>
  <si>
    <t>712300833</t>
  </si>
  <si>
    <t>Odstranění povlakové krytiny střech do 10° třívrstvé</t>
  </si>
  <si>
    <t>2097581109</t>
  </si>
  <si>
    <t>"viz.v.č D.1.1.b)03,04"12,8*42,545*2</t>
  </si>
  <si>
    <t>126</t>
  </si>
  <si>
    <t>712300834</t>
  </si>
  <si>
    <t>Příplatek k odstranění povlakové krytiny střech do 10° ZKD vrstvu</t>
  </si>
  <si>
    <t>1476281204</t>
  </si>
  <si>
    <t>127</t>
  </si>
  <si>
    <t>712321132</t>
  </si>
  <si>
    <t>Provedení povlakové krytiny střech do 10° za horka nátěrem asfaltovým</t>
  </si>
  <si>
    <t>-53690053</t>
  </si>
  <si>
    <t>"viz. skladba SP2,SP3"60+23+26*0,5+10,5*0,5</t>
  </si>
  <si>
    <t>128</t>
  </si>
  <si>
    <t>111631510</t>
  </si>
  <si>
    <t>kg</t>
  </si>
  <si>
    <t>-1952335427</t>
  </si>
  <si>
    <t>"viz pol. montáže "101,25*0,0002*1000</t>
  </si>
  <si>
    <t>129</t>
  </si>
  <si>
    <t>712341559</t>
  </si>
  <si>
    <t>Provedení povlakové krytiny střech do 10° pásy NAIP přitavením v plné ploše</t>
  </si>
  <si>
    <t>-1181590252</t>
  </si>
  <si>
    <t>130</t>
  </si>
  <si>
    <t>R-6283315</t>
  </si>
  <si>
    <t xml:space="preserve">pás těžký asfaltovaný s hliníkovou vložkou  tl. 4 mm - viz. technická specifikace </t>
  </si>
  <si>
    <t>475780974</t>
  </si>
  <si>
    <t>"viz pol. montáže"101,25*1,15</t>
  </si>
  <si>
    <t>131</t>
  </si>
  <si>
    <t>R-9987122</t>
  </si>
  <si>
    <t>Přesun hmot  pro krytiny povlakové v objektech v do 12 m</t>
  </si>
  <si>
    <t>1255532687</t>
  </si>
  <si>
    <t>132</t>
  </si>
  <si>
    <t>R-7120012</t>
  </si>
  <si>
    <t xml:space="preserve">D+M střešní fólie EPDM tl. 1,1 mm vč. lepení a dodávky lepidla, vč. všech systémových příslušenství a doplňků </t>
  </si>
  <si>
    <t>-976063176</t>
  </si>
  <si>
    <t>"viz.v.č D.1.1.b)09,10- skladba SP1"42,44*13,6+13,6*1,2*2</t>
  </si>
  <si>
    <t>713</t>
  </si>
  <si>
    <t>Izolace tepelné</t>
  </si>
  <si>
    <t>133</t>
  </si>
  <si>
    <t>713121121</t>
  </si>
  <si>
    <t>Montáž izolace tepelné podlah volně kladenými rohožemi, pásy, dílci, deskami 2 vrstvy</t>
  </si>
  <si>
    <t>-312225821</t>
  </si>
  <si>
    <t>134</t>
  </si>
  <si>
    <t>283758890</t>
  </si>
  <si>
    <t>deska z pěnového polystyrenu EPS 150 S 1000 x 500 x 20 mm</t>
  </si>
  <si>
    <t>-480137660</t>
  </si>
  <si>
    <t>Poznámka k položce:
lambda=0,035 [W / m K]</t>
  </si>
  <si>
    <t>"viz. pol. montáže "446,08*1,1</t>
  </si>
  <si>
    <t>135</t>
  </si>
  <si>
    <t>283759070</t>
  </si>
  <si>
    <t>deska z pěnového polystyrenu EPS 150 S 1000 x 500 x 30 mm</t>
  </si>
  <si>
    <t>751882827</t>
  </si>
  <si>
    <t>136</t>
  </si>
  <si>
    <t>713141151</t>
  </si>
  <si>
    <t>Montáž izolace tepelné střech plochých kladené volně 1 vrstva rohoží, pásů, dílců, desek</t>
  </si>
  <si>
    <t>773129642</t>
  </si>
  <si>
    <t>"viz.v.č D.1.1.b)09,10- protipožární podhled C "538*2</t>
  </si>
  <si>
    <t>137</t>
  </si>
  <si>
    <t>631537260</t>
  </si>
  <si>
    <t xml:space="preserve">deska izolační z miner. vlny tl. 150 mm </t>
  </si>
  <si>
    <t>688529611</t>
  </si>
  <si>
    <t>"viz. pol. montáže"538*2*1,1</t>
  </si>
  <si>
    <t>1183,6*1,02 'Přepočtené koeficientem množství</t>
  </si>
  <si>
    <t>138</t>
  </si>
  <si>
    <t>713191132</t>
  </si>
  <si>
    <t>Montáž izolace tepelné podlah, stropů vrchem nebo střech překrytí separační fólií z PE</t>
  </si>
  <si>
    <t>-1370044589</t>
  </si>
  <si>
    <t>139</t>
  </si>
  <si>
    <t>283231500</t>
  </si>
  <si>
    <t>fólie separační PE bal. 100 m2</t>
  </si>
  <si>
    <t>274126744</t>
  </si>
  <si>
    <t>Poznámka k položce:
oddělení betonových nebo samonivelačních vyrovnávacích vrstev</t>
  </si>
  <si>
    <t>"viz. pol. montáže"540,01*1,15</t>
  </si>
  <si>
    <t>621,012*1,1 'Přepočtené koeficientem množství</t>
  </si>
  <si>
    <t>140</t>
  </si>
  <si>
    <t>R-7131411</t>
  </si>
  <si>
    <t xml:space="preserve">Montáž izolace tepelné střech plochých celoplošně lepené 5 vrstev - vč. dodávky lepidla </t>
  </si>
  <si>
    <t>-1698889839</t>
  </si>
  <si>
    <t>"viz. skladba SP2,SP3"60+23</t>
  </si>
  <si>
    <t>141</t>
  </si>
  <si>
    <t>283759140</t>
  </si>
  <si>
    <t>deska z pěnového polystyrenu EPS 150 S 1000 x 500 x 100 mm</t>
  </si>
  <si>
    <t>628745866</t>
  </si>
  <si>
    <t>"viz. skladba SP2"83*2*1,1</t>
  </si>
  <si>
    <t>142</t>
  </si>
  <si>
    <t>283759100</t>
  </si>
  <si>
    <t>deska z pěnového polystyrenu EPS 150 S 1000 x 500 x 60 mm</t>
  </si>
  <si>
    <t>-1107783944</t>
  </si>
  <si>
    <t>"viz. pol. montáže SP3"23*1,1</t>
  </si>
  <si>
    <t>143</t>
  </si>
  <si>
    <t>283759150</t>
  </si>
  <si>
    <t>deska z pěnového polystyrenu EPS 150 S 1000 x 500 x 120 mm</t>
  </si>
  <si>
    <t>1330230188</t>
  </si>
  <si>
    <t>"viz. pol. montáže- SP2"60*1,1</t>
  </si>
  <si>
    <t>144</t>
  </si>
  <si>
    <t>R-7132000</t>
  </si>
  <si>
    <t xml:space="preserve">PIR deska tl. 40 mm  - viz. technické podmínky výrobků </t>
  </si>
  <si>
    <t>1524012976</t>
  </si>
  <si>
    <t>"viz. pol. montáže"83*1,1</t>
  </si>
  <si>
    <t>145</t>
  </si>
  <si>
    <t>R-7131412</t>
  </si>
  <si>
    <t xml:space="preserve">D+M spádových klínů EPS 150 S tl. 30-120 mm </t>
  </si>
  <si>
    <t>-941102991</t>
  </si>
  <si>
    <t>"viz. skladba SP2"60*1,1</t>
  </si>
  <si>
    <t>146</t>
  </si>
  <si>
    <t>R-7131413</t>
  </si>
  <si>
    <t xml:space="preserve">D+M spádových klínů EPS 150 S tl. 30-170 mm </t>
  </si>
  <si>
    <t>498986522</t>
  </si>
  <si>
    <t>"viz. skladba SP3"23*1,1</t>
  </si>
  <si>
    <t>147</t>
  </si>
  <si>
    <t>R-9987132</t>
  </si>
  <si>
    <t>Přesun hmot pro izolace tepelné v objektech v do 12 m</t>
  </si>
  <si>
    <t>-599116897</t>
  </si>
  <si>
    <t>721</t>
  </si>
  <si>
    <t>Zdravotechnika - vnitřní kanalizace</t>
  </si>
  <si>
    <t>148</t>
  </si>
  <si>
    <t>721242115</t>
  </si>
  <si>
    <t xml:space="preserve">Lapač střešních splavenin z PP se zápachovou klapkou a lapacím košem </t>
  </si>
  <si>
    <t>1275145522</t>
  </si>
  <si>
    <t>"viz. výpis kl. prvků - k09"1</t>
  </si>
  <si>
    <t>149</t>
  </si>
  <si>
    <t>721242116</t>
  </si>
  <si>
    <t>Lapač střešních splavenin z PP se zápachovou klapkou a lapacím košem DN 125</t>
  </si>
  <si>
    <t>1091167838</t>
  </si>
  <si>
    <t>"viz. výpis kl. prvků - K12"4</t>
  </si>
  <si>
    <t>150</t>
  </si>
  <si>
    <t>R-9987212</t>
  </si>
  <si>
    <t>Přesun hmot  pro vnitřní kanalizace v objektech v do 12 m</t>
  </si>
  <si>
    <t>-2006854138</t>
  </si>
  <si>
    <t>762</t>
  </si>
  <si>
    <t>Konstrukce tesařské</t>
  </si>
  <si>
    <t>151</t>
  </si>
  <si>
    <t>762341024</t>
  </si>
  <si>
    <t xml:space="preserve">D+M OSB desky tl. 18 mm vč. kotvení a dodávky kotevních prvků </t>
  </si>
  <si>
    <t>287209760</t>
  </si>
  <si>
    <t>"viz. detail I"42,44*0,15</t>
  </si>
  <si>
    <t>152</t>
  </si>
  <si>
    <t>762341026</t>
  </si>
  <si>
    <t xml:space="preserve">D+M OSB desky tl. 22 mm vč. kotvení a dodávky kotevních prvků </t>
  </si>
  <si>
    <t>985585633</t>
  </si>
  <si>
    <t>"viz. detail atiky , v.č. D.1.1.b)09,10"42,44*1,2+13,6*1,2*2</t>
  </si>
  <si>
    <t>153</t>
  </si>
  <si>
    <t>762341027</t>
  </si>
  <si>
    <t>Bednění střech rovných z desek OSB tl 25 mm na pero a drážku šroubovaných na krokve</t>
  </si>
  <si>
    <t>-564553964</t>
  </si>
  <si>
    <t>"viz. výkres č. D.1.1.b)09,10-skladba SP1"12,4*42,44</t>
  </si>
  <si>
    <t>154</t>
  </si>
  <si>
    <t>R-7620010</t>
  </si>
  <si>
    <t xml:space="preserve">D+M střešních vazníků vč. kotvení a dodávky kotevních prvků, vč. spojovacáích prvků, vč. osazení jeřábem, vč. impregnace </t>
  </si>
  <si>
    <t>268047752</t>
  </si>
  <si>
    <t>"viz.v.č D.1.1.b)09,10"42,44*12,69</t>
  </si>
  <si>
    <t>155</t>
  </si>
  <si>
    <t>R-9987622</t>
  </si>
  <si>
    <t>Přesun hmot  pro kce tesařské v objektech v do 12 m</t>
  </si>
  <si>
    <t>276778436</t>
  </si>
  <si>
    <t>763</t>
  </si>
  <si>
    <t>Konstrukce suché výstavby</t>
  </si>
  <si>
    <t>156</t>
  </si>
  <si>
    <t>763111336</t>
  </si>
  <si>
    <t>SDK příčka tl 125 mm profil CW+UW 100 desky 1xH2 12,5 TI 100 mm EI 30 Rw 51 dB</t>
  </si>
  <si>
    <t>-2090270904</t>
  </si>
  <si>
    <t>"viz.v.č D.1.1.b)09- 2. NP"(2,03+2,4+1,8+2,7+2,9+3+2,9+2,8+2,5)*4,2</t>
  </si>
  <si>
    <t>-(0,7*2*3)</t>
  </si>
  <si>
    <t>157</t>
  </si>
  <si>
    <t>763111417</t>
  </si>
  <si>
    <t>SDK příčka tl 150 mm profil CW+UW 100 desky 2xA 12,5 TI 100 mm EI 60 Rw 62 DB</t>
  </si>
  <si>
    <t>610432767</t>
  </si>
  <si>
    <t>"viz.v.č. D.1.1.b)09"(3,366+14+7,855*3+23,1+6,08+6,055+7,01+4,3+4,1+24,4)*4,2</t>
  </si>
  <si>
    <t>-(0,9*2*6+1,3*2,1+0,9*2*2+0,8*2*5+1,35*2)</t>
  </si>
  <si>
    <t>6,6*3,9-0,9*2</t>
  </si>
  <si>
    <t>158</t>
  </si>
  <si>
    <t>763121415</t>
  </si>
  <si>
    <t>SDK stěna předsazená tl 150  mm profil CW+UW 100 deska 1xA 12,5 TI EI 15</t>
  </si>
  <si>
    <t>1635960610</t>
  </si>
  <si>
    <t>"viz.v.č. D.1.1.b)08-předstěna pro zakrytí rozvodů"0,45*3,9</t>
  </si>
  <si>
    <t>159</t>
  </si>
  <si>
    <t>763121429</t>
  </si>
  <si>
    <t>SDK stěna předsazená tl do 200  mm profil CW+UW 100 deska 1xH2 12,5 bez TI EI 15</t>
  </si>
  <si>
    <t>1153233688</t>
  </si>
  <si>
    <t>"viz.v.č D.1.1.b)08"2,4*3,9+1,04*3,9+1,94*3,9+3,1*3,9</t>
  </si>
  <si>
    <t>"viz.v.č D.1.1.b)09-2.NP"(1+1,7+2+3,6+1,25*2+1,1*2)*4,2</t>
  </si>
  <si>
    <t>160</t>
  </si>
  <si>
    <t>763131451</t>
  </si>
  <si>
    <t xml:space="preserve">SDK podhled deska 1xH2 12,5 bez TI dvouvrstvá spodní kce profil CD+UD- viz. podhled B </t>
  </si>
  <si>
    <t>1453567685</t>
  </si>
  <si>
    <t>"viz.v.č D.1.1.b)19-podhled B"4,2+5,08+5,13+8+9,84+5,5+2,28+1,87+4,2+5,97</t>
  </si>
  <si>
    <t>161</t>
  </si>
  <si>
    <t>763132111</t>
  </si>
  <si>
    <t xml:space="preserve">D+ M protipožární podhled EI 30, desky tl. 15 mm - viz. technické podmínky výrobků </t>
  </si>
  <si>
    <t>775404187</t>
  </si>
  <si>
    <t>"viz.v.č D.1.1.b)09,10- protipožární podhled C "538</t>
  </si>
  <si>
    <t>162</t>
  </si>
  <si>
    <t>R-7630021</t>
  </si>
  <si>
    <t xml:space="preserve">Provedení prostupů pro VZT v SDK konstrukcích </t>
  </si>
  <si>
    <t>1272035465</t>
  </si>
  <si>
    <t>"viz.v.č. D.1.1.b)09"18</t>
  </si>
  <si>
    <t>163</t>
  </si>
  <si>
    <t>R-9987632</t>
  </si>
  <si>
    <t>Přesun hmot pro dřevostavby v objektech v do 12 m</t>
  </si>
  <si>
    <t>-1395784181</t>
  </si>
  <si>
    <t>164</t>
  </si>
  <si>
    <t>R-7630015</t>
  </si>
  <si>
    <t xml:space="preserve">D+M akustického podhledu vč. roštu, kazety 600x600 mm, vč. provedení ostrůvku v učebnách , vč. všech příslušenství a doplňků - viz. podhled A </t>
  </si>
  <si>
    <t>-1539290283</t>
  </si>
  <si>
    <t>"viz.v.č D.1.1.b)19- podhled A"12,06+37,98+67,55+58,99+40,83+44,27</t>
  </si>
  <si>
    <t>165</t>
  </si>
  <si>
    <t>R-7630016</t>
  </si>
  <si>
    <t xml:space="preserve">D+M kazetového  podhledu vč. roštu, kazety 600x600 mm, , vč. všech příslušenství a doplňků - viz. podhled D </t>
  </si>
  <si>
    <t>1264542620</t>
  </si>
  <si>
    <t>"viz.v.č D.1.1.b)19- podhled D"33,5+38,52</t>
  </si>
  <si>
    <t>166</t>
  </si>
  <si>
    <t>R-7630017</t>
  </si>
  <si>
    <t>D+M kazetového  podhledu vč. roštu, kazety 2400x600 mm, , vč. všech příslušenství a doplňků - viz. podhled E</t>
  </si>
  <si>
    <t>-1499882326</t>
  </si>
  <si>
    <t>"viz.v.č D.1.1.b)19- podhled E"85,4-33,5</t>
  </si>
  <si>
    <t>167</t>
  </si>
  <si>
    <t>R-7630020</t>
  </si>
  <si>
    <t xml:space="preserve">D+M parozábrany </t>
  </si>
  <si>
    <t>26098356</t>
  </si>
  <si>
    <t>"viz.v.č D.1.1.b)09,10- skladba SP1"538+53,8</t>
  </si>
  <si>
    <t>168</t>
  </si>
  <si>
    <t>R-7631114</t>
  </si>
  <si>
    <t xml:space="preserve">Příplatek  desku do vlhkých prostor - příčka tl. 150 mm </t>
  </si>
  <si>
    <t>1344343232</t>
  </si>
  <si>
    <t>"viz.v.č D.1.1.b)09"(26,5*4,2-0,8*2*6-1,35*2-0,9*2)*2</t>
  </si>
  <si>
    <t>764</t>
  </si>
  <si>
    <t>Konstrukce klempířské</t>
  </si>
  <si>
    <t>169</t>
  </si>
  <si>
    <t>764001811</t>
  </si>
  <si>
    <t>Demontáž oplechování  do suti</t>
  </si>
  <si>
    <t>370608959</t>
  </si>
  <si>
    <t>"viz.v.č D.1.1.b)01-05-dilatace"6,1*2+12,3</t>
  </si>
  <si>
    <t>"stříška"4,5</t>
  </si>
  <si>
    <t>"atika"42,545*2+12,8*4</t>
  </si>
  <si>
    <t>170</t>
  </si>
  <si>
    <t>764002851</t>
  </si>
  <si>
    <t>Demontáž oplechování parapetů do suti</t>
  </si>
  <si>
    <t>-1149570675</t>
  </si>
  <si>
    <t>"viz.v.č D.1.1.b)01-05"1,3*20+0,9*11+1,3*23+0,9*7+1,3*5+1,5</t>
  </si>
  <si>
    <t>171</t>
  </si>
  <si>
    <t>764004801</t>
  </si>
  <si>
    <t>Demontáž podokapního žlabu do suti</t>
  </si>
  <si>
    <t>813137970</t>
  </si>
  <si>
    <t>"viz.v.č D.1.1.b)01-05"101</t>
  </si>
  <si>
    <t>172</t>
  </si>
  <si>
    <t>764004861</t>
  </si>
  <si>
    <t>Demontáž svodu do suti</t>
  </si>
  <si>
    <t>-198767648</t>
  </si>
  <si>
    <t>"viz.v.č D.1.1.b)01-05"44+4,5</t>
  </si>
  <si>
    <t>173</t>
  </si>
  <si>
    <t>764244409</t>
  </si>
  <si>
    <t>Oplechování horních ploch a nadezdívek bez rohů z TiZn předzvětral plechu kotvené rš 800 mm</t>
  </si>
  <si>
    <t>2115449194</t>
  </si>
  <si>
    <t>"viz. výpis kl. prvkků - K18"68</t>
  </si>
  <si>
    <t>"K25"10</t>
  </si>
  <si>
    <t>174</t>
  </si>
  <si>
    <t>764245446</t>
  </si>
  <si>
    <t>Příplatek za zvýšenou pracnost při oplechování rohů nadezdívek z TiZn předzvětr plechu rš přes 400mm</t>
  </si>
  <si>
    <t>2143327691</t>
  </si>
  <si>
    <t>175</t>
  </si>
  <si>
    <t>764246403</t>
  </si>
  <si>
    <t>Oplechování parapetů rovných mechanicky kotvené z TiZn předzvětralého plechu  rš 250 mm</t>
  </si>
  <si>
    <t>496917715</t>
  </si>
  <si>
    <t>"viz. výpis kl. prvků - K22"1,45</t>
  </si>
  <si>
    <t>176</t>
  </si>
  <si>
    <t>764541403</t>
  </si>
  <si>
    <t>Žlab podokapní půlkruhový z TiZn předzvětralého plechu rš 250 mm</t>
  </si>
  <si>
    <t>-508488836</t>
  </si>
  <si>
    <t>"viz. výpis kl. prvků  K07"4,5</t>
  </si>
  <si>
    <t>177</t>
  </si>
  <si>
    <t>764541405</t>
  </si>
  <si>
    <t>Žlab podokapní půlkruhový z TiZn předzvětralého plechu rš 330 mm</t>
  </si>
  <si>
    <t>2014087740</t>
  </si>
  <si>
    <t>"viz. výpis kl. prvků - K19"20</t>
  </si>
  <si>
    <t>178</t>
  </si>
  <si>
    <t>764541407</t>
  </si>
  <si>
    <t>Žlab podokapní půlkruhový z TiZn předzvětralého plechu rš 400 mm</t>
  </si>
  <si>
    <t>1128841341</t>
  </si>
  <si>
    <t>"viz. výpis kl. prvků- K10"42,5</t>
  </si>
  <si>
    <t>179</t>
  </si>
  <si>
    <t>764541443</t>
  </si>
  <si>
    <t>Kotlík oválný (trychtýřový) pro podokapní žlaby z TiZn předzvětralého plechu 250/80 mm</t>
  </si>
  <si>
    <t>-144495641</t>
  </si>
  <si>
    <t>"viz. výpis kl. prvků - K07"2</t>
  </si>
  <si>
    <t>180</t>
  </si>
  <si>
    <t>764541447</t>
  </si>
  <si>
    <t>Kotlík oválný (trychtýřový) pro podokapní žlaby z TiZn předzvětralého plechu 330/125 mm</t>
  </si>
  <si>
    <t>-244609225</t>
  </si>
  <si>
    <t>"viz. výois kl. prvků - K19"1</t>
  </si>
  <si>
    <t>181</t>
  </si>
  <si>
    <t>764541449</t>
  </si>
  <si>
    <t>Kotlík oválný (trychtýřový) pro podokapní žlaby z TiZn předzvětralého plechu 400/125 mm</t>
  </si>
  <si>
    <t>-401745314</t>
  </si>
  <si>
    <t>"viz. výpis kl. prvků- K10"3</t>
  </si>
  <si>
    <t>182</t>
  </si>
  <si>
    <t>764548422</t>
  </si>
  <si>
    <t>Svody kruhové včetně objímek, kolen, odskoků z TiZn předzvětralého plechu průměru 87 mm</t>
  </si>
  <si>
    <t>-1257307968</t>
  </si>
  <si>
    <t>"viz. ýpis l. prvků- K09"2,7</t>
  </si>
  <si>
    <t>183</t>
  </si>
  <si>
    <t>764548424</t>
  </si>
  <si>
    <t>Svody kruhové včetně objímek, kolen, odskoků z TiZn předzvětralého plechu průměru 125 mm</t>
  </si>
  <si>
    <t>-361217120</t>
  </si>
  <si>
    <t>"viz. výpis kl. prvků - K12"44</t>
  </si>
  <si>
    <t>184</t>
  </si>
  <si>
    <t>R-7640010</t>
  </si>
  <si>
    <t xml:space="preserve">D+M Oplechování stříšky nad vstupem vč. kotvení ZnTi předzvětralý rš 1150 mm vč. kotvení a dodávky kotevních prvků </t>
  </si>
  <si>
    <t>-1017508692</t>
  </si>
  <si>
    <t>"viz. výpis kl. prvků - K06"4,5</t>
  </si>
  <si>
    <t>185</t>
  </si>
  <si>
    <t>R-7640011</t>
  </si>
  <si>
    <t xml:space="preserve">D+M Oplechování okapu  vč. kotvení ZnTi předzvětralý rš 350 mm vč. kotvení a dodávky kotevních prvků </t>
  </si>
  <si>
    <t>244506006</t>
  </si>
  <si>
    <t>"viz. výpis kl. prvků - K08"4,5</t>
  </si>
  <si>
    <t>"K11"42,5</t>
  </si>
  <si>
    <t>"K20"20</t>
  </si>
  <si>
    <t>186</t>
  </si>
  <si>
    <t>R-7640012</t>
  </si>
  <si>
    <t xml:space="preserve">D+M dilatačního profilu ZS  vč. kotvení a dodávky kotevních prvků </t>
  </si>
  <si>
    <t>1568687433</t>
  </si>
  <si>
    <t>"viz. výpis kl. prvků - K15"15</t>
  </si>
  <si>
    <t>187</t>
  </si>
  <si>
    <t>R-7640013</t>
  </si>
  <si>
    <t xml:space="preserve">D+M ukončovacího  profilu ZS  vč. kotvení a dodávky kotevních prvků </t>
  </si>
  <si>
    <t>-505159864</t>
  </si>
  <si>
    <t>"viz. výpis kl. prvků - K16"14</t>
  </si>
  <si>
    <t>188</t>
  </si>
  <si>
    <t>R-7640014</t>
  </si>
  <si>
    <t>D+M revizního poklopu vč. oplechování   - viz. K21</t>
  </si>
  <si>
    <t>-1543889044</t>
  </si>
  <si>
    <t>"viz. výpis kl. prvků - K21"2</t>
  </si>
  <si>
    <t>189</t>
  </si>
  <si>
    <t>R-7640015</t>
  </si>
  <si>
    <t>D+M dilatačního profilu vč. kotvení a dodávky kotevních prvků - viz. K23</t>
  </si>
  <si>
    <t>-575580881</t>
  </si>
  <si>
    <t>"viz. výpis kl. prvků - K23"41</t>
  </si>
  <si>
    <t>190</t>
  </si>
  <si>
    <t>R-7640016</t>
  </si>
  <si>
    <t xml:space="preserve">D+M okapnice vč. kotvení a dodávky ktevních prvků - viz. K24 </t>
  </si>
  <si>
    <t>685487264</t>
  </si>
  <si>
    <t>"viz. výpis kl. prvků - K24"9</t>
  </si>
  <si>
    <t>191</t>
  </si>
  <si>
    <t>R-7640017</t>
  </si>
  <si>
    <t xml:space="preserve">D+M vyztužujícího pásu z pozink. plechu tl. 1,0mm rš 650 mm </t>
  </si>
  <si>
    <t>-216827358</t>
  </si>
  <si>
    <t>"viz. detail H"42,44+13*2</t>
  </si>
  <si>
    <t>192</t>
  </si>
  <si>
    <t>R-99876420</t>
  </si>
  <si>
    <t>Přesun hmot pro konstrukce klempířské v objektech v do 12 m</t>
  </si>
  <si>
    <t>-54507082</t>
  </si>
  <si>
    <t>766</t>
  </si>
  <si>
    <t>Konstrukce truhlářské</t>
  </si>
  <si>
    <t>193</t>
  </si>
  <si>
    <t>766691914</t>
  </si>
  <si>
    <t>Vyvěšení nebo zavěšení dřevěných křídel dveří pl do 2 m2</t>
  </si>
  <si>
    <t>837884814</t>
  </si>
  <si>
    <t>"viz.v.č D.1.1.b)01,02"1+2+3+9</t>
  </si>
  <si>
    <t>194</t>
  </si>
  <si>
    <t>766694124</t>
  </si>
  <si>
    <t>Montáž parapetních dřevěných nebo plastových šířky přes 30 cm délky přes 2,6 m</t>
  </si>
  <si>
    <t>-1838375572</t>
  </si>
  <si>
    <t>"viz. výpis parapetů - P01-P04"3+13+7+9+1</t>
  </si>
  <si>
    <t>195</t>
  </si>
  <si>
    <t>607941020</t>
  </si>
  <si>
    <t xml:space="preserve">deska parapetní dřevotřísková vnitřní POSTFORMING 0,25 x 1 m, vč. otvení a dodávky kotevních prvků </t>
  </si>
  <si>
    <t>1401395995</t>
  </si>
  <si>
    <t>"viz. výpis parapetů - P01"1,3*3*1,05</t>
  </si>
  <si>
    <t>196</t>
  </si>
  <si>
    <t>607941010</t>
  </si>
  <si>
    <t xml:space="preserve">deska parapetní dřevotřísková vnitřní POSTFORMING š. 180 mm vč. kotvení a dodávky kotevních prvků </t>
  </si>
  <si>
    <t>-2145077300</t>
  </si>
  <si>
    <t>"viz. výpis parapetůP05"1,45*1,05</t>
  </si>
  <si>
    <t>197</t>
  </si>
  <si>
    <t>607941040</t>
  </si>
  <si>
    <t xml:space="preserve">deska parapetní dřevotřísková vnitřní POSTFORMING 0,33 x 1 m vč. kotvení a dodávky kotevních prvků </t>
  </si>
  <si>
    <t>-1062487413</t>
  </si>
  <si>
    <t>"viz. výpis parapetů - P02-04"1,3*13*1,05+3,6*7*1,05+0,9*9*1,05</t>
  </si>
  <si>
    <t>198</t>
  </si>
  <si>
    <t>R-7660201</t>
  </si>
  <si>
    <t xml:space="preserve">D+M plastového okna - viz. O01 vč. vnitřní parotěsnicí pásky a vnější expanzní pásky, vč. vnitřních žaluzií, vč. všech příslušenství a doplňků </t>
  </si>
  <si>
    <t>668367188</t>
  </si>
  <si>
    <t xml:space="preserve">Poznámka k položce:
vč. APU lišty z vnitřní a vnější strany </t>
  </si>
  <si>
    <t>"viz. výpis oken - v.č. D.1.1.b)14"3</t>
  </si>
  <si>
    <t>199</t>
  </si>
  <si>
    <t>R-7660202</t>
  </si>
  <si>
    <t xml:space="preserve">D+M plastového okna - viz. O02 vč. vnitřní parotěsnicí pásky a vnější expanzní pásky, vč. vnitřních žaluzií, vč. všech příslušenství a doplňků </t>
  </si>
  <si>
    <t>298219900</t>
  </si>
  <si>
    <t>"viz. výpis oken - v.č. D.1.1.b)14"4</t>
  </si>
  <si>
    <t>200</t>
  </si>
  <si>
    <t>R-7660203</t>
  </si>
  <si>
    <t xml:space="preserve">D+M plastového okna - viz. O03 vč. vnitřní parotěsnicí pásky a vnější expanzní pásky, vč. vnitřních žaluzií, vč. všech příslušenství a doplňků </t>
  </si>
  <si>
    <t>232872460</t>
  </si>
  <si>
    <t>"viz. výpis oken - v.č. D.1.1.b)14"9</t>
  </si>
  <si>
    <t>201</t>
  </si>
  <si>
    <t>R-7660204</t>
  </si>
  <si>
    <t xml:space="preserve">D+M plastového okna - viz. O04 vč. vnitřní parotěsnicí pásky a vnější expanzní pásky, vč. vnitřních žaluzií, vč. všech příslušenství a doplňků </t>
  </si>
  <si>
    <t>-1660807628</t>
  </si>
  <si>
    <t>202</t>
  </si>
  <si>
    <t>R-7660205</t>
  </si>
  <si>
    <t xml:space="preserve">D+M plastového okna - viz. O05 vč. vnitřní parotěsnicí pásky a vnější expanzní pásky, vč. vnitřních žaluzií, vč. všech příslušenství a doplňků </t>
  </si>
  <si>
    <t>1069060235</t>
  </si>
  <si>
    <t>"viz. výpis oken - v.č. D.1.1.b)14"7</t>
  </si>
  <si>
    <t>203</t>
  </si>
  <si>
    <t>R-7660206</t>
  </si>
  <si>
    <t xml:space="preserve">D+M plastového okna - viz. O06 vč. vnitřní parotěsnicí pásky a vnější expanzní pásky, vč. vnitřních žaluzií, vč. všech příslušenství a doplňků </t>
  </si>
  <si>
    <t>-1243637244</t>
  </si>
  <si>
    <t>"viz. výpis oken - v.č. D.1.1.b)14"1</t>
  </si>
  <si>
    <t>204</t>
  </si>
  <si>
    <t>R-7660207</t>
  </si>
  <si>
    <t xml:space="preserve">D+M plastového okna - viz. O07 vč. vnitřní parotěsnicí pásky a vnější expanzní pásky, vč. vnitřních žaluzií, vč. všech příslušenství a doplňků </t>
  </si>
  <si>
    <t>-218709581</t>
  </si>
  <si>
    <t>"viz. výpis oken - v.č. D.1.1.b)14"5</t>
  </si>
  <si>
    <t>205</t>
  </si>
  <si>
    <t>R-7660301</t>
  </si>
  <si>
    <t xml:space="preserve">D+M hliníkových vdeří  - viz. D01 vč. vnitřní parotěsnicí pásky a vnější expanzní pásky,  vč. všech příslušenství a doplňků </t>
  </si>
  <si>
    <t>777954999</t>
  </si>
  <si>
    <t>"viz. výpis dveří - v.č. D.1.1.b)15"1</t>
  </si>
  <si>
    <t>206</t>
  </si>
  <si>
    <t>R-7660302</t>
  </si>
  <si>
    <t xml:space="preserve">D+M hliníkových  vdeří  - viz. D02 vč. vnitřní parotěsnicí pásky a vnější expanzní pásky,  vč. všech příslušenství a doplňků </t>
  </si>
  <si>
    <t>-1004250039</t>
  </si>
  <si>
    <t>"viz. výpis dveří - v.č. D.1.1.b)15"2</t>
  </si>
  <si>
    <t>207</t>
  </si>
  <si>
    <t>R-7660303</t>
  </si>
  <si>
    <t xml:space="preserve">D+M vnitřních dveří  - viz. D03   vč. všech příslušenství a doplňků, vč. dodávky a ontáže obložkové zárubně  </t>
  </si>
  <si>
    <t>1864464144</t>
  </si>
  <si>
    <t>208</t>
  </si>
  <si>
    <t>R-7660304</t>
  </si>
  <si>
    <t>D+M vnitřních dveří  - viz. D04   vč. všech příslušenství a doplňků, vč. dodávky a montáže ocelové  zárubně  a jejího nátěru</t>
  </si>
  <si>
    <t>1648501120</t>
  </si>
  <si>
    <t>"viz. výpis dveří - v.č. D.1.1.b)15"6</t>
  </si>
  <si>
    <t>209</t>
  </si>
  <si>
    <t>R-7660305</t>
  </si>
  <si>
    <t xml:space="preserve">D+M vnitřních dveří  - viz. D05   vč. všech příslušenství a doplňků - součást laminátové dělící stěny </t>
  </si>
  <si>
    <t>1857325097</t>
  </si>
  <si>
    <t>"viz. výpis dveří - v.č. D.1.1.b)15"1+3+4</t>
  </si>
  <si>
    <t>210</t>
  </si>
  <si>
    <t>R-7660306</t>
  </si>
  <si>
    <t xml:space="preserve">D+M vnitřních dveří  - viz. D06   vč. všech příslušenství a doplňků - součást laminátové dělící stěny </t>
  </si>
  <si>
    <t>736548863</t>
  </si>
  <si>
    <t>"viz. výpis dveří - v.č. D.1.1.b)15"3</t>
  </si>
  <si>
    <t>211</t>
  </si>
  <si>
    <t>R-7660308</t>
  </si>
  <si>
    <t xml:space="preserve">D+M vnitřních hliníkových  dveří  - viz. D08   vč. všech příslušenství a doplňků, vč. zárubně </t>
  </si>
  <si>
    <t>-1754706275</t>
  </si>
  <si>
    <t>212</t>
  </si>
  <si>
    <t>R-7660309</t>
  </si>
  <si>
    <t xml:space="preserve">D+M vnitřních hliníkových  dveří  - viz. D09   vč. všech příslušenství a doplňků, vč.  zárubně </t>
  </si>
  <si>
    <t>-1830219688</t>
  </si>
  <si>
    <t>213</t>
  </si>
  <si>
    <t>R-7660310</t>
  </si>
  <si>
    <t xml:space="preserve">D+M vnitřních   dveří  - viz. D10   vč. všech příslušenství a doplňků, vč. obložkové zárubně </t>
  </si>
  <si>
    <t>319011824</t>
  </si>
  <si>
    <t>214</t>
  </si>
  <si>
    <t>R-7660311</t>
  </si>
  <si>
    <t xml:space="preserve">D+M vnitřních   dveří  - viz. D11   vč. všech příslušenství a doplňků, vč. obložkové zárubně </t>
  </si>
  <si>
    <t>-1377868249</t>
  </si>
  <si>
    <t>"viz. výpis dveří - v.č. D.1.1.b)15"4+1</t>
  </si>
  <si>
    <t>215</t>
  </si>
  <si>
    <t>R-7660312</t>
  </si>
  <si>
    <t xml:space="preserve">D+M vnitřních   dveří  - viz. D12   vč. všech příslušenství a doplňků, vč. obložkové zárubně </t>
  </si>
  <si>
    <t>-481709282</t>
  </si>
  <si>
    <t>216</t>
  </si>
  <si>
    <t>R-7660313</t>
  </si>
  <si>
    <t xml:space="preserve">D+M vnitřních   dveří  - viz. D13   vč. všech příslušenství a doplňků, vč. obložkové zárubně </t>
  </si>
  <si>
    <t>463311360</t>
  </si>
  <si>
    <t>"viz. výpis dveří - v.č. D.1.1.b)15"1+1</t>
  </si>
  <si>
    <t>217</t>
  </si>
  <si>
    <t>R-7660314</t>
  </si>
  <si>
    <t xml:space="preserve">D+M vnitřních hliníkových   dveří  - viz. D14   vč. všech příslušenství a doplňků vč. zárubně </t>
  </si>
  <si>
    <t>475583696</t>
  </si>
  <si>
    <t>218</t>
  </si>
  <si>
    <t>R-7660315</t>
  </si>
  <si>
    <t xml:space="preserve">D+M plastových    dveří  - viz. D15   vč. všech příslušenství a doplňků vč.  zárubně </t>
  </si>
  <si>
    <t>376711267</t>
  </si>
  <si>
    <t>219</t>
  </si>
  <si>
    <t>R-7660316</t>
  </si>
  <si>
    <t xml:space="preserve">D+M  vnitřních     dveří  - viz. D16   vč. všech příslušenství a doplňků vč. obložkové  zárubně </t>
  </si>
  <si>
    <t>430935367</t>
  </si>
  <si>
    <t>220</t>
  </si>
  <si>
    <t>R-7660317</t>
  </si>
  <si>
    <t xml:space="preserve">D+M  vnitřních     dveří  - viz. D17   vč. všech příslušenství a doplňků vč. obložkové  zárubně </t>
  </si>
  <si>
    <t>-1475991062</t>
  </si>
  <si>
    <t>221</t>
  </si>
  <si>
    <t>R-7660318</t>
  </si>
  <si>
    <t xml:space="preserve">D+M  vnitřních     dveří  - viz. D18   vč. všech příslušenství a doplňků vč. ocelové zárubně a jejího nátěru </t>
  </si>
  <si>
    <t>2097986074</t>
  </si>
  <si>
    <t>222</t>
  </si>
  <si>
    <t>R-7660319</t>
  </si>
  <si>
    <t xml:space="preserve">D+M  vnitřních     dveří  - viz. D19  vč. všech příslušenství a doplňků vč. obložkové zárubně </t>
  </si>
  <si>
    <t>-1073783669</t>
  </si>
  <si>
    <t>223</t>
  </si>
  <si>
    <t>R-7660320</t>
  </si>
  <si>
    <t xml:space="preserve">D+M  vnitřních     dveří  - viz. D20  vč. všech příslušenství a doplňků vč. ocelové zárubně a jejího nátěru </t>
  </si>
  <si>
    <t>-860703455</t>
  </si>
  <si>
    <t>224</t>
  </si>
  <si>
    <t>R-7661020</t>
  </si>
  <si>
    <t xml:space="preserve">D+M laminátové dělicí příčky hyg. zařízení, vč. kotvení a dodávky kotevních prvků, vč. všech příslušenství a doplňků - viz. technicképodmínky výrobků </t>
  </si>
  <si>
    <t>-461980043</t>
  </si>
  <si>
    <t>"viz.v.č D.1.1.b)08"(2,4+1,23*2+1,35+2+3,1)*2,1</t>
  </si>
  <si>
    <t>"viz.v.č D.1.1.b)09-2.NP"1,9*2,1*3+3,6*2,1++2,45*2,1</t>
  </si>
  <si>
    <t>225</t>
  </si>
  <si>
    <t>R-7661050</t>
  </si>
  <si>
    <t>D+M umyvadlové podnože - viz. v.č. D.1.1.b)20</t>
  </si>
  <si>
    <t>154597756</t>
  </si>
  <si>
    <t>"viz.v.č D.1.1.b)20"2</t>
  </si>
  <si>
    <t>226</t>
  </si>
  <si>
    <t>R-9987662</t>
  </si>
  <si>
    <t>Přesun hmot procentní pro konstrukce truhlářské v objektech v do 12 m</t>
  </si>
  <si>
    <t>-1593526428</t>
  </si>
  <si>
    <t>767</t>
  </si>
  <si>
    <t>Konstrukce zámečnické</t>
  </si>
  <si>
    <t>227</t>
  </si>
  <si>
    <t>R-7671011</t>
  </si>
  <si>
    <t xml:space="preserve">D+M záchytného systému střechy - komplet systém (základy, sloupky, záchytné lano), vč. kotvení a dodávky kotevních prvků  vč. všech systémových příslušenství a doplňků , vč. revize </t>
  </si>
  <si>
    <t>570335259</t>
  </si>
  <si>
    <t>"viz. výpis zám. prvků - Z11"54,5</t>
  </si>
  <si>
    <t>228</t>
  </si>
  <si>
    <t>R-7671012</t>
  </si>
  <si>
    <t xml:space="preserve">D+M vertikálního záchytného systému instalovaného na výlezovém žebříku , vč. kotvení a dodávky kotevních prvků, vč. všech systémových příslušenství a doplňků  , vč. revize </t>
  </si>
  <si>
    <t>-946964824</t>
  </si>
  <si>
    <t>"viz. výpis zám. prvků - Z11"6</t>
  </si>
  <si>
    <t>229</t>
  </si>
  <si>
    <t>R-7671013</t>
  </si>
  <si>
    <t>D+M ventilační mřížky se síťkou proti hmyzu nerez - viz. Z12</t>
  </si>
  <si>
    <t>-1622577406</t>
  </si>
  <si>
    <t>"viz. výpis zám. prvků - Z12"4</t>
  </si>
  <si>
    <t>230</t>
  </si>
  <si>
    <t>R-7671014</t>
  </si>
  <si>
    <t xml:space="preserve">D+M dilatační podlahové lišty vč. kotvení a dodávky kotevních prvků </t>
  </si>
  <si>
    <t>1072882891</t>
  </si>
  <si>
    <t>"viz. výpis zám. prvků - Z13"6,6</t>
  </si>
  <si>
    <t>231</t>
  </si>
  <si>
    <t>R-7671015</t>
  </si>
  <si>
    <t xml:space="preserve">D+M dilatační lišty vč. kotvení a dodávky kotevních prvků </t>
  </si>
  <si>
    <t>1379209440</t>
  </si>
  <si>
    <t>"viz. výpis zám. prvků - Z14"32</t>
  </si>
  <si>
    <t>232</t>
  </si>
  <si>
    <t>R-7671021</t>
  </si>
  <si>
    <t xml:space="preserve">D+M výlezového žebříku vč. ochranného koše, vč. povrchové úpravy, vč. kotvení a dodávky kotevních prvků   , vč. revize </t>
  </si>
  <si>
    <t>-1342626046</t>
  </si>
  <si>
    <t>"viz. výpis zám. prvků - Z21"1</t>
  </si>
  <si>
    <t>233</t>
  </si>
  <si>
    <t>R-7671022</t>
  </si>
  <si>
    <t>D+M nerezového zábradlí vstupního schodiště s výplní z bezpečnostního skla, vč. kotvení a dodávky kotevních prvků, vč. všech příslušenství a doplňků - bviz. Z22</t>
  </si>
  <si>
    <t>518816439</t>
  </si>
  <si>
    <t>"viz. výpis zám. prvků - Z22"2*4,5</t>
  </si>
  <si>
    <t>234</t>
  </si>
  <si>
    <t>R-7671023</t>
  </si>
  <si>
    <t xml:space="preserve">Demontáž, zpětná montáž sprchové růžice </t>
  </si>
  <si>
    <t>-2045693904</t>
  </si>
  <si>
    <t>"viz. výpis zám. prvků - Z23"3</t>
  </si>
  <si>
    <t>235</t>
  </si>
  <si>
    <t>R-7671024</t>
  </si>
  <si>
    <t>Demontáž, zpětná montáž pletivové klece mezi šatnami, vč. kotvení a dodávky kotevních prvků, vč. nového nátěru - viz. Z24</t>
  </si>
  <si>
    <t>1255628228</t>
  </si>
  <si>
    <t>"viz. výpis zám. prvků - Z24"1</t>
  </si>
  <si>
    <t>236</t>
  </si>
  <si>
    <t>R-7671025</t>
  </si>
  <si>
    <t>Demontáž, zpětná montáž kazetového podhledu vč. roštu , vč. doplnění poškozeného cca 15%</t>
  </si>
  <si>
    <t>595585605</t>
  </si>
  <si>
    <t>"viz. výpis zám. prvků - Z25"12,5</t>
  </si>
  <si>
    <t>237</t>
  </si>
  <si>
    <t>R-7671026</t>
  </si>
  <si>
    <t xml:space="preserve">D+M liniové mřížky nerezové s větrací žaluzií a síťkou, vč. kotvení a dodávky kotevních prvků </t>
  </si>
  <si>
    <t>-1697377455</t>
  </si>
  <si>
    <t>"viz. výpis zám. prvků - Z26"42</t>
  </si>
  <si>
    <t>238</t>
  </si>
  <si>
    <t>R-7671027</t>
  </si>
  <si>
    <t xml:space="preserve">D+M ochranné větrací mřížky - odvětrání střechy , vč. kotvení a dodávky kotevních prvků </t>
  </si>
  <si>
    <t>2106016824</t>
  </si>
  <si>
    <t>"viz. výpis zám. prvků - Z27"42</t>
  </si>
  <si>
    <t>239</t>
  </si>
  <si>
    <t>R-7671201</t>
  </si>
  <si>
    <t xml:space="preserve">D+M ocelové konstrukce nástavby vč. povrchové úpravy, vč. kotvení a dodávky kotevních prvků, vč. dodávky a montáže spojovacích prvků </t>
  </si>
  <si>
    <t>-2747333</t>
  </si>
  <si>
    <t>"viz. VS-339-1704-07"97275,99</t>
  </si>
  <si>
    <t>240</t>
  </si>
  <si>
    <t>R-7671202</t>
  </si>
  <si>
    <t xml:space="preserve">D+M ocelové konstrukce únikového schodiště vč. povrchové úpravy, vč. kotvení a dodávky kotevních prvků, vč. dodávky a montáže spojovacích prvků </t>
  </si>
  <si>
    <t>1354990426</t>
  </si>
  <si>
    <t>"viz. VS-339-1704-09"4504,47</t>
  </si>
  <si>
    <t>241</t>
  </si>
  <si>
    <t>R-7671203</t>
  </si>
  <si>
    <t xml:space="preserve">D+M ocelové konstrukce spojovacího krčku a výtahové šachty  vč. povrchové úpravy, vč. kotvení a dodávky kotevních prvků, vč. dodávky a montáže spojovacích prvků </t>
  </si>
  <si>
    <t>85667529</t>
  </si>
  <si>
    <t>"viz. VS-339-1704-09"48766,27</t>
  </si>
  <si>
    <t>242</t>
  </si>
  <si>
    <t>R-7671204</t>
  </si>
  <si>
    <t xml:space="preserve">D+M hliníkové stěny - viz. panel P1, vč. kotvení a dodávky kotevních prvků, vč. spojovacích prvků, vč. všech příslušenství a doplňků </t>
  </si>
  <si>
    <t>-1897042955</t>
  </si>
  <si>
    <t>"viz.v.č D.1.1.b)21-panel P1"1</t>
  </si>
  <si>
    <t>243</t>
  </si>
  <si>
    <t>R-7671205</t>
  </si>
  <si>
    <t xml:space="preserve">D+M hliníkové stěny - viz. panel P2, vč. kotvení a dodávky kotevních prvků, vč. spojovacích prvků, vč. všech příslušenství a doplňků </t>
  </si>
  <si>
    <t>-861863048</t>
  </si>
  <si>
    <t>"viz.v.č D.1.1.b)21-panel P2"1</t>
  </si>
  <si>
    <t>244</t>
  </si>
  <si>
    <t>R-7671206</t>
  </si>
  <si>
    <t xml:space="preserve">D+M hliníkové stěny - viz. panel P3, vč. kotvení a dodávky kotevních prvků, vč. spojovacích prvků, vč. všech příslušenství a doplňků </t>
  </si>
  <si>
    <t>549937676</t>
  </si>
  <si>
    <t>"viz.v.č D.1.1.b)21-panel P3"1</t>
  </si>
  <si>
    <t>245</t>
  </si>
  <si>
    <t>R-7671207</t>
  </si>
  <si>
    <t xml:space="preserve">D+M hliníkové stěny - viz. panel P4, vč. kotvení a dodávky kotevních prvků, vč. spojovacích prvků, vč. všech příslušenství a doplňků </t>
  </si>
  <si>
    <t>-1755127367</t>
  </si>
  <si>
    <t>"viz.v.č D.1.1.b)21-panel P4"1</t>
  </si>
  <si>
    <t>246</t>
  </si>
  <si>
    <t>R-7671208</t>
  </si>
  <si>
    <t xml:space="preserve">D+M hliníkové stěny - viz. panel P5, vč. kotvení a dodávky kotevních prvků, vč. spojovacích prvků, vč. všech příslušenství a doplňků </t>
  </si>
  <si>
    <t>393276874</t>
  </si>
  <si>
    <t>"viz.v.č D.1.1.b)21-panel P5"1</t>
  </si>
  <si>
    <t>247</t>
  </si>
  <si>
    <t>R-7671209</t>
  </si>
  <si>
    <t xml:space="preserve">D+M hliníkové stěny - viz. panel P6, vč. kotvení a dodávky kotevních prvků, vč. spojovacích prvků, vč. všech příslušenství a doplňků </t>
  </si>
  <si>
    <t>-501770496</t>
  </si>
  <si>
    <t>"viz.v.č D.1.1.b)21-panel P6"1</t>
  </si>
  <si>
    <t>248</t>
  </si>
  <si>
    <t>R-7671210</t>
  </si>
  <si>
    <t xml:space="preserve">D+M hliníkové stěny - viz. panel P7, vč. kotvení a dodávky kotevních prvků, vč. spojovacích prvků, vč. všech příslušenství a doplňků </t>
  </si>
  <si>
    <t>2103343058</t>
  </si>
  <si>
    <t>"viz.v.č D.1.1.b)21-panel P7"1</t>
  </si>
  <si>
    <t>249</t>
  </si>
  <si>
    <t>R-7671211</t>
  </si>
  <si>
    <t xml:space="preserve">D+M hliníkové stěny - viz. panel P8, vč. kotvení a dodávky kotevních prvků, vč. spojovacích prvků, vč. všech příslušenství a doplňků </t>
  </si>
  <si>
    <t>-1938848712</t>
  </si>
  <si>
    <t>"viz.v.č D.1.1.b)21-panel P8"1</t>
  </si>
  <si>
    <t>250</t>
  </si>
  <si>
    <t>R-7671212</t>
  </si>
  <si>
    <t xml:space="preserve">D+M hliníkové stěny - viz. panel P9, vč. kotvení a dodávky kotevních prvků, vč. spojovacích prvků, vč. všech příslušenství a doplňků </t>
  </si>
  <si>
    <t>-1769581516</t>
  </si>
  <si>
    <t>"viz.v.č D.1.1.b)21-panel P9"1</t>
  </si>
  <si>
    <t>251</t>
  </si>
  <si>
    <t>R-7671213</t>
  </si>
  <si>
    <t xml:space="preserve">D+M hliníkové stěny - viz. panel P10, vč. kotvení a dodávky kotevních prvků, vč. spojovacích prvků, vč. všech příslušenství a doplňků </t>
  </si>
  <si>
    <t>1710375186</t>
  </si>
  <si>
    <t>"viz.v.č D.1.1.b)21-panel P10"1</t>
  </si>
  <si>
    <t>252</t>
  </si>
  <si>
    <t>R-7671214</t>
  </si>
  <si>
    <t xml:space="preserve">D+M hliníkové stěny - viz. panel P11, vč. kotvení a dodávky kotevních prvků, vč. spojovacích prvků, vč. všech příslušenství a doplňků </t>
  </si>
  <si>
    <t>-1034906684</t>
  </si>
  <si>
    <t>"viz.v.č D.1.1.b)21-panel P11"1</t>
  </si>
  <si>
    <t>253</t>
  </si>
  <si>
    <t>R-7671215</t>
  </si>
  <si>
    <t xml:space="preserve">D+M hliníkové stěny - viz. panel P12, vč. kotvení a dodávky kotevních prvků, vč. spojovacích prvků, vč. všech příslušenství a doplňků </t>
  </si>
  <si>
    <t>777438846</t>
  </si>
  <si>
    <t>"viz.v.č D.1.1.b)21-panel P12"1</t>
  </si>
  <si>
    <t>254</t>
  </si>
  <si>
    <t>R-9987672</t>
  </si>
  <si>
    <t>Přesun hmot procentní pro zámečnické konstrukce v objektech v do 12 m</t>
  </si>
  <si>
    <t>-1444978301</t>
  </si>
  <si>
    <t>771</t>
  </si>
  <si>
    <t>Podlahy z dlaždic</t>
  </si>
  <si>
    <t>255</t>
  </si>
  <si>
    <t>771574132</t>
  </si>
  <si>
    <t xml:space="preserve">Montáž podlah keramických režných protiskluzných lepených flexibilním lepidlem </t>
  </si>
  <si>
    <t>1237999852</t>
  </si>
  <si>
    <t>"viz.v.č D.1.1.b)07-skladba S9"9,8</t>
  </si>
  <si>
    <t>"viz.v.č D.1.1.b)08-skladba S4"29,5</t>
  </si>
  <si>
    <t>"viz. skladba S2"4,2+5,08+5,13+8+9,84+5,5+2,28+1,87</t>
  </si>
  <si>
    <t>"viz. skladba S5,S6"(13,84+13,84+36,75)</t>
  </si>
  <si>
    <t>256</t>
  </si>
  <si>
    <t>R-7710001</t>
  </si>
  <si>
    <t xml:space="preserve">Dlažba keramická protiskluzová - viz. technické podmínky výrobků </t>
  </si>
  <si>
    <t>-202604209</t>
  </si>
  <si>
    <t>"viz. pol.montáže"145,63*1,1</t>
  </si>
  <si>
    <t>257</t>
  </si>
  <si>
    <t>771579191</t>
  </si>
  <si>
    <t>Příplatek k montáž podlah keramických za plochu do 5 m2</t>
  </si>
  <si>
    <t>1570223077</t>
  </si>
  <si>
    <t>258</t>
  </si>
  <si>
    <t>771579196</t>
  </si>
  <si>
    <t xml:space="preserve">Příplatek k montáž podlah keramických za spárování hydroizolační spárovací hmotou </t>
  </si>
  <si>
    <t>-488321884</t>
  </si>
  <si>
    <t>259</t>
  </si>
  <si>
    <t>771591111</t>
  </si>
  <si>
    <t>Podlahy penetrace podkladu</t>
  </si>
  <si>
    <t>362416976</t>
  </si>
  <si>
    <t>"viz.v.č D.1.1.b)07-skladba S9"9,8*2</t>
  </si>
  <si>
    <t>"viz. v.č. D.1.1.b)08-skladba  S3"(47,79+40,56+45,392)*2</t>
  </si>
  <si>
    <t>"viz.v.č D.1.1.b)08-skladba S4"29,5*2</t>
  </si>
  <si>
    <t>"skladba S3-2.NP st. budovy"57*2</t>
  </si>
  <si>
    <t>"viz. skladba S1,S2"(12,06+37,98+67,55+58,99+40,83+44,27+38,52+8,37+4,24+5,97+85,4)*2</t>
  </si>
  <si>
    <t>(4,2+5,08+5,13+8+9,84+5,5+2,28+1,87)*2</t>
  </si>
  <si>
    <t>"viz. skladba S5,S6"(13,84+13,84+36,75)*2</t>
  </si>
  <si>
    <t>"odpočet NN"-90,874</t>
  </si>
  <si>
    <t>260</t>
  </si>
  <si>
    <t>R-9987712</t>
  </si>
  <si>
    <t>Přesun hmot pro podlahy z dlaždic v objektech v do 12 m</t>
  </si>
  <si>
    <t>11102339</t>
  </si>
  <si>
    <t>773</t>
  </si>
  <si>
    <t>Podlahy z litého teraca</t>
  </si>
  <si>
    <t>261</t>
  </si>
  <si>
    <t>R-9987732</t>
  </si>
  <si>
    <t>Přesun hmot pro podlahy teracové lité v objektech v do 12 m</t>
  </si>
  <si>
    <t>1201699757</t>
  </si>
  <si>
    <t>262</t>
  </si>
  <si>
    <t>R-7730010</t>
  </si>
  <si>
    <t xml:space="preserve">D+M teracových stupňů tl. 35 mm vč. lepení  adodávky lepislo, vč. dodávky a montáže plechu lemujícího schod. stupně </t>
  </si>
  <si>
    <t>983545594</t>
  </si>
  <si>
    <t>"viz. v.č. \d.1.1.b)09,10"28*1,3*0,307+2*2</t>
  </si>
  <si>
    <t>776</t>
  </si>
  <si>
    <t>Podlahy povlakové</t>
  </si>
  <si>
    <t>263</t>
  </si>
  <si>
    <t>776141122</t>
  </si>
  <si>
    <t>Vyrovnání podkladu podlah stěrkou samonivelační tl. do  tl 5 mm</t>
  </si>
  <si>
    <t>-1545042488</t>
  </si>
  <si>
    <t>264</t>
  </si>
  <si>
    <t>R-7760010</t>
  </si>
  <si>
    <t xml:space="preserve">D+M vinylové podlahy vč. lepení a dodávky lepidla, vč. podlahového soklíku - viz. technické podmínky výrobků </t>
  </si>
  <si>
    <t>-1861683306</t>
  </si>
  <si>
    <t>"skladba S3-2.NP st. budovy"57</t>
  </si>
  <si>
    <t>265</t>
  </si>
  <si>
    <t>R-7761411</t>
  </si>
  <si>
    <t>Vyrovnání podkladu povlakových podlah stěrkou  tl  do 20 mm</t>
  </si>
  <si>
    <t>1756827048</t>
  </si>
  <si>
    <t>266</t>
  </si>
  <si>
    <t>R-9987762</t>
  </si>
  <si>
    <t>Přesun hmot  pro podlahy povlakové v objektech v do 12 m</t>
  </si>
  <si>
    <t>645312304</t>
  </si>
  <si>
    <t>781</t>
  </si>
  <si>
    <t>Dokončovací práce - obklady</t>
  </si>
  <si>
    <t>267</t>
  </si>
  <si>
    <t>781414114</t>
  </si>
  <si>
    <t>Montáž obkladaček vnitřních pórovinových pravoúhlých lepených flexibilním lepidlem</t>
  </si>
  <si>
    <t>2116894888</t>
  </si>
  <si>
    <t>"viz.v.č D.1.1b)07-1.PP"1,55*2,1*2*3+1*2,1*2+5</t>
  </si>
  <si>
    <t>"viz.v.č D.1.1.b)09-2.NP"(1,25*2+1,8*2)*2,1-0,7*2,1</t>
  </si>
  <si>
    <t>6,1*2,1-0,7*2-0,8*2</t>
  </si>
  <si>
    <t>9,5*2,1-0,7*2-0,8*2</t>
  </si>
  <si>
    <t>13,1*2,1-0,7*2</t>
  </si>
  <si>
    <t>11,6*2,1-0,7*2</t>
  </si>
  <si>
    <t>9,1*2,1-0,8*2</t>
  </si>
  <si>
    <t>9*2,1-0,9*2</t>
  </si>
  <si>
    <t>8,2*2,1-0,8*2</t>
  </si>
  <si>
    <t>268</t>
  </si>
  <si>
    <t>R-7810013</t>
  </si>
  <si>
    <t xml:space="preserve">Obklad keramický  - viz. technické podmínky výrobků </t>
  </si>
  <si>
    <t>-887771631</t>
  </si>
  <si>
    <t>"viz. pol. montáže"272,072*1,1</t>
  </si>
  <si>
    <t>269</t>
  </si>
  <si>
    <t>781419191</t>
  </si>
  <si>
    <t>Příplatek k montáži obkladů vnitřních pórovinových za plochu do 10 m2</t>
  </si>
  <si>
    <t>430428404</t>
  </si>
  <si>
    <t>270</t>
  </si>
  <si>
    <t>781495111</t>
  </si>
  <si>
    <t>Penetrace podkladu vnitřních obkladů</t>
  </si>
  <si>
    <t>954535586</t>
  </si>
  <si>
    <t>271</t>
  </si>
  <si>
    <t>R-7814191</t>
  </si>
  <si>
    <t xml:space="preserve">Příplatek k montáži obkladů vnitřních pórovinových za spárování hydroizolační spárovací hmotou </t>
  </si>
  <si>
    <t>-1311305793</t>
  </si>
  <si>
    <t>272</t>
  </si>
  <si>
    <t>R-9987812</t>
  </si>
  <si>
    <t>Přesun hmot  pro obklady keramické v objektech v do 12 m</t>
  </si>
  <si>
    <t>580759124</t>
  </si>
  <si>
    <t>783</t>
  </si>
  <si>
    <t>Dokončovací práce - nátěry</t>
  </si>
  <si>
    <t>273</t>
  </si>
  <si>
    <t>783823155</t>
  </si>
  <si>
    <t>Penetrační silikonový nátěr hrubých betonových povrchů a hrubých, rýhovaných a škrábaných omítek</t>
  </si>
  <si>
    <t>438702570</t>
  </si>
  <si>
    <t>274</t>
  </si>
  <si>
    <t>783827225</t>
  </si>
  <si>
    <t>Krycí jednonásobný silikonový hrubých betonových povrchů nebo hrubých omítek</t>
  </si>
  <si>
    <t>602390927</t>
  </si>
  <si>
    <t>275</t>
  </si>
  <si>
    <t>783937163</t>
  </si>
  <si>
    <t>Krycí dvojnásobný epoxidový rozpouštědlový nátěr betonové podlahy</t>
  </si>
  <si>
    <t>-87970017</t>
  </si>
  <si>
    <t>"viz.v.č D.1.1.b)07-skladba S8,"18</t>
  </si>
  <si>
    <t>276</t>
  </si>
  <si>
    <t>R-7839471</t>
  </si>
  <si>
    <t xml:space="preserve">Protiolejový nátěr bet. podlahy vč. dodávky materiálu </t>
  </si>
  <si>
    <t>1772475223</t>
  </si>
  <si>
    <t>784</t>
  </si>
  <si>
    <t>Dokončovací práce - malby a tapety</t>
  </si>
  <si>
    <t>277</t>
  </si>
  <si>
    <t>784181113</t>
  </si>
  <si>
    <t>Základní silikátová jednonásobná penetrace podkladu v místnostech výšky do 5,00m</t>
  </si>
  <si>
    <t>-767966627</t>
  </si>
  <si>
    <t>"viz.v.č D.1.1.b)07-09-místnosti dotčené stavebními úpravami "</t>
  </si>
  <si>
    <t>"2.NP-stropy"538</t>
  </si>
  <si>
    <t>"2.NP-stěny"3,365*4,1*2+3,585*4,1*2</t>
  </si>
  <si>
    <t>7,855*4,1*2+3,785*4,1*2</t>
  </si>
  <si>
    <t>7,855*4,1*2+8,6*4,1*2</t>
  </si>
  <si>
    <t>31,2*4,1+25,9*4,1+26,9*4,1+9,195*4,1*2+3,085*4,1*4+2,025*4,1*2</t>
  </si>
  <si>
    <t>(1,25*2+1,8*2)*2</t>
  </si>
  <si>
    <t>6,1*2+9,5*2+13,1*2+11,6*2+9,1*2+9*2+8,2*2</t>
  </si>
  <si>
    <t>7,8*4,1+11,2*4,1+73,3*4,1</t>
  </si>
  <si>
    <t>"odpočet NN"-142,5</t>
  </si>
  <si>
    <t>278</t>
  </si>
  <si>
    <t>784221103</t>
  </si>
  <si>
    <t>Dvojnásobné bílé malby  ze směsí za sucha dobře otěruvzdorných v místnostech do 5,00 m</t>
  </si>
  <si>
    <t>-681688576</t>
  </si>
  <si>
    <t xml:space="preserve">001,1 - Zdravotechnika </t>
  </si>
  <si>
    <t xml:space="preserve">    8 - Trubní vedení</t>
  </si>
  <si>
    <t xml:space="preserve">    9 - Ostatní konstrukce a práce-bourání</t>
  </si>
  <si>
    <t xml:space="preserve">    998 - Přesun hmot</t>
  </si>
  <si>
    <t xml:space="preserve">    722 - Zdravotechnika - vnitřní vodovod</t>
  </si>
  <si>
    <t xml:space="preserve">    725 - Zdravotechnika - zařizovací předměty</t>
  </si>
  <si>
    <t>132301101</t>
  </si>
  <si>
    <t>Hloubení rýh š do 600 mm v hornině tř. 4 objemu do 100 m3</t>
  </si>
  <si>
    <t>1450367990</t>
  </si>
  <si>
    <t>"pro potrubí a vsakovací objekt "(20*0,6*1,5+12)*0,5</t>
  </si>
  <si>
    <t>132301109</t>
  </si>
  <si>
    <t>Příplatek za lepivost k hloubení rýh š do 600 mm v hornině tř. 4</t>
  </si>
  <si>
    <t>-1669572917</t>
  </si>
  <si>
    <t>-1664377953</t>
  </si>
  <si>
    <t>-1213025754</t>
  </si>
  <si>
    <t>337930721</t>
  </si>
  <si>
    <t>-189695774</t>
  </si>
  <si>
    <t>12*5</t>
  </si>
  <si>
    <t>1862282915</t>
  </si>
  <si>
    <t>Uložení na skládce</t>
  </si>
  <si>
    <t>1392933630</t>
  </si>
  <si>
    <t>971934559</t>
  </si>
  <si>
    <t>12*1,8</t>
  </si>
  <si>
    <t>-1512991388</t>
  </si>
  <si>
    <t>R-81000</t>
  </si>
  <si>
    <t>D+M betonové šachtice DN 1000, vč. bet. dna  poklopu</t>
  </si>
  <si>
    <t>1459340326</t>
  </si>
  <si>
    <t xml:space="preserve">Poznámka k položce:
Položka obsahuje : 
- Výkop pro šachtu vč. pažení , odvoz přebytečné zeminy na skládku, poplatek za skládkovné
- dodávku a montáž bet. šachtice, dna a poklopu
- zpětný zásyp
</t>
  </si>
  <si>
    <t>R-81001</t>
  </si>
  <si>
    <t xml:space="preserve">D+M vsakovacío objektu </t>
  </si>
  <si>
    <t>1713402693</t>
  </si>
  <si>
    <t xml:space="preserve">Poznámka k položce:
Položka obsahuje : 
-  Výkop, naložení, odvoz zeminy na skládku, skládkovné
Vsakovací objekt
- blok voštinového typu, bez možnosti odtoku
- rozváděcí drenážní systém ve štěrkové vrstvě, odvětrávací systém
- rozměry bloku 2400 x 1200 x 520 mm, materiál PP, průměr buňky 50 mm, vertikální únosnost 600 kN/m2 , akumulační schopnost 95 %
- dodávku + montáž geotextilie, dodávku a uložení drceného štěrku fr. 32-63 mm, dodávku a montáž štěrkopískového podsypu a dodávku a montáž přítokového drénu DN 150 mm – vše v rozsahu dle v.č. D.1.4.c)03 – vsakovací objekt 
- přesuny hmot 
položka obsahuje veškeré práce a dodávky nutné k provedení vsakovacího objektu v souladu s výkresem č. D.1.4.b)01 a D.1.4.c)03
</t>
  </si>
  <si>
    <t>212752312</t>
  </si>
  <si>
    <t>Trativod z drenážních trubek plastových tuhých DN 150 mm včetně lože otevřený výkop</t>
  </si>
  <si>
    <t>274721085</t>
  </si>
  <si>
    <t>340237212</t>
  </si>
  <si>
    <t>Zazdívka otvorů pl do 0,25 m2 v příčkách nebo stěnách z cihel tl přes 100 mm</t>
  </si>
  <si>
    <t>-1694413943</t>
  </si>
  <si>
    <t>346244371</t>
  </si>
  <si>
    <t>Zazdívka o tl 140 mm rýh, nik nebo kapes z cihel pálených</t>
  </si>
  <si>
    <t>-24711978</t>
  </si>
  <si>
    <t>150*0,3</t>
  </si>
  <si>
    <t>411386621</t>
  </si>
  <si>
    <t>Zabetonování prostupů v instalačních šachtách ze suchých směsí pl do 0,25 m2 ve stropech</t>
  </si>
  <si>
    <t>-83649612</t>
  </si>
  <si>
    <t>25+7</t>
  </si>
  <si>
    <t>451573111</t>
  </si>
  <si>
    <t>Lože pod potrubí otevřený výkop ze štěrkopísku</t>
  </si>
  <si>
    <t>-1841596852</t>
  </si>
  <si>
    <t>"obsyp a zásyp potrubí kanalizace"30*0,6*0,6</t>
  </si>
  <si>
    <t>R-4113866</t>
  </si>
  <si>
    <t xml:space="preserve">Zapravení prostupů ve střeše </t>
  </si>
  <si>
    <t>-1807892822</t>
  </si>
  <si>
    <t>611325222</t>
  </si>
  <si>
    <t>Vápenocementová štuková omítka malých ploch do 0,25 m2 na stropech</t>
  </si>
  <si>
    <t>1025978615</t>
  </si>
  <si>
    <t>612325122</t>
  </si>
  <si>
    <t>Vápenocementová štuková omítka rýh ve stěnách šířky do 300 mm</t>
  </si>
  <si>
    <t>1773276323</t>
  </si>
  <si>
    <t>612325222</t>
  </si>
  <si>
    <t>Vápenocementová štuková omítka malých ploch do 0,25 m2 na stěnách</t>
  </si>
  <si>
    <t>-1117778222</t>
  </si>
  <si>
    <t>Trubní vedení</t>
  </si>
  <si>
    <t>871315221</t>
  </si>
  <si>
    <t xml:space="preserve">Kanalizační potrubí z tvrdého PVC-systém KG tuhost třídy SN8 DN160 vč. tvarovek </t>
  </si>
  <si>
    <t>2153159</t>
  </si>
  <si>
    <t>899722114</t>
  </si>
  <si>
    <t xml:space="preserve">Krytí potrubí z plastů výstražnou fólií z PVC šedou </t>
  </si>
  <si>
    <t>1343891681</t>
  </si>
  <si>
    <t>R-8710025</t>
  </si>
  <si>
    <t xml:space="preserve">Napojení nové dešťové kanalizace  na stávající kanalizační potrubí </t>
  </si>
  <si>
    <t>2122928406</t>
  </si>
  <si>
    <t xml:space="preserve">Poznámka k položce:
položka obsahuje : 
- ruční výkop
- dodávku a montáž dna, bet. skruží, konusu, prstenců, litinový poklop 
- zpětný zásyp 
</t>
  </si>
  <si>
    <t>R-8712652</t>
  </si>
  <si>
    <t>Kanalizační potrubí z tvrdého PVC- systém KG é tuhost třídy SN8 DN 110</t>
  </si>
  <si>
    <t>1618283395</t>
  </si>
  <si>
    <t>Ostatní konstrukce a práce-bourání</t>
  </si>
  <si>
    <t>971033431</t>
  </si>
  <si>
    <t>Vybourání otvorů ve zdivu cihelném pl do 0,25 m2 na MVC nebo MV tl do 150 mm</t>
  </si>
  <si>
    <t>-880289062</t>
  </si>
  <si>
    <t>"prostupy"24</t>
  </si>
  <si>
    <t>972054341</t>
  </si>
  <si>
    <t>Vybourání otvorů v ŽB stropech nebo klenbách pl do 0,25 m2 tl do 250 mm</t>
  </si>
  <si>
    <t>84762081</t>
  </si>
  <si>
    <t>"prostupy"25+7</t>
  </si>
  <si>
    <t>974031167</t>
  </si>
  <si>
    <t>Vysekání rýh ve zdivu cihelném hl do 150 mm š do 300 mm</t>
  </si>
  <si>
    <t>1004434599</t>
  </si>
  <si>
    <t>"pro potrubí"150</t>
  </si>
  <si>
    <t>Odvoz suti na skládku a vybouraných hmot nebo meziskládku do 1 km se složením</t>
  </si>
  <si>
    <t>1114392988</t>
  </si>
  <si>
    <t>-54908003</t>
  </si>
  <si>
    <t>20,998*14 'Přepočtené koeficientem množství</t>
  </si>
  <si>
    <t>433263936</t>
  </si>
  <si>
    <t>997013153</t>
  </si>
  <si>
    <t>Vnitrostaveništní doprava suti a vybouraných hmot pro budovy v do 12 m s omezením mechanizace</t>
  </si>
  <si>
    <t>-1871874028</t>
  </si>
  <si>
    <t>998</t>
  </si>
  <si>
    <t>Přesun hmot</t>
  </si>
  <si>
    <t>265826471</t>
  </si>
  <si>
    <t>722</t>
  </si>
  <si>
    <t>Zdravotechnika - vnitřní vodovod</t>
  </si>
  <si>
    <t>722130803</t>
  </si>
  <si>
    <t xml:space="preserve">Demontáž st. vodovodního potrubí </t>
  </si>
  <si>
    <t>-672291250</t>
  </si>
  <si>
    <t>"st. potrubí"150</t>
  </si>
  <si>
    <t>722140103</t>
  </si>
  <si>
    <t xml:space="preserve">Potrubí vodovodní ocelové  DN 19 požárnívoda </t>
  </si>
  <si>
    <t>-657709682</t>
  </si>
  <si>
    <t>"viz.v.č. D.1.4.b)07-11"57</t>
  </si>
  <si>
    <t>722174002</t>
  </si>
  <si>
    <t>Potrubí vodovodní plastové PPR svar polyfuze PN 16 D 20 x 2,8 mm</t>
  </si>
  <si>
    <t>-1349764932</t>
  </si>
  <si>
    <t>"viz.v.č. D.1.4.b)07-11"230</t>
  </si>
  <si>
    <t>722174003</t>
  </si>
  <si>
    <t>Potrubí vodovodní plastové PPR svar polyfuze PN 16 D 25 x 3,5 mm</t>
  </si>
  <si>
    <t>-932930332</t>
  </si>
  <si>
    <t>"viz.v.č. D.1.4.b)07-11"26,5</t>
  </si>
  <si>
    <t>722174004</t>
  </si>
  <si>
    <t>Potrubí vodovodní plastové PPR svar polyfuze PN 16 D 32 x 4,4 mm</t>
  </si>
  <si>
    <t>-246450356</t>
  </si>
  <si>
    <t>"viz.v.č. D.1.4.b)07-11"40</t>
  </si>
  <si>
    <t>722174005</t>
  </si>
  <si>
    <t>Potrubí vodovodní plastové PPR svar polyfuze PN 16 D 40 x 5,5 mm</t>
  </si>
  <si>
    <t>533428358</t>
  </si>
  <si>
    <t>722220121</t>
  </si>
  <si>
    <t>Nástěnka závitová K 247 pro baterii G 1/2 s jedním závitem</t>
  </si>
  <si>
    <t>pár</t>
  </si>
  <si>
    <t>-1947026051</t>
  </si>
  <si>
    <t>"viz.v.č. D.1.4.b)07-11"26</t>
  </si>
  <si>
    <t>722232043</t>
  </si>
  <si>
    <t>Kohout kulový přímý DN 20</t>
  </si>
  <si>
    <t>1678874710</t>
  </si>
  <si>
    <t>722232044</t>
  </si>
  <si>
    <t>Kohout kulový přímý DN 25</t>
  </si>
  <si>
    <t>667131314</t>
  </si>
  <si>
    <t>"viz.v.č. D.1.4.b)07-11"2</t>
  </si>
  <si>
    <t>722232045</t>
  </si>
  <si>
    <t>Kohout kulový přímý DN 32</t>
  </si>
  <si>
    <t>-1727120414</t>
  </si>
  <si>
    <t>"viz.v.č. D.1.4.b)07-11"1</t>
  </si>
  <si>
    <t>722250133</t>
  </si>
  <si>
    <t>Hydrantový systém s tvarově stálou hadicí D 20 x 30 m celoplechový</t>
  </si>
  <si>
    <t>soubor</t>
  </si>
  <si>
    <t>-224463744</t>
  </si>
  <si>
    <t>722290229</t>
  </si>
  <si>
    <t>Zkouška těsnosti vodovodního potrubí závitového do DN 100</t>
  </si>
  <si>
    <t>1097037156</t>
  </si>
  <si>
    <t>722290234</t>
  </si>
  <si>
    <t>Proplach a dezinfekce vodovodního potrubí do DN 80</t>
  </si>
  <si>
    <t>-474822481</t>
  </si>
  <si>
    <t>998722102</t>
  </si>
  <si>
    <t>Přesun hmot tonážní tonážní pro vnitřní vodovod v objektech v do 12 m</t>
  </si>
  <si>
    <t>-248582363</t>
  </si>
  <si>
    <t>R-7221003</t>
  </si>
  <si>
    <t xml:space="preserve">Hygienický rozbor vody </t>
  </si>
  <si>
    <t>-2117591292</t>
  </si>
  <si>
    <t>R-7221008</t>
  </si>
  <si>
    <t xml:space="preserve">D+M štítků pro označení odboček potrubí </t>
  </si>
  <si>
    <t>-935545842</t>
  </si>
  <si>
    <t>R-7222195</t>
  </si>
  <si>
    <t xml:space="preserve">Napojení nového rozvodu na st. rozvod </t>
  </si>
  <si>
    <t>75213241</t>
  </si>
  <si>
    <t>R-7222196</t>
  </si>
  <si>
    <t>D+M čerpadla na cirkulačním potrubí vody u ohřívače OH1</t>
  </si>
  <si>
    <t>-988444886</t>
  </si>
  <si>
    <t>R-7222197</t>
  </si>
  <si>
    <t xml:space="preserve">Zastavení  aotevžření hlavního přívodu vody </t>
  </si>
  <si>
    <t>-434122228</t>
  </si>
  <si>
    <t>713410833</t>
  </si>
  <si>
    <t>Odstanění izolace tepelné potrubí pásy nebo rohožemi s AL fólií staženými drátem tl přes 50 mm</t>
  </si>
  <si>
    <t>1000198946</t>
  </si>
  <si>
    <t>"st. poturbí "150</t>
  </si>
  <si>
    <t>713463121</t>
  </si>
  <si>
    <t>Montáž izolace tepelné potrubí potrubními pouzdry bez úpravy uchycenými sponami 1x</t>
  </si>
  <si>
    <t>1766359423</t>
  </si>
  <si>
    <t>"viz.v.č. D.1.4.b)07-11"393,5</t>
  </si>
  <si>
    <t>283771040</t>
  </si>
  <si>
    <t xml:space="preserve">izolace potrubí  22 x 13 mm vč. T-kusů a spojek </t>
  </si>
  <si>
    <t>1984316300</t>
  </si>
  <si>
    <t>Poznámka k položce:
návlekové trubice dutého profilu z pěnového polyetylenu</t>
  </si>
  <si>
    <t>"viz.v.č. D.1.4.b)07-11"90</t>
  </si>
  <si>
    <t>283771030</t>
  </si>
  <si>
    <t xml:space="preserve">izolace potrubí 22 x 9 mm vč. T kusů a spojek </t>
  </si>
  <si>
    <t>-1133725278</t>
  </si>
  <si>
    <t>"viz.v.č. D.1.4.b)07-11-požární voda"57</t>
  </si>
  <si>
    <t>283771110</t>
  </si>
  <si>
    <t xml:space="preserve">izolace potrubí  28 x 9 mm vč. T kusů a spojek </t>
  </si>
  <si>
    <t>-223821569</t>
  </si>
  <si>
    <t>"viz.v.č. D.1.4.b)07-11"21</t>
  </si>
  <si>
    <t>283771120</t>
  </si>
  <si>
    <t xml:space="preserve">izolace potrubí  28 x 13 mm vč. T kusů a spojek </t>
  </si>
  <si>
    <t>-109427975</t>
  </si>
  <si>
    <t>"viz.v.č. D.1.4.b)07-11"5,5</t>
  </si>
  <si>
    <t>283770510</t>
  </si>
  <si>
    <t xml:space="preserve">izolace potrubí  32 x 9 mm vč. T kusů a spojek </t>
  </si>
  <si>
    <t>-1225423374</t>
  </si>
  <si>
    <t>283770570</t>
  </si>
  <si>
    <t>izolace potrubí  40 x 9 mm vč. T kusů a spojek</t>
  </si>
  <si>
    <t>1632146258</t>
  </si>
  <si>
    <t>998713102</t>
  </si>
  <si>
    <t>Přesun hmot tonážní pro izolace tepelné v objektech v do 12 m</t>
  </si>
  <si>
    <t>-242340399</t>
  </si>
  <si>
    <t>721001212</t>
  </si>
  <si>
    <t>D+M čist. tvarovky DN 125</t>
  </si>
  <si>
    <t>1792109510</t>
  </si>
  <si>
    <t>"viz.v.č. D.1.4.b)02-06"2</t>
  </si>
  <si>
    <t>721001213</t>
  </si>
  <si>
    <t>D+M čist. tvarovky DN 100</t>
  </si>
  <si>
    <t>145044819</t>
  </si>
  <si>
    <t>"viz.v.č. D.1.4.b)02-06"4</t>
  </si>
  <si>
    <t>721001214</t>
  </si>
  <si>
    <t>D+M čist. tvarovky DN 70</t>
  </si>
  <si>
    <t>-1718326111</t>
  </si>
  <si>
    <t>"viz.v.č. D.1.4.b)02-06"3</t>
  </si>
  <si>
    <t>721001215</t>
  </si>
  <si>
    <t>D+M čist. tvarovky DN 50</t>
  </si>
  <si>
    <t>1205644160</t>
  </si>
  <si>
    <t>721110806</t>
  </si>
  <si>
    <t xml:space="preserve">Demontáž potrubí </t>
  </si>
  <si>
    <t>-1480289889</t>
  </si>
  <si>
    <t>"st. potrubí"70</t>
  </si>
  <si>
    <t>721173401</t>
  </si>
  <si>
    <t xml:space="preserve">Potrubí kanalizační plastové svodné systém KG DN 100 vč. tvarovek </t>
  </si>
  <si>
    <t>1606857211</t>
  </si>
  <si>
    <t>"viz.v.č. D.1.4.b)02-06"33,5</t>
  </si>
  <si>
    <t>721173402</t>
  </si>
  <si>
    <t xml:space="preserve">Potrubí kanalizační plastové svodné systém KG DN 125 vč. tvarovek </t>
  </si>
  <si>
    <t>-82897123</t>
  </si>
  <si>
    <t>"viz.v.č. D.1.4.b)02-06"8,5</t>
  </si>
  <si>
    <t>721173403</t>
  </si>
  <si>
    <t xml:space="preserve">Potrubí kanalizační plastové svodné systém KG DN 150 vč. tvarovek </t>
  </si>
  <si>
    <t>-790377767</t>
  </si>
  <si>
    <t>"viz.v.č. D.1.4.b)02-06"10,5</t>
  </si>
  <si>
    <t>721173404</t>
  </si>
  <si>
    <t xml:space="preserve">Potrubí kanalizační plastové svodné systém KG DN 200 vč. tvarovek </t>
  </si>
  <si>
    <t>303770279</t>
  </si>
  <si>
    <t>"viz.v.č. D.1.4.b)02-06"1</t>
  </si>
  <si>
    <t>721174024</t>
  </si>
  <si>
    <t>Potrubí kanalizační z PP odpadní systém HT DN 70</t>
  </si>
  <si>
    <t>335480191</t>
  </si>
  <si>
    <t>"viz.v.č. D.1.4.b)02-06"38</t>
  </si>
  <si>
    <t>721174025</t>
  </si>
  <si>
    <t xml:space="preserve">Potrubí kanalizační z PP odpadní systém HT DN 100 </t>
  </si>
  <si>
    <t>1950814193</t>
  </si>
  <si>
    <t>"viz.v.č. D.1.4.b)02-06"61</t>
  </si>
  <si>
    <t>721174026</t>
  </si>
  <si>
    <t>Potrubí kanalizační z PP odpadní systém HT DN 125</t>
  </si>
  <si>
    <t>2091694754</t>
  </si>
  <si>
    <t>"viz.v.č. D.1.4.b)02-06"12,5</t>
  </si>
  <si>
    <t>721174043</t>
  </si>
  <si>
    <t xml:space="preserve">Potrubí kanalizační z PP připojovací systém HT DN 50 </t>
  </si>
  <si>
    <t>-1581047647</t>
  </si>
  <si>
    <t>"viz.v.č. D.1.4.b)02-06"30</t>
  </si>
  <si>
    <t>721174044</t>
  </si>
  <si>
    <t>Potrubí kanalizační z PP připojovací systém HT DN 70</t>
  </si>
  <si>
    <t>592306339</t>
  </si>
  <si>
    <t>"viz.v.č. D.1.4.b)02-06"7</t>
  </si>
  <si>
    <t>721174045</t>
  </si>
  <si>
    <t xml:space="preserve">Potrubí kanalizační z PP připojovací systém HT DN 100 </t>
  </si>
  <si>
    <t>-2119130209</t>
  </si>
  <si>
    <t>721194104</t>
  </si>
  <si>
    <t>Vyvedení a upevnění odpadních výpustek DN 40/50</t>
  </si>
  <si>
    <t>-894373701</t>
  </si>
  <si>
    <t>"viz.v.č. D.1.4.b)02-06"24</t>
  </si>
  <si>
    <t>721194107</t>
  </si>
  <si>
    <t>Vyvedení a upevnění odpadních výpustek DN 70</t>
  </si>
  <si>
    <t>1327107416</t>
  </si>
  <si>
    <t>721194109</t>
  </si>
  <si>
    <t>Vyvedení a upevnění odpadních výpustek DN 100</t>
  </si>
  <si>
    <t>-689632572</t>
  </si>
  <si>
    <t>"viz.v.č. D.1.4.b)02-06"15</t>
  </si>
  <si>
    <t>721211402</t>
  </si>
  <si>
    <t>Vpusť podlahová s vodorovným odtokem DN 40/50 s automatickým vztlakovým uzávěrem</t>
  </si>
  <si>
    <t>894811534</t>
  </si>
  <si>
    <t>"viz.v.č. D.1.4.b)02-10"4</t>
  </si>
  <si>
    <t>1861962393</t>
  </si>
  <si>
    <t>721273151</t>
  </si>
  <si>
    <t>Hlavice ventilační polypropylen PP DN 50</t>
  </si>
  <si>
    <t>1408135379</t>
  </si>
  <si>
    <t>721273152</t>
  </si>
  <si>
    <t>Hlavice ventilační polypropylen PP DN 70</t>
  </si>
  <si>
    <t>110562993</t>
  </si>
  <si>
    <t>721273153</t>
  </si>
  <si>
    <t>Hlavice ventilační polypropylen PP DN 100</t>
  </si>
  <si>
    <t>282168393</t>
  </si>
  <si>
    <t>721290112</t>
  </si>
  <si>
    <t>Zkouška těsnosti potrubí kanalizace vodou do DN 200</t>
  </si>
  <si>
    <t>1948296443</t>
  </si>
  <si>
    <t>998721102</t>
  </si>
  <si>
    <t>Přesun hmot tonážní pro vnitřní kanalizace v objektech v do 12 m</t>
  </si>
  <si>
    <t>2117822166</t>
  </si>
  <si>
    <t>R-7211737</t>
  </si>
  <si>
    <t>Potrubí plastové DN 32 (pro odvod kondenzátu)</t>
  </si>
  <si>
    <t>533206456</t>
  </si>
  <si>
    <t xml:space="preserve">Poznámka k položce:
Dodávka a montáž, vč. dodávky a montážetvarovek </t>
  </si>
  <si>
    <t>"viz.v.č. D.1.4.b)02-06"1,5</t>
  </si>
  <si>
    <t>R-7211740</t>
  </si>
  <si>
    <t>Potrubí kanalizační z PP odpadní systém HT DN 50</t>
  </si>
  <si>
    <t>389662056</t>
  </si>
  <si>
    <t>"viz.v.č. D.1.4.b)02-06"40</t>
  </si>
  <si>
    <t>R-7212700</t>
  </si>
  <si>
    <t>D+M chráničky kanalizace DN 125</t>
  </si>
  <si>
    <t>575256974</t>
  </si>
  <si>
    <t xml:space="preserve">Poznámka k položce:
dodávka, montáž </t>
  </si>
  <si>
    <t>R-7212701</t>
  </si>
  <si>
    <t>D+M chráničky kanalizace DN 150</t>
  </si>
  <si>
    <t>-1992808932</t>
  </si>
  <si>
    <t>"viz.v.č. D.1.4.b)02-06"5</t>
  </si>
  <si>
    <t>R-721274</t>
  </si>
  <si>
    <t xml:space="preserve">Napojení stoupacího potrubí splaškové kanalizace na st. kanalizační potrubí nad podlahou </t>
  </si>
  <si>
    <t>1089513043</t>
  </si>
  <si>
    <t>R-7212741</t>
  </si>
  <si>
    <t>Přivzdušňovací ventil vnitřní  odpadního potrubí DN 100</t>
  </si>
  <si>
    <t>-625696152</t>
  </si>
  <si>
    <t>R-721275</t>
  </si>
  <si>
    <t xml:space="preserve">Napojení splaškové kanalizace na st. ležatý rovod  </t>
  </si>
  <si>
    <t>691758156</t>
  </si>
  <si>
    <t>725</t>
  </si>
  <si>
    <t>Zdravotechnika - zařizovací předměty</t>
  </si>
  <si>
    <t>721226312</t>
  </si>
  <si>
    <t>Zápachová uzávěrka pro umyvadla DN 40</t>
  </si>
  <si>
    <t>-884780335</t>
  </si>
  <si>
    <t>725110811</t>
  </si>
  <si>
    <t>Demontáž klozetů splachovací s nádrží</t>
  </si>
  <si>
    <t>-1639466559</t>
  </si>
  <si>
    <t>"st. zař. předměty"6</t>
  </si>
  <si>
    <t>725112021</t>
  </si>
  <si>
    <t xml:space="preserve">Klozet keramický závěsný   hlubokým splachováním </t>
  </si>
  <si>
    <t>CS ÚRS 2015 01</t>
  </si>
  <si>
    <t>-786728760</t>
  </si>
  <si>
    <t>"viz.v.č. D.1.4.b)02-10"12</t>
  </si>
  <si>
    <t>725112173</t>
  </si>
  <si>
    <t xml:space="preserve">Kombi klozeti stojící s nádržkou pro invalidy </t>
  </si>
  <si>
    <t>-78888684</t>
  </si>
  <si>
    <t>"viz.v.č. D.1.4.b)02-10"1</t>
  </si>
  <si>
    <t>725113914</t>
  </si>
  <si>
    <t>Montáž manžety WC</t>
  </si>
  <si>
    <t>1122560930</t>
  </si>
  <si>
    <t>"viz.v.č. D.1.4.b)02-10"13</t>
  </si>
  <si>
    <t>28651610</t>
  </si>
  <si>
    <t>Manžeta flexi WC</t>
  </si>
  <si>
    <t>-1231189730</t>
  </si>
  <si>
    <t>725121525</t>
  </si>
  <si>
    <t>Pisoárový záchodek automatický s radarovým senzorem</t>
  </si>
  <si>
    <t>1053133434</t>
  </si>
  <si>
    <t>"viz.v.č. D.1.4.b)02-10"7</t>
  </si>
  <si>
    <t>725121525.3</t>
  </si>
  <si>
    <t>D+M podomítkový ventil pro pisoár</t>
  </si>
  <si>
    <t>-680267457</t>
  </si>
  <si>
    <t>725122816</t>
  </si>
  <si>
    <t>Demontáž pisoárových stání s nádrží</t>
  </si>
  <si>
    <t>-1378163017</t>
  </si>
  <si>
    <t>"st. zař. předměty"3</t>
  </si>
  <si>
    <t>725210821</t>
  </si>
  <si>
    <t>Demontáž umyvadel bez výtokových armatur</t>
  </si>
  <si>
    <t>95415420</t>
  </si>
  <si>
    <t>"st. zař. předměty"4</t>
  </si>
  <si>
    <t>725219101</t>
  </si>
  <si>
    <t>Montáž umyvadla  vč. polosloupu</t>
  </si>
  <si>
    <t>-1005848782</t>
  </si>
  <si>
    <t>"viz.v.č. D.1.4.b)02-10"10</t>
  </si>
  <si>
    <t>642143320</t>
  </si>
  <si>
    <t xml:space="preserve">umyvadlo keramické s otvorem oválné 60 cm bílé </t>
  </si>
  <si>
    <t>514000726</t>
  </si>
  <si>
    <t>642913910</t>
  </si>
  <si>
    <t>polosloup</t>
  </si>
  <si>
    <t>-589258229</t>
  </si>
  <si>
    <t>725219105</t>
  </si>
  <si>
    <t>Montáž umyvadla  pro invalidy vč.   montáže podomítkového sifonu , vč. montáže baterie</t>
  </si>
  <si>
    <t>-1415725202</t>
  </si>
  <si>
    <t>642137910</t>
  </si>
  <si>
    <t>umyvadlo keramické s otvorem pro baterii pro invalidy  bílé  650x550</t>
  </si>
  <si>
    <t>1556082980</t>
  </si>
  <si>
    <t>642137911</t>
  </si>
  <si>
    <t xml:space="preserve">podomítkový sifon </t>
  </si>
  <si>
    <t>1414827609</t>
  </si>
  <si>
    <t>551440471</t>
  </si>
  <si>
    <t>baterie umyvadlová páková stojánková - pro invalidy - viz. technické podmínky výrobků</t>
  </si>
  <si>
    <t>1888635576</t>
  </si>
  <si>
    <t>725330840</t>
  </si>
  <si>
    <t>Demontáž výlevka litinová nebo ocelová</t>
  </si>
  <si>
    <t>-47793958</t>
  </si>
  <si>
    <t>"st. zař. předměty"1</t>
  </si>
  <si>
    <t>725331111</t>
  </si>
  <si>
    <t>Výlevka bez výtokových armatur keramická se sklopnou plastovou mřížkou 425 mm</t>
  </si>
  <si>
    <t>169888307</t>
  </si>
  <si>
    <t>"viz.v.č. D.1.4.b)02-10"2</t>
  </si>
  <si>
    <t>725829111</t>
  </si>
  <si>
    <t>Montáž baterie stojánkové umyvadlové a dřezové  G 1/2</t>
  </si>
  <si>
    <t>1361647571</t>
  </si>
  <si>
    <t>"viz.v.č. D.1.4.b)02-10"23</t>
  </si>
  <si>
    <t>551440470</t>
  </si>
  <si>
    <t xml:space="preserve">baterie umyvadlová páková - viz. technické podmínky výrobků </t>
  </si>
  <si>
    <t>-1302579296</t>
  </si>
  <si>
    <t>"viz.v.č. D.1.4.b)02-10"16</t>
  </si>
  <si>
    <t>551440472</t>
  </si>
  <si>
    <t>baterie páková stojánková pro studenou vodu  - viz. technické podmínky výrobků</t>
  </si>
  <si>
    <t>-1941995779</t>
  </si>
  <si>
    <t>551440473</t>
  </si>
  <si>
    <t>baterie páková stojánková dřezová  - viz. technické podmínky výrobků</t>
  </si>
  <si>
    <t>-1825135700</t>
  </si>
  <si>
    <t>"viz.v.č. D.1.4.b)02-10"3</t>
  </si>
  <si>
    <t>725829121</t>
  </si>
  <si>
    <t>Montáž baterie pro výlevku vč. dodávky a montáže rohových ventilů</t>
  </si>
  <si>
    <t>2056488258</t>
  </si>
  <si>
    <t>72515</t>
  </si>
  <si>
    <t xml:space="preserve">Baterie nástěnná výlevka - viz. technické podmínky výrobků </t>
  </si>
  <si>
    <t>-942998123</t>
  </si>
  <si>
    <t>726111041</t>
  </si>
  <si>
    <t xml:space="preserve">Instalační předstěna - klozet  závěsný do lehké stěny </t>
  </si>
  <si>
    <t>2024629144</t>
  </si>
  <si>
    <t>726111042</t>
  </si>
  <si>
    <t xml:space="preserve">Instalační předstěna - pisoár  do lehké stěny </t>
  </si>
  <si>
    <t>1519210904</t>
  </si>
  <si>
    <t>998725102</t>
  </si>
  <si>
    <t>Přesun hmot tonážní pro zařizovací předměty v objektech v do 12 m</t>
  </si>
  <si>
    <t>-1305100127</t>
  </si>
  <si>
    <t>R-7250015</t>
  </si>
  <si>
    <t xml:space="preserve">D+M dřezu do odkl. plochy </t>
  </si>
  <si>
    <t>1730092968</t>
  </si>
  <si>
    <t>R-7250025</t>
  </si>
  <si>
    <t>D+M kondenzační sifon</t>
  </si>
  <si>
    <t>512</t>
  </si>
  <si>
    <t>540787587</t>
  </si>
  <si>
    <t>R-7250026</t>
  </si>
  <si>
    <t xml:space="preserve">D+M podomítkový pračkový sifon </t>
  </si>
  <si>
    <t>213615362</t>
  </si>
  <si>
    <t>R-7250031</t>
  </si>
  <si>
    <t>D+M beztlakový ohřívač vody, nad odběrné místo, objem 5 l (OH 3)</t>
  </si>
  <si>
    <t>1065206340</t>
  </si>
  <si>
    <t>R-7250032</t>
  </si>
  <si>
    <t>D+M tlakový ohřívač vody, nad odběrné místo, objem 5 l (OH2)</t>
  </si>
  <si>
    <t>2025463393</t>
  </si>
  <si>
    <t>R-7250034</t>
  </si>
  <si>
    <t>D+M tlakový ohřívač vody, instalace na stěnu , objem 80 l (OH1)</t>
  </si>
  <si>
    <t>-2112599845</t>
  </si>
  <si>
    <t xml:space="preserve">Poznámka k položce:
vč. čerpadla
</t>
  </si>
  <si>
    <t>R-72502</t>
  </si>
  <si>
    <t xml:space="preserve">D+M zásobník na tekuté mýdlo vč. kotvení a dodávky kotevních prvků - viz. technické podmínky výrobků </t>
  </si>
  <si>
    <t>1217883975</t>
  </si>
  <si>
    <t>R-725025</t>
  </si>
  <si>
    <t xml:space="preserve">D+M zásobník na toal. papír   vč. kotvení  a dodávky kotevních prvků - viz. technické podmínky výrobků </t>
  </si>
  <si>
    <t>619186278</t>
  </si>
  <si>
    <t>R-7250403</t>
  </si>
  <si>
    <t xml:space="preserve">D+M sklopného zrcadla do koupelen  vč. kotvení a dodávky kotevních prvků  - viz. technické podmínky výrobků </t>
  </si>
  <si>
    <t>-1378397081</t>
  </si>
  <si>
    <t>R-7250404</t>
  </si>
  <si>
    <t xml:space="preserve">D+M o zrcadla do koupelen  vč. kotvení a dodávky kotevních prvků  - viz. technické podmínky výrobků </t>
  </si>
  <si>
    <t>-1188436338</t>
  </si>
  <si>
    <t>R-72505</t>
  </si>
  <si>
    <t xml:space="preserve">D+M WC štětky a držáku , vč. kotvení - viz. technické podmínky výrobků </t>
  </si>
  <si>
    <t>430955113</t>
  </si>
  <si>
    <t>R-7250706</t>
  </si>
  <si>
    <t xml:space="preserve">D+M sklopné madlo k WC s držákem toal. papíru nerez , dl. 800mm vč. kotvení a dodávky kotevních prvků </t>
  </si>
  <si>
    <t>-1109212022</t>
  </si>
  <si>
    <t xml:space="preserve">Poznámka k položce:
viz. technické podmínky výrobků </t>
  </si>
  <si>
    <t>R-7250807</t>
  </si>
  <si>
    <t xml:space="preserve">D+M pevné  madlo k WC nerez  , vč. kotvení a  dodávky kotevních prvků - viz. technické podmínky výrobků </t>
  </si>
  <si>
    <t>-749984455</t>
  </si>
  <si>
    <t>R-7251109</t>
  </si>
  <si>
    <t xml:space="preserve">D+Msvislé  madlo k umyvadlu nerez   dl. 500m, vč. kotvení a dodávky kotevních prvků - viz. technické podmínky výrobků </t>
  </si>
  <si>
    <t>-1351207894</t>
  </si>
  <si>
    <t>R-7251139</t>
  </si>
  <si>
    <t xml:space="preserve">Montáž manžety výlevky </t>
  </si>
  <si>
    <t>623013421</t>
  </si>
  <si>
    <t>R-725015</t>
  </si>
  <si>
    <t xml:space="preserve">Manžeta flexi pro výlevku </t>
  </si>
  <si>
    <t>459757187</t>
  </si>
  <si>
    <t>R-72519</t>
  </si>
  <si>
    <t xml:space="preserve">D+M odpadkový koš do koupelen a WC - viz. technické podmínky výrobků </t>
  </si>
  <si>
    <t>1679229378</t>
  </si>
  <si>
    <t>R-72520</t>
  </si>
  <si>
    <t xml:space="preserve">D+M odkládací police pod zrcadlo  vč. kotvení a dodávky kotevních prvků  - viz. technické podmínky výrobků </t>
  </si>
  <si>
    <t>1215824830</t>
  </si>
  <si>
    <t>R-72521</t>
  </si>
  <si>
    <t xml:space="preserve">D+M zásobníku na papírové ručníky  vč. kotvení a dodávky kotevních prvků  - viz. technické podmínky výrobků </t>
  </si>
  <si>
    <t>669906098</t>
  </si>
  <si>
    <t>R-7252117</t>
  </si>
  <si>
    <t xml:space="preserve">D+M umývátka rohového vč. dodávky a montáže nerezového sifonu </t>
  </si>
  <si>
    <t>-2034663207</t>
  </si>
  <si>
    <t>R-7252118</t>
  </si>
  <si>
    <t xml:space="preserve">D+M  zápustného umyvadla vč. dodávky a montáže nerez. sifonu </t>
  </si>
  <si>
    <t>-1692070303</t>
  </si>
  <si>
    <t>"viz.v.č. D.1.4.b)02-10"8</t>
  </si>
  <si>
    <t>R-7252119</t>
  </si>
  <si>
    <t xml:space="preserve">D+M  hranatého zápustného umyvadla vč. dodávky a montáže nerez. sifonu </t>
  </si>
  <si>
    <t>-1169537914</t>
  </si>
  <si>
    <t>R-72522</t>
  </si>
  <si>
    <t xml:space="preserve">D+M  háček na oděvy   vč. kotvení a dodávky kotevních prvků - viz. technické podmínky výrobků </t>
  </si>
  <si>
    <t>-1196446590</t>
  </si>
  <si>
    <t>R-7259802</t>
  </si>
  <si>
    <t xml:space="preserve">D+M Dvířka 300/300 </t>
  </si>
  <si>
    <t>1664836414</t>
  </si>
  <si>
    <t>R-7259803</t>
  </si>
  <si>
    <t xml:space="preserve">D+M Dvířka 150/300 </t>
  </si>
  <si>
    <t>1677930632</t>
  </si>
  <si>
    <t>R-7259804</t>
  </si>
  <si>
    <t>D+M mřížky 300/300</t>
  </si>
  <si>
    <t>-1072977186</t>
  </si>
  <si>
    <t>002 - Venkovní učebna</t>
  </si>
  <si>
    <t xml:space="preserve">    5 -  Komunikace</t>
  </si>
  <si>
    <t xml:space="preserve">    9 -  Ostatní konstrukce a práce-bourání</t>
  </si>
  <si>
    <t xml:space="preserve">      99 -  Přesuny hmot a sutí</t>
  </si>
  <si>
    <t>2037386530</t>
  </si>
  <si>
    <t>"viz.v.č 07"560*0,15</t>
  </si>
  <si>
    <t>122301102</t>
  </si>
  <si>
    <t>Odkopávky a prokopávky nezapažené v hornině tř. 4 objem do 1000 m3</t>
  </si>
  <si>
    <t>1433831311</t>
  </si>
  <si>
    <t>"ro zpevněnou plochu "146*0,2*0,5</t>
  </si>
  <si>
    <t>"výměnná vrstva "146*0,3*0,5</t>
  </si>
  <si>
    <t>122301109</t>
  </si>
  <si>
    <t>Příplatek za lepivost u odkopávek nezapažených v hornině tř. 4</t>
  </si>
  <si>
    <t>783358944</t>
  </si>
  <si>
    <t>Odkopávky nezapažené  ručním nebo pneum nářadím v soudržných horninách tř. 4</t>
  </si>
  <si>
    <t>1431593215</t>
  </si>
  <si>
    <t>Příplatek za lepivost u odkopávek  ručním nebo pneum nářadím v hornině tř. 4</t>
  </si>
  <si>
    <t>956830538</t>
  </si>
  <si>
    <t>2023847703</t>
  </si>
  <si>
    <t>"ro zpevněnou plochu "146*0,2</t>
  </si>
  <si>
    <t>"výměnná vrstva "146*0,3</t>
  </si>
  <si>
    <t>-246607170</t>
  </si>
  <si>
    <t>73*5</t>
  </si>
  <si>
    <t>167101101</t>
  </si>
  <si>
    <t>Nakládání výkopku z hornin tř. 1 až 4 do 100 m3</t>
  </si>
  <si>
    <t>-200664723</t>
  </si>
  <si>
    <t xml:space="preserve">Uložení sypaniny na skládky </t>
  </si>
  <si>
    <t>-1215128866</t>
  </si>
  <si>
    <t>888922398</t>
  </si>
  <si>
    <t>73*1,8</t>
  </si>
  <si>
    <t>184911162</t>
  </si>
  <si>
    <t>Mulčování záhonů kačírkem tl. vrstvy do 0,1 m ve svahu do 1:2</t>
  </si>
  <si>
    <t>411030861</t>
  </si>
  <si>
    <t>"viz. TZ"37</t>
  </si>
  <si>
    <t>583439590</t>
  </si>
  <si>
    <t xml:space="preserve">kačírek fr. 16-32 mm </t>
  </si>
  <si>
    <t>-2033553444</t>
  </si>
  <si>
    <t>"viz. TZ"3,7*1,7</t>
  </si>
  <si>
    <t>583438110</t>
  </si>
  <si>
    <t xml:space="preserve">kačírek fr. 4-8 mm </t>
  </si>
  <si>
    <t>-887865951</t>
  </si>
  <si>
    <t>581512700</t>
  </si>
  <si>
    <t xml:space="preserve">písek fr. 2-3 mm </t>
  </si>
  <si>
    <t>1239868275</t>
  </si>
  <si>
    <t>"viz. TZ"1,4*1,7</t>
  </si>
  <si>
    <t>R-11800</t>
  </si>
  <si>
    <t xml:space="preserve">Trvalkový záhon vč. dodávky rostlin, ornice, substrátu, vč. terénních úprav, vč. dodávky hnojiva vč. dodávky a pokládky oblázků - viz. TZ a výpis rostlin </t>
  </si>
  <si>
    <t>-1911258267</t>
  </si>
  <si>
    <t xml:space="preserve">Poznámka k položce:
Položka obsahuje - veškeré práce a dodávky materiálu a rostlin  uvedené v TZ a výpisu rostlin
Veškeré plochy budou před výsadbou důkladně odpleveleny totálním herbicidem v dávce 10l/ha. Postřik bude proveden  opakovaně 2x. Záhon bude založen na - BOMBÍROVANÉM ZÁHONU         
Doplněn vrstvou písku frakce 2/3 a kačírku frakce 4/8 celoplošně ve vrstvě 5 cm. Vrstvy budou následně         
promíseny rotavátorem tak, aby vznikla homogenní 15-20 cm hluboká vegetační vrstva. Vzhledem k charakteru výsadby a požadavkům rostlin by mělo být cílové stanoviště na živiny chudé a s dobrou drenážní vrstvou.          
Před výsadbou proběhne rozmístění trvalek na plochu dle tohoto schématu:         
Nejprve se na záhon rozmístí kosterní solitérní rostliny - dávají se náhodně, nepravidelně, ale rovnoměrně po ploše,         
nedávají se blíže k okrajům (min. 60 cm od okraje). Poté se rozmístí doprovodné rostliny, nakonec pokryvné a vtroušené.         
Zejména pokryvné rostliny dáváme i blíže k okrajům. Celkový počet rostlin na m2 doporučuje metodika 6-9 ks. 
Po rozmístění budou trvalky a traviny vysázeny do jamek do 0,01 m3, bez výměny půdy, do standardní hloubky (zároveň           
se substrátem), bez zásobního minerálního hnojení. Trvalky je vhodné sadit cca konejnerované, velikost květináče 9x9 (11x11) cm.           
Při silném prokořenění rostlin v květináčích je doporučeno šetrné narušení balu zahradnickými nůžkami nebo nožem.            
Před výsadbou je vhodné rostliny v květináčích prolít vodou, zejména při slunečném počasí. Ihned po výsadbě je rovněž doporučená zálivka .           
Po výsadbě trvalek a travin následuje rozmístění cibulovin, opět v náhodném schématu. Větší cibuloviny (např. Allium) se           
rozmístí jednotlivě, menší cibuloviny (narcisy, tulipány) v hnízdech po 3-5 kusech, drobné cibuloviny (např. krokusy)           
v hnízdech po 5-10 kusech. Cibuloviny lze sadit mělčeji, než je obvyklé, nebo se počítá ještě se zakrytím mulčovací vrstvou           
Po dokončení všech výsadeb se celá plocha zamulčuje kačírkem  16-32 mm o mocnosti vrstvy 7cm.           
Rostliny není vhodné jednotlivě obsypávat, zasypou se i v místech, odkud vyrůstají, nevadí, že je po zamulčování nebude téměř vidět.           
Povrch mulče bude finálně uhrabán a dorovnán.  
Výpis rostli - viz TZ trvalkový záhon                  </t>
  </si>
  <si>
    <t>R-11801</t>
  </si>
  <si>
    <t xml:space="preserve">Azalkový  záhon vč. dodávky rostlin, ornice, substrátu, vč. terénních úprav, vč. dodávky hnojiva , vč. dodávky a pokládky oblázků - viz. TZ a výpis rostlin </t>
  </si>
  <si>
    <t>-1976808871</t>
  </si>
  <si>
    <t xml:space="preserve">Poznámka k položce:
Položka obsahuje - veškeré práce a dodávky materiálu a rostlin  uvedené v TZ a výpisu rostlin
dospod navážka ornice z deponie, zasypání substrátem (30cm) pro vřesovištní rostliny (kyselý- rašelina) - 7,5 m3,  mučovací folie - 25 m2,     
žulové oblázky fr.32/64, v horizontu 6cm - 1,5 m3, 
   </t>
  </si>
  <si>
    <t>R-11802</t>
  </si>
  <si>
    <t xml:space="preserve">dekorativní keře -  záhon vč. dodávky keřů , ornice, substrátu, vč. terénních úprav, vč. dodávky hnojiva , vč. dodávky a pokládky mulče - viz. TZ a výpis rostlin </t>
  </si>
  <si>
    <t>-1580412615</t>
  </si>
  <si>
    <t xml:space="preserve">Poznámka k položce:
Položka obsahuje - veškeré práce a dodávky materiálu a rostlin  uvedené v TZ a výpisu rostlin
Jehličnatý záhon - výsadba keřů na valech -  navážka ornice z deponie , překrýt navážkou (15cm) nové ornice 8 m3,    
zpracování a urovnání plochy,  výsadba do jamek ve velikosti kontejneru,    
hnojení minerálním hnojivem 1x 30g/m2, povýsadbová zálivka 10l/m2, mulčování v horizontu 10cm - celkem 5,4 m3, na geotextilii - 54m2, 
b) JEHLIČNATÉ KEŘE - 53 ks počet kusů velikost kontej. v litrech
CHAMAECYPARIS PISIFERA "Filifera Nana" 4 v. 25/30, 3hl.v., K 2,5,  
CHAMAECYPARIS PISIFERA "Filifera Aurea Nana" 7 v. 25/30, 3hl.v., K 2,5,  
JUNIPERUS HORIZONTALIS "Glacier" 6 v. 25/30, 3hl.v., K 2,5,  
JUNIPERUS SABINA "Mas" 7 v. 25/30, 3hl.v., K 2,5,  
PICEA PUNGENS "Glauca Globosa" 6 v. 25/30, 3hl.v., K 2,5,  
PINUS MUGO "Humpy" 8 v. 25/30, 3hl.v., K 2,5,  
PINUS MUGO "Mini Mops" 4 v. 25/30, 3hl.v., K 2,5,  
THUJA OCCIDENTALIS  "Golden Tuffet" 10 v. 25/30, 3hl.v., K 2,5,  
THUJA ORIENTALIS "Aurea" 1 v. 80/100, K 7,  
c) VŘESOVIŠTNÍ DŘEVINY počet kusů velikost kontej. v litrech 
AZALEA - drobnokvěté , kultivar do v. 60cm 69 v. 20/30, K 2,5, 
             fialová - 27ks, žlutá - 20ks, červená - 14ks, bílá - 8ks,   
CALLUNA VULGARIS, různobarevné kul.do v.40cm 55 v.10/20, P10 spon 12ks/m2
ERICA CARNEA, různobar. kul. do v. 30cm 38 v.10/20, P10 spon 14ks/m2
technologie výsadby  :    
zpracování a urovnání plochy,  výsadba do jamek  velikosti kontejneru ,    
hnojení minerálním hnojivem 1x 30g/m2, zálivka 10l/m2,    
AZALKOVÝ ZÁHON : plocha 25 m2    
dospod navážka ornice z deponie, zasypání substrátem (30cm) pro vřesovištní rostliny (kyselý- rašelina) - 7,5 m3,  mučovací folie - 25 m2,    
žulové oblázky fr.32/64, v horizontu 6cm - 1,5 m3,   
VŘESOVIŠTNÍ ZÁHON : plocha 18 m2   
navážka substrátu pro vřesovištní rostliny (kyselý- rašelina) - 3,6 m3,  mučovací folie - 18 m2, mulč v horizontu 10cm - 1,8 m3, 
d) TRAVINY počet kusů velikost kontej. v litrech 
FESTUCA GLAUCA 9 P10 
CORTADERIA SOLEANA "Rosea" 3 P20 
CALAMAGROSTIS x ACUTIFLORA "Karl Foerster" 3 P10 
MISCANTHUS JAPONICUS 3 P15 
 MISCANTHUS sin. GRACILINUS 3 P15 
MISCANTHUS sin. "Kleine Silberspinne" 3 P15 
MISCANTHUS sin. ZEBRINUS 3 P15 
NOLINA CAERULEA "Moorhexe" 3 P15 
 PENNISETUM COMPRESSUM 9 P15 
technologie výsadby  - TRAVINNÝ ZÁHON :  plocha 21 m2 ,    
navážka ornice z deponie , překrýt navážkou (15cm) nové ornice 3 m3,    
zpracování a urovnání plochy,  výsadba do jamek ve velikosti kontejneru,    
hnojení minerálním hnojivem 1x 30g/m2, povýsadbová zálivka 10l/m2, mulčování v horizontu 10cm - celkem 2,1 m3, na geotextilii - 21m2,       
</t>
  </si>
  <si>
    <t>R-11803</t>
  </si>
  <si>
    <t xml:space="preserve">bylinkový záhon  -  záhon vč. dodávky keřů , ornice, substrátu, vč. terénních úprav, vč. dodávky hnojiva , vč. dodávky a pokládky mulče - viz. TZ a výpis rostlin </t>
  </si>
  <si>
    <t>-2094916115</t>
  </si>
  <si>
    <t xml:space="preserve">Poznámka k položce:
Položka obsahuje - veškeré práce a dodávky materiálu a rostlin  uvedené v TZ a výpisu rostlin
e) BYLINY počet kusů
ALIUM - pažitka 8
LEVISTICUS - libeček 16
MELISA - meduňka 8
MENTHA - máta 8
ORIGANUM - dobromysl 8
PETROSELINUM - petržel 8
ROSMARINUS - rozmarýn 8
SALVIA - šalvěj 8
SATUREJA - saturejka 8
THYMUS - mateřídouška 8
THYMUS VULGARIS - tymián 8
technologie výsadby  - BYLINNÝ ZÁHON :  plocha 25 m2 ,  
navážka ornice z deponie , překrýt navážkou (20cm) nové ornice 5 m3,  
zpracování a urovnání plochy,  výsadba do jamek ve velikosti kontejneru,  </t>
  </si>
  <si>
    <t>R-11808</t>
  </si>
  <si>
    <t xml:space="preserve">bombírovaný  záhon - terénní val vč.  dodávky ornice, substrátu, vč. terénních úprav, </t>
  </si>
  <si>
    <t>-233531365</t>
  </si>
  <si>
    <t>R-11809</t>
  </si>
  <si>
    <t xml:space="preserve">Provedení travnaté plochy </t>
  </si>
  <si>
    <t>-1021935603</t>
  </si>
  <si>
    <t xml:space="preserve">Poznámka k položce:
Položka obsahuje veškeré práce, dodávky materiálu, zeminy a rostlin - viz. TZ 
standartní směs pro městské výsadby  30g travnaté směsi/ m2  
složení : 15% kostřava červená trstnatá, 10% kostřava čer. krátce výběžkatá,   
15% kostřavs čer. dlouze výběžkatá, 10% kostřava ovčí,   
20% lipnice luční, 30% jílek vytrvalý,   
TECHNOLOGIE ZALOŽENÍ :    
Chemické odplevelení původního porostu před pracemi - 560 m2 (skrývka)    
odstranění nežádoucích stavebních a biologických  zbytků,    
min. vrstva ornice pro založení - 15cm - navážka z deponie po skrývce   
zpracování a urovnání plochy do hloubky min 10-15cm (v blízkosti stromů nutno dávat pozor na kořenový systém),   
provést konečnou modulaci JTU   
provést výsev - strojově - specializovaný stroj   
    při výsevu se zároveň strojem provede - hnojení minerálním hnojivem 30g/m2, válcování,    
zálivka po výsadbě 5l/m2   
1x seč ruční po vzejití   </t>
  </si>
  <si>
    <t>R-11810</t>
  </si>
  <si>
    <t>Výsadba listnatých stromů vč. dodávky, vč. dodávky substrátu, kůlů, hnojiva</t>
  </si>
  <si>
    <t>-1214862625</t>
  </si>
  <si>
    <t xml:space="preserve">Poznámka k položce:
Položka obśhajuje veškeré práce a dodávky rostli a materiálů - viz. TZ a výpis stromů
a) LISTNATÉ STROMY - 7 ks, počet kusů  velikost ok                    =obvod kmene 
      název   
ACER PLATANOIDES "Crimson King" 1 zapěst. koruna ve v. 250cm 
ACER PLATANOIDES "Dromondii" 1 ok 16/18,  
CATALPA BIGNONIODIES "Nana" 1  
CRATAEGUS LAEVIGATA "Pauls Scarlet" 1  
GLEDITSIA TRIACANTHOS "Sumburst" 1  
LILIODENDRON TULIPIFERA 1  
PRUNUS SERRULATA "Kanzan" 1  
technologie výsadby :   
pro každý strom bude vyhloubena jáma o rozměru 80x80x60cm - ( 0.384m3 x 7 = 2,7m3)   
s plnou výměnou půdy dle požadavků jednotlivých taxonů - ( 0.284m3 x 7 = 2 m3 ) ,průmyslová kompostová zemina   
u stromů (mimo val) provedeme zasakovací zkoušku - 6ks,    
kmen bandážujeme 2vrstavi juty, fixujeme 3kůly o pr.6cm a upevníme kokosovým provazem, provedeme tvarovací řez-dle habitu taxonu   
hnojení minerálními tabletami 10ks/strom, zálijeme 30l/ks, okolo stromů mimo výsadby mulčujeme kruh o pr.120cm hor. 10cm - 0,12m3/strom - 3ks   
nutno dodržet agrotechnické lhůty pro výsadbu - stromy nesmí být příliš narašené, případně provést redukci koruny   </t>
  </si>
  <si>
    <t>R-11811</t>
  </si>
  <si>
    <t xml:space="preserve">D+M oddělovače záhonu od travnatého povrchu - recyklát plotovka hnědý </t>
  </si>
  <si>
    <t>-1402534754</t>
  </si>
  <si>
    <t>339921111</t>
  </si>
  <si>
    <t>Osazování betonových palisád do betonového základu jednotlivě výšky prvku do 0,5 m</t>
  </si>
  <si>
    <t>2046397324</t>
  </si>
  <si>
    <t>"viz. TZ a v.č. 01"817</t>
  </si>
  <si>
    <t>592284230</t>
  </si>
  <si>
    <t xml:space="preserve">Betonová palisáda kruhová 97x120x40 cm písková </t>
  </si>
  <si>
    <t>-1861714739</t>
  </si>
  <si>
    <t>339921112</t>
  </si>
  <si>
    <t>Osazování betonových palisád do betonového základu jednotlivě výšky prvku přes 0,5 do 1 m</t>
  </si>
  <si>
    <t>778996384</t>
  </si>
  <si>
    <t>"viz. TZ a v.č. 01"370+106</t>
  </si>
  <si>
    <t>592284120</t>
  </si>
  <si>
    <t xml:space="preserve">Betonová palisáda kruhová 97x120x60 cm písková </t>
  </si>
  <si>
    <t>-1732300399</t>
  </si>
  <si>
    <t>375</t>
  </si>
  <si>
    <t>592284130</t>
  </si>
  <si>
    <t xml:space="preserve">Palisáda betonová kruhová 97x120x80 cm písková </t>
  </si>
  <si>
    <t>551183596</t>
  </si>
  <si>
    <t xml:space="preserve"> Komunikace</t>
  </si>
  <si>
    <t>564801112</t>
  </si>
  <si>
    <t xml:space="preserve">Podklad ze štěrkodrtě ŠD tl 40 mm fr. 0-4 mm </t>
  </si>
  <si>
    <t>29603451</t>
  </si>
  <si>
    <t>"viz. v.č. 01"146</t>
  </si>
  <si>
    <t>564811111</t>
  </si>
  <si>
    <t xml:space="preserve">Podklad ze štěrkodrtě ŠD tl 50 mm¨fr. 8-16 mm </t>
  </si>
  <si>
    <t>-2097198743</t>
  </si>
  <si>
    <t>564851111</t>
  </si>
  <si>
    <t xml:space="preserve">Podklad ze štěrkodrtě ŠD tl 150 mm, fr. 0-32 mm </t>
  </si>
  <si>
    <t>-670990015</t>
  </si>
  <si>
    <t>564871116</t>
  </si>
  <si>
    <t>Podklad ze štěrkodrtě fr. 0-63 mm ŠD tl. 300 mm</t>
  </si>
  <si>
    <t>-1033198932</t>
  </si>
  <si>
    <t>596211122</t>
  </si>
  <si>
    <t xml:space="preserve">Kladení zámkové dlažby komunikací pro pěší tl 60 mm </t>
  </si>
  <si>
    <t>-1954186394</t>
  </si>
  <si>
    <t>592453030</t>
  </si>
  <si>
    <t xml:space="preserve">Dlažba skladebná tl. 60 mm - kombinace bílá, žlutá, přírodní - kladeno na divoko </t>
  </si>
  <si>
    <t>504210507</t>
  </si>
  <si>
    <t>"viz. pol. montáže"146*1,1</t>
  </si>
  <si>
    <t xml:space="preserve"> Ostatní konstrukce a práce-bourání</t>
  </si>
  <si>
    <t>181951102</t>
  </si>
  <si>
    <t xml:space="preserve">Úprava pláně v hornině tř. 1 až 4 se zhutněním </t>
  </si>
  <si>
    <t>-404774988</t>
  </si>
  <si>
    <t>"viz. v.č. 01"346</t>
  </si>
  <si>
    <t>919726122</t>
  </si>
  <si>
    <t>Geotextilie pro ochranu, separaci a filtraci netkaná měrná hmotnost do 300 g/m2</t>
  </si>
  <si>
    <t>715456726</t>
  </si>
  <si>
    <t>"viz. TZ "23*1,15</t>
  </si>
  <si>
    <t>R-9520010</t>
  </si>
  <si>
    <t xml:space="preserve">D+M laviček- viz. TZ a v.č. 01 </t>
  </si>
  <si>
    <t>16695724</t>
  </si>
  <si>
    <t>"viz. TZ a v.č. 01"10</t>
  </si>
  <si>
    <t>R-9520011</t>
  </si>
  <si>
    <t xml:space="preserve">D+M informačního panelu vč. kotvení a dodávky kotevních prvků, vč. provedení základových patek </t>
  </si>
  <si>
    <t>1177107248</t>
  </si>
  <si>
    <t xml:space="preserve">Poznámka k položce:
Položka obsahuje : 
- výkop pro základové patky, odvoz přebytečné zeminy na skládku, poplatek za skládovné
- provedení betonových patek vč. dodávky betonu
- dodávku  a montáž panelu 100x90 cm vč. kotvení a dodávky kotevních prvků </t>
  </si>
  <si>
    <t>"viz. TZ a v.č. 01"2</t>
  </si>
  <si>
    <t>R-9520012</t>
  </si>
  <si>
    <t xml:space="preserve">D+M sedacích bobků </t>
  </si>
  <si>
    <t>-1471740819</t>
  </si>
  <si>
    <t>"viz. TZ a v.č. 01"7</t>
  </si>
  <si>
    <t>R-9520013</t>
  </si>
  <si>
    <t xml:space="preserve">D+M ploché dlžaby 40x40 do bylinkového záhonu </t>
  </si>
  <si>
    <t>395737685</t>
  </si>
  <si>
    <t xml:space="preserve">Poznámka k položce:
</t>
  </si>
  <si>
    <t>"viz. TZ a v.č. 01"16</t>
  </si>
  <si>
    <t xml:space="preserve"> Přesuny hmot a sutí</t>
  </si>
  <si>
    <t>998223011</t>
  </si>
  <si>
    <t>Přesun hmot pro pozemní komunikace s krytem dlážděným</t>
  </si>
  <si>
    <t>2120705550</t>
  </si>
  <si>
    <t>D+M altánu - viz. v.č. 05</t>
  </si>
  <si>
    <t>1491338455</t>
  </si>
  <si>
    <t xml:space="preserve">Poznámka k položce:
Položka obsahuje  :
- výkop pro základy, odvoz přebytečné zeminy na skládku, poplatek za skládkovné
- provedení základů vč. dodávky betonu 
- dodávka a montáž dřevěné konstrukce altánu vč. imregnace a nátěru, vč. kotevních a   spojovacích prvků 
- dodávka a montáž OSB desek vč. kotvení a dodávky kotevních prvků 
- dodávku a montáž zavětrovacích desek vč. impregnace a nátěru, vč. kotevních a spojovacích   prvků 
- dodávku a montáž laťování vč. impregnace a nátěru, vč. kotvících a spojovacích prvků 
- dodávka a montáž zelené střechy vč. výsadby a dodávky rostlin 
- dodávka a montáž klempířských prvků 
- veškeré doplňky a příslušenství - viz- v.č.05
</t>
  </si>
  <si>
    <t>"viz.v.č. 05"1</t>
  </si>
  <si>
    <t>003 - Venkovní prostranství</t>
  </si>
  <si>
    <t>18 - Povrchové úpravy terénu</t>
  </si>
  <si>
    <t>HSV -  Práce a dodávky HSV</t>
  </si>
  <si>
    <t>Povrchové úpravy terénu</t>
  </si>
  <si>
    <t>00572420</t>
  </si>
  <si>
    <t xml:space="preserve">Směs travní pro městskou výsadbu </t>
  </si>
  <si>
    <t>744321091</t>
  </si>
  <si>
    <t>2677*0,03*1,03</t>
  </si>
  <si>
    <t>180402111R00</t>
  </si>
  <si>
    <t>Založení trávníku parkového výsevem v rovině strojně vč. promíchání vrchní vrstvy</t>
  </si>
  <si>
    <t>-350732313</t>
  </si>
  <si>
    <t>183403111R00</t>
  </si>
  <si>
    <t>Obdělání půdy nakopáním do 10 cm v rovině vč. odstranění zbytků rostlin, kamenů</t>
  </si>
  <si>
    <t>1974452124</t>
  </si>
  <si>
    <t>183403114R00</t>
  </si>
  <si>
    <t>Obdělání půdy kultivátorováním v rovině</t>
  </si>
  <si>
    <t>507085436</t>
  </si>
  <si>
    <t>183403132R00</t>
  </si>
  <si>
    <t>Obdělání půdy rytím do 20 cm hor. 3, v rovině vč. odstranění zbytků rostlin, kamenů</t>
  </si>
  <si>
    <t>2035058785</t>
  </si>
  <si>
    <t>183403153R00</t>
  </si>
  <si>
    <t>Obdělání půdy hrabáním, v rovině</t>
  </si>
  <si>
    <t>644872643</t>
  </si>
  <si>
    <t>183403161R00</t>
  </si>
  <si>
    <t>Obdělání půdy válením, v rovině</t>
  </si>
  <si>
    <t>1065304280</t>
  </si>
  <si>
    <t>184802111R00</t>
  </si>
  <si>
    <t>Chem. odplevelení před založ. postřikem, v rovině</t>
  </si>
  <si>
    <t>-823384290</t>
  </si>
  <si>
    <t>252340010</t>
  </si>
  <si>
    <t>herbicid totální</t>
  </si>
  <si>
    <t>litr</t>
  </si>
  <si>
    <t>293333393</t>
  </si>
  <si>
    <t xml:space="preserve"> Práce a dodávky HSV</t>
  </si>
  <si>
    <t>-285649141</t>
  </si>
  <si>
    <t>"viz.v.č D.1.1.b)07-pro zp. plochy"((101+135+25)*0,2+20*0,2)*0,5</t>
  </si>
  <si>
    <t>"výměnná vrstva"(101+135+25)*0,3*0,5</t>
  </si>
  <si>
    <t>2106174591</t>
  </si>
  <si>
    <t>2090542835</t>
  </si>
  <si>
    <t>649023483</t>
  </si>
  <si>
    <t>-1599201295</t>
  </si>
  <si>
    <t>67,25*2</t>
  </si>
  <si>
    <t>-1663948156</t>
  </si>
  <si>
    <t>134,5*5</t>
  </si>
  <si>
    <t>-833868860</t>
  </si>
  <si>
    <t>-221400907</t>
  </si>
  <si>
    <t>-1868456789</t>
  </si>
  <si>
    <t>134,5*1,8</t>
  </si>
  <si>
    <t>181301101</t>
  </si>
  <si>
    <t>Rozprostření ornice tl vrstvy do 100 mm pl do 500 m2 v rovině nebo ve svahu do 1:5</t>
  </si>
  <si>
    <t>1582867372</t>
  </si>
  <si>
    <t>182001111</t>
  </si>
  <si>
    <t>Plošná úprava terénu zemina tř 1 až 4 nerovnosti do +/- 100 mm v rovinně a svahu do 1:5</t>
  </si>
  <si>
    <t>-2018138925</t>
  </si>
  <si>
    <t>183402111</t>
  </si>
  <si>
    <t>Rozrušení půdy na hloubku do 150 v rovině a svahu do 1:5</t>
  </si>
  <si>
    <t>-411810499</t>
  </si>
  <si>
    <t>R-1810010</t>
  </si>
  <si>
    <t xml:space="preserve">Dovoz a pořízení ornice </t>
  </si>
  <si>
    <t>1510802461</t>
  </si>
  <si>
    <t>-719469403</t>
  </si>
  <si>
    <t>"viz.v.č D.1.1.b)07-skladba P2,"261</t>
  </si>
  <si>
    <t>-2108926917</t>
  </si>
  <si>
    <t>903129469</t>
  </si>
  <si>
    <t>492946592</t>
  </si>
  <si>
    <t>"výměnná vrstva"261</t>
  </si>
  <si>
    <t>2073041650</t>
  </si>
  <si>
    <t xml:space="preserve">dlažba zámková tl. 60 mm přírodní </t>
  </si>
  <si>
    <t>814116111</t>
  </si>
  <si>
    <t>"viz.v.č D.1.1.b)07-skladba P2,"235*1,05</t>
  </si>
  <si>
    <t>592453031</t>
  </si>
  <si>
    <t xml:space="preserve">dlažba zámková tl. 60 mm žlutá 100/100 mm </t>
  </si>
  <si>
    <t>-1166100353</t>
  </si>
  <si>
    <t>"viz.v.č D.1.1.b)07-skladba P2,"32</t>
  </si>
  <si>
    <t>637121112</t>
  </si>
  <si>
    <t>Okapový chodník z kačírku tl 150 mm s udusáním</t>
  </si>
  <si>
    <t>-926041440</t>
  </si>
  <si>
    <t>"viz.v.č D.1.1.b)07-skladba P3"20</t>
  </si>
  <si>
    <t>Úprava pláně v hornině tř. 1 až 4 se zhutněním</t>
  </si>
  <si>
    <t>-919686641</t>
  </si>
  <si>
    <t>"viz.v.č D.1.1.b)07-skladba P2,P3"20+261</t>
  </si>
  <si>
    <t>916231213</t>
  </si>
  <si>
    <t>Osazení chodníkového obrubníku betonového stojatého s boční opěrou do lože z betonu prostého</t>
  </si>
  <si>
    <t>1643034786</t>
  </si>
  <si>
    <t>"viz.v.č D.1.1.b)07"22+10,5+5+7+21+19+72</t>
  </si>
  <si>
    <t>592174090</t>
  </si>
  <si>
    <t>obrubník betonový chodníkový ABO 16-10 100x8x25 cm</t>
  </si>
  <si>
    <t>1642965220</t>
  </si>
  <si>
    <t>916991121</t>
  </si>
  <si>
    <t>Lože pod obrubníky, krajníky nebo obruby z dlažebních kostek z betonu prostého</t>
  </si>
  <si>
    <t>209334983</t>
  </si>
  <si>
    <t>156,5*0,15*0,15</t>
  </si>
  <si>
    <t>919726124</t>
  </si>
  <si>
    <t>Geotextilie pro ochranu, separaci a filtraci netkaná měrná hmotnost 500 g/m2</t>
  </si>
  <si>
    <t>-604404003</t>
  </si>
  <si>
    <t>857089005</t>
  </si>
  <si>
    <t>R-7670010</t>
  </si>
  <si>
    <t xml:space="preserve">D+M systémovéo oplocení vč. povrchové úpravy v. 1,6 m </t>
  </si>
  <si>
    <t>1210077885</t>
  </si>
  <si>
    <t xml:space="preserve">Poznámka k položce:
Položk obsahuje : 
- výkop pro sloupky, odvoz přebytečné zeminy na skládku, poplatek za skládkovné 
- betonáž a osazení sloupků
. dodávka sloupků- viz. v.č D.1.1.b)17
- dodávku a montáž sytémového oplocení - viz. v.č D.1.1.b)17
veškeré systémovédoplňky a příslušenství </t>
  </si>
  <si>
    <t>"viz.v.č D.1.1.b17"175</t>
  </si>
  <si>
    <t>R-7670011</t>
  </si>
  <si>
    <t>D+M branky 1600x1600 vč. povrchové úpravy, vč. všech příslušenství a doplňků - viz. v.č D.1.1.b)17</t>
  </si>
  <si>
    <t>747392391</t>
  </si>
  <si>
    <t>"viz.v.č D.1.1.b17"3</t>
  </si>
  <si>
    <t>R-7670012</t>
  </si>
  <si>
    <t>D+M branky 2500 x1600 vč. povrchové úpravy, vč. všech příslušenství a doplňků - viz. v.č D.1.1.b)17</t>
  </si>
  <si>
    <t>-556014920</t>
  </si>
  <si>
    <t>"viz.v.č D.1.1.b17"1</t>
  </si>
  <si>
    <t>R-7670013</t>
  </si>
  <si>
    <t>D+M branky 4000 x1600 vč. povrchové úpravy, vč. všech příslušenství a doplňků - viz. v.č D.1.1.b)17</t>
  </si>
  <si>
    <t>-1647548216</t>
  </si>
  <si>
    <t>R-7671010</t>
  </si>
  <si>
    <t xml:space="preserve">D+M liniového odvodňovacího žlabu vč. bet. lože, vč. krycího roštu </t>
  </si>
  <si>
    <t>-494958163</t>
  </si>
  <si>
    <t>"viz. výpis zám. prvků - Z10"1,5</t>
  </si>
  <si>
    <t xml:space="preserve">004 - Zateplení 1.NP stávajícího objektu </t>
  </si>
  <si>
    <t xml:space="preserve">    5 - Komunikace</t>
  </si>
  <si>
    <t xml:space="preserve">      56 - Podkladní vrstvy komunikací, letišť a ploch</t>
  </si>
  <si>
    <t>Komunikace</t>
  </si>
  <si>
    <t xml:space="preserve">Podklad z e štěrkového lože fr. 0-8 mm tl. 40 mm </t>
  </si>
  <si>
    <t>-316159696</t>
  </si>
  <si>
    <t>"viz.v.č D.1.1.b)07-skladba P1"53,5</t>
  </si>
  <si>
    <t>Podklad ze štěrkového lože fr. 8-16 mm tl. 135-170 mm</t>
  </si>
  <si>
    <t>-40703346</t>
  </si>
  <si>
    <t>Podkladní vrstvy komunikací, letišť a ploch</t>
  </si>
  <si>
    <t>596811120</t>
  </si>
  <si>
    <t>Kladení betonové dlažby komunikací pro pěší do lože z kameniva vel do 0,09 m2 plochy do 50 m2</t>
  </si>
  <si>
    <t>-1692784386</t>
  </si>
  <si>
    <t>592456010</t>
  </si>
  <si>
    <t xml:space="preserve">dlažba desková betonová 50x50x5 cm šedá  </t>
  </si>
  <si>
    <t>495669603</t>
  </si>
  <si>
    <t>"viz. pol. montáže"53,5*1,05</t>
  </si>
  <si>
    <t>621221011</t>
  </si>
  <si>
    <t>Montáž kontaktního zateplení vnějších podhledů z minerální vlny í tl do 80 mm</t>
  </si>
  <si>
    <t>537596991</t>
  </si>
  <si>
    <t>"viz.v.č D.1.1.b)07-09"</t>
  </si>
  <si>
    <t>"podhled stříška "4,5+4,5*0,2+0,9*0,2*2</t>
  </si>
  <si>
    <t>631515200</t>
  </si>
  <si>
    <t>deska minerální izolační z miner. vlny  tl. 60 mm</t>
  </si>
  <si>
    <t>1721331309</t>
  </si>
  <si>
    <t>"viz. pol. montáže"5,76*1,1</t>
  </si>
  <si>
    <t>6,336*1,02 'Přepočtené koeficientem množství</t>
  </si>
  <si>
    <t>621251105</t>
  </si>
  <si>
    <t>Příplatek k cenám kontaktního zateplení podhledů za použití tepelněizolačních zátek z minerální vlny</t>
  </si>
  <si>
    <t>-1190198106</t>
  </si>
  <si>
    <t>622100010.1</t>
  </si>
  <si>
    <t xml:space="preserve">Vyrovnání podkladu, vyspravení  - z  50% , vč. dodávky materiálu </t>
  </si>
  <si>
    <t>981879391</t>
  </si>
  <si>
    <t>"fasáda ZS1"97,5*5,7</t>
  </si>
  <si>
    <t>-(1,3*2,1*24+1,5*3,05+1,3*1,25*4+0,9*1,1*7)</t>
  </si>
  <si>
    <t>"sokl ZS4"97,5*0,6</t>
  </si>
  <si>
    <t>"ostění, nadpraží"(1,3+2,1*2)*24*0,35</t>
  </si>
  <si>
    <t>(1,5+3,05*2)*0,35</t>
  </si>
  <si>
    <t>(1,3+1,25*2)*4*0,35</t>
  </si>
  <si>
    <t>(0,9+1,1*2)*7*0,35</t>
  </si>
  <si>
    <t>"ostění,nadpraží sokl"(1,3+1,1*2)*20*0,35</t>
  </si>
  <si>
    <t>(0,9+0,85*2)*11*0,35</t>
  </si>
  <si>
    <t>(1,3+2,3*2)*0,35</t>
  </si>
  <si>
    <t>(1,45+2,05*2)*2*0,35</t>
  </si>
  <si>
    <t>"parapety"(1,3*24+1,3*4+0,9*7+1,3*20+0,9*11)*0,35</t>
  </si>
  <si>
    <t>622143003</t>
  </si>
  <si>
    <t>Montáž omítkových plastových nebo pozinkovaných rohových profilů s tkaninou</t>
  </si>
  <si>
    <t>236707170</t>
  </si>
  <si>
    <t>"rohy"6,3*4+2,1*2*24+3,05*2+1,25*2*4+1,1*2*7+1,1*2*20+0,85*2*1+2,3*2+2,05*2*2</t>
  </si>
  <si>
    <t>"s okapničkou"4,5+0,9*2+1,3*24+1,5+1,3*4+0,9*7+1,3*20+0,9*11+1,3+1,45*2</t>
  </si>
  <si>
    <t>"parepetní"1,3*24+1,3*4+0,9*7+1,3*20+0,9*11</t>
  </si>
  <si>
    <t>590514800</t>
  </si>
  <si>
    <t>lišta rohová Al 10/10 cm s tkaninou bal. 2,5 m</t>
  </si>
  <si>
    <t>2001430880</t>
  </si>
  <si>
    <t>"viz. pol. montáže"216*1,1</t>
  </si>
  <si>
    <t>590515100</t>
  </si>
  <si>
    <t>profil okenní s  okapnicí LTU plast 2,0 m</t>
  </si>
  <si>
    <t>1960330657</t>
  </si>
  <si>
    <t>90,6*1,1</t>
  </si>
  <si>
    <t>590515120</t>
  </si>
  <si>
    <t>začišťovací lišta parapetní</t>
  </si>
  <si>
    <t>-229804790</t>
  </si>
  <si>
    <t>"viz. pol. montáže"78,6*1,1</t>
  </si>
  <si>
    <t>622211041</t>
  </si>
  <si>
    <t>Montáž kontaktního zateplení vnějších stěn z polystyrénových desek tl do 200 mm</t>
  </si>
  <si>
    <t>-1664621976</t>
  </si>
  <si>
    <t>-(0,9*0,85*11+1,3*0,8*19)</t>
  </si>
  <si>
    <t>-(1,3*0,3*19)</t>
  </si>
  <si>
    <t>283759530</t>
  </si>
  <si>
    <t>deska fasádní polystyrénová EPS 70 F 1000 x 500 x 180 mm</t>
  </si>
  <si>
    <t>-621541587</t>
  </si>
  <si>
    <t>Poznámka k položce:
lambda=0,039 [W / m K]</t>
  </si>
  <si>
    <t>"fasáda ZS1"97,5*5,7*1,1</t>
  </si>
  <si>
    <t>-(1,3*2,1*24+1,5*3,05+1,3*1,25*4+0,9*1,1*7)*1,1</t>
  </si>
  <si>
    <t>-(0,9*0,85*11+1,3*0,8*19)*1,1</t>
  </si>
  <si>
    <t>488,454*1,02 'Přepočtené koeficientem množství</t>
  </si>
  <si>
    <t>283764040</t>
  </si>
  <si>
    <t xml:space="preserve">deska z extrudovaného polystyrénu XPS </t>
  </si>
  <si>
    <t>1068872547</t>
  </si>
  <si>
    <t>Poznámka k položce:
lambda 0,033 - 0,038 [W / m K]. Desky s mřížkovaným povrchem a rovnými hranami. Vzhledem k vynikající přídržnosti desek k betonu nejsou nutné hmoždinky. Vhodný pro izolaci v oblasti soklu, izolace tepelných mostů, pod obkladačky apod. Všechny výrobky STYR</t>
  </si>
  <si>
    <t>"sokl ZS4"97,5*0,6*1,1*0,18</t>
  </si>
  <si>
    <t>"nad vstupem"4,5*0,2*1,1*0,18</t>
  </si>
  <si>
    <t>-(1,3*0,3*19)*1,1*0,18</t>
  </si>
  <si>
    <t>10,294*1,02 'Přepočtené koeficientem množství</t>
  </si>
  <si>
    <t>622212051</t>
  </si>
  <si>
    <t>Montáž kontaktního zateplení vnějšího ostění hl. špalety do 400 mm z polystyrenu tl do 40 mm</t>
  </si>
  <si>
    <t>1167751367</t>
  </si>
  <si>
    <t>"ostění, nadpraží"(1,3+2,1*2)*24</t>
  </si>
  <si>
    <t>(1,5+3,05*2)</t>
  </si>
  <si>
    <t>(1,3+1,25*2)*4</t>
  </si>
  <si>
    <t>(0,9+1,1*2)*7</t>
  </si>
  <si>
    <t>"ostění,nadpraží sokl"(1,3+1,1*2)*20</t>
  </si>
  <si>
    <t>(0,9+0,85*2)*11</t>
  </si>
  <si>
    <t>(1,3+2,3*2)</t>
  </si>
  <si>
    <t>(1,45+2,05*2)*2</t>
  </si>
  <si>
    <t>"parapety"(1,3*24+1,3*4+0,9*7+1,3*20+0,9*11)</t>
  </si>
  <si>
    <t>283759310</t>
  </si>
  <si>
    <t>deska fasádní polystyrénová EPS 70 F 1000 x 500 x 30 mm</t>
  </si>
  <si>
    <t>-1962907969</t>
  </si>
  <si>
    <t>"viz. pol. montáže"61,775*1,1</t>
  </si>
  <si>
    <t>283764150</t>
  </si>
  <si>
    <t>deska z extrudovaného polystyrénu  XPS tl.  30 mm</t>
  </si>
  <si>
    <t>-910752358</t>
  </si>
  <si>
    <t>Poznámka k položce:
Pro ploché střechy, obrácené střechy, zelené střechy, podlahy, vnější stěny ve styku se zeminou.</t>
  </si>
  <si>
    <t>"viz. pol.montáže"(40,46+27,5)*1,1</t>
  </si>
  <si>
    <t>622251101</t>
  </si>
  <si>
    <t>Příplatek k cenám kontaktního zateplení stěn za použití tepelněizolačních zátek z polystyrenu</t>
  </si>
  <si>
    <t>-1056529268</t>
  </si>
  <si>
    <t>622252001</t>
  </si>
  <si>
    <t>Montáž zakládacích soklových lišt kontaktního zateplení</t>
  </si>
  <si>
    <t>884944996</t>
  </si>
  <si>
    <t>"viz. výpis kl. prvků -K13,14"2,1+1,5</t>
  </si>
  <si>
    <t>590516240</t>
  </si>
  <si>
    <t>lišta zakládací LO 33 mm tl 1,0 mm</t>
  </si>
  <si>
    <t>-336343492</t>
  </si>
  <si>
    <t>"viz. pol. montáže"2,1*1,1</t>
  </si>
  <si>
    <t>2,31*1,05 'Přepočtené koeficientem množství</t>
  </si>
  <si>
    <t>590516380</t>
  </si>
  <si>
    <t>lišta zakládací LO 183 mm tl.1,0mm</t>
  </si>
  <si>
    <t>484624872</t>
  </si>
  <si>
    <t>"viz. pol. montáže"1,5*1,1</t>
  </si>
  <si>
    <t>1,65*1,05 'Přepočtené koeficientem množství</t>
  </si>
  <si>
    <t>622335202</t>
  </si>
  <si>
    <t>Oprava cementové škrábané omítky vnějších stěn v rozsahu do 30%</t>
  </si>
  <si>
    <t>-1586173602</t>
  </si>
  <si>
    <t>622511111</t>
  </si>
  <si>
    <t>Tenkovrstvá akrylátová mozaiková střednězrnná omítka včetně penetrace vnějších stěn</t>
  </si>
  <si>
    <t>-690661497</t>
  </si>
  <si>
    <t>"sokl ZS4"97,5*0,3</t>
  </si>
  <si>
    <t>622531021</t>
  </si>
  <si>
    <t>Tenkovrstvá silikonová zrnitá omítka tl. 2,0 mm včetně penetrace vnějších stěn</t>
  </si>
  <si>
    <t>-113019872</t>
  </si>
  <si>
    <t>622903110</t>
  </si>
  <si>
    <t>Mytí s odmaštěním vnějších omítek stupně složitosti 1 a 2 tlakovou vodou</t>
  </si>
  <si>
    <t>982862568</t>
  </si>
  <si>
    <t>629991011</t>
  </si>
  <si>
    <t>Zakrytí výplní otvorů a svislých ploch fólií přilepenou lepící páskou</t>
  </si>
  <si>
    <t>-261876257</t>
  </si>
  <si>
    <t>1,3*2,1*24+1,5*3,05+1,3*1,25*4+0,9*1,1*7+1,3*1,1*20+0,9*0,85*11+1,3*2,3+1,45*2,05*2</t>
  </si>
  <si>
    <t>R-6320010</t>
  </si>
  <si>
    <t xml:space="preserve">Očištění, vyspravení a vyrovnání tl. do 50 mm vč. vyspádování  st. konstrukce stříšky , vč. dodávky materiálu </t>
  </si>
  <si>
    <t>2098148329</t>
  </si>
  <si>
    <t>"viz. detail D"4,5</t>
  </si>
  <si>
    <t>R-6320011</t>
  </si>
  <si>
    <t xml:space="preserve">D+M tepelné izolace XPS tl. 30 mm vč lepení a dodávky lepidla vč. kotvení a dodávky kotevních prvků </t>
  </si>
  <si>
    <t>-1493694980</t>
  </si>
  <si>
    <t>978036341</t>
  </si>
  <si>
    <t>Otlučení vnějších omítek z umělého kamene o rozsahu do 30 %</t>
  </si>
  <si>
    <t>-311657052</t>
  </si>
  <si>
    <t>-618007449</t>
  </si>
  <si>
    <t>-1241058075</t>
  </si>
  <si>
    <t>-558006585</t>
  </si>
  <si>
    <t>1563597074</t>
  </si>
  <si>
    <t>11,982*14 'Přepočtené koeficientem množství</t>
  </si>
  <si>
    <t>-1399619443</t>
  </si>
  <si>
    <t>-416937565</t>
  </si>
  <si>
    <t>"viz. detal C"95*1</t>
  </si>
  <si>
    <t>329551707</t>
  </si>
  <si>
    <t>"viz. výpis kl.prvků - K17"95</t>
  </si>
  <si>
    <t>Přesun hmot  pro izolace proti vodě, vlhkosti a plynům v objektech v do 12 m</t>
  </si>
  <si>
    <t>-1564333482</t>
  </si>
  <si>
    <t>R-7110110</t>
  </si>
  <si>
    <t xml:space="preserve">Konrola st. hydroizolace, vyčištění a  vyspravení podkladu, provedení nové hydroizolační stěrky ve dvou vrstvách  , vč. dodávky materiálu </t>
  </si>
  <si>
    <t>425042135</t>
  </si>
  <si>
    <t>"viz. detail. C "96*0,6</t>
  </si>
  <si>
    <t>764246406</t>
  </si>
  <si>
    <t>Oplechování parapetů rovných mechanicky kotvené z TiZn předzvětralého plechu  rš 440mm</t>
  </si>
  <si>
    <t>1649963290</t>
  </si>
  <si>
    <t>"viz. výpis kl. prvků -K01-02"1,3*48+0,9*18</t>
  </si>
  <si>
    <t>764246467</t>
  </si>
  <si>
    <t>Příplatek oplechování rohů parapetů rovných z TiZn předvětralého plechu rš přes 400 mm</t>
  </si>
  <si>
    <t>-1102447643</t>
  </si>
  <si>
    <t>"viz. výpis kl. prvků-K01-02"(48+18)*2</t>
  </si>
  <si>
    <t>496538033</t>
  </si>
  <si>
    <t>R-9987642</t>
  </si>
  <si>
    <t>-1234799595</t>
  </si>
  <si>
    <t>Přesun hmot  pro zámečnické konstrukce v objektech v do 12 m</t>
  </si>
  <si>
    <t>1045312504</t>
  </si>
  <si>
    <t>R-7671001</t>
  </si>
  <si>
    <t xml:space="preserve">Demontáž, rozměrová úprava, zpětná montáž mříží , vč. obroušení a nového nátěru, vč. kotvení a dodávky kotevních prvků </t>
  </si>
  <si>
    <t>-1935780373</t>
  </si>
  <si>
    <t>"viz. výpis zám. prvků - Z01"31</t>
  </si>
  <si>
    <t>R-7671002</t>
  </si>
  <si>
    <t xml:space="preserve">Přeložení elektrokrabičky na zateplenou fasádu, vč. kotvení a dodávky kotevních prvků vč. prodloužení přívodu, uložení kabelu do chráničky, vč. zpětného zapojení </t>
  </si>
  <si>
    <t>34283667</t>
  </si>
  <si>
    <t>"viz. výpis zám. prvků - Z02"1</t>
  </si>
  <si>
    <t>R-7671003</t>
  </si>
  <si>
    <t xml:space="preserve">Přeložení stávajícího kohoutu vodovodu na zateplenou fasádu </t>
  </si>
  <si>
    <t>-1148748453</t>
  </si>
  <si>
    <t>"viz. výpis zám. prvků - Z03"1</t>
  </si>
  <si>
    <t>R-7671004</t>
  </si>
  <si>
    <t xml:space="preserve">Přeložení venkovního svítidla, vč. prodloužení přívodu, vč. zpětného zapojení, vč. dodávky nového svítidla , vč. kotvení a dodávky kotevních prvků , vč. revize </t>
  </si>
  <si>
    <t>1109860106</t>
  </si>
  <si>
    <t>"viz. výpis zám. prvků - Z04"2</t>
  </si>
  <si>
    <t>R-7671005</t>
  </si>
  <si>
    <t xml:space="preserve">Přeložení stávajícího komínu VZT na zateplenou fasádu , vč. prodloužení komínu a vyvedení až nad úroveň střechy přístavby , vč. kotvení a dodávky kotevních prvků, vč. povrchové úpravy </t>
  </si>
  <si>
    <t>302869110</t>
  </si>
  <si>
    <t>"viz. výpis zám. prvků - Z05"1</t>
  </si>
  <si>
    <t>R-7671006</t>
  </si>
  <si>
    <t xml:space="preserve">Přeložení sloupku oplocení , demontáž, vč. části oplocení a základu, provedení nového základu, úprava a nátěr  sloupku a oplocení, zpětná montáž sloupku a oplocení vč. kotvení a dodávky kotevních prvků </t>
  </si>
  <si>
    <t>1384756736</t>
  </si>
  <si>
    <t>"viz. výpis zám. prvků - Z06"2</t>
  </si>
  <si>
    <t>R-7671007</t>
  </si>
  <si>
    <t xml:space="preserve">Přeložení st. zvonku na zateplenou fasádu, vč. prodloužení přívodu, vč. zpětného zapojení, vč. kotvení a dodávky kotevních prvků </t>
  </si>
  <si>
    <t>-240572929</t>
  </si>
  <si>
    <t>"viz. výpis zám. prvků - Z07"2</t>
  </si>
  <si>
    <t>R-7671008</t>
  </si>
  <si>
    <t xml:space="preserve">Přeložení st. poštovní schránky na zateplenou fasádu , vč. kotvení a dodávky kotevních prvků </t>
  </si>
  <si>
    <t>1392034855</t>
  </si>
  <si>
    <t>"viz. výpis zám. prvků - Z08"1</t>
  </si>
  <si>
    <t>R-7671009</t>
  </si>
  <si>
    <t xml:space="preserve">Přeložení st.cedule na zateplenou fasádu , vč. kotvení a dodávky kotevních prvků </t>
  </si>
  <si>
    <t>1136750575</t>
  </si>
  <si>
    <t>"viz. výpis zám. prvků - Z09"2</t>
  </si>
  <si>
    <t xml:space="preserve">005 - Ostatní a vedlejší náklady </t>
  </si>
  <si>
    <t>VRN - Vedlejší rozpočtové náklady</t>
  </si>
  <si>
    <t xml:space="preserve">    999 - Ostatní vedlejší náklady </t>
  </si>
  <si>
    <t xml:space="preserve">    VRN7 - Provozní vlivy</t>
  </si>
  <si>
    <t>VRN1 - Průzkumné, geodetické a projektové práce</t>
  </si>
  <si>
    <t>VRN3 - Zařízení staveniště</t>
  </si>
  <si>
    <t>VRN4 - Inženýrská činnost</t>
  </si>
  <si>
    <t>VRN9 - Ostatní náklady</t>
  </si>
  <si>
    <t>VRN</t>
  </si>
  <si>
    <t>Vedlejší rozpočtové náklady</t>
  </si>
  <si>
    <t>999024</t>
  </si>
  <si>
    <t xml:space="preserve">Statická zatěžkávací zkouška </t>
  </si>
  <si>
    <t>200608876</t>
  </si>
  <si>
    <t>999</t>
  </si>
  <si>
    <t xml:space="preserve">Ostatní vedlejší náklady </t>
  </si>
  <si>
    <t>R-9991017</t>
  </si>
  <si>
    <t xml:space="preserve">Odtrhové a tahové  zkoušky , zpracování kotevního plánu </t>
  </si>
  <si>
    <t>889325857</t>
  </si>
  <si>
    <t>VRN7</t>
  </si>
  <si>
    <t>Provozní vlivy</t>
  </si>
  <si>
    <t>071103000</t>
  </si>
  <si>
    <t>Provozní vlivy (ztížené podmínky prostorové, dopravní, práce za provozu školy )</t>
  </si>
  <si>
    <t>1024</t>
  </si>
  <si>
    <t>2139221434</t>
  </si>
  <si>
    <t>VRN1</t>
  </si>
  <si>
    <t>Průzkumné, geodetické a projektové práce</t>
  </si>
  <si>
    <t>012103000</t>
  </si>
  <si>
    <t>Geodetické práce před výstavbou</t>
  </si>
  <si>
    <t>25338871</t>
  </si>
  <si>
    <t xml:space="preserve">Poznámka k položce:
geodetické vytýčení stavby </t>
  </si>
  <si>
    <t>012303000</t>
  </si>
  <si>
    <t>Geodetické práce po výstavbě</t>
  </si>
  <si>
    <t>-338570948</t>
  </si>
  <si>
    <t xml:space="preserve">Poznámka k položce:
Vypracování geometrických plánů podle požadavků KN pro vklad do KN.
</t>
  </si>
  <si>
    <t>013254000</t>
  </si>
  <si>
    <t>Dokumentace skutečného provedení stavby</t>
  </si>
  <si>
    <t>1335510085</t>
  </si>
  <si>
    <t>Poznámka k položce:
Dokumentace skutečného provedení v rozsahu dle platné vyhlášky na dokumentaci staveb v počtu dle SOD a VOP (5 x papírově a 1 x elektronicky ve formátu DWG a PDF)</t>
  </si>
  <si>
    <t>013254001</t>
  </si>
  <si>
    <t xml:space="preserve">Výrobní a dílenská dokumentace </t>
  </si>
  <si>
    <t>-395821777</t>
  </si>
  <si>
    <t xml:space="preserve">Poznámka k položce:
Zhotovitel zpracuje výrobní a dílenskou dokumentaci zejména na : 
ocelovou konstrukci únikového schodiště vč. zábradlí 
ocelovou konstrukci spojovacího krčku a výtahové šachty 
konsrukce nástavby a obvodového pláště 2. NP 
hliníkových výplní spojovacího krčku 
výtahu 
dřevěné vazníkové konstrukce
záchytného sytému na střechách 
zámečnických prvků 
armovacích výkresů 
okenních a dveřních výplní apod. 
</t>
  </si>
  <si>
    <t>013254101</t>
  </si>
  <si>
    <t xml:space="preserve">Monitoring v průběhu výstavby </t>
  </si>
  <si>
    <t>1198217364</t>
  </si>
  <si>
    <t xml:space="preserve">Poznámka k položce:
Fotografie nebo videozáznamy zakrývaných konstrukcí a jiných skutečností rozhodných např. pro vícepráce a méněpráce
</t>
  </si>
  <si>
    <t>R-990010</t>
  </si>
  <si>
    <t xml:space="preserve">Vytýčení  a ochrana stávajících   inženýrských sítí </t>
  </si>
  <si>
    <t>-1794999881</t>
  </si>
  <si>
    <t>Poznámka k položce:
Ochrana stávajících inženýrských sítí na staveništi, 
náklady na přezoumání podkladu objednatele o stavu inženýrských sítí probíhajících staveništěm nebo dotčenými stavbou i mimo území staveniště.
Vytýčení jejich skutečné trasy dle podmínek správců sítí v dokladové části. 
Zajištění aktualizace vyjádření správců sítí v případě ukončení platnosti vyjádření.
Zajištění a zabezpečení stávajících inženýrských sítí a přípojke při výkopových a bouracích pracích.</t>
  </si>
  <si>
    <t>R-990020</t>
  </si>
  <si>
    <t>Ověření hloubky st. základů (provedení 4 ks ručně kopaných sond  na základovou spáru )</t>
  </si>
  <si>
    <t>1453412982</t>
  </si>
  <si>
    <t>R-990021</t>
  </si>
  <si>
    <t xml:space="preserve">Ověření předpokládaných stavů nosných prvků </t>
  </si>
  <si>
    <t>-1752976425</t>
  </si>
  <si>
    <t xml:space="preserve">Poznámka k položce:
Po vystěhování objektu bude provedeno : 
Odstranění omítky na průvlaku (6 ks),  po odstranění bude přizván statik a ověřen stav, zpětné provedení omítky 
</t>
  </si>
  <si>
    <t>VRN3</t>
  </si>
  <si>
    <t>Zařízení staveniště</t>
  </si>
  <si>
    <t>032103000</t>
  </si>
  <si>
    <t xml:space="preserve">Zařízení staveniště - zřízení, provoz, odstranění </t>
  </si>
  <si>
    <t>724269704</t>
  </si>
  <si>
    <t>Poznámka k položce:
Náklady na vybudování a zajištění zařízení staveniště a jeho provoz, údržbu a likvidaci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zajištění staveniště proti přístupu nepovolaných osob, zabezpečení staveniště. Náklady na vybavení objektů zařízení staveniště a odstranění objektů zařízení staveniště včetně odvozu. Náklady na střežení, vhodné zabezpečení staveniště.</t>
  </si>
  <si>
    <t>R-9900111</t>
  </si>
  <si>
    <t>Dočasná dopravní zařízení a značení</t>
  </si>
  <si>
    <t>-1315877296</t>
  </si>
  <si>
    <t>Poznámka k položce:
Náklady na  vyhotovení návrhu dočasného dopravního značení, jeho projednání s dotčenými orgány a organizacemi, dodání dopravních značek a světelné signalizace, jejich rozmístění a přemísťování a jejich údržba v průběhu výstavby vč. následného odstranění po ukončení stavebních prací.</t>
  </si>
  <si>
    <t>VRN4</t>
  </si>
  <si>
    <t>Inženýrská činnost</t>
  </si>
  <si>
    <t>043103000</t>
  </si>
  <si>
    <t xml:space="preserve">Náklady na provedení zkoušek, revizí a měření </t>
  </si>
  <si>
    <t>1390256114</t>
  </si>
  <si>
    <t xml:space="preserve">Poznámka k položce:
Náklady na provedení zkoušek, revizí a měření, které jsou vyžadovány v  technických normách a dalších předpisech ve vztahu k prováděným pracím, dodávkám a službám a jejichž počet a druh by měl být specifikovaný v dokumentu KZP vyhotoveným zhotovitelem.
Pokud nejsou uvedeny v jednotlivých profesích
</t>
  </si>
  <si>
    <t>VRN9</t>
  </si>
  <si>
    <t>Ostatní náklady</t>
  </si>
  <si>
    <t>091003000</t>
  </si>
  <si>
    <t>Ostatní náklady vyplývající ze znění SOD a VOP</t>
  </si>
  <si>
    <t>-124735652</t>
  </si>
  <si>
    <t xml:space="preserve">Poznámka k položce:
Náklady související s plněním povinností zhotovitele požadované v SOD a VOP, např.:
- náklady na zřízení bankovních záruk
- náklady spojené vypracováním technologických postupů
- náklady na vypracování ohlášení změn a změnových listů
- náklady spojené s předáním díla 
atd.
</t>
  </si>
  <si>
    <t>091003002</t>
  </si>
  <si>
    <t xml:space="preserve">Náklady na publicitu </t>
  </si>
  <si>
    <t>744755589</t>
  </si>
  <si>
    <t>091003007</t>
  </si>
  <si>
    <t>Kompletační a koordinační činnost</t>
  </si>
  <si>
    <t>-466992052</t>
  </si>
  <si>
    <t xml:space="preserve">Poznámka k položce:
položka obsahuje :
koordinaci s ostatními dodavateli samostatných VZ (interiéry, konektivita, ITI, pomůcky)
kompletní dokladová část dle SoD (revize, atesty, certifikáty, prohlášení o shodě) pro předání a převzetí dokončeného díla a pro zajištění kolaudačního souhlasu
náklady na individuální zkoušky dodaných a smontovaných technologických
zařízení včetně  komplexního vyzkoušení
náklady zhotovitele na vypracování provozních řádů pro trvalý provoz
náklady na předání všech návodů k obsluze a údržbě pro technologická zařízení a
náklady na zaškolení obsluhy objednatele
</t>
  </si>
  <si>
    <t>006 - IT</t>
  </si>
  <si>
    <t xml:space="preserve"> </t>
  </si>
  <si>
    <t>D1 - Dodávky + Materiál 2x MŠ + domeček (včetně přípravy kamerového systému ve všech objektech)</t>
  </si>
  <si>
    <t>D2 - Montáž hl. budova + 2x MŠ + domeček (včetně přípravy kamerového systému ve všech objektech)</t>
  </si>
  <si>
    <t>D1.1 - Dodávky  hl. budova + družina vč. nástavby</t>
  </si>
  <si>
    <t>D1.2 - Montáž hl. budova + družina vč. nástavby</t>
  </si>
  <si>
    <t>D1</t>
  </si>
  <si>
    <t>Dodávky + Materiál 2x MŠ + domeček (včetně přípravy kamerového systému ve všech objektech)</t>
  </si>
  <si>
    <t>43..1</t>
  </si>
  <si>
    <t>Datový rozvaděč nástěnný 12U s hloubkou min. 450mm, viz schéma datových sítí rozvaděče R8, R9 a R10</t>
  </si>
  <si>
    <t>44.</t>
  </si>
  <si>
    <t>Datový rozvaděč nástěnný 6U s hloubkou 400mm, viz schéma datových sítí rozvaděče R11 a R12</t>
  </si>
  <si>
    <t>45.</t>
  </si>
  <si>
    <t>Optický kabel 8x vlákno 09/125 SM univerzální pro vnitřní i venkovní použití/ LSOH, viz PD</t>
  </si>
  <si>
    <t>46.</t>
  </si>
  <si>
    <t>Optický pigtail SC 09/125 (SM) 1m, viz PD</t>
  </si>
  <si>
    <t>47.</t>
  </si>
  <si>
    <t>19" optická vana 1U 24 SC simplex + kazeta, viz PD</t>
  </si>
  <si>
    <t>48.</t>
  </si>
  <si>
    <t>SC spojka SC/LC do panelu včetně krytu, viz PD</t>
  </si>
  <si>
    <t>49.</t>
  </si>
  <si>
    <t>Úchyt pro optické vany SC, LC + montážní sada, viz PD</t>
  </si>
  <si>
    <t>50.</t>
  </si>
  <si>
    <t>FTP kabel Cat6 PVC/ 4x2x0,5mm 100% měď/ drát/ stíněný/ 24 AWG/ LSOH, viz PD</t>
  </si>
  <si>
    <t>51.</t>
  </si>
  <si>
    <t>19" patch panel FTP, 24 port cat6 s vyvazovací lištou 1U, viz PD</t>
  </si>
  <si>
    <t>52.</t>
  </si>
  <si>
    <t>Datová zásuvka 2-portová na omítku neosazená, viz PD</t>
  </si>
  <si>
    <t>53.</t>
  </si>
  <si>
    <t>Keystone UTP RJ45 Cat6, viz PD</t>
  </si>
  <si>
    <t>54.</t>
  </si>
  <si>
    <t>Konzola na omítku včetně příslušenství pro montáž zařízení PtP 100% kompatibilní s navrženým zařízením, viz PD</t>
  </si>
  <si>
    <t>55.</t>
  </si>
  <si>
    <t>Montážní sada M6 - 4x šroub, 4x plovoucí matka, 4x plastová podložka do 19" datového rozvaděče, viz PD</t>
  </si>
  <si>
    <t>56.</t>
  </si>
  <si>
    <t>Elektrický zámek s momentovým kolíkem a mechanickou blokádou 12V + transformátor 230V~/8+4V~ (napáječ), viz PD</t>
  </si>
  <si>
    <t>57.</t>
  </si>
  <si>
    <t>Povětrnostní stříška pro 1 modul přístupového systému, viz PD</t>
  </si>
  <si>
    <t>58.</t>
  </si>
  <si>
    <t>UTP Patchcord 90m Cat5e PVC/ 4x2x0,5mm 100% měď/ lanko (pohyblivý přívod k IP kamerám v halách), viz PD</t>
  </si>
  <si>
    <t>59.</t>
  </si>
  <si>
    <t>Plastová chránička ohebná EN 750 N, 25 mm, viz PD</t>
  </si>
  <si>
    <t>60.</t>
  </si>
  <si>
    <t>Ohebná dvouplášťová chránička 40mm červená pro použití do země, viz PD</t>
  </si>
  <si>
    <t>61.</t>
  </si>
  <si>
    <t>Lišta vkládací LV 40x20, viz PD</t>
  </si>
  <si>
    <t>62.</t>
  </si>
  <si>
    <t>Ukončovací prvky lišt 40x20 (různé typy), viz PD</t>
  </si>
  <si>
    <t>63.</t>
  </si>
  <si>
    <t>Písek pro pískové lůžko, viz PD</t>
  </si>
  <si>
    <t>tuna</t>
  </si>
  <si>
    <t>64.</t>
  </si>
  <si>
    <t>Kabelová komora s HDPE víkem s min. vnitřními rozměry (š:360 x d:460 x v:420mm), viz PD</t>
  </si>
  <si>
    <t>65.</t>
  </si>
  <si>
    <t>Drobný instalační materiál v množství odpovídajícím použitému instalačnímu materiálů (úchyty lišt, stahovací pásky apod.)</t>
  </si>
  <si>
    <t>D2</t>
  </si>
  <si>
    <t>Montáž hl. budova + 2x MŠ + domeček (včetně přípravy kamerového systému ve všech objektech)</t>
  </si>
  <si>
    <t>66.</t>
  </si>
  <si>
    <t>Montáž 19" datového rozvaděče stojanového/ na stěnu, viz PD a schéma datových sítí, rozvaděče R8, R9, R10, R11 a R12</t>
  </si>
  <si>
    <t>67.</t>
  </si>
  <si>
    <t>Zatažení optického kabelu v kabelové trase, viz PD a schéma datových sítí</t>
  </si>
  <si>
    <t>68.</t>
  </si>
  <si>
    <t>Příprava optického kabelu - odstranění primární a sekundární ochrany, viz PD</t>
  </si>
  <si>
    <t>69.</t>
  </si>
  <si>
    <t>Optická ochrana svaru 4/6 mm, viz PD</t>
  </si>
  <si>
    <t>70.</t>
  </si>
  <si>
    <t>Svar optického vlákna, viz PD</t>
  </si>
  <si>
    <t>71.</t>
  </si>
  <si>
    <t>Montáž optické vany do 19" datového rozvaděče + osazení SC spojek, viz PD</t>
  </si>
  <si>
    <t>72.</t>
  </si>
  <si>
    <t>Zapojení optické trasy + čištění konektorů, viz PD</t>
  </si>
  <si>
    <t>73.</t>
  </si>
  <si>
    <t>Kontrola svaru + certifikované měření útlumu včetně protokolu, viz PD</t>
  </si>
  <si>
    <t>74.</t>
  </si>
  <si>
    <t>Zatažení FTP kabelu Cat6 v kabelové trase (výška nad 2m od podlahy), viz PD a schéma datových sítí</t>
  </si>
  <si>
    <t>75.</t>
  </si>
  <si>
    <t>Montáž patchpanelu do 19" datového rozvaděče, viz PD</t>
  </si>
  <si>
    <t>76.</t>
  </si>
  <si>
    <t>Zapojení keystone Cat6 v datové zásuvce, viz PD a schéma datových sítí</t>
  </si>
  <si>
    <t>77.</t>
  </si>
  <si>
    <t>Zapojení stíněného keystone Cat6 v patchpanelu, viz PD a schéma datových sítí</t>
  </si>
  <si>
    <t>78.</t>
  </si>
  <si>
    <t>Certifikované měření FTP kabeláže včetně protokolu, viz PD a schéma datových sítí</t>
  </si>
  <si>
    <t>79.</t>
  </si>
  <si>
    <t>Sestavení a montáž datové zásuvky na omítku, viz PD a schéma datových sítí</t>
  </si>
  <si>
    <t>80.</t>
  </si>
  <si>
    <t>Montáž povětrnostní stříšky pro 1 modul přístupového systému, viz PD</t>
  </si>
  <si>
    <t>81.</t>
  </si>
  <si>
    <t>Montáž a zapojení elektrického dveřního zámku, viz PD a schéma datových sítí</t>
  </si>
  <si>
    <t>82.</t>
  </si>
  <si>
    <t>Montáž konzoly pro osazení zařízení PtP, viz PD a schéma datových sítí</t>
  </si>
  <si>
    <t>83.</t>
  </si>
  <si>
    <t>Montáž plastové chráničky, viz PD a schéma datových sítí</t>
  </si>
  <si>
    <t>84.</t>
  </si>
  <si>
    <t>Položení chráničky 0,6m pod zem včetně výkopu, pískového lůžka a zasypání s uvedením terénu do výchozího stavu (zeleň), viz PD</t>
  </si>
  <si>
    <t>85.</t>
  </si>
  <si>
    <t>Položení chráničky 0,6m pod zem včetně výkopu, pískového lůžka a zasypání s uvedením terénu do výchozího stavu (dlažba), viz PD</t>
  </si>
  <si>
    <t>86.</t>
  </si>
  <si>
    <t>Položení chráničky protlakem, viz PD</t>
  </si>
  <si>
    <t>87.</t>
  </si>
  <si>
    <t>Montáž kabelové komory, viz PD a schéma datových sítí</t>
  </si>
  <si>
    <t>88.</t>
  </si>
  <si>
    <t>Montáž lišty (výška nad 2m od podlahy), viz PD a schéma datových sítí</t>
  </si>
  <si>
    <t>89.</t>
  </si>
  <si>
    <t>Osazení ukončovacího prvku lišty, viz PD</t>
  </si>
  <si>
    <t>90.</t>
  </si>
  <si>
    <t>Průraz stropem do tloušťky 600mm/ materiál železo-beton-dřevo, viz schéma datových sítí</t>
  </si>
  <si>
    <t>91.</t>
  </si>
  <si>
    <t>Průraz stěnou cihla/betonový panel do tloušťky 600 mm, viz schéma datových sítí</t>
  </si>
  <si>
    <t>92.</t>
  </si>
  <si>
    <t>Průraz stěnou cihla/betonový panel do tloušťky 300 mm, viz schéma datových sítí</t>
  </si>
  <si>
    <t>D1.1</t>
  </si>
  <si>
    <t>Dodávky  hl. budova + družina vč. nástavby</t>
  </si>
  <si>
    <t>1.</t>
  </si>
  <si>
    <t>Datový rozvaděč nástěnný 42U 800x 900 vč. koleček a ventilace, viz schéma datové sítě - Družina, rozvaděč R7</t>
  </si>
  <si>
    <t>193702861</t>
  </si>
  <si>
    <t>2.</t>
  </si>
  <si>
    <t>Optický kabel 8x vlákno 09/125 SM univerzální pro vnitřní i venkovní použití/ LSOH, viz podrobný popis v PD</t>
  </si>
  <si>
    <t>1144204471</t>
  </si>
  <si>
    <t>3.</t>
  </si>
  <si>
    <t>Optický pigtail SC 09/125 (SM) 1m, viz podrobný popis v PD</t>
  </si>
  <si>
    <t>1214105158</t>
  </si>
  <si>
    <t>4.</t>
  </si>
  <si>
    <t>19" optická vana 1U 24 SC simplex + kazeta, viz podrobný popis v PD</t>
  </si>
  <si>
    <t>408951409</t>
  </si>
  <si>
    <t>5.</t>
  </si>
  <si>
    <t>-655111395</t>
  </si>
  <si>
    <t>6.</t>
  </si>
  <si>
    <t>-488321000</t>
  </si>
  <si>
    <t>7.</t>
  </si>
  <si>
    <t>1804860741</t>
  </si>
  <si>
    <t>8.</t>
  </si>
  <si>
    <t>-1999494602</t>
  </si>
  <si>
    <t>9.</t>
  </si>
  <si>
    <t>1405237795</t>
  </si>
  <si>
    <t>10.</t>
  </si>
  <si>
    <t>1039663070</t>
  </si>
  <si>
    <t>11.</t>
  </si>
  <si>
    <t>1518917135</t>
  </si>
  <si>
    <t>12.</t>
  </si>
  <si>
    <t>1557946327</t>
  </si>
  <si>
    <t>13.</t>
  </si>
  <si>
    <t>Povětrnostní stříška pro 1 modul pro PS1,3,6 včetně montáže, viz PD</t>
  </si>
  <si>
    <t>1363624577</t>
  </si>
  <si>
    <t>14.</t>
  </si>
  <si>
    <t>Drátěný kabelový rošt 100 x 50 mm, pozinkovaný, viz PD</t>
  </si>
  <si>
    <t>-1964634823</t>
  </si>
  <si>
    <t>15.</t>
  </si>
  <si>
    <t>Spojka drátěného roštu 100 x 50 mm</t>
  </si>
  <si>
    <t>1458998998</t>
  </si>
  <si>
    <t>16.</t>
  </si>
  <si>
    <t>SET (Šroub+podložka+matice) pro kotvení drátěných kabelových roštů</t>
  </si>
  <si>
    <t>-1909854636</t>
  </si>
  <si>
    <t>17.</t>
  </si>
  <si>
    <t>-677399984</t>
  </si>
  <si>
    <t>18.</t>
  </si>
  <si>
    <t>-1844921051</t>
  </si>
  <si>
    <t>19.</t>
  </si>
  <si>
    <t>Ukončovací prvky lišt 40x20 (různé typy)</t>
  </si>
  <si>
    <t>-708991431</t>
  </si>
  <si>
    <t>20.</t>
  </si>
  <si>
    <t>-594013649</t>
  </si>
  <si>
    <t>D1.2</t>
  </si>
  <si>
    <t>Montáž hl. budova + družina vč. nástavby</t>
  </si>
  <si>
    <t>22.</t>
  </si>
  <si>
    <t>Montáž 19" datového rozvaděče stojanového, viz PD a schéma datové sítě Družina, datový rozvaděč R7</t>
  </si>
  <si>
    <t>332447804</t>
  </si>
  <si>
    <t>23.</t>
  </si>
  <si>
    <t>Zatažení optického kabelu v kabelové trase (výška nad 2m od podlahy), viz PD</t>
  </si>
  <si>
    <t>763164767</t>
  </si>
  <si>
    <t>24.</t>
  </si>
  <si>
    <t>1737244117</t>
  </si>
  <si>
    <t>25.</t>
  </si>
  <si>
    <t>-225716782</t>
  </si>
  <si>
    <t>26.</t>
  </si>
  <si>
    <t>Optická ochrana svaru 4/6 mm, viz podrobný popis v PD</t>
  </si>
  <si>
    <t>835794683</t>
  </si>
  <si>
    <t>27.</t>
  </si>
  <si>
    <t>339435209</t>
  </si>
  <si>
    <t>28.</t>
  </si>
  <si>
    <t>1921463842</t>
  </si>
  <si>
    <t>29.</t>
  </si>
  <si>
    <t>Zatažení UTP/ FTP kabelu Cat6 v kabelové trase (výška nad 2m od podlahy) viz PD a schéma datových sítí</t>
  </si>
  <si>
    <t>201584762</t>
  </si>
  <si>
    <t>30.</t>
  </si>
  <si>
    <t>-1401838286</t>
  </si>
  <si>
    <t>31.</t>
  </si>
  <si>
    <t>Zapojení keystone Cat6 v datové zásuvce, viz PD</t>
  </si>
  <si>
    <t>1473666930</t>
  </si>
  <si>
    <t>32.</t>
  </si>
  <si>
    <t>Zapojení stíněného keystone Cat6 v patchpanelu, viz PD</t>
  </si>
  <si>
    <t>1494588482</t>
  </si>
  <si>
    <t>33.</t>
  </si>
  <si>
    <t>Certifikované měření UTP/FTP kabeláže včetně protokolu viz PD</t>
  </si>
  <si>
    <t>880875063</t>
  </si>
  <si>
    <t>34.</t>
  </si>
  <si>
    <t>-2074654415</t>
  </si>
  <si>
    <t>35.</t>
  </si>
  <si>
    <t>-970685069</t>
  </si>
  <si>
    <t>36.</t>
  </si>
  <si>
    <t>Montáž a zapojení elektrického dveřního zámku, viz PD</t>
  </si>
  <si>
    <t>409805620</t>
  </si>
  <si>
    <t>37.</t>
  </si>
  <si>
    <t>Montáž drátěného kabelového rošt 100 x 50 mm, viz PD a schéma datových sítí</t>
  </si>
  <si>
    <t>2001113994</t>
  </si>
  <si>
    <t>38.</t>
  </si>
  <si>
    <t>Montáž plastové chráničky, viz PD</t>
  </si>
  <si>
    <t>1265218955</t>
  </si>
  <si>
    <t>39.</t>
  </si>
  <si>
    <t>-376382729</t>
  </si>
  <si>
    <t>40.</t>
  </si>
  <si>
    <t>988870443</t>
  </si>
  <si>
    <t>41.</t>
  </si>
  <si>
    <t>1893026593</t>
  </si>
  <si>
    <t>42.</t>
  </si>
  <si>
    <t>-266363428</t>
  </si>
  <si>
    <t>43.</t>
  </si>
  <si>
    <t>-681326795</t>
  </si>
  <si>
    <t>007 - EZS, CCTV</t>
  </si>
  <si>
    <t>D1 - KABELÁŽ</t>
  </si>
  <si>
    <t>D2 - Ostatní servis</t>
  </si>
  <si>
    <t>Díl: - KABELOVÉ TRASY</t>
  </si>
  <si>
    <t>KABELÁŽ</t>
  </si>
  <si>
    <t>1..1</t>
  </si>
  <si>
    <t>Kabel sběrnice FTP, drát 4pár, Cat 5e</t>
  </si>
  <si>
    <t>275063807</t>
  </si>
  <si>
    <t>3.1</t>
  </si>
  <si>
    <t>Kabel podružného napájení  2x1,5</t>
  </si>
  <si>
    <t>-710097087</t>
  </si>
  <si>
    <t>Ostatní servis</t>
  </si>
  <si>
    <t>2.1</t>
  </si>
  <si>
    <t>Demontáž stávající technologie, rozvodů a ostatních zařízení</t>
  </si>
  <si>
    <t>h</t>
  </si>
  <si>
    <t>496954948</t>
  </si>
  <si>
    <t>3.2</t>
  </si>
  <si>
    <t>Likvidace odpadu</t>
  </si>
  <si>
    <t>kpl</t>
  </si>
  <si>
    <t>1667818328</t>
  </si>
  <si>
    <t>4.1</t>
  </si>
  <si>
    <t>Protipožární utěsnění kabel. průrazů ve stěnách, stropech</t>
  </si>
  <si>
    <t>-1734834206</t>
  </si>
  <si>
    <t>Díl:</t>
  </si>
  <si>
    <t>KABELOVÉ TRASY</t>
  </si>
  <si>
    <t>Žlab 40x20 PVC</t>
  </si>
  <si>
    <t>-1676168759</t>
  </si>
  <si>
    <t>Krabice instalační přístrojová na povrch</t>
  </si>
  <si>
    <t>ks</t>
  </si>
  <si>
    <t>238904387</t>
  </si>
  <si>
    <t>Plastová nízká propojovací krabice pro povrchovou montáž s ochranným meandrem, pájecí svorky, počet svorek 7+1, ochranný kontakt NC, barva bílá, rozměry: 96 x 41 x 18 mm.</t>
  </si>
  <si>
    <t>1575870109</t>
  </si>
  <si>
    <t>Pomocný instalační a stavební materiál</t>
  </si>
  <si>
    <t>-69294063</t>
  </si>
  <si>
    <t>Držák pro kameru</t>
  </si>
  <si>
    <t>2115282286</t>
  </si>
  <si>
    <t>010 - NÁSTAVBA UČEBEN A STAVEBNÍ ÚPRAVYJÍDELNY A ŠKOLNÍ DRUŽINY ZŠ A MŠ DĚLNICKÁ KARVINÁ - neuzn. náklady</t>
  </si>
  <si>
    <t>"viz.v.č D.1.1.b)08- chodby " 45,39</t>
  </si>
  <si>
    <t>"viz.v.č D.1.1.b)08-chodby"24,9*3,9</t>
  </si>
  <si>
    <t>"viz. v.č. D.1.1.b)08-skladba  S3"45,39</t>
  </si>
  <si>
    <t>45,39</t>
  </si>
  <si>
    <t>962031133</t>
  </si>
  <si>
    <t>Bourání příček z cihel pálených na MVC tl do 150 mm</t>
  </si>
  <si>
    <t>1554195786</t>
  </si>
  <si>
    <t>"viz.v.č D.1.1.b)02"45,39</t>
  </si>
  <si>
    <t>7,816*14 'Přepočtené koeficientem množství</t>
  </si>
  <si>
    <t>763111318</t>
  </si>
  <si>
    <t>SDK příčka tl 125 mm profil CW+UW 100 desky 1xA 12,5 TI 100 mm EI 30 Rw 51 dB</t>
  </si>
  <si>
    <t>-1286989234</t>
  </si>
  <si>
    <t>R-7660307</t>
  </si>
  <si>
    <t xml:space="preserve">D+M vnitřních dveří  - viz. D07   vč. všech příslušenství a doplňků, vč. obložkové zárubně </t>
  </si>
  <si>
    <t>-1260195053</t>
  </si>
  <si>
    <t>"viz. v.č. D.1.1.b)08-skladba  S3"(45,392)*2</t>
  </si>
  <si>
    <t>011 - Vytápění</t>
  </si>
  <si>
    <t>PSV -  Práce a dodávky PSV</t>
  </si>
  <si>
    <t xml:space="preserve">    713 -  Izolace tepelné</t>
  </si>
  <si>
    <t xml:space="preserve">    732 -  Ústřední vytápění</t>
  </si>
  <si>
    <t xml:space="preserve">    733 -  Ústřední vytápění</t>
  </si>
  <si>
    <t xml:space="preserve">    734 -  Ústřední vytápění</t>
  </si>
  <si>
    <t xml:space="preserve">    735 -  Ústřední vytápění</t>
  </si>
  <si>
    <t>OST -  Ostatní</t>
  </si>
  <si>
    <t xml:space="preserve"> Práce a dodávky PSV</t>
  </si>
  <si>
    <t xml:space="preserve"> Izolace tepelné</t>
  </si>
  <si>
    <t>713463125</t>
  </si>
  <si>
    <t>Montáž izolace tepelné potrubními pouzdry bez úpravy uchycenými sponami 1x</t>
  </si>
  <si>
    <t>-542719044</t>
  </si>
  <si>
    <t>631545700</t>
  </si>
  <si>
    <t>pouzdro potrubní izolační s Al 22/40 mm</t>
  </si>
  <si>
    <t>1042536239</t>
  </si>
  <si>
    <t>"TZ, v.č.D.1.4.b)301-303"175</t>
  </si>
  <si>
    <t>631545300</t>
  </si>
  <si>
    <t>pouzdro potrubní izolační s Al 22/30 mm</t>
  </si>
  <si>
    <t>1225793314</t>
  </si>
  <si>
    <t>"TZ, v.č.D.1.4.b)301-303"60</t>
  </si>
  <si>
    <t>631545710</t>
  </si>
  <si>
    <t>pouzdro potrubní izolační s Al 28/40 mm</t>
  </si>
  <si>
    <t>-1633066873</t>
  </si>
  <si>
    <t>"TZ, v.č.D.1.4.b)301-303"38</t>
  </si>
  <si>
    <t>631546020</t>
  </si>
  <si>
    <t>pouzdro potrubní izolační s Al 35/50 mm</t>
  </si>
  <si>
    <t>1388887367</t>
  </si>
  <si>
    <t>"TZ, v.č.D.1.4.b)301-303"42</t>
  </si>
  <si>
    <t>625365655</t>
  </si>
  <si>
    <t>732</t>
  </si>
  <si>
    <t xml:space="preserve"> Ústřední vytápění</t>
  </si>
  <si>
    <t>732429212</t>
  </si>
  <si>
    <t>Montáž čerpadla oběhového mokroběžného závitového DN 25</t>
  </si>
  <si>
    <t>-101675326</t>
  </si>
  <si>
    <t>9991211</t>
  </si>
  <si>
    <t>Oběhové teplov.čerpadlo s el.regulací výkonu, Q = 1,2 m3 / h; H=2,5 m v. sl., P=3 - 26 W/ 230V</t>
  </si>
  <si>
    <t>-2109403114</t>
  </si>
  <si>
    <t>"TZ, v.č.D.1.4.b)301"1</t>
  </si>
  <si>
    <t>998732101</t>
  </si>
  <si>
    <t>Přesun hmot tonážní pro strojovny v objektech v do 6 m</t>
  </si>
  <si>
    <t>1229077092</t>
  </si>
  <si>
    <t>733</t>
  </si>
  <si>
    <t>733223203</t>
  </si>
  <si>
    <t>Potrubí měděné spojované tvrdým pájením D 18x1</t>
  </si>
  <si>
    <t>1855139441</t>
  </si>
  <si>
    <t>"TZ, v.č.D.1.4.b)301-303"195</t>
  </si>
  <si>
    <t>733223204</t>
  </si>
  <si>
    <t>Potrubí měděné spojované tvrdým pájením D 22x1</t>
  </si>
  <si>
    <t>-1500594639</t>
  </si>
  <si>
    <t>733223205</t>
  </si>
  <si>
    <t>Potrubí měděné spojované tvrdým pájením D 28x1,5</t>
  </si>
  <si>
    <t>668969486</t>
  </si>
  <si>
    <t>733223206</t>
  </si>
  <si>
    <t>Potrubí měděné spojované tvrdým pájením D 35x1,5</t>
  </si>
  <si>
    <t>955299076</t>
  </si>
  <si>
    <t>733224223</t>
  </si>
  <si>
    <t>Příplatek k potrubí měděnému za zhotovení přípojky z trubek měděných D 18x1</t>
  </si>
  <si>
    <t>2056652637</t>
  </si>
  <si>
    <t>733224226</t>
  </si>
  <si>
    <t>Příplatek k potrubí měděnému za zhotovení přípojky z trubek měděných D 35x1,5</t>
  </si>
  <si>
    <t>1186615928</t>
  </si>
  <si>
    <t>733291101</t>
  </si>
  <si>
    <t>Zkouška těsnosti potrubí měděné do D 35x1,5</t>
  </si>
  <si>
    <t>1915508819</t>
  </si>
  <si>
    <t>998733102</t>
  </si>
  <si>
    <t>Přesun hmot tonážní pro rozvody potrubí v objektech v do 12 m</t>
  </si>
  <si>
    <t>212919341</t>
  </si>
  <si>
    <t>734</t>
  </si>
  <si>
    <t>734209101</t>
  </si>
  <si>
    <t>Montáž TRV hlavice</t>
  </si>
  <si>
    <t>1987168523</t>
  </si>
  <si>
    <t>9996</t>
  </si>
  <si>
    <t>Termostatická hlavice se zabudovaným čidlem pro tělesa se spodním napojením</t>
  </si>
  <si>
    <t>1096031333</t>
  </si>
  <si>
    <t>"TZ, v.č.D.1.4.b)303-305"50</t>
  </si>
  <si>
    <t>734209102</t>
  </si>
  <si>
    <t>Montáž armatury závitové s jedním závitem G 3/8</t>
  </si>
  <si>
    <t>1713459333</t>
  </si>
  <si>
    <t>551212850</t>
  </si>
  <si>
    <t>ventil automatický odvzdušňovací, svislý, mosaz 3/8"</t>
  </si>
  <si>
    <t>1966250923</t>
  </si>
  <si>
    <t>"TZ, v.č.D.1.4.b)301, D.1.4.b)303"4</t>
  </si>
  <si>
    <t>734209103</t>
  </si>
  <si>
    <t>Montáž armatury závitové s jedním závitem G 1/2</t>
  </si>
  <si>
    <t>1339983026</t>
  </si>
  <si>
    <t>551243890</t>
  </si>
  <si>
    <t>kohout vypouštěcí kulový, s hadicovou vývodkou a zátkou, PN 10, T 110°C 1/2"</t>
  </si>
  <si>
    <t>-1960676860</t>
  </si>
  <si>
    <t>"TZ, v.č.D.1.4.b)301"2</t>
  </si>
  <si>
    <t>734209113</t>
  </si>
  <si>
    <t>Montáž armatury závitové s dvěma závity G 1/2</t>
  </si>
  <si>
    <t>-329471887</t>
  </si>
  <si>
    <t>99911</t>
  </si>
  <si>
    <t>Radiátor.šroubení přímé regulační a uzavíratelné pro tělesa se spodním připojením, Dn 15</t>
  </si>
  <si>
    <t>-1726888988</t>
  </si>
  <si>
    <t>734209116</t>
  </si>
  <si>
    <t>Montáž armatury závitové s dvěma závity G 5/4</t>
  </si>
  <si>
    <t>-293862465</t>
  </si>
  <si>
    <t>551212000</t>
  </si>
  <si>
    <t>závitový zpětný ventil 1"1/4</t>
  </si>
  <si>
    <t>490104486</t>
  </si>
  <si>
    <t>551141300</t>
  </si>
  <si>
    <t>kohout kulový, PN 35, T 185 C, chromovaný 1"1/4 červený</t>
  </si>
  <si>
    <t>-1244657772</t>
  </si>
  <si>
    <t>"TZ, v.č.D.1.4.b)301"3</t>
  </si>
  <si>
    <t>99934</t>
  </si>
  <si>
    <t>Vyvažovací ventil, Dn 32, Pn 20</t>
  </si>
  <si>
    <t>-1154273520</t>
  </si>
  <si>
    <t>734209124</t>
  </si>
  <si>
    <t>Montáž armatury závitové s třemi závity G 3/4</t>
  </si>
  <si>
    <t>498520591</t>
  </si>
  <si>
    <t>734419111</t>
  </si>
  <si>
    <t>Montáž teploměrů s ochranným pouzdrem nebo pevným stonkem a jímkou</t>
  </si>
  <si>
    <t>-1527118140</t>
  </si>
  <si>
    <t>388327130</t>
  </si>
  <si>
    <t>teploměr dvojkovový chrom DTR 0°až 200°C L160 mm Cr</t>
  </si>
  <si>
    <t>-848060687</t>
  </si>
  <si>
    <t>734421102</t>
  </si>
  <si>
    <t>Tlakoměr s pevným stonkem a zpětnou klapkou tlak 0-16 bar průměr 63 mm spodní připojení</t>
  </si>
  <si>
    <t>1427523194</t>
  </si>
  <si>
    <t>"TZ, v.č.D1.4.b)301"1</t>
  </si>
  <si>
    <t>998734102</t>
  </si>
  <si>
    <t>Přesun hmot tonážní pro armatury v objektech v do 12 m</t>
  </si>
  <si>
    <t>-954965540</t>
  </si>
  <si>
    <t>735</t>
  </si>
  <si>
    <t>735152171</t>
  </si>
  <si>
    <t xml:space="preserve">Otopné těleso panel VK jednodeskové bez přídavné přestupní plochy výška/délka 600/400 mm </t>
  </si>
  <si>
    <t>512844241</t>
  </si>
  <si>
    <t>"TZ, v.č.D.1.4.b)303-305"10</t>
  </si>
  <si>
    <t>735152172</t>
  </si>
  <si>
    <t xml:space="preserve">Otopné těleso panel VK jednodeskové bez přídavné přestupní plochy výška/délka 600/500 mm </t>
  </si>
  <si>
    <t>-98199358</t>
  </si>
  <si>
    <t>"TZ, v.č.D.1.4.b)303-305"1</t>
  </si>
  <si>
    <t>735152174</t>
  </si>
  <si>
    <t xml:space="preserve">Otopné těleso panel VK jednodeskové bez přídavné přestupní plochy výška/délka 600/700 mm </t>
  </si>
  <si>
    <t>-256457281</t>
  </si>
  <si>
    <t>735152175</t>
  </si>
  <si>
    <t xml:space="preserve">Otopné těleso panel VK jednodeskové bez přídavné přestupní plochy výška/délka 600/800 mm </t>
  </si>
  <si>
    <t>-1964236113</t>
  </si>
  <si>
    <t>735152176</t>
  </si>
  <si>
    <t xml:space="preserve">Otopné těleso panel VK jednodeskové bez přídavné přestupní plochy výška/délka 600/900 mm </t>
  </si>
  <si>
    <t>29709946</t>
  </si>
  <si>
    <t>"TZ, v.č.D.1.4.b)303-305"3</t>
  </si>
  <si>
    <t>735152272</t>
  </si>
  <si>
    <t xml:space="preserve">Otopné těleso panelové VK jednodeskové 1 přídavná přestupní plocha výška/délka 600/500mm </t>
  </si>
  <si>
    <t>2033235290</t>
  </si>
  <si>
    <t>735152273</t>
  </si>
  <si>
    <t xml:space="preserve">Otopné těleso panelové VK jednodeskové 1 přídavná přestupní plocha výška/délka 600/600mm </t>
  </si>
  <si>
    <t>-281317271</t>
  </si>
  <si>
    <t>"TZ, v.č.D.1.4.b)303-305"15</t>
  </si>
  <si>
    <t>735152274</t>
  </si>
  <si>
    <t>Otopné těleso panelové VK jednodeskové 1 přídavná přestupní plocha výška/délka 600/700mm</t>
  </si>
  <si>
    <t>1377678464</t>
  </si>
  <si>
    <t>"TZ, v.č.D.1.4.b)303-305"11</t>
  </si>
  <si>
    <t>735152475</t>
  </si>
  <si>
    <t xml:space="preserve">Otopné těleso panelové VK dvoudeskové 1 přídavná přestupní plocha výška/délka 600/800mm </t>
  </si>
  <si>
    <t>-515096936</t>
  </si>
  <si>
    <t>735152616</t>
  </si>
  <si>
    <t>Otopné těleso panelové VK třídeskové 3 přídavné přestupní plochy výška/délka 300/900 mm</t>
  </si>
  <si>
    <t>1003527024</t>
  </si>
  <si>
    <t>"TZ, v.č.D.1.4.b)302-305"6</t>
  </si>
  <si>
    <t>999575</t>
  </si>
  <si>
    <t xml:space="preserve">Stojánková konzola </t>
  </si>
  <si>
    <t>851674321</t>
  </si>
  <si>
    <t>735191905</t>
  </si>
  <si>
    <t>Odvzdušnění otopných těles</t>
  </si>
  <si>
    <t>-281861412</t>
  </si>
  <si>
    <t>735191910</t>
  </si>
  <si>
    <t>Napuštění vody do otopných těles</t>
  </si>
  <si>
    <t>2137586865</t>
  </si>
  <si>
    <t>998735102</t>
  </si>
  <si>
    <t>Přesun hmot tonážní pro otopná tělesa v objektech v do 12 m</t>
  </si>
  <si>
    <t>2122129851</t>
  </si>
  <si>
    <t>OST</t>
  </si>
  <si>
    <t xml:space="preserve"> Ostatní</t>
  </si>
  <si>
    <t>9930</t>
  </si>
  <si>
    <t>Topná zkouška</t>
  </si>
  <si>
    <t>-619130566</t>
  </si>
  <si>
    <t>99301</t>
  </si>
  <si>
    <t>Pomocné práce při montáži</t>
  </si>
  <si>
    <t>1354585595</t>
  </si>
  <si>
    <t>"předpoklad"24</t>
  </si>
  <si>
    <t>012 - Elektroinstalace</t>
  </si>
  <si>
    <t>M - Práce a dodávky M</t>
  </si>
  <si>
    <t xml:space="preserve">    21.1-M - Materiály </t>
  </si>
  <si>
    <t xml:space="preserve">    21.2-M - Dodávky zařízení  (specifikace)</t>
  </si>
  <si>
    <t xml:space="preserve">    21-M - Elektromontáže</t>
  </si>
  <si>
    <t xml:space="preserve">    22-M - Sdělovací a signal.  a zabezp. zařízení </t>
  </si>
  <si>
    <t xml:space="preserve">    46-M - Zemní práce při extr.mont.pracích</t>
  </si>
  <si>
    <t xml:space="preserve">    47-M - Stavební práce - výseky, kapsy, rýhy </t>
  </si>
  <si>
    <t>HZS - Hodinové zúčtovací sazby</t>
  </si>
  <si>
    <t>99801</t>
  </si>
  <si>
    <t xml:space="preserve">Přesun dodávek </t>
  </si>
  <si>
    <t>-1048310699</t>
  </si>
  <si>
    <t>99802</t>
  </si>
  <si>
    <t xml:space="preserve">Doprava  dodávek </t>
  </si>
  <si>
    <t>-1855976815</t>
  </si>
  <si>
    <t>Práce a dodávky M</t>
  </si>
  <si>
    <t>21.1-M</t>
  </si>
  <si>
    <t xml:space="preserve">Materiály </t>
  </si>
  <si>
    <t>CY 10 ZEL.ZLUTY H07V-U - dodávka</t>
  </si>
  <si>
    <t>941939320</t>
  </si>
  <si>
    <t>CYKY-O  3X1,5 (A) - dodávka</t>
  </si>
  <si>
    <t>-1079372370</t>
  </si>
  <si>
    <t>CYKY-J  3X1,5 (C) - dodávka</t>
  </si>
  <si>
    <t>368923155</t>
  </si>
  <si>
    <t xml:space="preserve">CYKY-J  3X2,5 (C) - dodávka </t>
  </si>
  <si>
    <t>-95405659</t>
  </si>
  <si>
    <t xml:space="preserve">CYKY-J  4X16 (B) - dodávka </t>
  </si>
  <si>
    <t>352561851</t>
  </si>
  <si>
    <t xml:space="preserve">CYKY-J  5x 1,5 (C) - dodávka </t>
  </si>
  <si>
    <t>374217398</t>
  </si>
  <si>
    <t xml:space="preserve">CYKY-J  5x 4 (C) - dodávka </t>
  </si>
  <si>
    <t>-1334699173</t>
  </si>
  <si>
    <t xml:space="preserve">CYKY-J  5x 6 (C)- dodávka </t>
  </si>
  <si>
    <t>-1729730847</t>
  </si>
  <si>
    <t xml:space="preserve">SYKY  2X2X0.5 -  dodávka </t>
  </si>
  <si>
    <t>615909344</t>
  </si>
  <si>
    <t xml:space="preserve">CXKE-R  3CX 1,5 -  dodávka </t>
  </si>
  <si>
    <t>292955829</t>
  </si>
  <si>
    <t xml:space="preserve">CXKE-R  3AX1.5 -  dodávka </t>
  </si>
  <si>
    <t>1224912953</t>
  </si>
  <si>
    <t xml:space="preserve">označovací štítek -  dodávka </t>
  </si>
  <si>
    <t>-114534196</t>
  </si>
  <si>
    <t xml:space="preserve">ZEM.DRAT FEZN 10 MM (0.62 kg/m) -  dodávka </t>
  </si>
  <si>
    <t>-1721898683</t>
  </si>
  <si>
    <t xml:space="preserve">ZEM.TYC JIMACI JP 2M AL -  dodávka </t>
  </si>
  <si>
    <t>-550256349</t>
  </si>
  <si>
    <t xml:space="preserve">ZEM.SVORKA SK -  dodávka </t>
  </si>
  <si>
    <t>1314495502</t>
  </si>
  <si>
    <t xml:space="preserve">ZEM.PODPERA PV 32 -  dodávka </t>
  </si>
  <si>
    <t>446646874</t>
  </si>
  <si>
    <t xml:space="preserve">ZEM.SVORKA SZ -  dodávka </t>
  </si>
  <si>
    <t>-1415218199</t>
  </si>
  <si>
    <t xml:space="preserve">ZEM.SVORKA SS-  dodávka </t>
  </si>
  <si>
    <t>-1162909282</t>
  </si>
  <si>
    <t xml:space="preserve">ZEM.SVORKA SJ 01-  dodávka </t>
  </si>
  <si>
    <t>854305078</t>
  </si>
  <si>
    <t xml:space="preserve">ZEM.SVORKA SO VELKA-  dodávka </t>
  </si>
  <si>
    <t>901346448</t>
  </si>
  <si>
    <t xml:space="preserve">ZEM.SVORKA SP 01-  dodávka </t>
  </si>
  <si>
    <t>1209886592</t>
  </si>
  <si>
    <t xml:space="preserve">ZEM.SVORKA SR 02 pas.+pas.-  dodávka </t>
  </si>
  <si>
    <t>-1492136745</t>
  </si>
  <si>
    <t xml:space="preserve">ZEM.SVORKA SR 03 pas.+kul.-  dodávka </t>
  </si>
  <si>
    <t>2085799554</t>
  </si>
  <si>
    <t xml:space="preserve">ZEM.PASEK FEZN 30/4-  dodávka </t>
  </si>
  <si>
    <t>-1528917621</t>
  </si>
  <si>
    <t xml:space="preserve">ZEM.PODPERA PV 21 BETONOVA -  dodávka </t>
  </si>
  <si>
    <t>1998866325</t>
  </si>
  <si>
    <t xml:space="preserve">FOLIE PLNA-BLESK 33cm-  dodávka </t>
  </si>
  <si>
    <t>-824568724</t>
  </si>
  <si>
    <t xml:space="preserve">ZEM.PODPERA PV  1 PL-55 SEDA PLAST-  dodávka </t>
  </si>
  <si>
    <t>-448622703</t>
  </si>
  <si>
    <t xml:space="preserve">ZEM.PODSTAVEC BETON.-  dodávka </t>
  </si>
  <si>
    <t>-420712377</t>
  </si>
  <si>
    <t xml:space="preserve">ZEM.V  DRAT AlMgSi 8mm -  dodávka </t>
  </si>
  <si>
    <t>-963549851</t>
  </si>
  <si>
    <t>-811068459</t>
  </si>
  <si>
    <t xml:space="preserve">ZZEM.V  DRAT AlMgSi 8mm-   dodávka </t>
  </si>
  <si>
    <t>1120833429</t>
  </si>
  <si>
    <t xml:space="preserve">ZEM.V  DRAT AlMgSi 8mm s izolací-   dodávka </t>
  </si>
  <si>
    <t>869201231</t>
  </si>
  <si>
    <t xml:space="preserve">ZEM.DEHN  476010   KRABICE S SZ POD OM., NEREZ KRYT-   dodávka </t>
  </si>
  <si>
    <t>1839389565</t>
  </si>
  <si>
    <t xml:space="preserve">ZVONEK 5-8V 2022.1753.4 KULATY-   dodávka </t>
  </si>
  <si>
    <t>1715622794</t>
  </si>
  <si>
    <t xml:space="preserve"> 273-104 3X1-2,5   dodávka </t>
  </si>
  <si>
    <t>-1404547768</t>
  </si>
  <si>
    <t xml:space="preserve"> 273-112 2X1-2,5   dodávka </t>
  </si>
  <si>
    <t>-680317073</t>
  </si>
  <si>
    <t xml:space="preserve"> 273-102 4X1-2,5  dodávka </t>
  </si>
  <si>
    <t>-954792083</t>
  </si>
  <si>
    <t xml:space="preserve">SVORKA EPS 2 S KRYTEM  dodávka </t>
  </si>
  <si>
    <t>286599936</t>
  </si>
  <si>
    <t xml:space="preserve">DOUTNAVKA 3916-62220 SIGNALIZACNI dodávka </t>
  </si>
  <si>
    <t>1459190530</t>
  </si>
  <si>
    <t xml:space="preserve">SP.TG.3558-651B KRYT JEDNODUCHY dodávka </t>
  </si>
  <si>
    <t>-93097222</t>
  </si>
  <si>
    <t>Poznámka k položce:
uchazeč má možnost nabídnout rovnocenné řešení</t>
  </si>
  <si>
    <t>-690606823</t>
  </si>
  <si>
    <t>-99109254</t>
  </si>
  <si>
    <t xml:space="preserve">SP.TG.3558-01340 STROJEK dodávka </t>
  </si>
  <si>
    <t>582352549</t>
  </si>
  <si>
    <t xml:space="preserve">SP.TG.3558-05340 STROJEK dodávka </t>
  </si>
  <si>
    <t>1150812821</t>
  </si>
  <si>
    <t xml:space="preserve">SP.TG.3558-06340 STROJEK dodávka </t>
  </si>
  <si>
    <t>987374075</t>
  </si>
  <si>
    <t xml:space="preserve">SP.TG.3558-07340 STROJEK dodávka </t>
  </si>
  <si>
    <t>1359832201</t>
  </si>
  <si>
    <t xml:space="preserve">SP.TG.3558-652B KRYT DVOJ. dodávka </t>
  </si>
  <si>
    <t>-495695149</t>
  </si>
  <si>
    <t xml:space="preserve">SP.TG.3901-B10B RAM.JEDN. dodávka </t>
  </si>
  <si>
    <t>1002271282</t>
  </si>
  <si>
    <t>318700761</t>
  </si>
  <si>
    <t>-677348621</t>
  </si>
  <si>
    <t>-1411152625</t>
  </si>
  <si>
    <t xml:space="preserve">SP.TLAČ.TAHOVÝ  SIGNÁLNÍ    FAP 3002 dodávka </t>
  </si>
  <si>
    <t>466926647</t>
  </si>
  <si>
    <t xml:space="preserve">ZAS.TG.5513A-C02357B DVOJ.NATOCENA dodávka </t>
  </si>
  <si>
    <t>-1849550629</t>
  </si>
  <si>
    <t xml:space="preserve">A-1011-0-0816CZ SP.TROJPOLOVY  dodávka </t>
  </si>
  <si>
    <t>-292866946</t>
  </si>
  <si>
    <t xml:space="preserve">SP.TG.3558-933B CZ KRYT+PRUZOR dodávka </t>
  </si>
  <si>
    <t>-1814921346</t>
  </si>
  <si>
    <t xml:space="preserve">ZAS.TG.5593A-02357 B dodávka </t>
  </si>
  <si>
    <t>470069025</t>
  </si>
  <si>
    <t xml:space="preserve">KR.KO-125 dodávka </t>
  </si>
  <si>
    <t>-1852967391</t>
  </si>
  <si>
    <t xml:space="preserve">KR.KU 68-1902 dodávka </t>
  </si>
  <si>
    <t>-460633471</t>
  </si>
  <si>
    <t xml:space="preserve">KR.KU 68-1901 dodávka </t>
  </si>
  <si>
    <t>-149738367</t>
  </si>
  <si>
    <t xml:space="preserve">KR.Z PH 8110 dodávka </t>
  </si>
  <si>
    <t>-2048606152</t>
  </si>
  <si>
    <t xml:space="preserve">LISTA LV  40X40 2M LH dodávka </t>
  </si>
  <si>
    <t>-1795304720</t>
  </si>
  <si>
    <t xml:space="preserve">TR.PLAST TUHA 1516HF 320N KA dodávka </t>
  </si>
  <si>
    <t>1430697431</t>
  </si>
  <si>
    <t xml:space="preserve">LISTA (KANAL)  120X60  PODLAH. dodávka </t>
  </si>
  <si>
    <t>-179091857</t>
  </si>
  <si>
    <t xml:space="preserve">LISTA LV  20X20 dodávka </t>
  </si>
  <si>
    <t>-997163199</t>
  </si>
  <si>
    <t xml:space="preserve">ZEM.SVORKA ZS 4dodávka </t>
  </si>
  <si>
    <t>1595320164</t>
  </si>
  <si>
    <t xml:space="preserve">TR.PLAST TUHA 1520HF FA 320N - dodávka </t>
  </si>
  <si>
    <t>1747401761</t>
  </si>
  <si>
    <t xml:space="preserve">TR.PLAST TUHA 1540HF 320N FA - dodávka </t>
  </si>
  <si>
    <t>1084829058</t>
  </si>
  <si>
    <t xml:space="preserve">SMRST.TRUBICE TLS 19/6 - dodávka </t>
  </si>
  <si>
    <t>-1556333247</t>
  </si>
  <si>
    <t xml:space="preserve">ZLAB  50/50  2m- dodávka </t>
  </si>
  <si>
    <t>2124535213</t>
  </si>
  <si>
    <t xml:space="preserve"> SPOJKA SZM 1- dodávka </t>
  </si>
  <si>
    <t>-301040486</t>
  </si>
  <si>
    <t>2092379940</t>
  </si>
  <si>
    <t xml:space="preserve"> ZLAB 100/50  2M dodávka </t>
  </si>
  <si>
    <t>2033956742</t>
  </si>
  <si>
    <t xml:space="preserve"> NOSNIK NZ100 dodávka </t>
  </si>
  <si>
    <t>1656855556</t>
  </si>
  <si>
    <t xml:space="preserve"> NOSNIK NZ 50 ZAR.ZINEK dodávka </t>
  </si>
  <si>
    <t>1394243670</t>
  </si>
  <si>
    <t xml:space="preserve">KR.PODLAHOVÁ S VÝZBROJÍ DLE PROJEKTU dodávka </t>
  </si>
  <si>
    <t>-1842766648</t>
  </si>
  <si>
    <t xml:space="preserve">SVIT: LED 24W CW, VEGA R.WHITE, GXDW112 ,   IP20   dodávka </t>
  </si>
  <si>
    <t>815790528</t>
  </si>
  <si>
    <t xml:space="preserve">SVIT: LED 18W CW, VEGA R.WHITE, GXDW004 ,   IP20  dodávka </t>
  </si>
  <si>
    <t>-751790933</t>
  </si>
  <si>
    <t xml:space="preserve">SVIT: LED 18W, SMART R,   IP40 dodávka </t>
  </si>
  <si>
    <t>2075149603</t>
  </si>
  <si>
    <t>279</t>
  </si>
  <si>
    <t xml:space="preserve">SVIT: LED 15W, MOVER R WHITE HF ,  PC, IP65   dodávka </t>
  </si>
  <si>
    <t>-511792260</t>
  </si>
  <si>
    <t>280</t>
  </si>
  <si>
    <t xml:space="preserve">SV. I  4X36W, EP,  M600 AL  dodávka </t>
  </si>
  <si>
    <t>-584600287</t>
  </si>
  <si>
    <t>281</t>
  </si>
  <si>
    <t xml:space="preserve">SV.LED  NOUZ., 3W/1,5H IP20, PŘISAZ., dodávka </t>
  </si>
  <si>
    <t>-1753830101</t>
  </si>
  <si>
    <t>282</t>
  </si>
  <si>
    <t xml:space="preserve">SV. V3136  1X36W, EP, IP66, dodávka </t>
  </si>
  <si>
    <t>-723842067</t>
  </si>
  <si>
    <t>283</t>
  </si>
  <si>
    <t xml:space="preserve">SV. 1X58W ASYM EP + závěsy 2m s přív.šňůrou dodávka </t>
  </si>
  <si>
    <t>-1090502631</t>
  </si>
  <si>
    <t>284</t>
  </si>
  <si>
    <t xml:space="preserve">SV. I  4X18W M600 ALU/ EP dodávka </t>
  </si>
  <si>
    <t>-75347585</t>
  </si>
  <si>
    <t>285</t>
  </si>
  <si>
    <t xml:space="preserve">SV. KMO 1X36W, EP, dodávka </t>
  </si>
  <si>
    <t>-989655934</t>
  </si>
  <si>
    <t>286</t>
  </si>
  <si>
    <t xml:space="preserve"> TRUBICE 58W/84 dodávka </t>
  </si>
  <si>
    <t>1494796820</t>
  </si>
  <si>
    <t>287</t>
  </si>
  <si>
    <t xml:space="preserve">TRUBICE 18W/84 + ekolog.likv. dodávka </t>
  </si>
  <si>
    <t>-307494899</t>
  </si>
  <si>
    <t>288</t>
  </si>
  <si>
    <t xml:space="preserve">TRUBICE 36W/84 + ekolog.likv.. dodávka </t>
  </si>
  <si>
    <t>963927036</t>
  </si>
  <si>
    <t>289</t>
  </si>
  <si>
    <t xml:space="preserve"> TRUBICE 36W/84 + ekolog.likv. dodávka </t>
  </si>
  <si>
    <t>-1933247428</t>
  </si>
  <si>
    <t>290</t>
  </si>
  <si>
    <t xml:space="preserve">TRUBICE 36W/84 + ekolog.likv. dodávka </t>
  </si>
  <si>
    <t>-569443866</t>
  </si>
  <si>
    <t>291</t>
  </si>
  <si>
    <t xml:space="preserve">Podružný materiál </t>
  </si>
  <si>
    <t>-788111142</t>
  </si>
  <si>
    <t>292</t>
  </si>
  <si>
    <t xml:space="preserve">  Podíl přidružených výkonů z C21M a navázaného materiálu</t>
  </si>
  <si>
    <t>-1482837664</t>
  </si>
  <si>
    <t>21.2-M</t>
  </si>
  <si>
    <t>Dodávky zařízení  (specifikace)</t>
  </si>
  <si>
    <t>301</t>
  </si>
  <si>
    <t>Požární pěna</t>
  </si>
  <si>
    <t>-1519914626</t>
  </si>
  <si>
    <t>302</t>
  </si>
  <si>
    <t>ROZV.R3  S VYZBROJI DLE PROJEKTU    Ik= 10kA</t>
  </si>
  <si>
    <t>-852576916</t>
  </si>
  <si>
    <t>303</t>
  </si>
  <si>
    <t>JISTIC JEDNOPOL. 10B/1  10kA</t>
  </si>
  <si>
    <t>1580740398</t>
  </si>
  <si>
    <t>304</t>
  </si>
  <si>
    <t>JISTIC JEDNOPOL. 16B/1   10kA</t>
  </si>
  <si>
    <t>-797857004</t>
  </si>
  <si>
    <t>305</t>
  </si>
  <si>
    <t>JISTIC TROJPOL. 63B/3   10kA</t>
  </si>
  <si>
    <t>826643575</t>
  </si>
  <si>
    <t>306</t>
  </si>
  <si>
    <t>JISTIČ+PROUD.CHR.16/1N/0.03/B  10kA</t>
  </si>
  <si>
    <t>633141230</t>
  </si>
  <si>
    <t>21-M</t>
  </si>
  <si>
    <t>Elektromontáže</t>
  </si>
  <si>
    <t>01</t>
  </si>
  <si>
    <t>trubka tuhá el.inst.z PVC typ 1516 R=16mm (PU) - montáž</t>
  </si>
  <si>
    <t>1055174493</t>
  </si>
  <si>
    <t>02</t>
  </si>
  <si>
    <t>trubka tuhá el.inst.z PVC typ 1523 R=23mm (PU) - montáž</t>
  </si>
  <si>
    <t>-433962962</t>
  </si>
  <si>
    <t>03</t>
  </si>
  <si>
    <t>trubka tuhá el.inst.z PVC typ 1532 -1550 (PU) - montáž</t>
  </si>
  <si>
    <t>1333812634</t>
  </si>
  <si>
    <t>04</t>
  </si>
  <si>
    <t>lišta vklád.PH  20x20 - montáž</t>
  </si>
  <si>
    <t>-543539420</t>
  </si>
  <si>
    <t>05</t>
  </si>
  <si>
    <t>lišta vklád.PH 40x40- montáž</t>
  </si>
  <si>
    <t>-754022427</t>
  </si>
  <si>
    <t>06</t>
  </si>
  <si>
    <t>kanál  podlahový   120x60 -  montáž</t>
  </si>
  <si>
    <t>-2104481081</t>
  </si>
  <si>
    <t>07</t>
  </si>
  <si>
    <t>krab.přístrojová 1901,68L/1,KP 64/2  bez zapojení-  montáž</t>
  </si>
  <si>
    <t>-366458621</t>
  </si>
  <si>
    <t>08</t>
  </si>
  <si>
    <t>krab.odb  KO 125   bez zap.-  montáž</t>
  </si>
  <si>
    <t>-760963267</t>
  </si>
  <si>
    <t>09</t>
  </si>
  <si>
    <t>krab.odb. (1903;KR 68, KU68/3L)  vč.zap..-  montáž</t>
  </si>
  <si>
    <t>1022132287</t>
  </si>
  <si>
    <t>krab.rozvodka typ 8110(8111) do 4mm2 vč.zapoj.-montáž</t>
  </si>
  <si>
    <t>-806600016</t>
  </si>
  <si>
    <t>kab.žlab  62/50mm bez víka vč.podpěrek - montáž</t>
  </si>
  <si>
    <t>-2040805465</t>
  </si>
  <si>
    <t>kab.žlab  125/50mm bez víka vč. podpěrek - montáž</t>
  </si>
  <si>
    <t>1862765353</t>
  </si>
  <si>
    <t>krabice pro zkuš.svorku skryt.svodů hromosvodu pod om. - montáž</t>
  </si>
  <si>
    <t>1727005668</t>
  </si>
  <si>
    <t>krabice podlahová 80+krab.80 apod.. - montáž</t>
  </si>
  <si>
    <t>1587527309</t>
  </si>
  <si>
    <t>ukonč.kab.smršt.zákl.do 4x10 mm2 - montáž</t>
  </si>
  <si>
    <t>-967104812</t>
  </si>
  <si>
    <t>ukonč.kab.smršt.zákl.do 4x25 mm2 - montáž</t>
  </si>
  <si>
    <t>1421903022</t>
  </si>
  <si>
    <t>ukonč.kab.smršt.zákl.do 5x4 mm2 - montáž</t>
  </si>
  <si>
    <t>1385467766</t>
  </si>
  <si>
    <t>ukonč.kab.smršt.zákl.do 5x10 mm2 - montáž</t>
  </si>
  <si>
    <t>-416052465</t>
  </si>
  <si>
    <t>spín. včet.zap. č.1- montáž</t>
  </si>
  <si>
    <t>-1920082198</t>
  </si>
  <si>
    <t>spín. včet. zap. č. 5  sériový-  montáž</t>
  </si>
  <si>
    <t>-2013880658</t>
  </si>
  <si>
    <t>spín. včet.zap.  č.6  střídavý -   montáž</t>
  </si>
  <si>
    <t>425156631</t>
  </si>
  <si>
    <t>spín. včet.zap.  č.7  křížový -   montáž</t>
  </si>
  <si>
    <t>-1311054170</t>
  </si>
  <si>
    <t>sporák.přípojka 16A,20A , zápust.vč.doutn.-   montáž</t>
  </si>
  <si>
    <t>914434823</t>
  </si>
  <si>
    <t>zás.5512(3) .....   dvojitá ,průběž.montáž</t>
  </si>
  <si>
    <t>-560523362</t>
  </si>
  <si>
    <t>zás.5512(3) ...   dvojitá+přep.ochr. ,průběž.montáž</t>
  </si>
  <si>
    <t>1976302901</t>
  </si>
  <si>
    <t>jistič bez krytu (IJV-IJM-P0) - montáž</t>
  </si>
  <si>
    <t>-1942513691</t>
  </si>
  <si>
    <t>jistič bez krytu vč. sig.kont., (jistič s proud.chráničem) - montáž</t>
  </si>
  <si>
    <t>-169402387</t>
  </si>
  <si>
    <t>jistič 3-pólový bez krytu - montáž</t>
  </si>
  <si>
    <t>586038889</t>
  </si>
  <si>
    <t>spínač tahový se  šňůrkou  signální FAP3002 - montáž</t>
  </si>
  <si>
    <t>-1289827492</t>
  </si>
  <si>
    <t>mont.oceloplech.rozvodnic do 50kg</t>
  </si>
  <si>
    <t>112065433</t>
  </si>
  <si>
    <t>svorkovnice ochranná(poteniál. - montáž</t>
  </si>
  <si>
    <t>-1463079758</t>
  </si>
  <si>
    <t>svit. LED 10-22W ,stropní, + senzor, IP44 - 65. - montáž</t>
  </si>
  <si>
    <t>-29798018</t>
  </si>
  <si>
    <t>svít.zářiv.1x36W,strop., IP20 ,  - montáž</t>
  </si>
  <si>
    <t>-2017926446</t>
  </si>
  <si>
    <t>svít.zářiv.1x58W,stropní + závěs  - montáž</t>
  </si>
  <si>
    <t>1046296604</t>
  </si>
  <si>
    <t>svit.zářiv.LED 12(18)W stropní , IP20-40   - montáž</t>
  </si>
  <si>
    <t>-358246316</t>
  </si>
  <si>
    <t>svit.nouzové LED 3W stropní , IP41,  - montáž</t>
  </si>
  <si>
    <t>1127660298</t>
  </si>
  <si>
    <t>svit.zářivk. 4x36W vestavné  - montáž</t>
  </si>
  <si>
    <t>-874762523</t>
  </si>
  <si>
    <t>svit.zářiv.(LED) 1 x 12,(18,26)W ,   do podhledu, IP 20 , - montáž</t>
  </si>
  <si>
    <t>-1309389183</t>
  </si>
  <si>
    <t>svit.zářiv.(LED) 1 x 12,(18,26)W ,   do podhledu, IP 20 - montáž</t>
  </si>
  <si>
    <t>-1058668376</t>
  </si>
  <si>
    <t>svit.zářiv.4x18, vestavné M600- montáž</t>
  </si>
  <si>
    <t>736969195</t>
  </si>
  <si>
    <t>svít.zářiv.1-2x36W do řady  IP 55-66 - montáž</t>
  </si>
  <si>
    <t>243383270</t>
  </si>
  <si>
    <t>uzem. v zemi FeZn do 120 mm2 vč.svorek;propoj.aj. - montáž</t>
  </si>
  <si>
    <t>-1575722682</t>
  </si>
  <si>
    <t>uzem. v zemi FeZn R=8-10 mm vč.svorek;propoj.aj. - montáž</t>
  </si>
  <si>
    <t>939071341</t>
  </si>
  <si>
    <t>svod. vodiče AlMgSi  R=8mm + podpěry - montáž</t>
  </si>
  <si>
    <t>1149708144</t>
  </si>
  <si>
    <t>-1461011828</t>
  </si>
  <si>
    <t>-770564553</t>
  </si>
  <si>
    <t>svod. vodiče AlMgSi od 8mm do R=70mm bez podp.- montáž</t>
  </si>
  <si>
    <t>1663943897</t>
  </si>
  <si>
    <t>jímací tyč AlMgSi do 2,5m délky na beton.podstavci.- montáž</t>
  </si>
  <si>
    <t>251875339</t>
  </si>
  <si>
    <t>svorky hromosvodové do 2 šroubu  SS-  montáž</t>
  </si>
  <si>
    <t>1964175927</t>
  </si>
  <si>
    <t>svorky hromosvodové do 2 šroubu  SP1-  montáž</t>
  </si>
  <si>
    <t>1279478243</t>
  </si>
  <si>
    <t>svorky hromosvodové do 2 šroubu SR 03  montáž</t>
  </si>
  <si>
    <t>-672093122</t>
  </si>
  <si>
    <t>svorky hromosv.nad 2 šrouby ( SZ )  montáž</t>
  </si>
  <si>
    <t>1698685071</t>
  </si>
  <si>
    <t>svorky hromosv.nad 2 šrouby SO  montáž</t>
  </si>
  <si>
    <t>2088939099</t>
  </si>
  <si>
    <t>svorky hromosv.nad 2 šrouby SK  montáž</t>
  </si>
  <si>
    <t>424193219</t>
  </si>
  <si>
    <t>svorka na potrubí vč.pásku   montáž</t>
  </si>
  <si>
    <t>-638469889</t>
  </si>
  <si>
    <t>označení svodu štítky smalt.;umělá hmota  montáž</t>
  </si>
  <si>
    <t>59681769</t>
  </si>
  <si>
    <t>CYKY J 3x1.5 mm2 750V (PO) (do LV nebo žlabu) - montáž</t>
  </si>
  <si>
    <t>-1294719048</t>
  </si>
  <si>
    <t>CYKY O 3x1.5 mm2 750V (PO) (do LV nebo žlabu)- montáž</t>
  </si>
  <si>
    <t>-1674323067</t>
  </si>
  <si>
    <t>CYKY J 3x2.5 mm2 750V (PO) (do LV nebo žlabu)- montáž</t>
  </si>
  <si>
    <t>-770902413</t>
  </si>
  <si>
    <t>CYKY J 5x1.5 mm2 750V (PO) (do LV nebo žlabu)- montáž</t>
  </si>
  <si>
    <t>-807136880</t>
  </si>
  <si>
    <t>CY 10 mm2 zelenožlutý (PU) montáž</t>
  </si>
  <si>
    <t>271519584</t>
  </si>
  <si>
    <t>CYKY-(CHKE-V- ..) 3x1.5 mm2 750V (PU) - montáž</t>
  </si>
  <si>
    <t>-1276185924</t>
  </si>
  <si>
    <t>CYKY-J 4x16 mm2 750V (PU)- montáž</t>
  </si>
  <si>
    <t>-1133515049</t>
  </si>
  <si>
    <t>CYKY(CXKE-)-J 5x4 mm2 750V (PU) -  montáž</t>
  </si>
  <si>
    <t>-1392955311</t>
  </si>
  <si>
    <t>CYKY(CXKE-)-J 5x6 mm2 750V (PU)-  montáž</t>
  </si>
  <si>
    <t>637402753</t>
  </si>
  <si>
    <t>22-M</t>
  </si>
  <si>
    <t xml:space="preserve">Sdělovací a signal.  a zabezp. zařízení </t>
  </si>
  <si>
    <t>SYK(F)Y 1x2x0,5 až  15x2x0,5mm  (PO) - montáž</t>
  </si>
  <si>
    <t>93468028</t>
  </si>
  <si>
    <t>zapojení 10 drátů vč. vyformování - montáž</t>
  </si>
  <si>
    <t>-1841601439</t>
  </si>
  <si>
    <t>zvonek ss./st. 3-24V- montáž</t>
  </si>
  <si>
    <t>22240320</t>
  </si>
  <si>
    <t>C22M - Sdělovací, signal. a zabezpečovací zařízení (MAT.NOSNÝ)</t>
  </si>
  <si>
    <t>-1625804615</t>
  </si>
  <si>
    <t xml:space="preserve">  Podružný materiál</t>
  </si>
  <si>
    <t>2004652901</t>
  </si>
  <si>
    <t xml:space="preserve">  Podíl přidružených výkonů z C22M a navázaného materiálu</t>
  </si>
  <si>
    <t>1412231365</t>
  </si>
  <si>
    <t>46-M</t>
  </si>
  <si>
    <t>Zemní práce při extr.mont.pracích</t>
  </si>
  <si>
    <t>fólie výstražná z PVC šířky 33cm</t>
  </si>
  <si>
    <t>1679443285</t>
  </si>
  <si>
    <t>ruč.zához.kab.rýhy 20-35cm šíř.70cm hl.zem.tř.3</t>
  </si>
  <si>
    <t>-1315128590</t>
  </si>
  <si>
    <t>provizorní úprava terénu zem.tř.3</t>
  </si>
  <si>
    <t>-910167414</t>
  </si>
  <si>
    <t>C46M - Zemní práce (MAT.NOSNÝ)</t>
  </si>
  <si>
    <t>-1103447952</t>
  </si>
  <si>
    <t>-849674502</t>
  </si>
  <si>
    <t>kabel.rýha 20-35cm šíř. 70cm hloub. zem.tř.3</t>
  </si>
  <si>
    <t>1643164613</t>
  </si>
  <si>
    <t>47-M</t>
  </si>
  <si>
    <t xml:space="preserve">Stavební práce - výseky, kapsy, rýhy </t>
  </si>
  <si>
    <t>vybour.otv.cihl.malt.cem. do R=60mm tl.do 150mm</t>
  </si>
  <si>
    <t>465588060</t>
  </si>
  <si>
    <t>vybour.otv.bet.zdi do R=60mm tl.do 450mm</t>
  </si>
  <si>
    <t>-1856928895</t>
  </si>
  <si>
    <t>vysek.zdi cihl.kapsy-krab.&lt;100x100x50mm</t>
  </si>
  <si>
    <t>968996033</t>
  </si>
  <si>
    <t>vysek.zdi cihl.kapsy-krab.&lt;150x150x100mm</t>
  </si>
  <si>
    <t>1188288932</t>
  </si>
  <si>
    <t>vysek.zdi bet.kapsy do 0.1m2 hl.do 150mm</t>
  </si>
  <si>
    <t>1923938597</t>
  </si>
  <si>
    <t>1685008702</t>
  </si>
  <si>
    <t>vysek.rýh cihla do hl.50mm š.do 70mm</t>
  </si>
  <si>
    <t>1768438809</t>
  </si>
  <si>
    <t>vysek.rýh cihla do hl.50mm š.do 150mm</t>
  </si>
  <si>
    <t>1824959813</t>
  </si>
  <si>
    <t>vysek.rýh bet.zdi do hl.70mm š.do 150mm</t>
  </si>
  <si>
    <t>1236000542</t>
  </si>
  <si>
    <t>Odvoz suti a vybouraných hmot na skládku do 1km</t>
  </si>
  <si>
    <t>-1398045550</t>
  </si>
  <si>
    <t>Odvoz suti na skládku za každý další 1 km</t>
  </si>
  <si>
    <t>km</t>
  </si>
  <si>
    <t>-1223452876</t>
  </si>
  <si>
    <t>Vnitrostaveništní doprava suti do 10m</t>
  </si>
  <si>
    <t>-125486185</t>
  </si>
  <si>
    <t>Poplatek na skladce</t>
  </si>
  <si>
    <t>-1537347323</t>
  </si>
  <si>
    <t>HZS</t>
  </si>
  <si>
    <t>Hodinové zúčtovací sazby</t>
  </si>
  <si>
    <t>401</t>
  </si>
  <si>
    <t>Vyhledání původ.obvodů</t>
  </si>
  <si>
    <t>hod</t>
  </si>
  <si>
    <t>-182743056</t>
  </si>
  <si>
    <t>402</t>
  </si>
  <si>
    <t>Úprava stavaj. rozvaděče</t>
  </si>
  <si>
    <t>890082480</t>
  </si>
  <si>
    <t>403</t>
  </si>
  <si>
    <t>Revize elektro</t>
  </si>
  <si>
    <t>-1265785616</t>
  </si>
  <si>
    <t>404</t>
  </si>
  <si>
    <t>Demontáž el.zařízení</t>
  </si>
  <si>
    <t>1207392605</t>
  </si>
  <si>
    <t>405</t>
  </si>
  <si>
    <t>Demontáž hromosvodu</t>
  </si>
  <si>
    <t>1444795794</t>
  </si>
  <si>
    <t>406</t>
  </si>
  <si>
    <t>Dokončovací práce</t>
  </si>
  <si>
    <t>1649248577</t>
  </si>
  <si>
    <t xml:space="preserve">013 - Vzduchotechnika </t>
  </si>
  <si>
    <t>D2 - Zařízení č.1 - VĚTRÁNÍ  UČEBEN VE 2.NP.</t>
  </si>
  <si>
    <t>D3 - Zařízení č.2 -VĚTRÁNÍ WC UČITELŮ A ÚKLID. KOMORY V 1.NP.</t>
  </si>
  <si>
    <t>D4 - Zařízení č. 3 - PRODLOUŽENÍ STÁVÁJÍCÍHO POTRUBÍ VZT Z KUCHYNĚ NAD STŘECHU NÁSTAVBY.</t>
  </si>
  <si>
    <t xml:space="preserve">D5 - Potrubí VZT </t>
  </si>
  <si>
    <t>D6 - Přesun hmot</t>
  </si>
  <si>
    <t xml:space="preserve">D7 - Izolace </t>
  </si>
  <si>
    <t xml:space="preserve">D8 - Stavební výpomoci </t>
  </si>
  <si>
    <t>Zařízení č.1 - VĚTRÁNÍ  UČEBEN VE 2.NP.</t>
  </si>
  <si>
    <t>1.01a</t>
  </si>
  <si>
    <t>D+M Univerzální větrací jednotka parapetní,</t>
  </si>
  <si>
    <t xml:space="preserve">Poznámka k položce:
Univerzální větrací jednotka parapetní, vnitřní provedení s hrdly sání čerstvého vzduchu a nasávání odpadního do boků a hrdly výfuku odpadního a upraveného vzduchu nahoru,  s dvěma ventilátory s EC motory, fitry kazetové - přívod/odvod M5/M5, el.p. 2,50/2,50kW/400V/50Hz,  Qvp/o=2910/2910m3/h, pz=400/400Pa,  deskový rekuperační výmění s by-passem (účinnost 92%)  klapkou a servem,  rozvodnice externí - na kabel 4m, čtyřhranná hrdla - čerstvý a znehodnocený vzduch, hrdla 400x400 mm, upravený a výfukový vzduch hrdla 400x250mm, kompletní digitální regulace vč. teplotních čidel a dotyk. ovládacím panelem. Skříň jednotek je sendvičové konstrukce, složená z lakovaného plechu a 30 mm PIR výplně s koeficientem tepelné vodivosti (λ = 0,024 W/mK). Vývod kondenzátu  - 2xDN32, podstavné nohy výšky 200mm, jednotka splňuje ErP - nařízení EU 1253/2014.                                                                           </t>
  </si>
  <si>
    <t>Pol0</t>
  </si>
  <si>
    <t>čidlo ADS120 - čidlo teplotní kanálové</t>
  </si>
  <si>
    <t>-1791241219</t>
  </si>
  <si>
    <t>Poznámka k položce:
Dodávka + montáž</t>
  </si>
  <si>
    <t>Pol1</t>
  </si>
  <si>
    <t>dig. regulace RD5 400V-EC / 400V-EC (3500M), vč. Ethernet připojení</t>
  </si>
  <si>
    <t>1.01b</t>
  </si>
  <si>
    <t>externí rozvodníce 400V/400V - kabel 4m</t>
  </si>
  <si>
    <t>1.01c</t>
  </si>
  <si>
    <t>Regulátor CP Touch (B) - dotykový barevný ovládací panel (pro regulaci RD5)</t>
  </si>
  <si>
    <t>Pol2</t>
  </si>
  <si>
    <t>by-pass vč. Servopohonu  a bypassové klapky LM24A</t>
  </si>
  <si>
    <t>Pol3</t>
  </si>
  <si>
    <t>SW hlavní vypínač</t>
  </si>
  <si>
    <t>Pol4</t>
  </si>
  <si>
    <t>uzavírací klpaka e1 vč. servopohonu LM24A</t>
  </si>
  <si>
    <t>Pol5</t>
  </si>
  <si>
    <t>uzavírací klpaka i1 vč. servopohonu LM24A</t>
  </si>
  <si>
    <t>Pol6</t>
  </si>
  <si>
    <t>prodrátování MaR vč. Zapojení čidel</t>
  </si>
  <si>
    <t>-989023972</t>
  </si>
  <si>
    <t>Pol7</t>
  </si>
  <si>
    <t>Zprovoznění</t>
  </si>
  <si>
    <t>1104036019</t>
  </si>
  <si>
    <t>D.1.4.c)-03,04</t>
  </si>
  <si>
    <t>Elektrický ohřívač potrubní 500x250-370/ el.příkon 6kW/400V vč. Spínacích a regulačních prvků</t>
  </si>
  <si>
    <t>1935994478</t>
  </si>
  <si>
    <t>D.1.4.c)-03,04.1</t>
  </si>
  <si>
    <t>Variabilní regulátor průtoku (přívod i odvod) 2x DN250mm (VAV regulační tubus 250), Vč.:</t>
  </si>
  <si>
    <t>1406017836</t>
  </si>
  <si>
    <t>Regulace k Variabilnímu regulátoru(část MaR - universální)</t>
  </si>
  <si>
    <t>58297288</t>
  </si>
  <si>
    <t>čidlo infračervené CO2, prostorové</t>
  </si>
  <si>
    <t>-128369970</t>
  </si>
  <si>
    <t>Switch VAV systému - 8portů, vč. Naprogramování  a nastavení</t>
  </si>
  <si>
    <t>343190238</t>
  </si>
  <si>
    <t xml:space="preserve">zprovoznění VAV regulátorů a celého systému (přívod a odvod společně) vč. </t>
  </si>
  <si>
    <t>184369945</t>
  </si>
  <si>
    <t xml:space="preserve">Příjezd a práce technika </t>
  </si>
  <si>
    <t>-382715130</t>
  </si>
  <si>
    <t>prodrátování VAV regulátorů, ovladačů a čidel komunikační kabeláží  - FTP-ETHERNET 5E-kabel vč. Lišt a koncovek</t>
  </si>
  <si>
    <t>-1639854106</t>
  </si>
  <si>
    <t>Router VAV systému větrání vč. Naprogramování a nastavení</t>
  </si>
  <si>
    <t>-1656858854</t>
  </si>
  <si>
    <t>Protidešťová žaluzie 500x710, pozinkovaná se sítem proti ptákům</t>
  </si>
  <si>
    <t>1044052742</t>
  </si>
  <si>
    <t>Výfuková hlavice DN 450, pozinkovaná</t>
  </si>
  <si>
    <t>48263870</t>
  </si>
  <si>
    <t>1.08</t>
  </si>
  <si>
    <t>Vložka tlumiče buňková o rozměru 197x497x1000 s náběhy na obou koncích,                   Útlum ve 250Hz 19dB mat. pozink plech a min. vlna</t>
  </si>
  <si>
    <t>658436307</t>
  </si>
  <si>
    <t>1.09</t>
  </si>
  <si>
    <t>Vložka tlumiče buňková o rozměru 197x497x1500 s náběhy na obou koncích,                   Útlum ve 250Hz 24dB mat. pozink plech a min. vlna</t>
  </si>
  <si>
    <t>1.10</t>
  </si>
  <si>
    <t>Výřivá výusť DN 160 vč. připojovací komory s horizontálním napojením s reg. klapou DN 125, vnější průměr výusti s difuzorem DN 250 -mat. práškově lakovaný plech RAL 9010, komora z pozink plechu</t>
  </si>
  <si>
    <t>1.11</t>
  </si>
  <si>
    <t>Výustka průmyslová lakovaná jednoř. 425x325-s reg. R1 RAL 9010</t>
  </si>
  <si>
    <t>1.12</t>
  </si>
  <si>
    <t>Výustka průmyslová lakovaná jednoř. 425x225-s reg. R1 RAL 9010</t>
  </si>
  <si>
    <t>1.13</t>
  </si>
  <si>
    <t>Hadice ohebná izolovaná tlumící DN 250, tl. Izolace 25 mm z AL+min. vlna</t>
  </si>
  <si>
    <t>bm</t>
  </si>
  <si>
    <t>1.14</t>
  </si>
  <si>
    <t>Hadice ohebná izolovaná tlumící DN 229, tl. Izolace 25 mm z AL+min. vlna</t>
  </si>
  <si>
    <t>1.15</t>
  </si>
  <si>
    <t>Hadice ohebná izolovaná tlumící DN 203, tl. Izolace 25 mm z AL+min. vlna</t>
  </si>
  <si>
    <t>1.16</t>
  </si>
  <si>
    <t>Hadice ohebná izolovaná tlumící DN 160, tl. Izolace 25 mm z AL+min. vlna</t>
  </si>
  <si>
    <t>1.17</t>
  </si>
  <si>
    <t>Hadice ohebná DN 315,  AL plech</t>
  </si>
  <si>
    <t>D3</t>
  </si>
  <si>
    <t>Zařízení č.2 -VĚTRÁNÍ WC UČITELŮ A ÚKLID. KOMORY V 1.NP.</t>
  </si>
  <si>
    <t>2.01</t>
  </si>
  <si>
    <t>Diagonální  tichý potrubní ventilátor plastový DN 100 (s doběhem), Qv=80m3/h, pz=95Pa, el.příkon 24W/230V/50Hz,  vč.:</t>
  </si>
  <si>
    <t>Poznámka k položce:
- DN 100 motýlová zpětná klapka násuvná - plastová</t>
  </si>
  <si>
    <t>2.01.1</t>
  </si>
  <si>
    <t>DN 100 motýlová zpětná klapka násuvná - plastová</t>
  </si>
  <si>
    <t>-1863987047</t>
  </si>
  <si>
    <t>2.02</t>
  </si>
  <si>
    <t>Axiální plastový ventilátor interierový DN 100,  krytí IP45, bílý,  s plnou čelní deskou (s doběhem a zp. klapkou), Qv=50m3/h, pz=15Pa, el.příkon 8W/230V/50Hz</t>
  </si>
  <si>
    <t>2.03</t>
  </si>
  <si>
    <t>Samotížná klapka žaluziová plastová s okapičkou 155x155, pro DN100 - bílá</t>
  </si>
  <si>
    <t>2.04</t>
  </si>
  <si>
    <t>Talířový ventil kovový lakovaný DN100 - odvodní, vč. pozink. zděře</t>
  </si>
  <si>
    <t>2.05</t>
  </si>
  <si>
    <t>Hadice ohebná izolovaná tlumící DN 102, tl. Izolace 25 mm z AL+min. vlna</t>
  </si>
  <si>
    <t>2.07</t>
  </si>
  <si>
    <t>Hadice ohebná DN 100,  AL plech</t>
  </si>
  <si>
    <t>Poznámka k položce:
Zařízení č.3 - PRODLOUŽENÍ STÁVÁJÍCÍHO POTRUBÍ VZT Z KUCHYNĚ NAD STŘECHU NÁSTAVBY.</t>
  </si>
  <si>
    <t>D4</t>
  </si>
  <si>
    <t>Zařízení č. 3 - PRODLOUŽENÍ STÁVÁJÍCÍHO POTRUBÍ VZT Z KUCHYNĚ NAD STŘECHU NÁSTAVBY.</t>
  </si>
  <si>
    <t>D.1.4.c)-04.12</t>
  </si>
  <si>
    <t>Výfuková hlavice DN 500 - jen demontáž a opětovná montáž vč, přechodového potrubí 500x500-f500</t>
  </si>
  <si>
    <t>-1141202282</t>
  </si>
  <si>
    <t>D5</t>
  </si>
  <si>
    <t xml:space="preserve">Potrubí VZT </t>
  </si>
  <si>
    <t>D.1.4.c-03 až 04-10</t>
  </si>
  <si>
    <t>Dodávka + montáž čtyřhrané potrubí z pozink plechu - Do obvodu 1500/tvarovek (%):  30</t>
  </si>
  <si>
    <t>1421565664</t>
  </si>
  <si>
    <t>Poznámka k položce:
(nad šířku 300mm s prolisy, přírubové spoje s tvarových listů dotěsněné pryží a tmelem, v rozích šroubované a po obvodu opatřené převlečnou těsnící lištou,uchycení co 3 m pomocí zavitových tyčí přes silenbloky - pryž., potrubí kde může vznikat kondenzace bude ve vodotěsném vyspádovaném provedení do nejnižších míst, součástí potrubí budou veškeré kotvící materiály ke stavebním konstrukcím,  netěsnost potrubí na 100m max. 2%. )</t>
  </si>
  <si>
    <t>D.1.4.c-03 až 04-11</t>
  </si>
  <si>
    <t>Dodávka + montáž čtyřhrané potrubí z pozink plechu - Do obvodu 1890/tvarovek (%):  40</t>
  </si>
  <si>
    <t>-509743386</t>
  </si>
  <si>
    <t>D.1.4.c-03 až 04-12</t>
  </si>
  <si>
    <t>Dodávka + montáž čtyřhrané potrubí z pozink plechu - Do obvodu 2630/tvarovek (%):  30</t>
  </si>
  <si>
    <t>-1496004131</t>
  </si>
  <si>
    <t>D.1.4.c-03 až 04-13</t>
  </si>
  <si>
    <t>Dodávka + montáž potrubí Kruhové vč. 30% tvarovek (vč. Spojek - vsuvek) - TR SPIRO pr. 100</t>
  </si>
  <si>
    <t>1291427795</t>
  </si>
  <si>
    <t>Poznámka k položce:
(vyrobeno ze spirálně vinutého pozink. plechu tl. 0,6 mm, uchycení max. po 3 m, zavěšení pomocí objímek a závitových tyčí, součástí potrubí budou veškeré nosné a kotvící materiály ke stav. konstrukcím)</t>
  </si>
  <si>
    <t>D.1.4.c-03 až 04-14</t>
  </si>
  <si>
    <t>Dodávka + montáž potrubí Kruhové vč. 30% tvarovek (vč. Spojek - vsuvek) - TR SPIRO pr.  160</t>
  </si>
  <si>
    <t>-776268648</t>
  </si>
  <si>
    <t>D.1.4.c-03 až 04-15</t>
  </si>
  <si>
    <t>Dodávka + montáž potrubí Kruhové vč. 30% tvarovek (vč. Spojek - vsuvek) - TR SPIRO pr.  200</t>
  </si>
  <si>
    <t>-1993505448</t>
  </si>
  <si>
    <t>D.1.4.c-03 až 04-16</t>
  </si>
  <si>
    <t>Dodávka + montáž potrubí Kruhové vč. 30% tvarovek (vč. Spojek - vsuvek) - TR SPIRO pr. 225</t>
  </si>
  <si>
    <t>2081894735</t>
  </si>
  <si>
    <t>D.1.4.c-03 až 04-17</t>
  </si>
  <si>
    <t>Dodávka + montáž potrubí Kruhové vč. 30% tvarovek (vč. Spojek - vsuvek) - TR SPIRO pr. 250</t>
  </si>
  <si>
    <t>-2130344810</t>
  </si>
  <si>
    <t>D.1.4.c-03 až 04-18</t>
  </si>
  <si>
    <t>Dodávka + montáž potrubí Kruhové vč. 30% tvarovek (vč. Spojek - vsuvek) - TR SPIRO pr. 280</t>
  </si>
  <si>
    <t>-102110001</t>
  </si>
  <si>
    <t>D.1.4.c-03 až 04-19</t>
  </si>
  <si>
    <t>Dodávka + montáž potrubí Kruhové vč. 30% tvarovek (vč. Spojek - vsuvek) - TR SPIRO pr. 315</t>
  </si>
  <si>
    <t>-1557326817</t>
  </si>
  <si>
    <t>D.1.4.c-03 až 04-20</t>
  </si>
  <si>
    <t>Dodávka + montáž potrubí Kruhové vč. 30% tvarovek (vč. Spojek - vsuvek) - TR SPIRO pr. 355</t>
  </si>
  <si>
    <t>542516424</t>
  </si>
  <si>
    <t>D.1.4.c-03 až 04-21</t>
  </si>
  <si>
    <t>Dodávka + montáž Montážní a závěsový materiál na bm</t>
  </si>
  <si>
    <t>1192644227</t>
  </si>
  <si>
    <t>D6</t>
  </si>
  <si>
    <t xml:space="preserve">Přesun hmot potrubí </t>
  </si>
  <si>
    <t>-287706717</t>
  </si>
  <si>
    <t>Přesun hmot ostatní</t>
  </si>
  <si>
    <t>407515348</t>
  </si>
  <si>
    <t>D7</t>
  </si>
  <si>
    <t xml:space="preserve">Izolace </t>
  </si>
  <si>
    <t>71301</t>
  </si>
  <si>
    <t>Tepelná izolace - rohože z minerální vlny 10kg/m3 tl. 40mm + Alu polep- dodávka + montáž</t>
  </si>
  <si>
    <t>-565090257</t>
  </si>
  <si>
    <t>71302</t>
  </si>
  <si>
    <t>Protipožární izolace  - oboustranně odolná v provedení EI30- dodávka + montáž</t>
  </si>
  <si>
    <t>-1841492621</t>
  </si>
  <si>
    <t>D8</t>
  </si>
  <si>
    <t xml:space="preserve">Stavební výpomoci </t>
  </si>
  <si>
    <t>12520</t>
  </si>
  <si>
    <t>Průchody potrubí přes stěny - obalení potrubí v průchodu izolací (např. 0,5cm po obvodu použít trvale pružný tmel.</t>
  </si>
  <si>
    <t>642480190</t>
  </si>
  <si>
    <t>12521</t>
  </si>
  <si>
    <t>PPV</t>
  </si>
  <si>
    <t>1798898483</t>
  </si>
  <si>
    <t>101101</t>
  </si>
  <si>
    <t>odstranění drobných závad, zaregulování apod. Práce lze fakturovat dle skutečně odpracovaných hodin potvrzených v montážním  deníku</t>
  </si>
  <si>
    <t>13675909</t>
  </si>
  <si>
    <t>101102</t>
  </si>
  <si>
    <t>Zaregulování průtoků vzduchu</t>
  </si>
  <si>
    <t>-1201819729</t>
  </si>
  <si>
    <t xml:space="preserve">014 - Slaboproud - domácí rozhlas </t>
  </si>
  <si>
    <t>1001</t>
  </si>
  <si>
    <t xml:space="preserve">D+M řídící jednotky </t>
  </si>
  <si>
    <t>-445088460</t>
  </si>
  <si>
    <t>Poznámka k položce:
EN54-16 certifikovaná systémová řídicí jednotka 360W, 6 zón s individuální regulací hlasitosti, 4 audio vstupy, 2 porty pro mikrofonní stanice, 1 ruční evakuační mikrofon, provozní i evakuační logické vstupy a výstupy, Ethernet port, digitální zpracování audiosignálu, 10 minut paměť pro zprávy, dohled nad všemi komponenty systému s indikací závady do 100 sekund, permanentní monitorování 100V linek bez přerušení audiosignálu, možnost spuštění evakuace i v případě selhání řídicího procesoru díky funkci "CPU-OFF", ve 2kanálovém režimu možnost současného přehrávání evakuační zprávy z paměti a živého hlášení z požárního mikrofonu do různých zón, konfigurace a diagnostika přes LAN, LCD displej s volitelnou lokalizací menu do češtiny
1x v sekretariátu školy - součást ústředny rozhlasu</t>
  </si>
  <si>
    <t>1002</t>
  </si>
  <si>
    <t xml:space="preserve">D+M rozšiřující jednotky  jednotky </t>
  </si>
  <si>
    <t>467459551</t>
  </si>
  <si>
    <t>Poznámka k položce:
EN54-16 certifikovaná systémová rozšiřující jednotka 360W, 6 zón s individuální regulací hlasitosti, lokální audio vstup pro možnost vlastního audio programu nezávislého na zbytku systému, provozní i evakuační logické vstupy a výstupy, permanentní monitorování 100V linek bez přerušení audiosignálu
1x v sekretariátu školy - součást ústředny rozhlasu</t>
  </si>
  <si>
    <t>1003</t>
  </si>
  <si>
    <t>D+M adaptér</t>
  </si>
  <si>
    <t>-501630046</t>
  </si>
  <si>
    <t>Poznámka k položce:
Adaptér RJ45 svorkovnice
2x1x v sekretariátu školy v RACK skříni rozhlasu - součást ústředny rozhlasu</t>
  </si>
  <si>
    <t>1004</t>
  </si>
  <si>
    <t>D+M mikrofonní stanice</t>
  </si>
  <si>
    <t>784327799</t>
  </si>
  <si>
    <t>Poznámka k položce:
Mikrofonní stanice pro informační hlášení, 10 programovatelných tlačítek pro volbu zón a spouštění provozních zpráv</t>
  </si>
  <si>
    <t>1005</t>
  </si>
  <si>
    <t>D+M síťový hudební přehrávač</t>
  </si>
  <si>
    <t>-1789186245</t>
  </si>
  <si>
    <t>Poznámka k položce:
Síťový hudební přehrávač internetových rádií, streamované hudby z UPnP serverů a lokální hudby z USB flash disku s podporou formátů MP3, WMA, FLAC i WAV, integrovaný FM tuner s podporou RDS. LAN port, WiFi 2,4GHz 802.11g, kapacita USB až 128GB, audio výstup analog. RCA + dig. SPDIF, dálkové ovládání</t>
  </si>
  <si>
    <t>1006</t>
  </si>
  <si>
    <t xml:space="preserve">D+M vstupní modul </t>
  </si>
  <si>
    <t>-1490418386</t>
  </si>
  <si>
    <t>Poznámka k položce:
2x1x v sekretariátu školy v RACK skříni rzhlasu - součást ústředny rozhlasu</t>
  </si>
  <si>
    <t>1007</t>
  </si>
  <si>
    <t>D+M Certifikovaný manager napájení 24V dle EN 54-4</t>
  </si>
  <si>
    <t>-1262579132</t>
  </si>
  <si>
    <t>1008</t>
  </si>
  <si>
    <t>D+M Bezúdržbový ventilem řízený olověný akumulátor 12V/ 120Ah</t>
  </si>
  <si>
    <t>1815502423</t>
  </si>
  <si>
    <t>1009</t>
  </si>
  <si>
    <t>D+M Požární mikrofonní stanice pro evak. hlášení a indikaci poruch, certifikovaná dle EN 54-16</t>
  </si>
  <si>
    <t>-1640782497</t>
  </si>
  <si>
    <t>1010</t>
  </si>
  <si>
    <t>D+M Reproduktor nástěnný/vestavný, certifikovaný dle EN 54-24, 6W/100V, kov, bílý, EVAC svorkovnice</t>
  </si>
  <si>
    <t>1685647112</t>
  </si>
  <si>
    <t>1011</t>
  </si>
  <si>
    <t xml:space="preserve">POmocé montážní práce, koordinační práce </t>
  </si>
  <si>
    <t>1587499846</t>
  </si>
  <si>
    <t>1012</t>
  </si>
  <si>
    <t>Drobný a pomocný montážní materiál (štítky, záslepky, šroubky, spotřební materiál)</t>
  </si>
  <si>
    <t>439764410</t>
  </si>
  <si>
    <t>1013</t>
  </si>
  <si>
    <t>D+M Kabel PH 120R 5x1,5 pro reproduktorové linky</t>
  </si>
  <si>
    <t>1767246384</t>
  </si>
  <si>
    <t>1014</t>
  </si>
  <si>
    <t>D+M Požární kabelová příchytka (pro kabely s funkční odolností při požáru)</t>
  </si>
  <si>
    <t>-212683421</t>
  </si>
  <si>
    <t>1015</t>
  </si>
  <si>
    <t>D+M Požární kotva pro uchycení příchytky</t>
  </si>
  <si>
    <t>1172531589</t>
  </si>
  <si>
    <t>Poznámka k položce:
780/0,3 - instalace požárních tras dle normy EN 54</t>
  </si>
  <si>
    <t>1016</t>
  </si>
  <si>
    <t>D+M 780/0,3 - instalace požárních tras dle normy EN 54</t>
  </si>
  <si>
    <t>-201798492</t>
  </si>
  <si>
    <t>1017</t>
  </si>
  <si>
    <t>D+M Trubka PVC 23mm p.o.</t>
  </si>
  <si>
    <t>-266158302</t>
  </si>
  <si>
    <t>1018</t>
  </si>
  <si>
    <t>D+M Kabelový žlab plastový 40x20</t>
  </si>
  <si>
    <t>-1980653600</t>
  </si>
  <si>
    <t>1019</t>
  </si>
  <si>
    <t>D+M Krabice KU 68 p.o.</t>
  </si>
  <si>
    <t>-804332860</t>
  </si>
  <si>
    <t>Poznámka k položce:
80x1 přístrojové krabice a obdočné krabice trubkových tras</t>
  </si>
  <si>
    <t>1020</t>
  </si>
  <si>
    <t>D+M Krabice KO 97 p.o.</t>
  </si>
  <si>
    <t>307229003</t>
  </si>
  <si>
    <t>Poznámka k položce:
40x1 odbočné krabice trubkových tras</t>
  </si>
  <si>
    <t>1021</t>
  </si>
  <si>
    <t>D+M Jistič 10A</t>
  </si>
  <si>
    <t>1282567909</t>
  </si>
  <si>
    <t>Poznámka k položce:
2x1 - instalace do silnorpudých rozvaděčů pro napájení zasilovačů</t>
  </si>
  <si>
    <t>1022</t>
  </si>
  <si>
    <t>D+M Protipožární ucpání prostupů</t>
  </si>
  <si>
    <t>-1035759271</t>
  </si>
  <si>
    <t>1023</t>
  </si>
  <si>
    <t>D+M Pomocné motážní práce, koordinační práce, příprava ve stávajících neřešených prostorách pro nové vedení rozhlasu do řešených prostor, úpravy stávajících tras</t>
  </si>
  <si>
    <t>631139761</t>
  </si>
  <si>
    <t>D+M Drobný a pomocný montážní materiál (štítky, záslepky, šroubky, spotřební materiál)</t>
  </si>
  <si>
    <t>-953423682</t>
  </si>
  <si>
    <t>1025</t>
  </si>
  <si>
    <t>Oživení, odzkoušení, nastavení zařízení, připojení na stávající rozvod</t>
  </si>
  <si>
    <t>1855520721</t>
  </si>
  <si>
    <t>1026</t>
  </si>
  <si>
    <t>Povinné měření srozumitelnosti</t>
  </si>
  <si>
    <t>685522753</t>
  </si>
  <si>
    <t>1027</t>
  </si>
  <si>
    <t>Výchozí revize</t>
  </si>
  <si>
    <t>us</t>
  </si>
  <si>
    <t>1800392631</t>
  </si>
  <si>
    <t>015 - MaR</t>
  </si>
  <si>
    <t>D3 - Montážní materiál elektro</t>
  </si>
  <si>
    <t xml:space="preserve">D2 - </t>
  </si>
  <si>
    <t xml:space="preserve">    C21M - Práce elektro</t>
  </si>
  <si>
    <t xml:space="preserve">    C36M - Práce MAR</t>
  </si>
  <si>
    <t>M - M</t>
  </si>
  <si>
    <t xml:space="preserve">    21.5-M - Materiál MaR - dodávka </t>
  </si>
  <si>
    <t>Montážní materiál elektro</t>
  </si>
  <si>
    <t>345721090</t>
  </si>
  <si>
    <t>LV  24*22   lišta vkládací</t>
  </si>
  <si>
    <t>-101241920</t>
  </si>
  <si>
    <t>345721140</t>
  </si>
  <si>
    <t>LV  40*15   lišta vkládací</t>
  </si>
  <si>
    <t>-1159315108</t>
  </si>
  <si>
    <t>Material.10</t>
  </si>
  <si>
    <t>Pomocný materiál 5%</t>
  </si>
  <si>
    <t>-584602665</t>
  </si>
  <si>
    <t>Material.11</t>
  </si>
  <si>
    <t>PPV 6%</t>
  </si>
  <si>
    <t>-1372641732</t>
  </si>
  <si>
    <t>341215500</t>
  </si>
  <si>
    <t>vodič JYTY   2A*1</t>
  </si>
  <si>
    <t>341110300</t>
  </si>
  <si>
    <t>kabel CYKY  3J*1.5</t>
  </si>
  <si>
    <t>Material.4</t>
  </si>
  <si>
    <t>kabel H0VVF 5J*0,75</t>
  </si>
  <si>
    <t>341410250</t>
  </si>
  <si>
    <t>vodič CY 4 zžl.</t>
  </si>
  <si>
    <t>345721050</t>
  </si>
  <si>
    <t>Lišta 18*13 mm vkládací</t>
  </si>
  <si>
    <t>Material.5</t>
  </si>
  <si>
    <t>Svorka pro pospojování ZS4 komplet</t>
  </si>
  <si>
    <t>Material.6</t>
  </si>
  <si>
    <t>Jednofázový jistič B/6/1  6A</t>
  </si>
  <si>
    <t>Material.7</t>
  </si>
  <si>
    <t>Vačkový vypínač VS 10 1101 v krytu OK6</t>
  </si>
  <si>
    <t>Material.8</t>
  </si>
  <si>
    <t>Krabice do vlhka do 4 x 2,5 mm2</t>
  </si>
  <si>
    <t>C21M</t>
  </si>
  <si>
    <t>Práce elektro</t>
  </si>
  <si>
    <t>210100001</t>
  </si>
  <si>
    <t>Ukončení vodičů v rozvaděči do 2,5mm2</t>
  </si>
  <si>
    <t>296629227</t>
  </si>
  <si>
    <t>210802446</t>
  </si>
  <si>
    <t>Šňůra H05VV-F 5 x 0,75 pevně</t>
  </si>
  <si>
    <t>-1458167183</t>
  </si>
  <si>
    <t>555</t>
  </si>
  <si>
    <t>1936317482</t>
  </si>
  <si>
    <t>210860221</t>
  </si>
  <si>
    <t>Montáž JYTY 2x1  pevně uložený</t>
  </si>
  <si>
    <t>210810045</t>
  </si>
  <si>
    <t>CYKY 3x1,5 mm2 pevně uložený</t>
  </si>
  <si>
    <t>210800541</t>
  </si>
  <si>
    <t>Montáž vodičů CY 4 mm2</t>
  </si>
  <si>
    <t>210110514</t>
  </si>
  <si>
    <t>Vačkový vypínač VS10,VS 16 v krytu</t>
  </si>
  <si>
    <t>2200301011</t>
  </si>
  <si>
    <t>Lišta plastová,pevná vč.spojek,ohybů, rohů  do 24x22</t>
  </si>
  <si>
    <t>2200301012</t>
  </si>
  <si>
    <t>Lišta plastová,pevná vč.spojek,ohybů, rohů  40x15</t>
  </si>
  <si>
    <t>210010351</t>
  </si>
  <si>
    <t>Krabice do vlhka do 4x2,5 mm2</t>
  </si>
  <si>
    <t>210100002</t>
  </si>
  <si>
    <t>Ukončení vodičů v rozvaděči do 6 mm2</t>
  </si>
  <si>
    <t>971033200</t>
  </si>
  <si>
    <t>Průraz zdí do 30 cm</t>
  </si>
  <si>
    <t>971033300</t>
  </si>
  <si>
    <t>Průraz zdí do 45 cm</t>
  </si>
  <si>
    <t>C36M</t>
  </si>
  <si>
    <t>Práce MAR</t>
  </si>
  <si>
    <t>556</t>
  </si>
  <si>
    <t>-311525419</t>
  </si>
  <si>
    <t>Poznámka k položce:
PPV 6%</t>
  </si>
  <si>
    <t>362410525</t>
  </si>
  <si>
    <t>Montáž odporového teploměru - venkovní</t>
  </si>
  <si>
    <t>362410523</t>
  </si>
  <si>
    <t>Montáž čidla teploty</t>
  </si>
  <si>
    <t>360831011</t>
  </si>
  <si>
    <t>Montáž přístroje na odběr, hmotnost do 2 kg</t>
  </si>
  <si>
    <t>360820501</t>
  </si>
  <si>
    <t>Manipulace v montážní zóně přístroje do 2 kg</t>
  </si>
  <si>
    <t>360810101</t>
  </si>
  <si>
    <t>Příprava a zakončení práce - přístroje do 2 kg</t>
  </si>
  <si>
    <t>360895021</t>
  </si>
  <si>
    <t>Zkoušky individuální tuzemské jednoduché</t>
  </si>
  <si>
    <t>360420204</t>
  </si>
  <si>
    <t>Montáž regulátoru</t>
  </si>
  <si>
    <t>360430051</t>
  </si>
  <si>
    <t>Montáž pohonu regulačního ventilu</t>
  </si>
  <si>
    <t>360480024</t>
  </si>
  <si>
    <t>Napojení čerpadla</t>
  </si>
  <si>
    <t>21.5-M</t>
  </si>
  <si>
    <t xml:space="preserve">Materiál MaR - dodávka </t>
  </si>
  <si>
    <t>Material</t>
  </si>
  <si>
    <t>Ekvitermní regulátor, týdenní program, displej, včetně skříňky pro upevnění na zeď</t>
  </si>
  <si>
    <t>-208681647</t>
  </si>
  <si>
    <t>Material.1</t>
  </si>
  <si>
    <t>Snímač teploty venkovní , -50 až 70°C, IP54</t>
  </si>
  <si>
    <t>-484473454</t>
  </si>
  <si>
    <t>Material.2</t>
  </si>
  <si>
    <t>Příložné čidlo teploty, -30 až 130°C, IP42</t>
  </si>
  <si>
    <t>1114253693</t>
  </si>
  <si>
    <t>Material.3</t>
  </si>
  <si>
    <t>Trojcestný směšovací ventil DN20, PN16, kvs=4, servopohon 230V/50 Hz</t>
  </si>
  <si>
    <t>-620357467</t>
  </si>
  <si>
    <t>Doplnění jističe do rozvaděče RS</t>
  </si>
  <si>
    <t>-601160749</t>
  </si>
  <si>
    <t xml:space="preserve">Zprovoznění, parametrizace regulátoru </t>
  </si>
  <si>
    <t>-1919689351</t>
  </si>
  <si>
    <t>Revize elkektro</t>
  </si>
  <si>
    <t>781907981</t>
  </si>
  <si>
    <t>016 - Výtah</t>
  </si>
  <si>
    <t>HSV - HSV</t>
  </si>
  <si>
    <t xml:space="preserve">    102 - R-položky</t>
  </si>
  <si>
    <t>R-položky</t>
  </si>
  <si>
    <t>Technologie nového výtahu</t>
  </si>
  <si>
    <t>-124082992</t>
  </si>
  <si>
    <t>Poznámka k položce:
Nový výtah o nosnosti 900 kg, průchozí, 3 stanic, 3 nástupišť, zdvih 5,75 m.
Kabina KOMAXIT RAL dle výběru, rozměr 1100 x 1900 x 2100 mm (šxhxv)
Šachetní a kabinové dveře o světlosti 900 mm KOMAXIT RAL dle výběru
Výtahová strojovna - bez strojovny, rozvaděč umístěn v nejvyšším patře
vedle šachetních dveří. Výbava dle vyhl. č. 398/2009 Sb.. 
Požární odolnost dveří dle PBŘ</t>
  </si>
  <si>
    <t>Montáž výtahu o nosnosti 900 kg</t>
  </si>
  <si>
    <t>á</t>
  </si>
  <si>
    <t>42458100</t>
  </si>
  <si>
    <t>Doprava a přesun dílů</t>
  </si>
  <si>
    <t>-106160010</t>
  </si>
  <si>
    <t>Postavené lešení ve výtahové šachtě pro montáž nového výtahu</t>
  </si>
  <si>
    <t>1034586558</t>
  </si>
  <si>
    <t>Odvoz a likvidace odpadu</t>
  </si>
  <si>
    <t>310613733</t>
  </si>
  <si>
    <t>Zkoužky autorizovanou osobou po výměně výtahu, revize, cedulky,</t>
  </si>
  <si>
    <t>609318775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</si>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</sst>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40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6"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38"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8" fillId="0" borderId="0" xfId="0" applyFont="1" applyAlignment="1" applyProtection="1">
      <alignment vertical="top" wrapText="1"/>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88"/>
      <c r="AS2" s="388"/>
      <c r="AT2" s="388"/>
      <c r="AU2" s="388"/>
      <c r="AV2" s="388"/>
      <c r="AW2" s="388"/>
      <c r="AX2" s="388"/>
      <c r="AY2" s="388"/>
      <c r="AZ2" s="388"/>
      <c r="BA2" s="388"/>
      <c r="BB2" s="388"/>
      <c r="BC2" s="388"/>
      <c r="BD2" s="388"/>
      <c r="BE2" s="388"/>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53" t="s">
        <v>16</v>
      </c>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29"/>
      <c r="AQ5" s="31"/>
      <c r="BE5" s="351" t="s">
        <v>17</v>
      </c>
      <c r="BS5" s="24" t="s">
        <v>8</v>
      </c>
    </row>
    <row r="6" spans="2:71" ht="36.95" customHeight="1">
      <c r="B6" s="28"/>
      <c r="C6" s="29"/>
      <c r="D6" s="36" t="s">
        <v>18</v>
      </c>
      <c r="E6" s="29"/>
      <c r="F6" s="29"/>
      <c r="G6" s="29"/>
      <c r="H6" s="29"/>
      <c r="I6" s="29"/>
      <c r="J6" s="29"/>
      <c r="K6" s="355" t="s">
        <v>19</v>
      </c>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29"/>
      <c r="AQ6" s="31"/>
      <c r="BE6" s="352"/>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52"/>
      <c r="BS7" s="24" t="s">
        <v>8</v>
      </c>
    </row>
    <row r="8" spans="2:71"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52"/>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52"/>
      <c r="BS9" s="24" t="s">
        <v>8</v>
      </c>
    </row>
    <row r="10" spans="2:71" ht="14.45" customHeight="1">
      <c r="B10" s="28"/>
      <c r="C10" s="29"/>
      <c r="D10" s="37" t="s">
        <v>28</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29</v>
      </c>
      <c r="AL10" s="29"/>
      <c r="AM10" s="29"/>
      <c r="AN10" s="35" t="s">
        <v>23</v>
      </c>
      <c r="AO10" s="29"/>
      <c r="AP10" s="29"/>
      <c r="AQ10" s="31"/>
      <c r="BE10" s="352"/>
      <c r="BS10" s="24" t="s">
        <v>8</v>
      </c>
    </row>
    <row r="11" spans="2:71" ht="18.4" customHeight="1">
      <c r="B11" s="28"/>
      <c r="C11" s="29"/>
      <c r="D11" s="29"/>
      <c r="E11" s="35" t="s">
        <v>30</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31</v>
      </c>
      <c r="AL11" s="29"/>
      <c r="AM11" s="29"/>
      <c r="AN11" s="35" t="s">
        <v>23</v>
      </c>
      <c r="AO11" s="29"/>
      <c r="AP11" s="29"/>
      <c r="AQ11" s="31"/>
      <c r="BE11" s="352"/>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52"/>
      <c r="BS12" s="24" t="s">
        <v>8</v>
      </c>
    </row>
    <row r="13" spans="2:71" ht="14.45" customHeight="1">
      <c r="B13" s="28"/>
      <c r="C13" s="29"/>
      <c r="D13" s="37" t="s">
        <v>32</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29</v>
      </c>
      <c r="AL13" s="29"/>
      <c r="AM13" s="29"/>
      <c r="AN13" s="39" t="s">
        <v>33</v>
      </c>
      <c r="AO13" s="29"/>
      <c r="AP13" s="29"/>
      <c r="AQ13" s="31"/>
      <c r="BE13" s="352"/>
      <c r="BS13" s="24" t="s">
        <v>8</v>
      </c>
    </row>
    <row r="14" spans="2:71" ht="13.5">
      <c r="B14" s="28"/>
      <c r="C14" s="29"/>
      <c r="D14" s="29"/>
      <c r="E14" s="356" t="s">
        <v>33</v>
      </c>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7" t="s">
        <v>31</v>
      </c>
      <c r="AL14" s="29"/>
      <c r="AM14" s="29"/>
      <c r="AN14" s="39" t="s">
        <v>33</v>
      </c>
      <c r="AO14" s="29"/>
      <c r="AP14" s="29"/>
      <c r="AQ14" s="31"/>
      <c r="BE14" s="352"/>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52"/>
      <c r="BS15" s="24" t="s">
        <v>6</v>
      </c>
    </row>
    <row r="16" spans="2:71" ht="14.45" customHeight="1">
      <c r="B16" s="28"/>
      <c r="C16" s="29"/>
      <c r="D16" s="37" t="s">
        <v>34</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29</v>
      </c>
      <c r="AL16" s="29"/>
      <c r="AM16" s="29"/>
      <c r="AN16" s="35" t="s">
        <v>23</v>
      </c>
      <c r="AO16" s="29"/>
      <c r="AP16" s="29"/>
      <c r="AQ16" s="31"/>
      <c r="BE16" s="352"/>
      <c r="BS16" s="24" t="s">
        <v>6</v>
      </c>
    </row>
    <row r="17" spans="2:71" ht="18.4" customHeight="1">
      <c r="B17" s="28"/>
      <c r="C17" s="29"/>
      <c r="D17" s="29"/>
      <c r="E17" s="35" t="s">
        <v>35</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31</v>
      </c>
      <c r="AL17" s="29"/>
      <c r="AM17" s="29"/>
      <c r="AN17" s="35" t="s">
        <v>23</v>
      </c>
      <c r="AO17" s="29"/>
      <c r="AP17" s="29"/>
      <c r="AQ17" s="31"/>
      <c r="BE17" s="352"/>
      <c r="BS17" s="24" t="s">
        <v>36</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52"/>
      <c r="BS18" s="24" t="s">
        <v>8</v>
      </c>
    </row>
    <row r="19" spans="2:71" ht="14.45" customHeight="1">
      <c r="B19" s="28"/>
      <c r="C19" s="29"/>
      <c r="D19" s="37" t="s">
        <v>37</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52"/>
      <c r="BS19" s="24" t="s">
        <v>8</v>
      </c>
    </row>
    <row r="20" spans="2:71" ht="16.5" customHeight="1">
      <c r="B20" s="28"/>
      <c r="C20" s="29"/>
      <c r="D20" s="29"/>
      <c r="E20" s="358" t="s">
        <v>23</v>
      </c>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29"/>
      <c r="AP20" s="29"/>
      <c r="AQ20" s="31"/>
      <c r="BE20" s="352"/>
      <c r="BS20" s="24" t="s">
        <v>36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52"/>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52"/>
    </row>
    <row r="23" spans="2:57" s="1" customFormat="1" ht="25.9" customHeight="1">
      <c r="B23" s="41"/>
      <c r="C23" s="42"/>
      <c r="D23" s="43" t="s">
        <v>38</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59">
        <f>ROUND(AG51,2)</f>
        <v>0</v>
      </c>
      <c r="AL23" s="360"/>
      <c r="AM23" s="360"/>
      <c r="AN23" s="360"/>
      <c r="AO23" s="360"/>
      <c r="AP23" s="42"/>
      <c r="AQ23" s="45"/>
      <c r="BE23" s="352"/>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52"/>
    </row>
    <row r="25" spans="2:57" s="1" customFormat="1" ht="13.5">
      <c r="B25" s="41"/>
      <c r="C25" s="42"/>
      <c r="D25" s="42"/>
      <c r="E25" s="42"/>
      <c r="F25" s="42"/>
      <c r="G25" s="42"/>
      <c r="H25" s="42"/>
      <c r="I25" s="42"/>
      <c r="J25" s="42"/>
      <c r="K25" s="42"/>
      <c r="L25" s="361" t="s">
        <v>39</v>
      </c>
      <c r="M25" s="361"/>
      <c r="N25" s="361"/>
      <c r="O25" s="361"/>
      <c r="P25" s="42"/>
      <c r="Q25" s="42"/>
      <c r="R25" s="42"/>
      <c r="S25" s="42"/>
      <c r="T25" s="42"/>
      <c r="U25" s="42"/>
      <c r="V25" s="42"/>
      <c r="W25" s="361" t="s">
        <v>40</v>
      </c>
      <c r="X25" s="361"/>
      <c r="Y25" s="361"/>
      <c r="Z25" s="361"/>
      <c r="AA25" s="361"/>
      <c r="AB25" s="361"/>
      <c r="AC25" s="361"/>
      <c r="AD25" s="361"/>
      <c r="AE25" s="361"/>
      <c r="AF25" s="42"/>
      <c r="AG25" s="42"/>
      <c r="AH25" s="42"/>
      <c r="AI25" s="42"/>
      <c r="AJ25" s="42"/>
      <c r="AK25" s="361" t="s">
        <v>41</v>
      </c>
      <c r="AL25" s="361"/>
      <c r="AM25" s="361"/>
      <c r="AN25" s="361"/>
      <c r="AO25" s="361"/>
      <c r="AP25" s="42"/>
      <c r="AQ25" s="45"/>
      <c r="BE25" s="352"/>
    </row>
    <row r="26" spans="2:57" s="2" customFormat="1" ht="14.45" customHeight="1">
      <c r="B26" s="47"/>
      <c r="C26" s="48"/>
      <c r="D26" s="49" t="s">
        <v>42</v>
      </c>
      <c r="E26" s="48"/>
      <c r="F26" s="49" t="s">
        <v>43</v>
      </c>
      <c r="G26" s="48"/>
      <c r="H26" s="48"/>
      <c r="I26" s="48"/>
      <c r="J26" s="48"/>
      <c r="K26" s="48"/>
      <c r="L26" s="362">
        <v>0.21</v>
      </c>
      <c r="M26" s="363"/>
      <c r="N26" s="363"/>
      <c r="O26" s="363"/>
      <c r="P26" s="48"/>
      <c r="Q26" s="48"/>
      <c r="R26" s="48"/>
      <c r="S26" s="48"/>
      <c r="T26" s="48"/>
      <c r="U26" s="48"/>
      <c r="V26" s="48"/>
      <c r="W26" s="364">
        <f>ROUND(AZ51,2)</f>
        <v>0</v>
      </c>
      <c r="X26" s="363"/>
      <c r="Y26" s="363"/>
      <c r="Z26" s="363"/>
      <c r="AA26" s="363"/>
      <c r="AB26" s="363"/>
      <c r="AC26" s="363"/>
      <c r="AD26" s="363"/>
      <c r="AE26" s="363"/>
      <c r="AF26" s="48"/>
      <c r="AG26" s="48"/>
      <c r="AH26" s="48"/>
      <c r="AI26" s="48"/>
      <c r="AJ26" s="48"/>
      <c r="AK26" s="364">
        <f>ROUND(AV51,2)</f>
        <v>0</v>
      </c>
      <c r="AL26" s="363"/>
      <c r="AM26" s="363"/>
      <c r="AN26" s="363"/>
      <c r="AO26" s="363"/>
      <c r="AP26" s="48"/>
      <c r="AQ26" s="50"/>
      <c r="BE26" s="352"/>
    </row>
    <row r="27" spans="2:57" s="2" customFormat="1" ht="14.45" customHeight="1">
      <c r="B27" s="47"/>
      <c r="C27" s="48"/>
      <c r="D27" s="48"/>
      <c r="E27" s="48"/>
      <c r="F27" s="49" t="s">
        <v>44</v>
      </c>
      <c r="G27" s="48"/>
      <c r="H27" s="48"/>
      <c r="I27" s="48"/>
      <c r="J27" s="48"/>
      <c r="K27" s="48"/>
      <c r="L27" s="362">
        <v>0.15</v>
      </c>
      <c r="M27" s="363"/>
      <c r="N27" s="363"/>
      <c r="O27" s="363"/>
      <c r="P27" s="48"/>
      <c r="Q27" s="48"/>
      <c r="R27" s="48"/>
      <c r="S27" s="48"/>
      <c r="T27" s="48"/>
      <c r="U27" s="48"/>
      <c r="V27" s="48"/>
      <c r="W27" s="364">
        <f>ROUND(BA51,2)</f>
        <v>0</v>
      </c>
      <c r="X27" s="363"/>
      <c r="Y27" s="363"/>
      <c r="Z27" s="363"/>
      <c r="AA27" s="363"/>
      <c r="AB27" s="363"/>
      <c r="AC27" s="363"/>
      <c r="AD27" s="363"/>
      <c r="AE27" s="363"/>
      <c r="AF27" s="48"/>
      <c r="AG27" s="48"/>
      <c r="AH27" s="48"/>
      <c r="AI27" s="48"/>
      <c r="AJ27" s="48"/>
      <c r="AK27" s="364">
        <f>ROUND(AW51,2)</f>
        <v>0</v>
      </c>
      <c r="AL27" s="363"/>
      <c r="AM27" s="363"/>
      <c r="AN27" s="363"/>
      <c r="AO27" s="363"/>
      <c r="AP27" s="48"/>
      <c r="AQ27" s="50"/>
      <c r="BE27" s="352"/>
    </row>
    <row r="28" spans="2:57" s="2" customFormat="1" ht="14.45" customHeight="1" hidden="1">
      <c r="B28" s="47"/>
      <c r="C28" s="48"/>
      <c r="D28" s="48"/>
      <c r="E28" s="48"/>
      <c r="F28" s="49" t="s">
        <v>45</v>
      </c>
      <c r="G28" s="48"/>
      <c r="H28" s="48"/>
      <c r="I28" s="48"/>
      <c r="J28" s="48"/>
      <c r="K28" s="48"/>
      <c r="L28" s="362">
        <v>0.21</v>
      </c>
      <c r="M28" s="363"/>
      <c r="N28" s="363"/>
      <c r="O28" s="363"/>
      <c r="P28" s="48"/>
      <c r="Q28" s="48"/>
      <c r="R28" s="48"/>
      <c r="S28" s="48"/>
      <c r="T28" s="48"/>
      <c r="U28" s="48"/>
      <c r="V28" s="48"/>
      <c r="W28" s="364">
        <f>ROUND(BB51,2)</f>
        <v>0</v>
      </c>
      <c r="X28" s="363"/>
      <c r="Y28" s="363"/>
      <c r="Z28" s="363"/>
      <c r="AA28" s="363"/>
      <c r="AB28" s="363"/>
      <c r="AC28" s="363"/>
      <c r="AD28" s="363"/>
      <c r="AE28" s="363"/>
      <c r="AF28" s="48"/>
      <c r="AG28" s="48"/>
      <c r="AH28" s="48"/>
      <c r="AI28" s="48"/>
      <c r="AJ28" s="48"/>
      <c r="AK28" s="364">
        <v>0</v>
      </c>
      <c r="AL28" s="363"/>
      <c r="AM28" s="363"/>
      <c r="AN28" s="363"/>
      <c r="AO28" s="363"/>
      <c r="AP28" s="48"/>
      <c r="AQ28" s="50"/>
      <c r="BE28" s="352"/>
    </row>
    <row r="29" spans="2:57" s="2" customFormat="1" ht="14.45" customHeight="1" hidden="1">
      <c r="B29" s="47"/>
      <c r="C29" s="48"/>
      <c r="D29" s="48"/>
      <c r="E29" s="48"/>
      <c r="F29" s="49" t="s">
        <v>46</v>
      </c>
      <c r="G29" s="48"/>
      <c r="H29" s="48"/>
      <c r="I29" s="48"/>
      <c r="J29" s="48"/>
      <c r="K29" s="48"/>
      <c r="L29" s="362">
        <v>0.15</v>
      </c>
      <c r="M29" s="363"/>
      <c r="N29" s="363"/>
      <c r="O29" s="363"/>
      <c r="P29" s="48"/>
      <c r="Q29" s="48"/>
      <c r="R29" s="48"/>
      <c r="S29" s="48"/>
      <c r="T29" s="48"/>
      <c r="U29" s="48"/>
      <c r="V29" s="48"/>
      <c r="W29" s="364">
        <f>ROUND(BC51,2)</f>
        <v>0</v>
      </c>
      <c r="X29" s="363"/>
      <c r="Y29" s="363"/>
      <c r="Z29" s="363"/>
      <c r="AA29" s="363"/>
      <c r="AB29" s="363"/>
      <c r="AC29" s="363"/>
      <c r="AD29" s="363"/>
      <c r="AE29" s="363"/>
      <c r="AF29" s="48"/>
      <c r="AG29" s="48"/>
      <c r="AH29" s="48"/>
      <c r="AI29" s="48"/>
      <c r="AJ29" s="48"/>
      <c r="AK29" s="364">
        <v>0</v>
      </c>
      <c r="AL29" s="363"/>
      <c r="AM29" s="363"/>
      <c r="AN29" s="363"/>
      <c r="AO29" s="363"/>
      <c r="AP29" s="48"/>
      <c r="AQ29" s="50"/>
      <c r="BE29" s="352"/>
    </row>
    <row r="30" spans="2:57" s="2" customFormat="1" ht="14.45" customHeight="1" hidden="1">
      <c r="B30" s="47"/>
      <c r="C30" s="48"/>
      <c r="D30" s="48"/>
      <c r="E30" s="48"/>
      <c r="F30" s="49" t="s">
        <v>47</v>
      </c>
      <c r="G30" s="48"/>
      <c r="H30" s="48"/>
      <c r="I30" s="48"/>
      <c r="J30" s="48"/>
      <c r="K30" s="48"/>
      <c r="L30" s="362">
        <v>0</v>
      </c>
      <c r="M30" s="363"/>
      <c r="N30" s="363"/>
      <c r="O30" s="363"/>
      <c r="P30" s="48"/>
      <c r="Q30" s="48"/>
      <c r="R30" s="48"/>
      <c r="S30" s="48"/>
      <c r="T30" s="48"/>
      <c r="U30" s="48"/>
      <c r="V30" s="48"/>
      <c r="W30" s="364">
        <f>ROUND(BD51,2)</f>
        <v>0</v>
      </c>
      <c r="X30" s="363"/>
      <c r="Y30" s="363"/>
      <c r="Z30" s="363"/>
      <c r="AA30" s="363"/>
      <c r="AB30" s="363"/>
      <c r="AC30" s="363"/>
      <c r="AD30" s="363"/>
      <c r="AE30" s="363"/>
      <c r="AF30" s="48"/>
      <c r="AG30" s="48"/>
      <c r="AH30" s="48"/>
      <c r="AI30" s="48"/>
      <c r="AJ30" s="48"/>
      <c r="AK30" s="364">
        <v>0</v>
      </c>
      <c r="AL30" s="363"/>
      <c r="AM30" s="363"/>
      <c r="AN30" s="363"/>
      <c r="AO30" s="363"/>
      <c r="AP30" s="48"/>
      <c r="AQ30" s="50"/>
      <c r="BE30" s="352"/>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52"/>
    </row>
    <row r="32" spans="2:57" s="1" customFormat="1" ht="25.9" customHeight="1">
      <c r="B32" s="41"/>
      <c r="C32" s="51"/>
      <c r="D32" s="52" t="s">
        <v>48</v>
      </c>
      <c r="E32" s="53"/>
      <c r="F32" s="53"/>
      <c r="G32" s="53"/>
      <c r="H32" s="53"/>
      <c r="I32" s="53"/>
      <c r="J32" s="53"/>
      <c r="K32" s="53"/>
      <c r="L32" s="53"/>
      <c r="M32" s="53"/>
      <c r="N32" s="53"/>
      <c r="O32" s="53"/>
      <c r="P32" s="53"/>
      <c r="Q32" s="53"/>
      <c r="R32" s="53"/>
      <c r="S32" s="53"/>
      <c r="T32" s="54" t="s">
        <v>49</v>
      </c>
      <c r="U32" s="53"/>
      <c r="V32" s="53"/>
      <c r="W32" s="53"/>
      <c r="X32" s="365" t="s">
        <v>50</v>
      </c>
      <c r="Y32" s="366"/>
      <c r="Z32" s="366"/>
      <c r="AA32" s="366"/>
      <c r="AB32" s="366"/>
      <c r="AC32" s="53"/>
      <c r="AD32" s="53"/>
      <c r="AE32" s="53"/>
      <c r="AF32" s="53"/>
      <c r="AG32" s="53"/>
      <c r="AH32" s="53"/>
      <c r="AI32" s="53"/>
      <c r="AJ32" s="53"/>
      <c r="AK32" s="367">
        <f>SUM(AK23:AK30)</f>
        <v>0</v>
      </c>
      <c r="AL32" s="366"/>
      <c r="AM32" s="366"/>
      <c r="AN32" s="366"/>
      <c r="AO32" s="368"/>
      <c r="AP32" s="51"/>
      <c r="AQ32" s="55"/>
      <c r="BE32" s="352"/>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51</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2017140400k</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69" t="str">
        <f>K6</f>
        <v>NÁSTAVBA UČEBEN A STAVEBNÍ ÚPRAVYJÍDELNY A ŠKOLNÍ DRUŽINY ZŠ A MŠ DĚLNICKÁ KARVINÁ</v>
      </c>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24</v>
      </c>
      <c r="D44" s="63"/>
      <c r="E44" s="63"/>
      <c r="F44" s="63"/>
      <c r="G44" s="63"/>
      <c r="H44" s="63"/>
      <c r="I44" s="63"/>
      <c r="J44" s="63"/>
      <c r="K44" s="63"/>
      <c r="L44" s="72" t="str">
        <f>IF(K8="","",K8)</f>
        <v>Karviná</v>
      </c>
      <c r="M44" s="63"/>
      <c r="N44" s="63"/>
      <c r="O44" s="63"/>
      <c r="P44" s="63"/>
      <c r="Q44" s="63"/>
      <c r="R44" s="63"/>
      <c r="S44" s="63"/>
      <c r="T44" s="63"/>
      <c r="U44" s="63"/>
      <c r="V44" s="63"/>
      <c r="W44" s="63"/>
      <c r="X44" s="63"/>
      <c r="Y44" s="63"/>
      <c r="Z44" s="63"/>
      <c r="AA44" s="63"/>
      <c r="AB44" s="63"/>
      <c r="AC44" s="63"/>
      <c r="AD44" s="63"/>
      <c r="AE44" s="63"/>
      <c r="AF44" s="63"/>
      <c r="AG44" s="63"/>
      <c r="AH44" s="63"/>
      <c r="AI44" s="65" t="s">
        <v>26</v>
      </c>
      <c r="AJ44" s="63"/>
      <c r="AK44" s="63"/>
      <c r="AL44" s="63"/>
      <c r="AM44" s="371" t="str">
        <f>IF(AN8="","",AN8)</f>
        <v>14. 4. 2017</v>
      </c>
      <c r="AN44" s="371"/>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28</v>
      </c>
      <c r="D46" s="63"/>
      <c r="E46" s="63"/>
      <c r="F46" s="63"/>
      <c r="G46" s="63"/>
      <c r="H46" s="63"/>
      <c r="I46" s="63"/>
      <c r="J46" s="63"/>
      <c r="K46" s="63"/>
      <c r="L46" s="66" t="str">
        <f>IF(E11="","",E11)</f>
        <v>Statutární město Karviná</v>
      </c>
      <c r="M46" s="63"/>
      <c r="N46" s="63"/>
      <c r="O46" s="63"/>
      <c r="P46" s="63"/>
      <c r="Q46" s="63"/>
      <c r="R46" s="63"/>
      <c r="S46" s="63"/>
      <c r="T46" s="63"/>
      <c r="U46" s="63"/>
      <c r="V46" s="63"/>
      <c r="W46" s="63"/>
      <c r="X46" s="63"/>
      <c r="Y46" s="63"/>
      <c r="Z46" s="63"/>
      <c r="AA46" s="63"/>
      <c r="AB46" s="63"/>
      <c r="AC46" s="63"/>
      <c r="AD46" s="63"/>
      <c r="AE46" s="63"/>
      <c r="AF46" s="63"/>
      <c r="AG46" s="63"/>
      <c r="AH46" s="63"/>
      <c r="AI46" s="65" t="s">
        <v>34</v>
      </c>
      <c r="AJ46" s="63"/>
      <c r="AK46" s="63"/>
      <c r="AL46" s="63"/>
      <c r="AM46" s="372" t="str">
        <f>IF(E17="","",E17)</f>
        <v>ATRIS s.r.o.</v>
      </c>
      <c r="AN46" s="372"/>
      <c r="AO46" s="372"/>
      <c r="AP46" s="372"/>
      <c r="AQ46" s="63"/>
      <c r="AR46" s="61"/>
      <c r="AS46" s="373" t="s">
        <v>52</v>
      </c>
      <c r="AT46" s="374"/>
      <c r="AU46" s="74"/>
      <c r="AV46" s="74"/>
      <c r="AW46" s="74"/>
      <c r="AX46" s="74"/>
      <c r="AY46" s="74"/>
      <c r="AZ46" s="74"/>
      <c r="BA46" s="74"/>
      <c r="BB46" s="74"/>
      <c r="BC46" s="74"/>
      <c r="BD46" s="75"/>
    </row>
    <row r="47" spans="2:56" s="1" customFormat="1" ht="13.5">
      <c r="B47" s="41"/>
      <c r="C47" s="65" t="s">
        <v>32</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5"/>
      <c r="AT47" s="376"/>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7"/>
      <c r="AT48" s="378"/>
      <c r="AU48" s="42"/>
      <c r="AV48" s="42"/>
      <c r="AW48" s="42"/>
      <c r="AX48" s="42"/>
      <c r="AY48" s="42"/>
      <c r="AZ48" s="42"/>
      <c r="BA48" s="42"/>
      <c r="BB48" s="42"/>
      <c r="BC48" s="42"/>
      <c r="BD48" s="78"/>
    </row>
    <row r="49" spans="2:56" s="1" customFormat="1" ht="29.25" customHeight="1">
      <c r="B49" s="41"/>
      <c r="C49" s="379" t="s">
        <v>53</v>
      </c>
      <c r="D49" s="380"/>
      <c r="E49" s="380"/>
      <c r="F49" s="380"/>
      <c r="G49" s="380"/>
      <c r="H49" s="79"/>
      <c r="I49" s="381" t="s">
        <v>54</v>
      </c>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2" t="s">
        <v>55</v>
      </c>
      <c r="AH49" s="380"/>
      <c r="AI49" s="380"/>
      <c r="AJ49" s="380"/>
      <c r="AK49" s="380"/>
      <c r="AL49" s="380"/>
      <c r="AM49" s="380"/>
      <c r="AN49" s="381" t="s">
        <v>56</v>
      </c>
      <c r="AO49" s="380"/>
      <c r="AP49" s="380"/>
      <c r="AQ49" s="80" t="s">
        <v>57</v>
      </c>
      <c r="AR49" s="61"/>
      <c r="AS49" s="81" t="s">
        <v>58</v>
      </c>
      <c r="AT49" s="82" t="s">
        <v>59</v>
      </c>
      <c r="AU49" s="82" t="s">
        <v>60</v>
      </c>
      <c r="AV49" s="82" t="s">
        <v>61</v>
      </c>
      <c r="AW49" s="82" t="s">
        <v>62</v>
      </c>
      <c r="AX49" s="82" t="s">
        <v>63</v>
      </c>
      <c r="AY49" s="82" t="s">
        <v>64</v>
      </c>
      <c r="AZ49" s="82" t="s">
        <v>65</v>
      </c>
      <c r="BA49" s="82" t="s">
        <v>66</v>
      </c>
      <c r="BB49" s="82" t="s">
        <v>67</v>
      </c>
      <c r="BC49" s="82" t="s">
        <v>68</v>
      </c>
      <c r="BD49" s="83" t="s">
        <v>69</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70</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86">
        <f>ROUND(SUM(AG52:AG66),2)</f>
        <v>0</v>
      </c>
      <c r="AH51" s="386"/>
      <c r="AI51" s="386"/>
      <c r="AJ51" s="386"/>
      <c r="AK51" s="386"/>
      <c r="AL51" s="386"/>
      <c r="AM51" s="386"/>
      <c r="AN51" s="387">
        <f aca="true" t="shared" si="0" ref="AN51:AN66">SUM(AG51,AT51)</f>
        <v>0</v>
      </c>
      <c r="AO51" s="387"/>
      <c r="AP51" s="387"/>
      <c r="AQ51" s="89" t="s">
        <v>23</v>
      </c>
      <c r="AR51" s="71"/>
      <c r="AS51" s="90">
        <f>ROUND(SUM(AS52:AS66),2)</f>
        <v>0</v>
      </c>
      <c r="AT51" s="91">
        <f aca="true" t="shared" si="1" ref="AT51:AT66">ROUND(SUM(AV51:AW51),2)</f>
        <v>0</v>
      </c>
      <c r="AU51" s="92">
        <f>ROUND(SUM(AU52:AU66),5)</f>
        <v>0</v>
      </c>
      <c r="AV51" s="91">
        <f>ROUND(AZ51*L26,2)</f>
        <v>0</v>
      </c>
      <c r="AW51" s="91">
        <f>ROUND(BA51*L27,2)</f>
        <v>0</v>
      </c>
      <c r="AX51" s="91">
        <f>ROUND(BB51*L26,2)</f>
        <v>0</v>
      </c>
      <c r="AY51" s="91">
        <f>ROUND(BC51*L27,2)</f>
        <v>0</v>
      </c>
      <c r="AZ51" s="91">
        <f>ROUND(SUM(AZ52:AZ66),2)</f>
        <v>0</v>
      </c>
      <c r="BA51" s="91">
        <f>ROUND(SUM(BA52:BA66),2)</f>
        <v>0</v>
      </c>
      <c r="BB51" s="91">
        <f>ROUND(SUM(BB52:BB66),2)</f>
        <v>0</v>
      </c>
      <c r="BC51" s="91">
        <f>ROUND(SUM(BC52:BC66),2)</f>
        <v>0</v>
      </c>
      <c r="BD51" s="93">
        <f>ROUND(SUM(BD52:BD66),2)</f>
        <v>0</v>
      </c>
      <c r="BS51" s="94" t="s">
        <v>71</v>
      </c>
      <c r="BT51" s="94" t="s">
        <v>72</v>
      </c>
      <c r="BU51" s="95" t="s">
        <v>73</v>
      </c>
      <c r="BV51" s="94" t="s">
        <v>74</v>
      </c>
      <c r="BW51" s="94" t="s">
        <v>7</v>
      </c>
      <c r="BX51" s="94" t="s">
        <v>75</v>
      </c>
      <c r="CL51" s="94" t="s">
        <v>21</v>
      </c>
    </row>
    <row r="52" spans="1:91" s="5" customFormat="1" ht="47.25" customHeight="1">
      <c r="A52" s="96" t="s">
        <v>76</v>
      </c>
      <c r="B52" s="97"/>
      <c r="C52" s="98"/>
      <c r="D52" s="385" t="s">
        <v>77</v>
      </c>
      <c r="E52" s="385"/>
      <c r="F52" s="385"/>
      <c r="G52" s="385"/>
      <c r="H52" s="385"/>
      <c r="I52" s="99"/>
      <c r="J52" s="385" t="s">
        <v>19</v>
      </c>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3">
        <f>'001 - NÁSTAVBA UČEBEN A S...'!J27</f>
        <v>0</v>
      </c>
      <c r="AH52" s="384"/>
      <c r="AI52" s="384"/>
      <c r="AJ52" s="384"/>
      <c r="AK52" s="384"/>
      <c r="AL52" s="384"/>
      <c r="AM52" s="384"/>
      <c r="AN52" s="383">
        <f t="shared" si="0"/>
        <v>0</v>
      </c>
      <c r="AO52" s="384"/>
      <c r="AP52" s="384"/>
      <c r="AQ52" s="100" t="s">
        <v>78</v>
      </c>
      <c r="AR52" s="101"/>
      <c r="AS52" s="102">
        <v>0</v>
      </c>
      <c r="AT52" s="103">
        <f t="shared" si="1"/>
        <v>0</v>
      </c>
      <c r="AU52" s="104">
        <f>'001 - NÁSTAVBA UČEBEN A S...'!P103</f>
        <v>0</v>
      </c>
      <c r="AV52" s="103">
        <f>'001 - NÁSTAVBA UČEBEN A S...'!J30</f>
        <v>0</v>
      </c>
      <c r="AW52" s="103">
        <f>'001 - NÁSTAVBA UČEBEN A S...'!J31</f>
        <v>0</v>
      </c>
      <c r="AX52" s="103">
        <f>'001 - NÁSTAVBA UČEBEN A S...'!J32</f>
        <v>0</v>
      </c>
      <c r="AY52" s="103">
        <f>'001 - NÁSTAVBA UČEBEN A S...'!J33</f>
        <v>0</v>
      </c>
      <c r="AZ52" s="103">
        <f>'001 - NÁSTAVBA UČEBEN A S...'!F30</f>
        <v>0</v>
      </c>
      <c r="BA52" s="103">
        <f>'001 - NÁSTAVBA UČEBEN A S...'!F31</f>
        <v>0</v>
      </c>
      <c r="BB52" s="103">
        <f>'001 - NÁSTAVBA UČEBEN A S...'!F32</f>
        <v>0</v>
      </c>
      <c r="BC52" s="103">
        <f>'001 - NÁSTAVBA UČEBEN A S...'!F33</f>
        <v>0</v>
      </c>
      <c r="BD52" s="105">
        <f>'001 - NÁSTAVBA UČEBEN A S...'!F34</f>
        <v>0</v>
      </c>
      <c r="BT52" s="106" t="s">
        <v>79</v>
      </c>
      <c r="BV52" s="106" t="s">
        <v>74</v>
      </c>
      <c r="BW52" s="106" t="s">
        <v>80</v>
      </c>
      <c r="BX52" s="106" t="s">
        <v>7</v>
      </c>
      <c r="CL52" s="106" t="s">
        <v>21</v>
      </c>
      <c r="CM52" s="106" t="s">
        <v>81</v>
      </c>
    </row>
    <row r="53" spans="1:91" s="5" customFormat="1" ht="16.5" customHeight="1">
      <c r="A53" s="96" t="s">
        <v>76</v>
      </c>
      <c r="B53" s="97"/>
      <c r="C53" s="98"/>
      <c r="D53" s="385" t="s">
        <v>82</v>
      </c>
      <c r="E53" s="385"/>
      <c r="F53" s="385"/>
      <c r="G53" s="385"/>
      <c r="H53" s="385"/>
      <c r="I53" s="99"/>
      <c r="J53" s="385" t="s">
        <v>83</v>
      </c>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3">
        <f>'001,1 - Zdravotechnika '!J27</f>
        <v>0</v>
      </c>
      <c r="AH53" s="384"/>
      <c r="AI53" s="384"/>
      <c r="AJ53" s="384"/>
      <c r="AK53" s="384"/>
      <c r="AL53" s="384"/>
      <c r="AM53" s="384"/>
      <c r="AN53" s="383">
        <f t="shared" si="0"/>
        <v>0</v>
      </c>
      <c r="AO53" s="384"/>
      <c r="AP53" s="384"/>
      <c r="AQ53" s="100" t="s">
        <v>78</v>
      </c>
      <c r="AR53" s="101"/>
      <c r="AS53" s="102">
        <v>0</v>
      </c>
      <c r="AT53" s="103">
        <f t="shared" si="1"/>
        <v>0</v>
      </c>
      <c r="AU53" s="104">
        <f>'001,1 - Zdravotechnika '!P92</f>
        <v>0</v>
      </c>
      <c r="AV53" s="103">
        <f>'001,1 - Zdravotechnika '!J30</f>
        <v>0</v>
      </c>
      <c r="AW53" s="103">
        <f>'001,1 - Zdravotechnika '!J31</f>
        <v>0</v>
      </c>
      <c r="AX53" s="103">
        <f>'001,1 - Zdravotechnika '!J32</f>
        <v>0</v>
      </c>
      <c r="AY53" s="103">
        <f>'001,1 - Zdravotechnika '!J33</f>
        <v>0</v>
      </c>
      <c r="AZ53" s="103">
        <f>'001,1 - Zdravotechnika '!F30</f>
        <v>0</v>
      </c>
      <c r="BA53" s="103">
        <f>'001,1 - Zdravotechnika '!F31</f>
        <v>0</v>
      </c>
      <c r="BB53" s="103">
        <f>'001,1 - Zdravotechnika '!F32</f>
        <v>0</v>
      </c>
      <c r="BC53" s="103">
        <f>'001,1 - Zdravotechnika '!F33</f>
        <v>0</v>
      </c>
      <c r="BD53" s="105">
        <f>'001,1 - Zdravotechnika '!F34</f>
        <v>0</v>
      </c>
      <c r="BT53" s="106" t="s">
        <v>79</v>
      </c>
      <c r="BV53" s="106" t="s">
        <v>74</v>
      </c>
      <c r="BW53" s="106" t="s">
        <v>84</v>
      </c>
      <c r="BX53" s="106" t="s">
        <v>7</v>
      </c>
      <c r="CL53" s="106" t="s">
        <v>21</v>
      </c>
      <c r="CM53" s="106" t="s">
        <v>81</v>
      </c>
    </row>
    <row r="54" spans="1:91" s="5" customFormat="1" ht="16.5" customHeight="1">
      <c r="A54" s="96" t="s">
        <v>76</v>
      </c>
      <c r="B54" s="97"/>
      <c r="C54" s="98"/>
      <c r="D54" s="385" t="s">
        <v>85</v>
      </c>
      <c r="E54" s="385"/>
      <c r="F54" s="385"/>
      <c r="G54" s="385"/>
      <c r="H54" s="385"/>
      <c r="I54" s="99"/>
      <c r="J54" s="385" t="s">
        <v>86</v>
      </c>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3">
        <f>'002 - Venkovní učebna'!J27</f>
        <v>0</v>
      </c>
      <c r="AH54" s="384"/>
      <c r="AI54" s="384"/>
      <c r="AJ54" s="384"/>
      <c r="AK54" s="384"/>
      <c r="AL54" s="384"/>
      <c r="AM54" s="384"/>
      <c r="AN54" s="383">
        <f t="shared" si="0"/>
        <v>0</v>
      </c>
      <c r="AO54" s="384"/>
      <c r="AP54" s="384"/>
      <c r="AQ54" s="100" t="s">
        <v>78</v>
      </c>
      <c r="AR54" s="101"/>
      <c r="AS54" s="102">
        <v>0</v>
      </c>
      <c r="AT54" s="103">
        <f t="shared" si="1"/>
        <v>0</v>
      </c>
      <c r="AU54" s="104">
        <f>'002 - Venkovní učebna'!P84</f>
        <v>0</v>
      </c>
      <c r="AV54" s="103">
        <f>'002 - Venkovní učebna'!J30</f>
        <v>0</v>
      </c>
      <c r="AW54" s="103">
        <f>'002 - Venkovní učebna'!J31</f>
        <v>0</v>
      </c>
      <c r="AX54" s="103">
        <f>'002 - Venkovní učebna'!J32</f>
        <v>0</v>
      </c>
      <c r="AY54" s="103">
        <f>'002 - Venkovní učebna'!J33</f>
        <v>0</v>
      </c>
      <c r="AZ54" s="103">
        <f>'002 - Venkovní učebna'!F30</f>
        <v>0</v>
      </c>
      <c r="BA54" s="103">
        <f>'002 - Venkovní učebna'!F31</f>
        <v>0</v>
      </c>
      <c r="BB54" s="103">
        <f>'002 - Venkovní učebna'!F32</f>
        <v>0</v>
      </c>
      <c r="BC54" s="103">
        <f>'002 - Venkovní učebna'!F33</f>
        <v>0</v>
      </c>
      <c r="BD54" s="105">
        <f>'002 - Venkovní učebna'!F34</f>
        <v>0</v>
      </c>
      <c r="BT54" s="106" t="s">
        <v>79</v>
      </c>
      <c r="BV54" s="106" t="s">
        <v>74</v>
      </c>
      <c r="BW54" s="106" t="s">
        <v>87</v>
      </c>
      <c r="BX54" s="106" t="s">
        <v>7</v>
      </c>
      <c r="CL54" s="106" t="s">
        <v>21</v>
      </c>
      <c r="CM54" s="106" t="s">
        <v>81</v>
      </c>
    </row>
    <row r="55" spans="1:91" s="5" customFormat="1" ht="16.5" customHeight="1">
      <c r="A55" s="96" t="s">
        <v>76</v>
      </c>
      <c r="B55" s="97"/>
      <c r="C55" s="98"/>
      <c r="D55" s="385" t="s">
        <v>88</v>
      </c>
      <c r="E55" s="385"/>
      <c r="F55" s="385"/>
      <c r="G55" s="385"/>
      <c r="H55" s="385"/>
      <c r="I55" s="99"/>
      <c r="J55" s="385" t="s">
        <v>89</v>
      </c>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3">
        <f>'003 - Venkovní prostranství'!J27</f>
        <v>0</v>
      </c>
      <c r="AH55" s="384"/>
      <c r="AI55" s="384"/>
      <c r="AJ55" s="384"/>
      <c r="AK55" s="384"/>
      <c r="AL55" s="384"/>
      <c r="AM55" s="384"/>
      <c r="AN55" s="383">
        <f t="shared" si="0"/>
        <v>0</v>
      </c>
      <c r="AO55" s="384"/>
      <c r="AP55" s="384"/>
      <c r="AQ55" s="100" t="s">
        <v>78</v>
      </c>
      <c r="AR55" s="101"/>
      <c r="AS55" s="102">
        <v>0</v>
      </c>
      <c r="AT55" s="103">
        <f t="shared" si="1"/>
        <v>0</v>
      </c>
      <c r="AU55" s="104">
        <f>'003 - Venkovní prostranství'!P85</f>
        <v>0</v>
      </c>
      <c r="AV55" s="103">
        <f>'003 - Venkovní prostranství'!J30</f>
        <v>0</v>
      </c>
      <c r="AW55" s="103">
        <f>'003 - Venkovní prostranství'!J31</f>
        <v>0</v>
      </c>
      <c r="AX55" s="103">
        <f>'003 - Venkovní prostranství'!J32</f>
        <v>0</v>
      </c>
      <c r="AY55" s="103">
        <f>'003 - Venkovní prostranství'!J33</f>
        <v>0</v>
      </c>
      <c r="AZ55" s="103">
        <f>'003 - Venkovní prostranství'!F30</f>
        <v>0</v>
      </c>
      <c r="BA55" s="103">
        <f>'003 - Venkovní prostranství'!F31</f>
        <v>0</v>
      </c>
      <c r="BB55" s="103">
        <f>'003 - Venkovní prostranství'!F32</f>
        <v>0</v>
      </c>
      <c r="BC55" s="103">
        <f>'003 - Venkovní prostranství'!F33</f>
        <v>0</v>
      </c>
      <c r="BD55" s="105">
        <f>'003 - Venkovní prostranství'!F34</f>
        <v>0</v>
      </c>
      <c r="BT55" s="106" t="s">
        <v>79</v>
      </c>
      <c r="BV55" s="106" t="s">
        <v>74</v>
      </c>
      <c r="BW55" s="106" t="s">
        <v>90</v>
      </c>
      <c r="BX55" s="106" t="s">
        <v>7</v>
      </c>
      <c r="CL55" s="106" t="s">
        <v>21</v>
      </c>
      <c r="CM55" s="106" t="s">
        <v>81</v>
      </c>
    </row>
    <row r="56" spans="1:91" s="5" customFormat="1" ht="16.5" customHeight="1">
      <c r="A56" s="96" t="s">
        <v>76</v>
      </c>
      <c r="B56" s="97"/>
      <c r="C56" s="98"/>
      <c r="D56" s="385" t="s">
        <v>91</v>
      </c>
      <c r="E56" s="385"/>
      <c r="F56" s="385"/>
      <c r="G56" s="385"/>
      <c r="H56" s="385"/>
      <c r="I56" s="99"/>
      <c r="J56" s="385" t="s">
        <v>92</v>
      </c>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3">
        <f>'004 - Zateplení 1.NP stáv...'!J27</f>
        <v>0</v>
      </c>
      <c r="AH56" s="384"/>
      <c r="AI56" s="384"/>
      <c r="AJ56" s="384"/>
      <c r="AK56" s="384"/>
      <c r="AL56" s="384"/>
      <c r="AM56" s="384"/>
      <c r="AN56" s="383">
        <f t="shared" si="0"/>
        <v>0</v>
      </c>
      <c r="AO56" s="384"/>
      <c r="AP56" s="384"/>
      <c r="AQ56" s="100" t="s">
        <v>78</v>
      </c>
      <c r="AR56" s="101"/>
      <c r="AS56" s="102">
        <v>0</v>
      </c>
      <c r="AT56" s="103">
        <f t="shared" si="1"/>
        <v>0</v>
      </c>
      <c r="AU56" s="104">
        <f>'004 - Zateplení 1.NP stáv...'!P87</f>
        <v>0</v>
      </c>
      <c r="AV56" s="103">
        <f>'004 - Zateplení 1.NP stáv...'!J30</f>
        <v>0</v>
      </c>
      <c r="AW56" s="103">
        <f>'004 - Zateplení 1.NP stáv...'!J31</f>
        <v>0</v>
      </c>
      <c r="AX56" s="103">
        <f>'004 - Zateplení 1.NP stáv...'!J32</f>
        <v>0</v>
      </c>
      <c r="AY56" s="103">
        <f>'004 - Zateplení 1.NP stáv...'!J33</f>
        <v>0</v>
      </c>
      <c r="AZ56" s="103">
        <f>'004 - Zateplení 1.NP stáv...'!F30</f>
        <v>0</v>
      </c>
      <c r="BA56" s="103">
        <f>'004 - Zateplení 1.NP stáv...'!F31</f>
        <v>0</v>
      </c>
      <c r="BB56" s="103">
        <f>'004 - Zateplení 1.NP stáv...'!F32</f>
        <v>0</v>
      </c>
      <c r="BC56" s="103">
        <f>'004 - Zateplení 1.NP stáv...'!F33</f>
        <v>0</v>
      </c>
      <c r="BD56" s="105">
        <f>'004 - Zateplení 1.NP stáv...'!F34</f>
        <v>0</v>
      </c>
      <c r="BT56" s="106" t="s">
        <v>79</v>
      </c>
      <c r="BV56" s="106" t="s">
        <v>74</v>
      </c>
      <c r="BW56" s="106" t="s">
        <v>93</v>
      </c>
      <c r="BX56" s="106" t="s">
        <v>7</v>
      </c>
      <c r="CL56" s="106" t="s">
        <v>21</v>
      </c>
      <c r="CM56" s="106" t="s">
        <v>81</v>
      </c>
    </row>
    <row r="57" spans="1:91" s="5" customFormat="1" ht="16.5" customHeight="1">
      <c r="A57" s="96" t="s">
        <v>76</v>
      </c>
      <c r="B57" s="97"/>
      <c r="C57" s="98"/>
      <c r="D57" s="385" t="s">
        <v>94</v>
      </c>
      <c r="E57" s="385"/>
      <c r="F57" s="385"/>
      <c r="G57" s="385"/>
      <c r="H57" s="385"/>
      <c r="I57" s="99"/>
      <c r="J57" s="385" t="s">
        <v>95</v>
      </c>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3">
        <f>'005 - Ostatní a vedlejší ...'!J27</f>
        <v>0</v>
      </c>
      <c r="AH57" s="384"/>
      <c r="AI57" s="384"/>
      <c r="AJ57" s="384"/>
      <c r="AK57" s="384"/>
      <c r="AL57" s="384"/>
      <c r="AM57" s="384"/>
      <c r="AN57" s="383">
        <f t="shared" si="0"/>
        <v>0</v>
      </c>
      <c r="AO57" s="384"/>
      <c r="AP57" s="384"/>
      <c r="AQ57" s="100" t="s">
        <v>78</v>
      </c>
      <c r="AR57" s="101"/>
      <c r="AS57" s="102">
        <v>0</v>
      </c>
      <c r="AT57" s="103">
        <f t="shared" si="1"/>
        <v>0</v>
      </c>
      <c r="AU57" s="104">
        <f>'005 - Ostatní a vedlejší ...'!P83</f>
        <v>0</v>
      </c>
      <c r="AV57" s="103">
        <f>'005 - Ostatní a vedlejší ...'!J30</f>
        <v>0</v>
      </c>
      <c r="AW57" s="103">
        <f>'005 - Ostatní a vedlejší ...'!J31</f>
        <v>0</v>
      </c>
      <c r="AX57" s="103">
        <f>'005 - Ostatní a vedlejší ...'!J32</f>
        <v>0</v>
      </c>
      <c r="AY57" s="103">
        <f>'005 - Ostatní a vedlejší ...'!J33</f>
        <v>0</v>
      </c>
      <c r="AZ57" s="103">
        <f>'005 - Ostatní a vedlejší ...'!F30</f>
        <v>0</v>
      </c>
      <c r="BA57" s="103">
        <f>'005 - Ostatní a vedlejší ...'!F31</f>
        <v>0</v>
      </c>
      <c r="BB57" s="103">
        <f>'005 - Ostatní a vedlejší ...'!F32</f>
        <v>0</v>
      </c>
      <c r="BC57" s="103">
        <f>'005 - Ostatní a vedlejší ...'!F33</f>
        <v>0</v>
      </c>
      <c r="BD57" s="105">
        <f>'005 - Ostatní a vedlejší ...'!F34</f>
        <v>0</v>
      </c>
      <c r="BT57" s="106" t="s">
        <v>79</v>
      </c>
      <c r="BV57" s="106" t="s">
        <v>74</v>
      </c>
      <c r="BW57" s="106" t="s">
        <v>96</v>
      </c>
      <c r="BX57" s="106" t="s">
        <v>7</v>
      </c>
      <c r="CL57" s="106" t="s">
        <v>21</v>
      </c>
      <c r="CM57" s="106" t="s">
        <v>81</v>
      </c>
    </row>
    <row r="58" spans="1:91" s="5" customFormat="1" ht="16.5" customHeight="1">
      <c r="A58" s="96" t="s">
        <v>76</v>
      </c>
      <c r="B58" s="97"/>
      <c r="C58" s="98"/>
      <c r="D58" s="385" t="s">
        <v>97</v>
      </c>
      <c r="E58" s="385"/>
      <c r="F58" s="385"/>
      <c r="G58" s="385"/>
      <c r="H58" s="385"/>
      <c r="I58" s="99"/>
      <c r="J58" s="385" t="s">
        <v>98</v>
      </c>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3">
        <f>'006 - IT'!J27</f>
        <v>0</v>
      </c>
      <c r="AH58" s="384"/>
      <c r="AI58" s="384"/>
      <c r="AJ58" s="384"/>
      <c r="AK58" s="384"/>
      <c r="AL58" s="384"/>
      <c r="AM58" s="384"/>
      <c r="AN58" s="383">
        <f t="shared" si="0"/>
        <v>0</v>
      </c>
      <c r="AO58" s="384"/>
      <c r="AP58" s="384"/>
      <c r="AQ58" s="100" t="s">
        <v>78</v>
      </c>
      <c r="AR58" s="101"/>
      <c r="AS58" s="102">
        <v>0</v>
      </c>
      <c r="AT58" s="103">
        <f t="shared" si="1"/>
        <v>0</v>
      </c>
      <c r="AU58" s="104">
        <f>'006 - IT'!P80</f>
        <v>0</v>
      </c>
      <c r="AV58" s="103">
        <f>'006 - IT'!J30</f>
        <v>0</v>
      </c>
      <c r="AW58" s="103">
        <f>'006 - IT'!J31</f>
        <v>0</v>
      </c>
      <c r="AX58" s="103">
        <f>'006 - IT'!J32</f>
        <v>0</v>
      </c>
      <c r="AY58" s="103">
        <f>'006 - IT'!J33</f>
        <v>0</v>
      </c>
      <c r="AZ58" s="103">
        <f>'006 - IT'!F30</f>
        <v>0</v>
      </c>
      <c r="BA58" s="103">
        <f>'006 - IT'!F31</f>
        <v>0</v>
      </c>
      <c r="BB58" s="103">
        <f>'006 - IT'!F32</f>
        <v>0</v>
      </c>
      <c r="BC58" s="103">
        <f>'006 - IT'!F33</f>
        <v>0</v>
      </c>
      <c r="BD58" s="105">
        <f>'006 - IT'!F34</f>
        <v>0</v>
      </c>
      <c r="BT58" s="106" t="s">
        <v>79</v>
      </c>
      <c r="BV58" s="106" t="s">
        <v>74</v>
      </c>
      <c r="BW58" s="106" t="s">
        <v>99</v>
      </c>
      <c r="BX58" s="106" t="s">
        <v>7</v>
      </c>
      <c r="CL58" s="106" t="s">
        <v>23</v>
      </c>
      <c r="CM58" s="106" t="s">
        <v>81</v>
      </c>
    </row>
    <row r="59" spans="1:91" s="5" customFormat="1" ht="16.5" customHeight="1">
      <c r="A59" s="96" t="s">
        <v>76</v>
      </c>
      <c r="B59" s="97"/>
      <c r="C59" s="98"/>
      <c r="D59" s="385" t="s">
        <v>100</v>
      </c>
      <c r="E59" s="385"/>
      <c r="F59" s="385"/>
      <c r="G59" s="385"/>
      <c r="H59" s="385"/>
      <c r="I59" s="99"/>
      <c r="J59" s="385" t="s">
        <v>101</v>
      </c>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3">
        <f>'007 - EZS, CCTV'!J27</f>
        <v>0</v>
      </c>
      <c r="AH59" s="384"/>
      <c r="AI59" s="384"/>
      <c r="AJ59" s="384"/>
      <c r="AK59" s="384"/>
      <c r="AL59" s="384"/>
      <c r="AM59" s="384"/>
      <c r="AN59" s="383">
        <f t="shared" si="0"/>
        <v>0</v>
      </c>
      <c r="AO59" s="384"/>
      <c r="AP59" s="384"/>
      <c r="AQ59" s="100" t="s">
        <v>78</v>
      </c>
      <c r="AR59" s="101"/>
      <c r="AS59" s="102">
        <v>0</v>
      </c>
      <c r="AT59" s="103">
        <f t="shared" si="1"/>
        <v>0</v>
      </c>
      <c r="AU59" s="104">
        <f>'007 - EZS, CCTV'!P79</f>
        <v>0</v>
      </c>
      <c r="AV59" s="103">
        <f>'007 - EZS, CCTV'!J30</f>
        <v>0</v>
      </c>
      <c r="AW59" s="103">
        <f>'007 - EZS, CCTV'!J31</f>
        <v>0</v>
      </c>
      <c r="AX59" s="103">
        <f>'007 - EZS, CCTV'!J32</f>
        <v>0</v>
      </c>
      <c r="AY59" s="103">
        <f>'007 - EZS, CCTV'!J33</f>
        <v>0</v>
      </c>
      <c r="AZ59" s="103">
        <f>'007 - EZS, CCTV'!F30</f>
        <v>0</v>
      </c>
      <c r="BA59" s="103">
        <f>'007 - EZS, CCTV'!F31</f>
        <v>0</v>
      </c>
      <c r="BB59" s="103">
        <f>'007 - EZS, CCTV'!F32</f>
        <v>0</v>
      </c>
      <c r="BC59" s="103">
        <f>'007 - EZS, CCTV'!F33</f>
        <v>0</v>
      </c>
      <c r="BD59" s="105">
        <f>'007 - EZS, CCTV'!F34</f>
        <v>0</v>
      </c>
      <c r="BT59" s="106" t="s">
        <v>79</v>
      </c>
      <c r="BV59" s="106" t="s">
        <v>74</v>
      </c>
      <c r="BW59" s="106" t="s">
        <v>102</v>
      </c>
      <c r="BX59" s="106" t="s">
        <v>7</v>
      </c>
      <c r="CL59" s="106" t="s">
        <v>21</v>
      </c>
      <c r="CM59" s="106" t="s">
        <v>81</v>
      </c>
    </row>
    <row r="60" spans="1:91" s="5" customFormat="1" ht="63" customHeight="1">
      <c r="A60" s="96" t="s">
        <v>76</v>
      </c>
      <c r="B60" s="97"/>
      <c r="C60" s="98"/>
      <c r="D60" s="385" t="s">
        <v>103</v>
      </c>
      <c r="E60" s="385"/>
      <c r="F60" s="385"/>
      <c r="G60" s="385"/>
      <c r="H60" s="385"/>
      <c r="I60" s="99"/>
      <c r="J60" s="385" t="s">
        <v>104</v>
      </c>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3">
        <f>'010 - NÁSTAVBA UČEBEN A S...'!J27</f>
        <v>0</v>
      </c>
      <c r="AH60" s="384"/>
      <c r="AI60" s="384"/>
      <c r="AJ60" s="384"/>
      <c r="AK60" s="384"/>
      <c r="AL60" s="384"/>
      <c r="AM60" s="384"/>
      <c r="AN60" s="383">
        <f t="shared" si="0"/>
        <v>0</v>
      </c>
      <c r="AO60" s="384"/>
      <c r="AP60" s="384"/>
      <c r="AQ60" s="100" t="s">
        <v>78</v>
      </c>
      <c r="AR60" s="101"/>
      <c r="AS60" s="102">
        <v>0</v>
      </c>
      <c r="AT60" s="103">
        <f t="shared" si="1"/>
        <v>0</v>
      </c>
      <c r="AU60" s="104">
        <f>'010 - NÁSTAVBA UČEBEN A S...'!P87</f>
        <v>0</v>
      </c>
      <c r="AV60" s="103">
        <f>'010 - NÁSTAVBA UČEBEN A S...'!J30</f>
        <v>0</v>
      </c>
      <c r="AW60" s="103">
        <f>'010 - NÁSTAVBA UČEBEN A S...'!J31</f>
        <v>0</v>
      </c>
      <c r="AX60" s="103">
        <f>'010 - NÁSTAVBA UČEBEN A S...'!J32</f>
        <v>0</v>
      </c>
      <c r="AY60" s="103">
        <f>'010 - NÁSTAVBA UČEBEN A S...'!J33</f>
        <v>0</v>
      </c>
      <c r="AZ60" s="103">
        <f>'010 - NÁSTAVBA UČEBEN A S...'!F30</f>
        <v>0</v>
      </c>
      <c r="BA60" s="103">
        <f>'010 - NÁSTAVBA UČEBEN A S...'!F31</f>
        <v>0</v>
      </c>
      <c r="BB60" s="103">
        <f>'010 - NÁSTAVBA UČEBEN A S...'!F32</f>
        <v>0</v>
      </c>
      <c r="BC60" s="103">
        <f>'010 - NÁSTAVBA UČEBEN A S...'!F33</f>
        <v>0</v>
      </c>
      <c r="BD60" s="105">
        <f>'010 - NÁSTAVBA UČEBEN A S...'!F34</f>
        <v>0</v>
      </c>
      <c r="BT60" s="106" t="s">
        <v>79</v>
      </c>
      <c r="BV60" s="106" t="s">
        <v>74</v>
      </c>
      <c r="BW60" s="106" t="s">
        <v>105</v>
      </c>
      <c r="BX60" s="106" t="s">
        <v>7</v>
      </c>
      <c r="CL60" s="106" t="s">
        <v>21</v>
      </c>
      <c r="CM60" s="106" t="s">
        <v>81</v>
      </c>
    </row>
    <row r="61" spans="1:91" s="5" customFormat="1" ht="16.5" customHeight="1">
      <c r="A61" s="96" t="s">
        <v>76</v>
      </c>
      <c r="B61" s="97"/>
      <c r="C61" s="98"/>
      <c r="D61" s="385" t="s">
        <v>106</v>
      </c>
      <c r="E61" s="385"/>
      <c r="F61" s="385"/>
      <c r="G61" s="385"/>
      <c r="H61" s="385"/>
      <c r="I61" s="99"/>
      <c r="J61" s="385" t="s">
        <v>107</v>
      </c>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3">
        <f>'011 - Vytápění'!J27</f>
        <v>0</v>
      </c>
      <c r="AH61" s="384"/>
      <c r="AI61" s="384"/>
      <c r="AJ61" s="384"/>
      <c r="AK61" s="384"/>
      <c r="AL61" s="384"/>
      <c r="AM61" s="384"/>
      <c r="AN61" s="383">
        <f t="shared" si="0"/>
        <v>0</v>
      </c>
      <c r="AO61" s="384"/>
      <c r="AP61" s="384"/>
      <c r="AQ61" s="100" t="s">
        <v>78</v>
      </c>
      <c r="AR61" s="101"/>
      <c r="AS61" s="102">
        <v>0</v>
      </c>
      <c r="AT61" s="103">
        <f t="shared" si="1"/>
        <v>0</v>
      </c>
      <c r="AU61" s="104">
        <f>'011 - Vytápění'!P83</f>
        <v>0</v>
      </c>
      <c r="AV61" s="103">
        <f>'011 - Vytápění'!J30</f>
        <v>0</v>
      </c>
      <c r="AW61" s="103">
        <f>'011 - Vytápění'!J31</f>
        <v>0</v>
      </c>
      <c r="AX61" s="103">
        <f>'011 - Vytápění'!J32</f>
        <v>0</v>
      </c>
      <c r="AY61" s="103">
        <f>'011 - Vytápění'!J33</f>
        <v>0</v>
      </c>
      <c r="AZ61" s="103">
        <f>'011 - Vytápění'!F30</f>
        <v>0</v>
      </c>
      <c r="BA61" s="103">
        <f>'011 - Vytápění'!F31</f>
        <v>0</v>
      </c>
      <c r="BB61" s="103">
        <f>'011 - Vytápění'!F32</f>
        <v>0</v>
      </c>
      <c r="BC61" s="103">
        <f>'011 - Vytápění'!F33</f>
        <v>0</v>
      </c>
      <c r="BD61" s="105">
        <f>'011 - Vytápění'!F34</f>
        <v>0</v>
      </c>
      <c r="BT61" s="106" t="s">
        <v>79</v>
      </c>
      <c r="BV61" s="106" t="s">
        <v>74</v>
      </c>
      <c r="BW61" s="106" t="s">
        <v>108</v>
      </c>
      <c r="BX61" s="106" t="s">
        <v>7</v>
      </c>
      <c r="CL61" s="106" t="s">
        <v>21</v>
      </c>
      <c r="CM61" s="106" t="s">
        <v>81</v>
      </c>
    </row>
    <row r="62" spans="1:91" s="5" customFormat="1" ht="16.5" customHeight="1">
      <c r="A62" s="96" t="s">
        <v>76</v>
      </c>
      <c r="B62" s="97"/>
      <c r="C62" s="98"/>
      <c r="D62" s="385" t="s">
        <v>109</v>
      </c>
      <c r="E62" s="385"/>
      <c r="F62" s="385"/>
      <c r="G62" s="385"/>
      <c r="H62" s="385"/>
      <c r="I62" s="99"/>
      <c r="J62" s="385" t="s">
        <v>110</v>
      </c>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3">
        <f>'012 - Elektroinstalace'!J27</f>
        <v>0</v>
      </c>
      <c r="AH62" s="384"/>
      <c r="AI62" s="384"/>
      <c r="AJ62" s="384"/>
      <c r="AK62" s="384"/>
      <c r="AL62" s="384"/>
      <c r="AM62" s="384"/>
      <c r="AN62" s="383">
        <f t="shared" si="0"/>
        <v>0</v>
      </c>
      <c r="AO62" s="384"/>
      <c r="AP62" s="384"/>
      <c r="AQ62" s="100" t="s">
        <v>78</v>
      </c>
      <c r="AR62" s="101"/>
      <c r="AS62" s="102">
        <v>0</v>
      </c>
      <c r="AT62" s="103">
        <f t="shared" si="1"/>
        <v>0</v>
      </c>
      <c r="AU62" s="104">
        <f>'012 - Elektroinstalace'!P86</f>
        <v>0</v>
      </c>
      <c r="AV62" s="103">
        <f>'012 - Elektroinstalace'!J30</f>
        <v>0</v>
      </c>
      <c r="AW62" s="103">
        <f>'012 - Elektroinstalace'!J31</f>
        <v>0</v>
      </c>
      <c r="AX62" s="103">
        <f>'012 - Elektroinstalace'!J32</f>
        <v>0</v>
      </c>
      <c r="AY62" s="103">
        <f>'012 - Elektroinstalace'!J33</f>
        <v>0</v>
      </c>
      <c r="AZ62" s="103">
        <f>'012 - Elektroinstalace'!F30</f>
        <v>0</v>
      </c>
      <c r="BA62" s="103">
        <f>'012 - Elektroinstalace'!F31</f>
        <v>0</v>
      </c>
      <c r="BB62" s="103">
        <f>'012 - Elektroinstalace'!F32</f>
        <v>0</v>
      </c>
      <c r="BC62" s="103">
        <f>'012 - Elektroinstalace'!F33</f>
        <v>0</v>
      </c>
      <c r="BD62" s="105">
        <f>'012 - Elektroinstalace'!F34</f>
        <v>0</v>
      </c>
      <c r="BT62" s="106" t="s">
        <v>79</v>
      </c>
      <c r="BV62" s="106" t="s">
        <v>74</v>
      </c>
      <c r="BW62" s="106" t="s">
        <v>111</v>
      </c>
      <c r="BX62" s="106" t="s">
        <v>7</v>
      </c>
      <c r="CL62" s="106" t="s">
        <v>21</v>
      </c>
      <c r="CM62" s="106" t="s">
        <v>81</v>
      </c>
    </row>
    <row r="63" spans="1:91" s="5" customFormat="1" ht="16.5" customHeight="1">
      <c r="A63" s="96" t="s">
        <v>76</v>
      </c>
      <c r="B63" s="97"/>
      <c r="C63" s="98"/>
      <c r="D63" s="385" t="s">
        <v>112</v>
      </c>
      <c r="E63" s="385"/>
      <c r="F63" s="385"/>
      <c r="G63" s="385"/>
      <c r="H63" s="385"/>
      <c r="I63" s="99"/>
      <c r="J63" s="385" t="s">
        <v>113</v>
      </c>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3">
        <f>'013 - Vzduchotechnika '!J27</f>
        <v>0</v>
      </c>
      <c r="AH63" s="384"/>
      <c r="AI63" s="384"/>
      <c r="AJ63" s="384"/>
      <c r="AK63" s="384"/>
      <c r="AL63" s="384"/>
      <c r="AM63" s="384"/>
      <c r="AN63" s="383">
        <f t="shared" si="0"/>
        <v>0</v>
      </c>
      <c r="AO63" s="384"/>
      <c r="AP63" s="384"/>
      <c r="AQ63" s="100" t="s">
        <v>78</v>
      </c>
      <c r="AR63" s="101"/>
      <c r="AS63" s="102">
        <v>0</v>
      </c>
      <c r="AT63" s="103">
        <f t="shared" si="1"/>
        <v>0</v>
      </c>
      <c r="AU63" s="104">
        <f>'013 - Vzduchotechnika '!P84</f>
        <v>0</v>
      </c>
      <c r="AV63" s="103">
        <f>'013 - Vzduchotechnika '!J30</f>
        <v>0</v>
      </c>
      <c r="AW63" s="103">
        <f>'013 - Vzduchotechnika '!J31</f>
        <v>0</v>
      </c>
      <c r="AX63" s="103">
        <f>'013 - Vzduchotechnika '!J32</f>
        <v>0</v>
      </c>
      <c r="AY63" s="103">
        <f>'013 - Vzduchotechnika '!J33</f>
        <v>0</v>
      </c>
      <c r="AZ63" s="103">
        <f>'013 - Vzduchotechnika '!F30</f>
        <v>0</v>
      </c>
      <c r="BA63" s="103">
        <f>'013 - Vzduchotechnika '!F31</f>
        <v>0</v>
      </c>
      <c r="BB63" s="103">
        <f>'013 - Vzduchotechnika '!F32</f>
        <v>0</v>
      </c>
      <c r="BC63" s="103">
        <f>'013 - Vzduchotechnika '!F33</f>
        <v>0</v>
      </c>
      <c r="BD63" s="105">
        <f>'013 - Vzduchotechnika '!F34</f>
        <v>0</v>
      </c>
      <c r="BT63" s="106" t="s">
        <v>79</v>
      </c>
      <c r="BV63" s="106" t="s">
        <v>74</v>
      </c>
      <c r="BW63" s="106" t="s">
        <v>114</v>
      </c>
      <c r="BX63" s="106" t="s">
        <v>7</v>
      </c>
      <c r="CL63" s="106" t="s">
        <v>23</v>
      </c>
      <c r="CM63" s="106" t="s">
        <v>81</v>
      </c>
    </row>
    <row r="64" spans="1:91" s="5" customFormat="1" ht="16.5" customHeight="1">
      <c r="A64" s="96" t="s">
        <v>76</v>
      </c>
      <c r="B64" s="97"/>
      <c r="C64" s="98"/>
      <c r="D64" s="385" t="s">
        <v>115</v>
      </c>
      <c r="E64" s="385"/>
      <c r="F64" s="385"/>
      <c r="G64" s="385"/>
      <c r="H64" s="385"/>
      <c r="I64" s="99"/>
      <c r="J64" s="385" t="s">
        <v>116</v>
      </c>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3">
        <f>'014 - Slaboproud - domácí...'!J27</f>
        <v>0</v>
      </c>
      <c r="AH64" s="384"/>
      <c r="AI64" s="384"/>
      <c r="AJ64" s="384"/>
      <c r="AK64" s="384"/>
      <c r="AL64" s="384"/>
      <c r="AM64" s="384"/>
      <c r="AN64" s="383">
        <f t="shared" si="0"/>
        <v>0</v>
      </c>
      <c r="AO64" s="384"/>
      <c r="AP64" s="384"/>
      <c r="AQ64" s="100" t="s">
        <v>78</v>
      </c>
      <c r="AR64" s="101"/>
      <c r="AS64" s="102">
        <v>0</v>
      </c>
      <c r="AT64" s="103">
        <f t="shared" si="1"/>
        <v>0</v>
      </c>
      <c r="AU64" s="104">
        <f>'014 - Slaboproud - domácí...'!P77</f>
        <v>0</v>
      </c>
      <c r="AV64" s="103">
        <f>'014 - Slaboproud - domácí...'!J30</f>
        <v>0</v>
      </c>
      <c r="AW64" s="103">
        <f>'014 - Slaboproud - domácí...'!J31</f>
        <v>0</v>
      </c>
      <c r="AX64" s="103">
        <f>'014 - Slaboproud - domácí...'!J32</f>
        <v>0</v>
      </c>
      <c r="AY64" s="103">
        <f>'014 - Slaboproud - domácí...'!J33</f>
        <v>0</v>
      </c>
      <c r="AZ64" s="103">
        <f>'014 - Slaboproud - domácí...'!F30</f>
        <v>0</v>
      </c>
      <c r="BA64" s="103">
        <f>'014 - Slaboproud - domácí...'!F31</f>
        <v>0</v>
      </c>
      <c r="BB64" s="103">
        <f>'014 - Slaboproud - domácí...'!F32</f>
        <v>0</v>
      </c>
      <c r="BC64" s="103">
        <f>'014 - Slaboproud - domácí...'!F33</f>
        <v>0</v>
      </c>
      <c r="BD64" s="105">
        <f>'014 - Slaboproud - domácí...'!F34</f>
        <v>0</v>
      </c>
      <c r="BT64" s="106" t="s">
        <v>79</v>
      </c>
      <c r="BV64" s="106" t="s">
        <v>74</v>
      </c>
      <c r="BW64" s="106" t="s">
        <v>117</v>
      </c>
      <c r="BX64" s="106" t="s">
        <v>7</v>
      </c>
      <c r="CL64" s="106" t="s">
        <v>23</v>
      </c>
      <c r="CM64" s="106" t="s">
        <v>81</v>
      </c>
    </row>
    <row r="65" spans="1:91" s="5" customFormat="1" ht="16.5" customHeight="1">
      <c r="A65" s="96" t="s">
        <v>76</v>
      </c>
      <c r="B65" s="97"/>
      <c r="C65" s="98"/>
      <c r="D65" s="385" t="s">
        <v>118</v>
      </c>
      <c r="E65" s="385"/>
      <c r="F65" s="385"/>
      <c r="G65" s="385"/>
      <c r="H65" s="385"/>
      <c r="I65" s="99"/>
      <c r="J65" s="385" t="s">
        <v>119</v>
      </c>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3">
        <f>'015 - MaR'!J27</f>
        <v>0</v>
      </c>
      <c r="AH65" s="384"/>
      <c r="AI65" s="384"/>
      <c r="AJ65" s="384"/>
      <c r="AK65" s="384"/>
      <c r="AL65" s="384"/>
      <c r="AM65" s="384"/>
      <c r="AN65" s="383">
        <f t="shared" si="0"/>
        <v>0</v>
      </c>
      <c r="AO65" s="384"/>
      <c r="AP65" s="384"/>
      <c r="AQ65" s="100" t="s">
        <v>78</v>
      </c>
      <c r="AR65" s="101"/>
      <c r="AS65" s="102">
        <v>0</v>
      </c>
      <c r="AT65" s="103">
        <f t="shared" si="1"/>
        <v>0</v>
      </c>
      <c r="AU65" s="104">
        <f>'015 - MaR'!P84</f>
        <v>0</v>
      </c>
      <c r="AV65" s="103">
        <f>'015 - MaR'!J30</f>
        <v>0</v>
      </c>
      <c r="AW65" s="103">
        <f>'015 - MaR'!J31</f>
        <v>0</v>
      </c>
      <c r="AX65" s="103">
        <f>'015 - MaR'!J32</f>
        <v>0</v>
      </c>
      <c r="AY65" s="103">
        <f>'015 - MaR'!J33</f>
        <v>0</v>
      </c>
      <c r="AZ65" s="103">
        <f>'015 - MaR'!F30</f>
        <v>0</v>
      </c>
      <c r="BA65" s="103">
        <f>'015 - MaR'!F31</f>
        <v>0</v>
      </c>
      <c r="BB65" s="103">
        <f>'015 - MaR'!F32</f>
        <v>0</v>
      </c>
      <c r="BC65" s="103">
        <f>'015 - MaR'!F33</f>
        <v>0</v>
      </c>
      <c r="BD65" s="105">
        <f>'015 - MaR'!F34</f>
        <v>0</v>
      </c>
      <c r="BT65" s="106" t="s">
        <v>79</v>
      </c>
      <c r="BV65" s="106" t="s">
        <v>74</v>
      </c>
      <c r="BW65" s="106" t="s">
        <v>120</v>
      </c>
      <c r="BX65" s="106" t="s">
        <v>7</v>
      </c>
      <c r="CL65" s="106" t="s">
        <v>23</v>
      </c>
      <c r="CM65" s="106" t="s">
        <v>81</v>
      </c>
    </row>
    <row r="66" spans="1:91" s="5" customFormat="1" ht="16.5" customHeight="1">
      <c r="A66" s="96" t="s">
        <v>76</v>
      </c>
      <c r="B66" s="97"/>
      <c r="C66" s="98"/>
      <c r="D66" s="385" t="s">
        <v>121</v>
      </c>
      <c r="E66" s="385"/>
      <c r="F66" s="385"/>
      <c r="G66" s="385"/>
      <c r="H66" s="385"/>
      <c r="I66" s="99"/>
      <c r="J66" s="385" t="s">
        <v>122</v>
      </c>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3">
        <f>'016 - Výtah'!J27</f>
        <v>0</v>
      </c>
      <c r="AH66" s="384"/>
      <c r="AI66" s="384"/>
      <c r="AJ66" s="384"/>
      <c r="AK66" s="384"/>
      <c r="AL66" s="384"/>
      <c r="AM66" s="384"/>
      <c r="AN66" s="383">
        <f t="shared" si="0"/>
        <v>0</v>
      </c>
      <c r="AO66" s="384"/>
      <c r="AP66" s="384"/>
      <c r="AQ66" s="100" t="s">
        <v>78</v>
      </c>
      <c r="AR66" s="101"/>
      <c r="AS66" s="107">
        <v>0</v>
      </c>
      <c r="AT66" s="108">
        <f t="shared" si="1"/>
        <v>0</v>
      </c>
      <c r="AU66" s="109">
        <f>'016 - Výtah'!P78</f>
        <v>0</v>
      </c>
      <c r="AV66" s="108">
        <f>'016 - Výtah'!J30</f>
        <v>0</v>
      </c>
      <c r="AW66" s="108">
        <f>'016 - Výtah'!J31</f>
        <v>0</v>
      </c>
      <c r="AX66" s="108">
        <f>'016 - Výtah'!J32</f>
        <v>0</v>
      </c>
      <c r="AY66" s="108">
        <f>'016 - Výtah'!J33</f>
        <v>0</v>
      </c>
      <c r="AZ66" s="108">
        <f>'016 - Výtah'!F30</f>
        <v>0</v>
      </c>
      <c r="BA66" s="108">
        <f>'016 - Výtah'!F31</f>
        <v>0</v>
      </c>
      <c r="BB66" s="108">
        <f>'016 - Výtah'!F32</f>
        <v>0</v>
      </c>
      <c r="BC66" s="108">
        <f>'016 - Výtah'!F33</f>
        <v>0</v>
      </c>
      <c r="BD66" s="110">
        <f>'016 - Výtah'!F34</f>
        <v>0</v>
      </c>
      <c r="BT66" s="106" t="s">
        <v>79</v>
      </c>
      <c r="BV66" s="106" t="s">
        <v>74</v>
      </c>
      <c r="BW66" s="106" t="s">
        <v>123</v>
      </c>
      <c r="BX66" s="106" t="s">
        <v>7</v>
      </c>
      <c r="CL66" s="106" t="s">
        <v>23</v>
      </c>
      <c r="CM66" s="106" t="s">
        <v>81</v>
      </c>
    </row>
    <row r="67" spans="2:44" s="1" customFormat="1" ht="30" customHeight="1">
      <c r="B67" s="41"/>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1"/>
    </row>
    <row r="68" spans="2:44" s="1" customFormat="1" ht="6.95" customHeight="1">
      <c r="B68" s="56"/>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61"/>
    </row>
  </sheetData>
  <sheetProtection algorithmName="SHA-512" hashValue="A5A03HetnAay4wV4fcbcqlRvtHpB/en9mYS1TahH9qraRCu2b3TweOH8gxH127PigCCXJ9BxesKnmW0V0awGjQ==" saltValue="5tBdSyTncVDPwtmv2Bi3Uygd+PdpqXC7aXZeFUpEyldrNx18VUb1fui2fxuJOUgqPh5Jwacg4WN0pbAwqWcl0Q==" spinCount="100000" sheet="1" objects="1" scenarios="1" formatColumns="0" formatRows="0"/>
  <mergeCells count="97">
    <mergeCell ref="AR2:BE2"/>
    <mergeCell ref="AN66:AP66"/>
    <mergeCell ref="AG66:AM66"/>
    <mergeCell ref="D66:H66"/>
    <mergeCell ref="J66:AF66"/>
    <mergeCell ref="AG51:AM51"/>
    <mergeCell ref="AN51:AP51"/>
    <mergeCell ref="AN64:AP64"/>
    <mergeCell ref="AG64:AM64"/>
    <mergeCell ref="D64:H64"/>
    <mergeCell ref="J64:AF64"/>
    <mergeCell ref="AN65:AP65"/>
    <mergeCell ref="AG65:AM65"/>
    <mergeCell ref="D65:H65"/>
    <mergeCell ref="J65:AF65"/>
    <mergeCell ref="AN62:AP62"/>
    <mergeCell ref="AG62:AM62"/>
    <mergeCell ref="D62:H62"/>
    <mergeCell ref="J62:AF62"/>
    <mergeCell ref="AN63:AP63"/>
    <mergeCell ref="AG63:AM63"/>
    <mergeCell ref="D63:H63"/>
    <mergeCell ref="J63:AF63"/>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01 - NÁSTAVBA UČEBEN A S...'!C2" display="/"/>
    <hyperlink ref="A53" location="'001,1 - Zdravotechnika '!C2" display="/"/>
    <hyperlink ref="A54" location="'002 - Venkovní učebna'!C2" display="/"/>
    <hyperlink ref="A55" location="'003 - Venkovní prostranství'!C2" display="/"/>
    <hyperlink ref="A56" location="'004 - Zateplení 1.NP stáv...'!C2" display="/"/>
    <hyperlink ref="A57" location="'005 - Ostatní a vedlejší ...'!C2" display="/"/>
    <hyperlink ref="A58" location="'006 - IT'!C2" display="/"/>
    <hyperlink ref="A59" location="'007 - EZS, CCTV'!C2" display="/"/>
    <hyperlink ref="A60" location="'010 - NÁSTAVBA UČEBEN A S...'!C2" display="/"/>
    <hyperlink ref="A61" location="'011 - Vytápění'!C2" display="/"/>
    <hyperlink ref="A62" location="'012 - Elektroinstalace'!C2" display="/"/>
    <hyperlink ref="A63" location="'013 - Vzduchotechnika '!C2" display="/"/>
    <hyperlink ref="A64" location="'014 - Slaboproud - domácí...'!C2" display="/"/>
    <hyperlink ref="A65" location="'015 - MaR'!C2" display="/"/>
    <hyperlink ref="A66" location="'016 - Výtah'!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2"/>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124</v>
      </c>
      <c r="G1" s="397" t="s">
        <v>125</v>
      </c>
      <c r="H1" s="397"/>
      <c r="I1" s="115"/>
      <c r="J1" s="114" t="s">
        <v>126</v>
      </c>
      <c r="K1" s="113" t="s">
        <v>127</v>
      </c>
      <c r="L1" s="114" t="s">
        <v>128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8"/>
      <c r="M2" s="388"/>
      <c r="N2" s="388"/>
      <c r="O2" s="388"/>
      <c r="P2" s="388"/>
      <c r="Q2" s="388"/>
      <c r="R2" s="388"/>
      <c r="S2" s="388"/>
      <c r="T2" s="388"/>
      <c r="U2" s="388"/>
      <c r="V2" s="388"/>
      <c r="AT2" s="24" t="s">
        <v>105</v>
      </c>
    </row>
    <row r="3" spans="2:46" ht="6.95" customHeight="1">
      <c r="B3" s="25"/>
      <c r="C3" s="26"/>
      <c r="D3" s="26"/>
      <c r="E3" s="26"/>
      <c r="F3" s="26"/>
      <c r="G3" s="26"/>
      <c r="H3" s="26"/>
      <c r="I3" s="116"/>
      <c r="J3" s="26"/>
      <c r="K3" s="27"/>
      <c r="AT3" s="24" t="s">
        <v>81</v>
      </c>
    </row>
    <row r="4" spans="2:46" ht="36.95" customHeight="1">
      <c r="B4" s="28"/>
      <c r="C4" s="29"/>
      <c r="D4" s="30" t="s">
        <v>129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9" t="str">
        <f>'Rekapitulace stavby'!K6</f>
        <v>NÁSTAVBA UČEBEN A STAVEBNÍ ÚPRAVYJÍDELNY A ŠKOLNÍ DRUŽINY ZŠ A MŠ DĚLNICKÁ KARVINÁ</v>
      </c>
      <c r="F7" s="390"/>
      <c r="G7" s="390"/>
      <c r="H7" s="390"/>
      <c r="I7" s="117"/>
      <c r="J7" s="29"/>
      <c r="K7" s="31"/>
    </row>
    <row r="8" spans="2:11" s="1" customFormat="1" ht="13.5">
      <c r="B8" s="41"/>
      <c r="C8" s="42"/>
      <c r="D8" s="37" t="s">
        <v>130</v>
      </c>
      <c r="E8" s="42"/>
      <c r="F8" s="42"/>
      <c r="G8" s="42"/>
      <c r="H8" s="42"/>
      <c r="I8" s="118"/>
      <c r="J8" s="42"/>
      <c r="K8" s="45"/>
    </row>
    <row r="9" spans="2:11" s="1" customFormat="1" ht="36.95" customHeight="1">
      <c r="B9" s="41"/>
      <c r="C9" s="42"/>
      <c r="D9" s="42"/>
      <c r="E9" s="391" t="s">
        <v>3023</v>
      </c>
      <c r="F9" s="392"/>
      <c r="G9" s="392"/>
      <c r="H9" s="392"/>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58" t="s">
        <v>23</v>
      </c>
      <c r="F24" s="358"/>
      <c r="G24" s="358"/>
      <c r="H24" s="35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ROUND(SUM(BE87:BE141),2)</f>
        <v>0</v>
      </c>
      <c r="G30" s="42"/>
      <c r="H30" s="42"/>
      <c r="I30" s="131">
        <v>0.21</v>
      </c>
      <c r="J30" s="130">
        <f>ROUND(ROUND((SUM(BE87:BE141)),2)*I30,2)</f>
        <v>0</v>
      </c>
      <c r="K30" s="45"/>
    </row>
    <row r="31" spans="2:11" s="1" customFormat="1" ht="14.45" customHeight="1">
      <c r="B31" s="41"/>
      <c r="C31" s="42"/>
      <c r="D31" s="42"/>
      <c r="E31" s="49" t="s">
        <v>44</v>
      </c>
      <c r="F31" s="130">
        <f>ROUND(SUM(BF87:BF141),2)</f>
        <v>0</v>
      </c>
      <c r="G31" s="42"/>
      <c r="H31" s="42"/>
      <c r="I31" s="131">
        <v>0.15</v>
      </c>
      <c r="J31" s="130">
        <f>ROUND(ROUND((SUM(BF87:BF141)),2)*I31,2)</f>
        <v>0</v>
      </c>
      <c r="K31" s="45"/>
    </row>
    <row r="32" spans="2:11" s="1" customFormat="1" ht="14.45" customHeight="1" hidden="1">
      <c r="B32" s="41"/>
      <c r="C32" s="42"/>
      <c r="D32" s="42"/>
      <c r="E32" s="49" t="s">
        <v>45</v>
      </c>
      <c r="F32" s="130">
        <f>ROUND(SUM(BG87:BG141),2)</f>
        <v>0</v>
      </c>
      <c r="G32" s="42"/>
      <c r="H32" s="42"/>
      <c r="I32" s="131">
        <v>0.21</v>
      </c>
      <c r="J32" s="130">
        <v>0</v>
      </c>
      <c r="K32" s="45"/>
    </row>
    <row r="33" spans="2:11" s="1" customFormat="1" ht="14.45" customHeight="1" hidden="1">
      <c r="B33" s="41"/>
      <c r="C33" s="42"/>
      <c r="D33" s="42"/>
      <c r="E33" s="49" t="s">
        <v>46</v>
      </c>
      <c r="F33" s="130">
        <f>ROUND(SUM(BH87:BH141),2)</f>
        <v>0</v>
      </c>
      <c r="G33" s="42"/>
      <c r="H33" s="42"/>
      <c r="I33" s="131">
        <v>0.15</v>
      </c>
      <c r="J33" s="130">
        <v>0</v>
      </c>
      <c r="K33" s="45"/>
    </row>
    <row r="34" spans="2:11" s="1" customFormat="1" ht="14.45" customHeight="1" hidden="1">
      <c r="B34" s="41"/>
      <c r="C34" s="42"/>
      <c r="D34" s="42"/>
      <c r="E34" s="49" t="s">
        <v>47</v>
      </c>
      <c r="F34" s="130">
        <f>ROUND(SUM(BI87:BI141),2)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132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9" t="str">
        <f>E7</f>
        <v>NÁSTAVBA UČEBEN A STAVEBNÍ ÚPRAVYJÍDELNY A ŠKOLNÍ DRUŽINY ZŠ A MŠ DĚLNICKÁ KARVINÁ</v>
      </c>
      <c r="F45" s="390"/>
      <c r="G45" s="390"/>
      <c r="H45" s="390"/>
      <c r="I45" s="118"/>
      <c r="J45" s="42"/>
      <c r="K45" s="45"/>
    </row>
    <row r="46" spans="2:11" s="1" customFormat="1" ht="14.45" customHeight="1">
      <c r="B46" s="41"/>
      <c r="C46" s="37" t="s">
        <v>130</v>
      </c>
      <c r="D46" s="42"/>
      <c r="E46" s="42"/>
      <c r="F46" s="42"/>
      <c r="G46" s="42"/>
      <c r="H46" s="42"/>
      <c r="I46" s="118"/>
      <c r="J46" s="42"/>
      <c r="K46" s="45"/>
    </row>
    <row r="47" spans="2:11" s="1" customFormat="1" ht="17.25" customHeight="1">
      <c r="B47" s="41"/>
      <c r="C47" s="42"/>
      <c r="D47" s="42"/>
      <c r="E47" s="391" t="str">
        <f>E9</f>
        <v>010 - NÁSTAVBA UČEBEN A STAVEBNÍ ÚPRAVYJÍDELNY A ŠKOLNÍ DRUŽINY ZŠ A MŠ DĚLNICKÁ KARVINÁ - neuzn. náklady</v>
      </c>
      <c r="F47" s="392"/>
      <c r="G47" s="392"/>
      <c r="H47" s="392"/>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8" t="str">
        <f>E21</f>
        <v>ATRIS s.r.o.</v>
      </c>
      <c r="K51" s="45"/>
    </row>
    <row r="52" spans="2:11" s="1" customFormat="1" ht="14.45" customHeight="1">
      <c r="B52" s="41"/>
      <c r="C52" s="37" t="s">
        <v>32</v>
      </c>
      <c r="D52" s="42"/>
      <c r="E52" s="42"/>
      <c r="F52" s="35" t="str">
        <f>IF(E18="","",E18)</f>
        <v/>
      </c>
      <c r="G52" s="42"/>
      <c r="H52" s="42"/>
      <c r="I52" s="118"/>
      <c r="J52" s="393"/>
      <c r="K52" s="45"/>
    </row>
    <row r="53" spans="2:11" s="1" customFormat="1" ht="10.35" customHeight="1">
      <c r="B53" s="41"/>
      <c r="C53" s="42"/>
      <c r="D53" s="42"/>
      <c r="E53" s="42"/>
      <c r="F53" s="42"/>
      <c r="G53" s="42"/>
      <c r="H53" s="42"/>
      <c r="I53" s="118"/>
      <c r="J53" s="42"/>
      <c r="K53" s="45"/>
    </row>
    <row r="54" spans="2:11" s="1" customFormat="1" ht="29.25" customHeight="1">
      <c r="B54" s="41"/>
      <c r="C54" s="144" t="s">
        <v>133</v>
      </c>
      <c r="D54" s="132"/>
      <c r="E54" s="132"/>
      <c r="F54" s="132"/>
      <c r="G54" s="132"/>
      <c r="H54" s="132"/>
      <c r="I54" s="145"/>
      <c r="J54" s="146" t="s">
        <v>134</v>
      </c>
      <c r="K54" s="147"/>
    </row>
    <row r="55" spans="2:11" s="1" customFormat="1" ht="10.35" customHeight="1">
      <c r="B55" s="41"/>
      <c r="C55" s="42"/>
      <c r="D55" s="42"/>
      <c r="E55" s="42"/>
      <c r="F55" s="42"/>
      <c r="G55" s="42"/>
      <c r="H55" s="42"/>
      <c r="I55" s="118"/>
      <c r="J55" s="42"/>
      <c r="K55" s="45"/>
    </row>
    <row r="56" spans="2:47" s="1" customFormat="1" ht="29.25" customHeight="1">
      <c r="B56" s="41"/>
      <c r="C56" s="148" t="s">
        <v>135</v>
      </c>
      <c r="D56" s="42"/>
      <c r="E56" s="42"/>
      <c r="F56" s="42"/>
      <c r="G56" s="42"/>
      <c r="H56" s="42"/>
      <c r="I56" s="118"/>
      <c r="J56" s="128">
        <f>J87</f>
        <v>0</v>
      </c>
      <c r="K56" s="45"/>
      <c r="AU56" s="24" t="s">
        <v>136</v>
      </c>
    </row>
    <row r="57" spans="2:11" s="7" customFormat="1" ht="24.95" customHeight="1">
      <c r="B57" s="149"/>
      <c r="C57" s="150"/>
      <c r="D57" s="151" t="s">
        <v>137</v>
      </c>
      <c r="E57" s="152"/>
      <c r="F57" s="152"/>
      <c r="G57" s="152"/>
      <c r="H57" s="152"/>
      <c r="I57" s="153"/>
      <c r="J57" s="154">
        <f>J88</f>
        <v>0</v>
      </c>
      <c r="K57" s="155"/>
    </row>
    <row r="58" spans="2:11" s="8" customFormat="1" ht="19.9" customHeight="1">
      <c r="B58" s="156"/>
      <c r="C58" s="157"/>
      <c r="D58" s="158" t="s">
        <v>142</v>
      </c>
      <c r="E58" s="159"/>
      <c r="F58" s="159"/>
      <c r="G58" s="159"/>
      <c r="H58" s="159"/>
      <c r="I58" s="160"/>
      <c r="J58" s="161">
        <f>J89</f>
        <v>0</v>
      </c>
      <c r="K58" s="162"/>
    </row>
    <row r="59" spans="2:11" s="8" customFormat="1" ht="19.9" customHeight="1">
      <c r="B59" s="156"/>
      <c r="C59" s="157"/>
      <c r="D59" s="158" t="s">
        <v>143</v>
      </c>
      <c r="E59" s="159"/>
      <c r="F59" s="159"/>
      <c r="G59" s="159"/>
      <c r="H59" s="159"/>
      <c r="I59" s="160"/>
      <c r="J59" s="161">
        <f>J96</f>
        <v>0</v>
      </c>
      <c r="K59" s="162"/>
    </row>
    <row r="60" spans="2:11" s="8" customFormat="1" ht="14.85" customHeight="1">
      <c r="B60" s="156"/>
      <c r="C60" s="157"/>
      <c r="D60" s="158" t="s">
        <v>145</v>
      </c>
      <c r="E60" s="159"/>
      <c r="F60" s="159"/>
      <c r="G60" s="159"/>
      <c r="H60" s="159"/>
      <c r="I60" s="160"/>
      <c r="J60" s="161">
        <f>J106</f>
        <v>0</v>
      </c>
      <c r="K60" s="162"/>
    </row>
    <row r="61" spans="2:11" s="8" customFormat="1" ht="19.9" customHeight="1">
      <c r="B61" s="156"/>
      <c r="C61" s="157"/>
      <c r="D61" s="158" t="s">
        <v>147</v>
      </c>
      <c r="E61" s="159"/>
      <c r="F61" s="159"/>
      <c r="G61" s="159"/>
      <c r="H61" s="159"/>
      <c r="I61" s="160"/>
      <c r="J61" s="161">
        <f>J108</f>
        <v>0</v>
      </c>
      <c r="K61" s="162"/>
    </row>
    <row r="62" spans="2:11" s="7" customFormat="1" ht="24.95" customHeight="1">
      <c r="B62" s="149"/>
      <c r="C62" s="150"/>
      <c r="D62" s="151" t="s">
        <v>148</v>
      </c>
      <c r="E62" s="152"/>
      <c r="F62" s="152"/>
      <c r="G62" s="152"/>
      <c r="H62" s="152"/>
      <c r="I62" s="153"/>
      <c r="J62" s="154">
        <f>J114</f>
        <v>0</v>
      </c>
      <c r="K62" s="155"/>
    </row>
    <row r="63" spans="2:11" s="8" customFormat="1" ht="19.9" customHeight="1">
      <c r="B63" s="156"/>
      <c r="C63" s="157"/>
      <c r="D63" s="158" t="s">
        <v>154</v>
      </c>
      <c r="E63" s="159"/>
      <c r="F63" s="159"/>
      <c r="G63" s="159"/>
      <c r="H63" s="159"/>
      <c r="I63" s="160"/>
      <c r="J63" s="161">
        <f>J115</f>
        <v>0</v>
      </c>
      <c r="K63" s="162"/>
    </row>
    <row r="64" spans="2:11" s="8" customFormat="1" ht="19.9" customHeight="1">
      <c r="B64" s="156"/>
      <c r="C64" s="157"/>
      <c r="D64" s="158" t="s">
        <v>156</v>
      </c>
      <c r="E64" s="159"/>
      <c r="F64" s="159"/>
      <c r="G64" s="159"/>
      <c r="H64" s="159"/>
      <c r="I64" s="160"/>
      <c r="J64" s="161">
        <f>J118</f>
        <v>0</v>
      </c>
      <c r="K64" s="162"/>
    </row>
    <row r="65" spans="2:11" s="8" customFormat="1" ht="19.9" customHeight="1">
      <c r="B65" s="156"/>
      <c r="C65" s="157"/>
      <c r="D65" s="158" t="s">
        <v>158</v>
      </c>
      <c r="E65" s="159"/>
      <c r="F65" s="159"/>
      <c r="G65" s="159"/>
      <c r="H65" s="159"/>
      <c r="I65" s="160"/>
      <c r="J65" s="161">
        <f>J121</f>
        <v>0</v>
      </c>
      <c r="K65" s="162"/>
    </row>
    <row r="66" spans="2:11" s="8" customFormat="1" ht="19.9" customHeight="1">
      <c r="B66" s="156"/>
      <c r="C66" s="157"/>
      <c r="D66" s="158" t="s">
        <v>160</v>
      </c>
      <c r="E66" s="159"/>
      <c r="F66" s="159"/>
      <c r="G66" s="159"/>
      <c r="H66" s="159"/>
      <c r="I66" s="160"/>
      <c r="J66" s="161">
        <f>J125</f>
        <v>0</v>
      </c>
      <c r="K66" s="162"/>
    </row>
    <row r="67" spans="2:11" s="8" customFormat="1" ht="19.9" customHeight="1">
      <c r="B67" s="156"/>
      <c r="C67" s="157"/>
      <c r="D67" s="158" t="s">
        <v>163</v>
      </c>
      <c r="E67" s="159"/>
      <c r="F67" s="159"/>
      <c r="G67" s="159"/>
      <c r="H67" s="159"/>
      <c r="I67" s="160"/>
      <c r="J67" s="161">
        <f>J131</f>
        <v>0</v>
      </c>
      <c r="K67" s="162"/>
    </row>
    <row r="68" spans="2:11" s="1" customFormat="1" ht="21.75" customHeight="1">
      <c r="B68" s="41"/>
      <c r="C68" s="42"/>
      <c r="D68" s="42"/>
      <c r="E68" s="42"/>
      <c r="F68" s="42"/>
      <c r="G68" s="42"/>
      <c r="H68" s="42"/>
      <c r="I68" s="118"/>
      <c r="J68" s="42"/>
      <c r="K68" s="45"/>
    </row>
    <row r="69" spans="2:11" s="1" customFormat="1" ht="6.95" customHeight="1">
      <c r="B69" s="56"/>
      <c r="C69" s="57"/>
      <c r="D69" s="57"/>
      <c r="E69" s="57"/>
      <c r="F69" s="57"/>
      <c r="G69" s="57"/>
      <c r="H69" s="57"/>
      <c r="I69" s="139"/>
      <c r="J69" s="57"/>
      <c r="K69" s="58"/>
    </row>
    <row r="73" spans="2:12" s="1" customFormat="1" ht="6.95" customHeight="1">
      <c r="B73" s="59"/>
      <c r="C73" s="60"/>
      <c r="D73" s="60"/>
      <c r="E73" s="60"/>
      <c r="F73" s="60"/>
      <c r="G73" s="60"/>
      <c r="H73" s="60"/>
      <c r="I73" s="142"/>
      <c r="J73" s="60"/>
      <c r="K73" s="60"/>
      <c r="L73" s="61"/>
    </row>
    <row r="74" spans="2:12" s="1" customFormat="1" ht="36.95" customHeight="1">
      <c r="B74" s="41"/>
      <c r="C74" s="62" t="s">
        <v>164</v>
      </c>
      <c r="D74" s="63"/>
      <c r="E74" s="63"/>
      <c r="F74" s="63"/>
      <c r="G74" s="63"/>
      <c r="H74" s="63"/>
      <c r="I74" s="163"/>
      <c r="J74" s="63"/>
      <c r="K74" s="63"/>
      <c r="L74" s="61"/>
    </row>
    <row r="75" spans="2:12" s="1" customFormat="1" ht="6.95" customHeight="1">
      <c r="B75" s="41"/>
      <c r="C75" s="63"/>
      <c r="D75" s="63"/>
      <c r="E75" s="63"/>
      <c r="F75" s="63"/>
      <c r="G75" s="63"/>
      <c r="H75" s="63"/>
      <c r="I75" s="163"/>
      <c r="J75" s="63"/>
      <c r="K75" s="63"/>
      <c r="L75" s="61"/>
    </row>
    <row r="76" spans="2:12" s="1" customFormat="1" ht="14.45" customHeight="1">
      <c r="B76" s="41"/>
      <c r="C76" s="65" t="s">
        <v>18</v>
      </c>
      <c r="D76" s="63"/>
      <c r="E76" s="63"/>
      <c r="F76" s="63"/>
      <c r="G76" s="63"/>
      <c r="H76" s="63"/>
      <c r="I76" s="163"/>
      <c r="J76" s="63"/>
      <c r="K76" s="63"/>
      <c r="L76" s="61"/>
    </row>
    <row r="77" spans="2:12" s="1" customFormat="1" ht="16.5" customHeight="1">
      <c r="B77" s="41"/>
      <c r="C77" s="63"/>
      <c r="D77" s="63"/>
      <c r="E77" s="394" t="str">
        <f>E7</f>
        <v>NÁSTAVBA UČEBEN A STAVEBNÍ ÚPRAVYJÍDELNY A ŠKOLNÍ DRUŽINY ZŠ A MŠ DĚLNICKÁ KARVINÁ</v>
      </c>
      <c r="F77" s="395"/>
      <c r="G77" s="395"/>
      <c r="H77" s="395"/>
      <c r="I77" s="163"/>
      <c r="J77" s="63"/>
      <c r="K77" s="63"/>
      <c r="L77" s="61"/>
    </row>
    <row r="78" spans="2:12" s="1" customFormat="1" ht="14.45" customHeight="1">
      <c r="B78" s="41"/>
      <c r="C78" s="65" t="s">
        <v>130</v>
      </c>
      <c r="D78" s="63"/>
      <c r="E78" s="63"/>
      <c r="F78" s="63"/>
      <c r="G78" s="63"/>
      <c r="H78" s="63"/>
      <c r="I78" s="163"/>
      <c r="J78" s="63"/>
      <c r="K78" s="63"/>
      <c r="L78" s="61"/>
    </row>
    <row r="79" spans="2:12" s="1" customFormat="1" ht="17.25" customHeight="1">
      <c r="B79" s="41"/>
      <c r="C79" s="63"/>
      <c r="D79" s="63"/>
      <c r="E79" s="369" t="str">
        <f>E9</f>
        <v>010 - NÁSTAVBA UČEBEN A STAVEBNÍ ÚPRAVYJÍDELNY A ŠKOLNÍ DRUŽINY ZŠ A MŠ DĚLNICKÁ KARVINÁ - neuzn. náklady</v>
      </c>
      <c r="F79" s="396"/>
      <c r="G79" s="396"/>
      <c r="H79" s="396"/>
      <c r="I79" s="163"/>
      <c r="J79" s="63"/>
      <c r="K79" s="63"/>
      <c r="L79" s="61"/>
    </row>
    <row r="80" spans="2:12" s="1" customFormat="1" ht="6.95" customHeight="1">
      <c r="B80" s="41"/>
      <c r="C80" s="63"/>
      <c r="D80" s="63"/>
      <c r="E80" s="63"/>
      <c r="F80" s="63"/>
      <c r="G80" s="63"/>
      <c r="H80" s="63"/>
      <c r="I80" s="163"/>
      <c r="J80" s="63"/>
      <c r="K80" s="63"/>
      <c r="L80" s="61"/>
    </row>
    <row r="81" spans="2:12" s="1" customFormat="1" ht="18" customHeight="1">
      <c r="B81" s="41"/>
      <c r="C81" s="65" t="s">
        <v>24</v>
      </c>
      <c r="D81" s="63"/>
      <c r="E81" s="63"/>
      <c r="F81" s="164" t="str">
        <f>F12</f>
        <v>Karviná</v>
      </c>
      <c r="G81" s="63"/>
      <c r="H81" s="63"/>
      <c r="I81" s="165" t="s">
        <v>26</v>
      </c>
      <c r="J81" s="73" t="str">
        <f>IF(J12="","",J12)</f>
        <v>14. 4. 2017</v>
      </c>
      <c r="K81" s="63"/>
      <c r="L81" s="61"/>
    </row>
    <row r="82" spans="2:12" s="1" customFormat="1" ht="6.95" customHeight="1">
      <c r="B82" s="41"/>
      <c r="C82" s="63"/>
      <c r="D82" s="63"/>
      <c r="E82" s="63"/>
      <c r="F82" s="63"/>
      <c r="G82" s="63"/>
      <c r="H82" s="63"/>
      <c r="I82" s="163"/>
      <c r="J82" s="63"/>
      <c r="K82" s="63"/>
      <c r="L82" s="61"/>
    </row>
    <row r="83" spans="2:12" s="1" customFormat="1" ht="13.5">
      <c r="B83" s="41"/>
      <c r="C83" s="65" t="s">
        <v>28</v>
      </c>
      <c r="D83" s="63"/>
      <c r="E83" s="63"/>
      <c r="F83" s="164" t="str">
        <f>E15</f>
        <v>Statutární město Karviná</v>
      </c>
      <c r="G83" s="63"/>
      <c r="H83" s="63"/>
      <c r="I83" s="165" t="s">
        <v>34</v>
      </c>
      <c r="J83" s="164" t="str">
        <f>E21</f>
        <v>ATRIS s.r.o.</v>
      </c>
      <c r="K83" s="63"/>
      <c r="L83" s="61"/>
    </row>
    <row r="84" spans="2:12" s="1" customFormat="1" ht="14.45" customHeight="1">
      <c r="B84" s="41"/>
      <c r="C84" s="65" t="s">
        <v>32</v>
      </c>
      <c r="D84" s="63"/>
      <c r="E84" s="63"/>
      <c r="F84" s="164" t="str">
        <f>IF(E18="","",E18)</f>
        <v/>
      </c>
      <c r="G84" s="63"/>
      <c r="H84" s="63"/>
      <c r="I84" s="163"/>
      <c r="J84" s="63"/>
      <c r="K84" s="63"/>
      <c r="L84" s="61"/>
    </row>
    <row r="85" spans="2:12" s="1" customFormat="1" ht="10.35" customHeight="1">
      <c r="B85" s="41"/>
      <c r="C85" s="63"/>
      <c r="D85" s="63"/>
      <c r="E85" s="63"/>
      <c r="F85" s="63"/>
      <c r="G85" s="63"/>
      <c r="H85" s="63"/>
      <c r="I85" s="163"/>
      <c r="J85" s="63"/>
      <c r="K85" s="63"/>
      <c r="L85" s="61"/>
    </row>
    <row r="86" spans="2:20" s="9" customFormat="1" ht="29.25" customHeight="1">
      <c r="B86" s="166"/>
      <c r="C86" s="167" t="s">
        <v>165</v>
      </c>
      <c r="D86" s="168" t="s">
        <v>57</v>
      </c>
      <c r="E86" s="168" t="s">
        <v>53</v>
      </c>
      <c r="F86" s="168" t="s">
        <v>166</v>
      </c>
      <c r="G86" s="168" t="s">
        <v>167</v>
      </c>
      <c r="H86" s="168" t="s">
        <v>168</v>
      </c>
      <c r="I86" s="169" t="s">
        <v>169</v>
      </c>
      <c r="J86" s="168" t="s">
        <v>134</v>
      </c>
      <c r="K86" s="170" t="s">
        <v>170</v>
      </c>
      <c r="L86" s="171"/>
      <c r="M86" s="81" t="s">
        <v>171</v>
      </c>
      <c r="N86" s="82" t="s">
        <v>42</v>
      </c>
      <c r="O86" s="82" t="s">
        <v>172</v>
      </c>
      <c r="P86" s="82" t="s">
        <v>173</v>
      </c>
      <c r="Q86" s="82" t="s">
        <v>174</v>
      </c>
      <c r="R86" s="82" t="s">
        <v>175</v>
      </c>
      <c r="S86" s="82" t="s">
        <v>176</v>
      </c>
      <c r="T86" s="83" t="s">
        <v>177</v>
      </c>
    </row>
    <row r="87" spans="2:63" s="1" customFormat="1" ht="29.25" customHeight="1">
      <c r="B87" s="41"/>
      <c r="C87" s="87" t="s">
        <v>135</v>
      </c>
      <c r="D87" s="63"/>
      <c r="E87" s="63"/>
      <c r="F87" s="63"/>
      <c r="G87" s="63"/>
      <c r="H87" s="63"/>
      <c r="I87" s="163"/>
      <c r="J87" s="172">
        <f>BK87</f>
        <v>0</v>
      </c>
      <c r="K87" s="63"/>
      <c r="L87" s="61"/>
      <c r="M87" s="84"/>
      <c r="N87" s="85"/>
      <c r="O87" s="85"/>
      <c r="P87" s="173">
        <f>P88+P114</f>
        <v>0</v>
      </c>
      <c r="Q87" s="85"/>
      <c r="R87" s="173">
        <f>R88+R114</f>
        <v>5.953049</v>
      </c>
      <c r="S87" s="85"/>
      <c r="T87" s="174">
        <f>T88+T114</f>
        <v>7.81605</v>
      </c>
      <c r="AT87" s="24" t="s">
        <v>71</v>
      </c>
      <c r="AU87" s="24" t="s">
        <v>136</v>
      </c>
      <c r="BK87" s="175">
        <f>BK88+BK114</f>
        <v>0</v>
      </c>
    </row>
    <row r="88" spans="2:63" s="10" customFormat="1" ht="37.35" customHeight="1">
      <c r="B88" s="176"/>
      <c r="C88" s="177"/>
      <c r="D88" s="178" t="s">
        <v>71</v>
      </c>
      <c r="E88" s="179" t="s">
        <v>178</v>
      </c>
      <c r="F88" s="179" t="s">
        <v>179</v>
      </c>
      <c r="G88" s="177"/>
      <c r="H88" s="177"/>
      <c r="I88" s="180"/>
      <c r="J88" s="181">
        <f>BK88</f>
        <v>0</v>
      </c>
      <c r="K88" s="177"/>
      <c r="L88" s="182"/>
      <c r="M88" s="183"/>
      <c r="N88" s="184"/>
      <c r="O88" s="184"/>
      <c r="P88" s="185">
        <f>P89+P96+P108</f>
        <v>0</v>
      </c>
      <c r="Q88" s="184"/>
      <c r="R88" s="185">
        <f>R89+R96+R108</f>
        <v>4.6938156</v>
      </c>
      <c r="S88" s="184"/>
      <c r="T88" s="186">
        <f>T89+T96+T108</f>
        <v>7.81605</v>
      </c>
      <c r="AR88" s="187" t="s">
        <v>79</v>
      </c>
      <c r="AT88" s="188" t="s">
        <v>71</v>
      </c>
      <c r="AU88" s="188" t="s">
        <v>72</v>
      </c>
      <c r="AY88" s="187" t="s">
        <v>180</v>
      </c>
      <c r="BK88" s="189">
        <f>BK89+BK96+BK108</f>
        <v>0</v>
      </c>
    </row>
    <row r="89" spans="2:63" s="10" customFormat="1" ht="19.9" customHeight="1">
      <c r="B89" s="176"/>
      <c r="C89" s="177"/>
      <c r="D89" s="178" t="s">
        <v>71</v>
      </c>
      <c r="E89" s="190" t="s">
        <v>207</v>
      </c>
      <c r="F89" s="190" t="s">
        <v>446</v>
      </c>
      <c r="G89" s="177"/>
      <c r="H89" s="177"/>
      <c r="I89" s="180"/>
      <c r="J89" s="191">
        <f>BK89</f>
        <v>0</v>
      </c>
      <c r="K89" s="177"/>
      <c r="L89" s="182"/>
      <c r="M89" s="183"/>
      <c r="N89" s="184"/>
      <c r="O89" s="184"/>
      <c r="P89" s="185">
        <f>SUM(P90:P95)</f>
        <v>0</v>
      </c>
      <c r="Q89" s="184"/>
      <c r="R89" s="185">
        <f>SUM(R90:R95)</f>
        <v>4.692</v>
      </c>
      <c r="S89" s="184"/>
      <c r="T89" s="186">
        <f>SUM(T90:T95)</f>
        <v>0</v>
      </c>
      <c r="AR89" s="187" t="s">
        <v>79</v>
      </c>
      <c r="AT89" s="188" t="s">
        <v>71</v>
      </c>
      <c r="AU89" s="188" t="s">
        <v>79</v>
      </c>
      <c r="AY89" s="187" t="s">
        <v>180</v>
      </c>
      <c r="BK89" s="189">
        <f>SUM(BK90:BK95)</f>
        <v>0</v>
      </c>
    </row>
    <row r="90" spans="2:65" s="1" customFormat="1" ht="25.5" customHeight="1">
      <c r="B90" s="41"/>
      <c r="C90" s="192" t="s">
        <v>452</v>
      </c>
      <c r="D90" s="192" t="s">
        <v>182</v>
      </c>
      <c r="E90" s="193" t="s">
        <v>453</v>
      </c>
      <c r="F90" s="194" t="s">
        <v>454</v>
      </c>
      <c r="G90" s="195" t="s">
        <v>185</v>
      </c>
      <c r="H90" s="196">
        <v>45.39</v>
      </c>
      <c r="I90" s="197"/>
      <c r="J90" s="198">
        <f>ROUND(I90*H90,2)</f>
        <v>0</v>
      </c>
      <c r="K90" s="194" t="s">
        <v>186</v>
      </c>
      <c r="L90" s="61"/>
      <c r="M90" s="199" t="s">
        <v>23</v>
      </c>
      <c r="N90" s="200" t="s">
        <v>43</v>
      </c>
      <c r="O90" s="42"/>
      <c r="P90" s="201">
        <f>O90*H90</f>
        <v>0</v>
      </c>
      <c r="Q90" s="201">
        <v>0.017</v>
      </c>
      <c r="R90" s="201">
        <f>Q90*H90</f>
        <v>0.77163</v>
      </c>
      <c r="S90" s="201">
        <v>0</v>
      </c>
      <c r="T90" s="202">
        <f>S90*H90</f>
        <v>0</v>
      </c>
      <c r="AR90" s="24" t="s">
        <v>187</v>
      </c>
      <c r="AT90" s="24" t="s">
        <v>182</v>
      </c>
      <c r="AU90" s="24" t="s">
        <v>81</v>
      </c>
      <c r="AY90" s="24" t="s">
        <v>180</v>
      </c>
      <c r="BE90" s="203">
        <f>IF(N90="základní",J90,0)</f>
        <v>0</v>
      </c>
      <c r="BF90" s="203">
        <f>IF(N90="snížená",J90,0)</f>
        <v>0</v>
      </c>
      <c r="BG90" s="203">
        <f>IF(N90="zákl. přenesená",J90,0)</f>
        <v>0</v>
      </c>
      <c r="BH90" s="203">
        <f>IF(N90="sníž. přenesená",J90,0)</f>
        <v>0</v>
      </c>
      <c r="BI90" s="203">
        <f>IF(N90="nulová",J90,0)</f>
        <v>0</v>
      </c>
      <c r="BJ90" s="24" t="s">
        <v>79</v>
      </c>
      <c r="BK90" s="203">
        <f>ROUND(I90*H90,2)</f>
        <v>0</v>
      </c>
      <c r="BL90" s="24" t="s">
        <v>187</v>
      </c>
      <c r="BM90" s="24" t="s">
        <v>455</v>
      </c>
    </row>
    <row r="91" spans="2:51" s="11" customFormat="1" ht="13.5">
      <c r="B91" s="204"/>
      <c r="C91" s="205"/>
      <c r="D91" s="206" t="s">
        <v>189</v>
      </c>
      <c r="E91" s="207" t="s">
        <v>23</v>
      </c>
      <c r="F91" s="208" t="s">
        <v>3024</v>
      </c>
      <c r="G91" s="205"/>
      <c r="H91" s="209">
        <v>45.39</v>
      </c>
      <c r="I91" s="210"/>
      <c r="J91" s="205"/>
      <c r="K91" s="205"/>
      <c r="L91" s="211"/>
      <c r="M91" s="212"/>
      <c r="N91" s="213"/>
      <c r="O91" s="213"/>
      <c r="P91" s="213"/>
      <c r="Q91" s="213"/>
      <c r="R91" s="213"/>
      <c r="S91" s="213"/>
      <c r="T91" s="214"/>
      <c r="AT91" s="215" t="s">
        <v>189</v>
      </c>
      <c r="AU91" s="215" t="s">
        <v>81</v>
      </c>
      <c r="AV91" s="11" t="s">
        <v>81</v>
      </c>
      <c r="AW91" s="11" t="s">
        <v>36</v>
      </c>
      <c r="AX91" s="11" t="s">
        <v>79</v>
      </c>
      <c r="AY91" s="215" t="s">
        <v>180</v>
      </c>
    </row>
    <row r="92" spans="2:65" s="1" customFormat="1" ht="25.5" customHeight="1">
      <c r="B92" s="41"/>
      <c r="C92" s="192" t="s">
        <v>479</v>
      </c>
      <c r="D92" s="192" t="s">
        <v>182</v>
      </c>
      <c r="E92" s="193" t="s">
        <v>480</v>
      </c>
      <c r="F92" s="194" t="s">
        <v>481</v>
      </c>
      <c r="G92" s="195" t="s">
        <v>185</v>
      </c>
      <c r="H92" s="196">
        <v>97.11</v>
      </c>
      <c r="I92" s="197"/>
      <c r="J92" s="198">
        <f>ROUND(I92*H92,2)</f>
        <v>0</v>
      </c>
      <c r="K92" s="194" t="s">
        <v>186</v>
      </c>
      <c r="L92" s="61"/>
      <c r="M92" s="199" t="s">
        <v>23</v>
      </c>
      <c r="N92" s="200" t="s">
        <v>43</v>
      </c>
      <c r="O92" s="42"/>
      <c r="P92" s="201">
        <f>O92*H92</f>
        <v>0</v>
      </c>
      <c r="Q92" s="201">
        <v>0.017</v>
      </c>
      <c r="R92" s="201">
        <f>Q92*H92</f>
        <v>1.65087</v>
      </c>
      <c r="S92" s="201">
        <v>0</v>
      </c>
      <c r="T92" s="202">
        <f>S92*H92</f>
        <v>0</v>
      </c>
      <c r="AR92" s="24" t="s">
        <v>187</v>
      </c>
      <c r="AT92" s="24" t="s">
        <v>182</v>
      </c>
      <c r="AU92" s="24" t="s">
        <v>81</v>
      </c>
      <c r="AY92" s="24" t="s">
        <v>180</v>
      </c>
      <c r="BE92" s="203">
        <f>IF(N92="základní",J92,0)</f>
        <v>0</v>
      </c>
      <c r="BF92" s="203">
        <f>IF(N92="snížená",J92,0)</f>
        <v>0</v>
      </c>
      <c r="BG92" s="203">
        <f>IF(N92="zákl. přenesená",J92,0)</f>
        <v>0</v>
      </c>
      <c r="BH92" s="203">
        <f>IF(N92="sníž. přenesená",J92,0)</f>
        <v>0</v>
      </c>
      <c r="BI92" s="203">
        <f>IF(N92="nulová",J92,0)</f>
        <v>0</v>
      </c>
      <c r="BJ92" s="24" t="s">
        <v>79</v>
      </c>
      <c r="BK92" s="203">
        <f>ROUND(I92*H92,2)</f>
        <v>0</v>
      </c>
      <c r="BL92" s="24" t="s">
        <v>187</v>
      </c>
      <c r="BM92" s="24" t="s">
        <v>482</v>
      </c>
    </row>
    <row r="93" spans="2:51" s="11" customFormat="1" ht="13.5">
      <c r="B93" s="204"/>
      <c r="C93" s="205"/>
      <c r="D93" s="206" t="s">
        <v>189</v>
      </c>
      <c r="E93" s="207" t="s">
        <v>23</v>
      </c>
      <c r="F93" s="208" t="s">
        <v>3025</v>
      </c>
      <c r="G93" s="205"/>
      <c r="H93" s="209">
        <v>97.11</v>
      </c>
      <c r="I93" s="210"/>
      <c r="J93" s="205"/>
      <c r="K93" s="205"/>
      <c r="L93" s="211"/>
      <c r="M93" s="212"/>
      <c r="N93" s="213"/>
      <c r="O93" s="213"/>
      <c r="P93" s="213"/>
      <c r="Q93" s="213"/>
      <c r="R93" s="213"/>
      <c r="S93" s="213"/>
      <c r="T93" s="214"/>
      <c r="AT93" s="215" t="s">
        <v>189</v>
      </c>
      <c r="AU93" s="215" t="s">
        <v>81</v>
      </c>
      <c r="AV93" s="11" t="s">
        <v>81</v>
      </c>
      <c r="AW93" s="11" t="s">
        <v>36</v>
      </c>
      <c r="AX93" s="11" t="s">
        <v>79</v>
      </c>
      <c r="AY93" s="215" t="s">
        <v>180</v>
      </c>
    </row>
    <row r="94" spans="2:65" s="1" customFormat="1" ht="25.5" customHeight="1">
      <c r="B94" s="41"/>
      <c r="C94" s="192" t="s">
        <v>602</v>
      </c>
      <c r="D94" s="192" t="s">
        <v>182</v>
      </c>
      <c r="E94" s="193" t="s">
        <v>609</v>
      </c>
      <c r="F94" s="194" t="s">
        <v>610</v>
      </c>
      <c r="G94" s="195" t="s">
        <v>185</v>
      </c>
      <c r="H94" s="196">
        <v>45.39</v>
      </c>
      <c r="I94" s="197"/>
      <c r="J94" s="198">
        <f>ROUND(I94*H94,2)</f>
        <v>0</v>
      </c>
      <c r="K94" s="194" t="s">
        <v>23</v>
      </c>
      <c r="L94" s="61"/>
      <c r="M94" s="199" t="s">
        <v>23</v>
      </c>
      <c r="N94" s="200" t="s">
        <v>43</v>
      </c>
      <c r="O94" s="42"/>
      <c r="P94" s="201">
        <f>O94*H94</f>
        <v>0</v>
      </c>
      <c r="Q94" s="201">
        <v>0.05</v>
      </c>
      <c r="R94" s="201">
        <f>Q94*H94</f>
        <v>2.2695000000000003</v>
      </c>
      <c r="S94" s="201">
        <v>0</v>
      </c>
      <c r="T94" s="202">
        <f>S94*H94</f>
        <v>0</v>
      </c>
      <c r="AR94" s="24" t="s">
        <v>187</v>
      </c>
      <c r="AT94" s="24" t="s">
        <v>182</v>
      </c>
      <c r="AU94" s="24" t="s">
        <v>81</v>
      </c>
      <c r="AY94" s="24" t="s">
        <v>180</v>
      </c>
      <c r="BE94" s="203">
        <f>IF(N94="základní",J94,0)</f>
        <v>0</v>
      </c>
      <c r="BF94" s="203">
        <f>IF(N94="snížená",J94,0)</f>
        <v>0</v>
      </c>
      <c r="BG94" s="203">
        <f>IF(N94="zákl. přenesená",J94,0)</f>
        <v>0</v>
      </c>
      <c r="BH94" s="203">
        <f>IF(N94="sníž. přenesená",J94,0)</f>
        <v>0</v>
      </c>
      <c r="BI94" s="203">
        <f>IF(N94="nulová",J94,0)</f>
        <v>0</v>
      </c>
      <c r="BJ94" s="24" t="s">
        <v>79</v>
      </c>
      <c r="BK94" s="203">
        <f>ROUND(I94*H94,2)</f>
        <v>0</v>
      </c>
      <c r="BL94" s="24" t="s">
        <v>187</v>
      </c>
      <c r="BM94" s="24" t="s">
        <v>611</v>
      </c>
    </row>
    <row r="95" spans="2:51" s="11" customFormat="1" ht="13.5">
      <c r="B95" s="204"/>
      <c r="C95" s="205"/>
      <c r="D95" s="206" t="s">
        <v>189</v>
      </c>
      <c r="E95" s="207" t="s">
        <v>23</v>
      </c>
      <c r="F95" s="208" t="s">
        <v>3026</v>
      </c>
      <c r="G95" s="205"/>
      <c r="H95" s="209">
        <v>45.39</v>
      </c>
      <c r="I95" s="210"/>
      <c r="J95" s="205"/>
      <c r="K95" s="205"/>
      <c r="L95" s="211"/>
      <c r="M95" s="212"/>
      <c r="N95" s="213"/>
      <c r="O95" s="213"/>
      <c r="P95" s="213"/>
      <c r="Q95" s="213"/>
      <c r="R95" s="213"/>
      <c r="S95" s="213"/>
      <c r="T95" s="214"/>
      <c r="AT95" s="215" t="s">
        <v>189</v>
      </c>
      <c r="AU95" s="215" t="s">
        <v>81</v>
      </c>
      <c r="AV95" s="11" t="s">
        <v>81</v>
      </c>
      <c r="AW95" s="11" t="s">
        <v>36</v>
      </c>
      <c r="AX95" s="11" t="s">
        <v>79</v>
      </c>
      <c r="AY95" s="215" t="s">
        <v>180</v>
      </c>
    </row>
    <row r="96" spans="2:63" s="10" customFormat="1" ht="29.85" customHeight="1">
      <c r="B96" s="176"/>
      <c r="C96" s="177"/>
      <c r="D96" s="178" t="s">
        <v>71</v>
      </c>
      <c r="E96" s="190" t="s">
        <v>224</v>
      </c>
      <c r="F96" s="190" t="s">
        <v>619</v>
      </c>
      <c r="G96" s="177"/>
      <c r="H96" s="177"/>
      <c r="I96" s="180"/>
      <c r="J96" s="191">
        <f>BK96</f>
        <v>0</v>
      </c>
      <c r="K96" s="177"/>
      <c r="L96" s="182"/>
      <c r="M96" s="183"/>
      <c r="N96" s="184"/>
      <c r="O96" s="184"/>
      <c r="P96" s="185">
        <f>P97+SUM(P98:P106)</f>
        <v>0</v>
      </c>
      <c r="Q96" s="184"/>
      <c r="R96" s="185">
        <f>R97+SUM(R98:R106)</f>
        <v>0.0018156000000000001</v>
      </c>
      <c r="S96" s="184"/>
      <c r="T96" s="186">
        <f>T97+SUM(T98:T106)</f>
        <v>7.81605</v>
      </c>
      <c r="AR96" s="187" t="s">
        <v>79</v>
      </c>
      <c r="AT96" s="188" t="s">
        <v>71</v>
      </c>
      <c r="AU96" s="188" t="s">
        <v>79</v>
      </c>
      <c r="AY96" s="187" t="s">
        <v>180</v>
      </c>
      <c r="BK96" s="189">
        <f>BK97+SUM(BK98:BK106)</f>
        <v>0</v>
      </c>
    </row>
    <row r="97" spans="2:65" s="1" customFormat="1" ht="16.5" customHeight="1">
      <c r="B97" s="41"/>
      <c r="C97" s="192" t="s">
        <v>620</v>
      </c>
      <c r="D97" s="192" t="s">
        <v>182</v>
      </c>
      <c r="E97" s="193" t="s">
        <v>630</v>
      </c>
      <c r="F97" s="194" t="s">
        <v>631</v>
      </c>
      <c r="G97" s="195" t="s">
        <v>185</v>
      </c>
      <c r="H97" s="196">
        <v>45.39</v>
      </c>
      <c r="I97" s="197"/>
      <c r="J97" s="198">
        <f>ROUND(I97*H97,2)</f>
        <v>0</v>
      </c>
      <c r="K97" s="194" t="s">
        <v>186</v>
      </c>
      <c r="L97" s="61"/>
      <c r="M97" s="199" t="s">
        <v>23</v>
      </c>
      <c r="N97" s="200" t="s">
        <v>43</v>
      </c>
      <c r="O97" s="42"/>
      <c r="P97" s="201">
        <f>O97*H97</f>
        <v>0</v>
      </c>
      <c r="Q97" s="201">
        <v>4E-05</v>
      </c>
      <c r="R97" s="201">
        <f>Q97*H97</f>
        <v>0.0018156000000000001</v>
      </c>
      <c r="S97" s="201">
        <v>0</v>
      </c>
      <c r="T97" s="202">
        <f>S97*H97</f>
        <v>0</v>
      </c>
      <c r="AR97" s="24" t="s">
        <v>187</v>
      </c>
      <c r="AT97" s="24" t="s">
        <v>182</v>
      </c>
      <c r="AU97" s="24" t="s">
        <v>81</v>
      </c>
      <c r="AY97" s="24" t="s">
        <v>180</v>
      </c>
      <c r="BE97" s="203">
        <f>IF(N97="základní",J97,0)</f>
        <v>0</v>
      </c>
      <c r="BF97" s="203">
        <f>IF(N97="snížená",J97,0)</f>
        <v>0</v>
      </c>
      <c r="BG97" s="203">
        <f>IF(N97="zákl. přenesená",J97,0)</f>
        <v>0</v>
      </c>
      <c r="BH97" s="203">
        <f>IF(N97="sníž. přenesená",J97,0)</f>
        <v>0</v>
      </c>
      <c r="BI97" s="203">
        <f>IF(N97="nulová",J97,0)</f>
        <v>0</v>
      </c>
      <c r="BJ97" s="24" t="s">
        <v>79</v>
      </c>
      <c r="BK97" s="203">
        <f>ROUND(I97*H97,2)</f>
        <v>0</v>
      </c>
      <c r="BL97" s="24" t="s">
        <v>187</v>
      </c>
      <c r="BM97" s="24" t="s">
        <v>632</v>
      </c>
    </row>
    <row r="98" spans="2:51" s="11" customFormat="1" ht="13.5">
      <c r="B98" s="204"/>
      <c r="C98" s="205"/>
      <c r="D98" s="206" t="s">
        <v>189</v>
      </c>
      <c r="E98" s="207" t="s">
        <v>23</v>
      </c>
      <c r="F98" s="208" t="s">
        <v>3027</v>
      </c>
      <c r="G98" s="205"/>
      <c r="H98" s="209">
        <v>45.39</v>
      </c>
      <c r="I98" s="210"/>
      <c r="J98" s="205"/>
      <c r="K98" s="205"/>
      <c r="L98" s="211"/>
      <c r="M98" s="212"/>
      <c r="N98" s="213"/>
      <c r="O98" s="213"/>
      <c r="P98" s="213"/>
      <c r="Q98" s="213"/>
      <c r="R98" s="213"/>
      <c r="S98" s="213"/>
      <c r="T98" s="214"/>
      <c r="AT98" s="215" t="s">
        <v>189</v>
      </c>
      <c r="AU98" s="215" t="s">
        <v>81</v>
      </c>
      <c r="AV98" s="11" t="s">
        <v>81</v>
      </c>
      <c r="AW98" s="11" t="s">
        <v>36</v>
      </c>
      <c r="AX98" s="11" t="s">
        <v>79</v>
      </c>
      <c r="AY98" s="215" t="s">
        <v>180</v>
      </c>
    </row>
    <row r="99" spans="2:65" s="1" customFormat="1" ht="16.5" customHeight="1">
      <c r="B99" s="41"/>
      <c r="C99" s="192" t="s">
        <v>635</v>
      </c>
      <c r="D99" s="192" t="s">
        <v>182</v>
      </c>
      <c r="E99" s="193" t="s">
        <v>3028</v>
      </c>
      <c r="F99" s="194" t="s">
        <v>3029</v>
      </c>
      <c r="G99" s="195" t="s">
        <v>185</v>
      </c>
      <c r="H99" s="196">
        <v>18.4</v>
      </c>
      <c r="I99" s="197"/>
      <c r="J99" s="198">
        <f>ROUND(I99*H99,2)</f>
        <v>0</v>
      </c>
      <c r="K99" s="194" t="s">
        <v>186</v>
      </c>
      <c r="L99" s="61"/>
      <c r="M99" s="199" t="s">
        <v>23</v>
      </c>
      <c r="N99" s="200" t="s">
        <v>43</v>
      </c>
      <c r="O99" s="42"/>
      <c r="P99" s="201">
        <f>O99*H99</f>
        <v>0</v>
      </c>
      <c r="Q99" s="201">
        <v>0</v>
      </c>
      <c r="R99" s="201">
        <f>Q99*H99</f>
        <v>0</v>
      </c>
      <c r="S99" s="201">
        <v>0.261</v>
      </c>
      <c r="T99" s="202">
        <f>S99*H99</f>
        <v>4.8024</v>
      </c>
      <c r="AR99" s="24" t="s">
        <v>187</v>
      </c>
      <c r="AT99" s="24" t="s">
        <v>182</v>
      </c>
      <c r="AU99" s="24" t="s">
        <v>81</v>
      </c>
      <c r="AY99" s="24" t="s">
        <v>180</v>
      </c>
      <c r="BE99" s="203">
        <f>IF(N99="základní",J99,0)</f>
        <v>0</v>
      </c>
      <c r="BF99" s="203">
        <f>IF(N99="snížená",J99,0)</f>
        <v>0</v>
      </c>
      <c r="BG99" s="203">
        <f>IF(N99="zákl. přenesená",J99,0)</f>
        <v>0</v>
      </c>
      <c r="BH99" s="203">
        <f>IF(N99="sníž. přenesená",J99,0)</f>
        <v>0</v>
      </c>
      <c r="BI99" s="203">
        <f>IF(N99="nulová",J99,0)</f>
        <v>0</v>
      </c>
      <c r="BJ99" s="24" t="s">
        <v>79</v>
      </c>
      <c r="BK99" s="203">
        <f>ROUND(I99*H99,2)</f>
        <v>0</v>
      </c>
      <c r="BL99" s="24" t="s">
        <v>187</v>
      </c>
      <c r="BM99" s="24" t="s">
        <v>3030</v>
      </c>
    </row>
    <row r="100" spans="2:65" s="1" customFormat="1" ht="16.5" customHeight="1">
      <c r="B100" s="41"/>
      <c r="C100" s="192" t="s">
        <v>645</v>
      </c>
      <c r="D100" s="192" t="s">
        <v>182</v>
      </c>
      <c r="E100" s="193" t="s">
        <v>657</v>
      </c>
      <c r="F100" s="194" t="s">
        <v>658</v>
      </c>
      <c r="G100" s="195" t="s">
        <v>185</v>
      </c>
      <c r="H100" s="196">
        <v>45.39</v>
      </c>
      <c r="I100" s="197"/>
      <c r="J100" s="198">
        <f>ROUND(I100*H100,2)</f>
        <v>0</v>
      </c>
      <c r="K100" s="194" t="s">
        <v>186</v>
      </c>
      <c r="L100" s="61"/>
      <c r="M100" s="199" t="s">
        <v>23</v>
      </c>
      <c r="N100" s="200" t="s">
        <v>43</v>
      </c>
      <c r="O100" s="42"/>
      <c r="P100" s="201">
        <f>O100*H100</f>
        <v>0</v>
      </c>
      <c r="Q100" s="201">
        <v>0</v>
      </c>
      <c r="R100" s="201">
        <f>Q100*H100</f>
        <v>0</v>
      </c>
      <c r="S100" s="201">
        <v>0.035</v>
      </c>
      <c r="T100" s="202">
        <f>S100*H100</f>
        <v>1.5886500000000001</v>
      </c>
      <c r="AR100" s="24" t="s">
        <v>187</v>
      </c>
      <c r="AT100" s="24" t="s">
        <v>182</v>
      </c>
      <c r="AU100" s="24" t="s">
        <v>81</v>
      </c>
      <c r="AY100" s="24" t="s">
        <v>180</v>
      </c>
      <c r="BE100" s="203">
        <f>IF(N100="základní",J100,0)</f>
        <v>0</v>
      </c>
      <c r="BF100" s="203">
        <f>IF(N100="snížená",J100,0)</f>
        <v>0</v>
      </c>
      <c r="BG100" s="203">
        <f>IF(N100="zákl. přenesená",J100,0)</f>
        <v>0</v>
      </c>
      <c r="BH100" s="203">
        <f>IF(N100="sníž. přenesená",J100,0)</f>
        <v>0</v>
      </c>
      <c r="BI100" s="203">
        <f>IF(N100="nulová",J100,0)</f>
        <v>0</v>
      </c>
      <c r="BJ100" s="24" t="s">
        <v>79</v>
      </c>
      <c r="BK100" s="203">
        <f>ROUND(I100*H100,2)</f>
        <v>0</v>
      </c>
      <c r="BL100" s="24" t="s">
        <v>187</v>
      </c>
      <c r="BM100" s="24" t="s">
        <v>659</v>
      </c>
    </row>
    <row r="101" spans="2:51" s="11" customFormat="1" ht="13.5">
      <c r="B101" s="204"/>
      <c r="C101" s="205"/>
      <c r="D101" s="206" t="s">
        <v>189</v>
      </c>
      <c r="E101" s="207" t="s">
        <v>23</v>
      </c>
      <c r="F101" s="208" t="s">
        <v>3031</v>
      </c>
      <c r="G101" s="205"/>
      <c r="H101" s="209">
        <v>45.39</v>
      </c>
      <c r="I101" s="210"/>
      <c r="J101" s="205"/>
      <c r="K101" s="205"/>
      <c r="L101" s="211"/>
      <c r="M101" s="212"/>
      <c r="N101" s="213"/>
      <c r="O101" s="213"/>
      <c r="P101" s="213"/>
      <c r="Q101" s="213"/>
      <c r="R101" s="213"/>
      <c r="S101" s="213"/>
      <c r="T101" s="214"/>
      <c r="AT101" s="215" t="s">
        <v>189</v>
      </c>
      <c r="AU101" s="215" t="s">
        <v>81</v>
      </c>
      <c r="AV101" s="11" t="s">
        <v>81</v>
      </c>
      <c r="AW101" s="11" t="s">
        <v>36</v>
      </c>
      <c r="AX101" s="11" t="s">
        <v>79</v>
      </c>
      <c r="AY101" s="215" t="s">
        <v>180</v>
      </c>
    </row>
    <row r="102" spans="2:65" s="1" customFormat="1" ht="25.5" customHeight="1">
      <c r="B102" s="41"/>
      <c r="C102" s="192" t="s">
        <v>706</v>
      </c>
      <c r="D102" s="192" t="s">
        <v>182</v>
      </c>
      <c r="E102" s="193" t="s">
        <v>724</v>
      </c>
      <c r="F102" s="194" t="s">
        <v>725</v>
      </c>
      <c r="G102" s="195" t="s">
        <v>185</v>
      </c>
      <c r="H102" s="196">
        <v>45.39</v>
      </c>
      <c r="I102" s="197"/>
      <c r="J102" s="198">
        <f>ROUND(I102*H102,2)</f>
        <v>0</v>
      </c>
      <c r="K102" s="194" t="s">
        <v>186</v>
      </c>
      <c r="L102" s="61"/>
      <c r="M102" s="199" t="s">
        <v>23</v>
      </c>
      <c r="N102" s="200" t="s">
        <v>43</v>
      </c>
      <c r="O102" s="42"/>
      <c r="P102" s="201">
        <f>O102*H102</f>
        <v>0</v>
      </c>
      <c r="Q102" s="201">
        <v>0</v>
      </c>
      <c r="R102" s="201">
        <f>Q102*H102</f>
        <v>0</v>
      </c>
      <c r="S102" s="201">
        <v>0.01</v>
      </c>
      <c r="T102" s="202">
        <f>S102*H102</f>
        <v>0.4539</v>
      </c>
      <c r="AR102" s="24" t="s">
        <v>187</v>
      </c>
      <c r="AT102" s="24" t="s">
        <v>182</v>
      </c>
      <c r="AU102" s="24" t="s">
        <v>81</v>
      </c>
      <c r="AY102" s="24" t="s">
        <v>180</v>
      </c>
      <c r="BE102" s="203">
        <f>IF(N102="základní",J102,0)</f>
        <v>0</v>
      </c>
      <c r="BF102" s="203">
        <f>IF(N102="snížená",J102,0)</f>
        <v>0</v>
      </c>
      <c r="BG102" s="203">
        <f>IF(N102="zákl. přenesená",J102,0)</f>
        <v>0</v>
      </c>
      <c r="BH102" s="203">
        <f>IF(N102="sníž. přenesená",J102,0)</f>
        <v>0</v>
      </c>
      <c r="BI102" s="203">
        <f>IF(N102="nulová",J102,0)</f>
        <v>0</v>
      </c>
      <c r="BJ102" s="24" t="s">
        <v>79</v>
      </c>
      <c r="BK102" s="203">
        <f>ROUND(I102*H102,2)</f>
        <v>0</v>
      </c>
      <c r="BL102" s="24" t="s">
        <v>187</v>
      </c>
      <c r="BM102" s="24" t="s">
        <v>726</v>
      </c>
    </row>
    <row r="103" spans="2:51" s="11" customFormat="1" ht="13.5">
      <c r="B103" s="204"/>
      <c r="C103" s="205"/>
      <c r="D103" s="206" t="s">
        <v>189</v>
      </c>
      <c r="E103" s="207" t="s">
        <v>23</v>
      </c>
      <c r="F103" s="208" t="s">
        <v>3024</v>
      </c>
      <c r="G103" s="205"/>
      <c r="H103" s="209">
        <v>45.39</v>
      </c>
      <c r="I103" s="210"/>
      <c r="J103" s="205"/>
      <c r="K103" s="205"/>
      <c r="L103" s="211"/>
      <c r="M103" s="212"/>
      <c r="N103" s="213"/>
      <c r="O103" s="213"/>
      <c r="P103" s="213"/>
      <c r="Q103" s="213"/>
      <c r="R103" s="213"/>
      <c r="S103" s="213"/>
      <c r="T103" s="214"/>
      <c r="AT103" s="215" t="s">
        <v>189</v>
      </c>
      <c r="AU103" s="215" t="s">
        <v>81</v>
      </c>
      <c r="AV103" s="11" t="s">
        <v>81</v>
      </c>
      <c r="AW103" s="11" t="s">
        <v>36</v>
      </c>
      <c r="AX103" s="11" t="s">
        <v>79</v>
      </c>
      <c r="AY103" s="215" t="s">
        <v>180</v>
      </c>
    </row>
    <row r="104" spans="2:65" s="1" customFormat="1" ht="25.5" customHeight="1">
      <c r="B104" s="41"/>
      <c r="C104" s="192" t="s">
        <v>717</v>
      </c>
      <c r="D104" s="192" t="s">
        <v>182</v>
      </c>
      <c r="E104" s="193" t="s">
        <v>734</v>
      </c>
      <c r="F104" s="194" t="s">
        <v>735</v>
      </c>
      <c r="G104" s="195" t="s">
        <v>185</v>
      </c>
      <c r="H104" s="196">
        <v>97.11</v>
      </c>
      <c r="I104" s="197"/>
      <c r="J104" s="198">
        <f>ROUND(I104*H104,2)</f>
        <v>0</v>
      </c>
      <c r="K104" s="194" t="s">
        <v>186</v>
      </c>
      <c r="L104" s="61"/>
      <c r="M104" s="199" t="s">
        <v>23</v>
      </c>
      <c r="N104" s="200" t="s">
        <v>43</v>
      </c>
      <c r="O104" s="42"/>
      <c r="P104" s="201">
        <f>O104*H104</f>
        <v>0</v>
      </c>
      <c r="Q104" s="201">
        <v>0</v>
      </c>
      <c r="R104" s="201">
        <f>Q104*H104</f>
        <v>0</v>
      </c>
      <c r="S104" s="201">
        <v>0.01</v>
      </c>
      <c r="T104" s="202">
        <f>S104*H104</f>
        <v>0.9711</v>
      </c>
      <c r="AR104" s="24" t="s">
        <v>187</v>
      </c>
      <c r="AT104" s="24" t="s">
        <v>182</v>
      </c>
      <c r="AU104" s="24" t="s">
        <v>81</v>
      </c>
      <c r="AY104" s="24" t="s">
        <v>180</v>
      </c>
      <c r="BE104" s="203">
        <f>IF(N104="základní",J104,0)</f>
        <v>0</v>
      </c>
      <c r="BF104" s="203">
        <f>IF(N104="snížená",J104,0)</f>
        <v>0</v>
      </c>
      <c r="BG104" s="203">
        <f>IF(N104="zákl. přenesená",J104,0)</f>
        <v>0</v>
      </c>
      <c r="BH104" s="203">
        <f>IF(N104="sníž. přenesená",J104,0)</f>
        <v>0</v>
      </c>
      <c r="BI104" s="203">
        <f>IF(N104="nulová",J104,0)</f>
        <v>0</v>
      </c>
      <c r="BJ104" s="24" t="s">
        <v>79</v>
      </c>
      <c r="BK104" s="203">
        <f>ROUND(I104*H104,2)</f>
        <v>0</v>
      </c>
      <c r="BL104" s="24" t="s">
        <v>187</v>
      </c>
      <c r="BM104" s="24" t="s">
        <v>736</v>
      </c>
    </row>
    <row r="105" spans="2:51" s="11" customFormat="1" ht="13.5">
      <c r="B105" s="204"/>
      <c r="C105" s="205"/>
      <c r="D105" s="206" t="s">
        <v>189</v>
      </c>
      <c r="E105" s="207" t="s">
        <v>23</v>
      </c>
      <c r="F105" s="208" t="s">
        <v>3025</v>
      </c>
      <c r="G105" s="205"/>
      <c r="H105" s="209">
        <v>97.11</v>
      </c>
      <c r="I105" s="210"/>
      <c r="J105" s="205"/>
      <c r="K105" s="205"/>
      <c r="L105" s="211"/>
      <c r="M105" s="212"/>
      <c r="N105" s="213"/>
      <c r="O105" s="213"/>
      <c r="P105" s="213"/>
      <c r="Q105" s="213"/>
      <c r="R105" s="213"/>
      <c r="S105" s="213"/>
      <c r="T105" s="214"/>
      <c r="AT105" s="215" t="s">
        <v>189</v>
      </c>
      <c r="AU105" s="215" t="s">
        <v>81</v>
      </c>
      <c r="AV105" s="11" t="s">
        <v>81</v>
      </c>
      <c r="AW105" s="11" t="s">
        <v>36</v>
      </c>
      <c r="AX105" s="11" t="s">
        <v>79</v>
      </c>
      <c r="AY105" s="215" t="s">
        <v>180</v>
      </c>
    </row>
    <row r="106" spans="2:63" s="10" customFormat="1" ht="22.35" customHeight="1">
      <c r="B106" s="176"/>
      <c r="C106" s="177"/>
      <c r="D106" s="178" t="s">
        <v>71</v>
      </c>
      <c r="E106" s="190" t="s">
        <v>765</v>
      </c>
      <c r="F106" s="190" t="s">
        <v>820</v>
      </c>
      <c r="G106" s="177"/>
      <c r="H106" s="177"/>
      <c r="I106" s="180"/>
      <c r="J106" s="191">
        <f>BK106</f>
        <v>0</v>
      </c>
      <c r="K106" s="177"/>
      <c r="L106" s="182"/>
      <c r="M106" s="183"/>
      <c r="N106" s="184"/>
      <c r="O106" s="184"/>
      <c r="P106" s="185">
        <f>P107</f>
        <v>0</v>
      </c>
      <c r="Q106" s="184"/>
      <c r="R106" s="185">
        <f>R107</f>
        <v>0</v>
      </c>
      <c r="S106" s="184"/>
      <c r="T106" s="186">
        <f>T107</f>
        <v>0</v>
      </c>
      <c r="AR106" s="187" t="s">
        <v>79</v>
      </c>
      <c r="AT106" s="188" t="s">
        <v>71</v>
      </c>
      <c r="AU106" s="188" t="s">
        <v>81</v>
      </c>
      <c r="AY106" s="187" t="s">
        <v>180</v>
      </c>
      <c r="BK106" s="189">
        <f>BK107</f>
        <v>0</v>
      </c>
    </row>
    <row r="107" spans="2:65" s="1" customFormat="1" ht="16.5" customHeight="1">
      <c r="B107" s="41"/>
      <c r="C107" s="192" t="s">
        <v>802</v>
      </c>
      <c r="D107" s="192" t="s">
        <v>182</v>
      </c>
      <c r="E107" s="193" t="s">
        <v>822</v>
      </c>
      <c r="F107" s="194" t="s">
        <v>823</v>
      </c>
      <c r="G107" s="195" t="s">
        <v>300</v>
      </c>
      <c r="H107" s="196">
        <v>4.694</v>
      </c>
      <c r="I107" s="197"/>
      <c r="J107" s="198">
        <f>ROUND(I107*H107,2)</f>
        <v>0</v>
      </c>
      <c r="K107" s="194" t="s">
        <v>186</v>
      </c>
      <c r="L107" s="61"/>
      <c r="M107" s="199" t="s">
        <v>23</v>
      </c>
      <c r="N107" s="200" t="s">
        <v>43</v>
      </c>
      <c r="O107" s="42"/>
      <c r="P107" s="201">
        <f>O107*H107</f>
        <v>0</v>
      </c>
      <c r="Q107" s="201">
        <v>0</v>
      </c>
      <c r="R107" s="201">
        <f>Q107*H107</f>
        <v>0</v>
      </c>
      <c r="S107" s="201">
        <v>0</v>
      </c>
      <c r="T107" s="202">
        <f>S107*H107</f>
        <v>0</v>
      </c>
      <c r="AR107" s="24" t="s">
        <v>187</v>
      </c>
      <c r="AT107" s="24" t="s">
        <v>182</v>
      </c>
      <c r="AU107" s="24" t="s">
        <v>195</v>
      </c>
      <c r="AY107" s="24" t="s">
        <v>180</v>
      </c>
      <c r="BE107" s="203">
        <f>IF(N107="základní",J107,0)</f>
        <v>0</v>
      </c>
      <c r="BF107" s="203">
        <f>IF(N107="snížená",J107,0)</f>
        <v>0</v>
      </c>
      <c r="BG107" s="203">
        <f>IF(N107="zákl. přenesená",J107,0)</f>
        <v>0</v>
      </c>
      <c r="BH107" s="203">
        <f>IF(N107="sníž. přenesená",J107,0)</f>
        <v>0</v>
      </c>
      <c r="BI107" s="203">
        <f>IF(N107="nulová",J107,0)</f>
        <v>0</v>
      </c>
      <c r="BJ107" s="24" t="s">
        <v>79</v>
      </c>
      <c r="BK107" s="203">
        <f>ROUND(I107*H107,2)</f>
        <v>0</v>
      </c>
      <c r="BL107" s="24" t="s">
        <v>187</v>
      </c>
      <c r="BM107" s="24" t="s">
        <v>824</v>
      </c>
    </row>
    <row r="108" spans="2:63" s="10" customFormat="1" ht="29.85" customHeight="1">
      <c r="B108" s="176"/>
      <c r="C108" s="177"/>
      <c r="D108" s="178" t="s">
        <v>71</v>
      </c>
      <c r="E108" s="190" t="s">
        <v>831</v>
      </c>
      <c r="F108" s="190" t="s">
        <v>832</v>
      </c>
      <c r="G108" s="177"/>
      <c r="H108" s="177"/>
      <c r="I108" s="180"/>
      <c r="J108" s="191">
        <f>BK108</f>
        <v>0</v>
      </c>
      <c r="K108" s="177"/>
      <c r="L108" s="182"/>
      <c r="M108" s="183"/>
      <c r="N108" s="184"/>
      <c r="O108" s="184"/>
      <c r="P108" s="185">
        <f>SUM(P109:P113)</f>
        <v>0</v>
      </c>
      <c r="Q108" s="184"/>
      <c r="R108" s="185">
        <f>SUM(R109:R113)</f>
        <v>0</v>
      </c>
      <c r="S108" s="184"/>
      <c r="T108" s="186">
        <f>SUM(T109:T113)</f>
        <v>0</v>
      </c>
      <c r="AR108" s="187" t="s">
        <v>79</v>
      </c>
      <c r="AT108" s="188" t="s">
        <v>71</v>
      </c>
      <c r="AU108" s="188" t="s">
        <v>79</v>
      </c>
      <c r="AY108" s="187" t="s">
        <v>180</v>
      </c>
      <c r="BK108" s="189">
        <f>SUM(BK109:BK113)</f>
        <v>0</v>
      </c>
    </row>
    <row r="109" spans="2:65" s="1" customFormat="1" ht="25.5" customHeight="1">
      <c r="B109" s="41"/>
      <c r="C109" s="192" t="s">
        <v>810</v>
      </c>
      <c r="D109" s="192" t="s">
        <v>182</v>
      </c>
      <c r="E109" s="193" t="s">
        <v>834</v>
      </c>
      <c r="F109" s="194" t="s">
        <v>835</v>
      </c>
      <c r="G109" s="195" t="s">
        <v>300</v>
      </c>
      <c r="H109" s="196">
        <v>7.816</v>
      </c>
      <c r="I109" s="197"/>
      <c r="J109" s="198">
        <f>ROUND(I109*H109,2)</f>
        <v>0</v>
      </c>
      <c r="K109" s="194" t="s">
        <v>186</v>
      </c>
      <c r="L109" s="61"/>
      <c r="M109" s="199" t="s">
        <v>23</v>
      </c>
      <c r="N109" s="200" t="s">
        <v>43</v>
      </c>
      <c r="O109" s="42"/>
      <c r="P109" s="201">
        <f>O109*H109</f>
        <v>0</v>
      </c>
      <c r="Q109" s="201">
        <v>0</v>
      </c>
      <c r="R109" s="201">
        <f>Q109*H109</f>
        <v>0</v>
      </c>
      <c r="S109" s="201">
        <v>0</v>
      </c>
      <c r="T109" s="202">
        <f>S109*H109</f>
        <v>0</v>
      </c>
      <c r="AR109" s="24" t="s">
        <v>187</v>
      </c>
      <c r="AT109" s="24" t="s">
        <v>182</v>
      </c>
      <c r="AU109" s="24" t="s">
        <v>81</v>
      </c>
      <c r="AY109" s="24" t="s">
        <v>180</v>
      </c>
      <c r="BE109" s="203">
        <f>IF(N109="základní",J109,0)</f>
        <v>0</v>
      </c>
      <c r="BF109" s="203">
        <f>IF(N109="snížená",J109,0)</f>
        <v>0</v>
      </c>
      <c r="BG109" s="203">
        <f>IF(N109="zákl. přenesená",J109,0)</f>
        <v>0</v>
      </c>
      <c r="BH109" s="203">
        <f>IF(N109="sníž. přenesená",J109,0)</f>
        <v>0</v>
      </c>
      <c r="BI109" s="203">
        <f>IF(N109="nulová",J109,0)</f>
        <v>0</v>
      </c>
      <c r="BJ109" s="24" t="s">
        <v>79</v>
      </c>
      <c r="BK109" s="203">
        <f>ROUND(I109*H109,2)</f>
        <v>0</v>
      </c>
      <c r="BL109" s="24" t="s">
        <v>187</v>
      </c>
      <c r="BM109" s="24" t="s">
        <v>836</v>
      </c>
    </row>
    <row r="110" spans="2:65" s="1" customFormat="1" ht="25.5" customHeight="1">
      <c r="B110" s="41"/>
      <c r="C110" s="192" t="s">
        <v>814</v>
      </c>
      <c r="D110" s="192" t="s">
        <v>182</v>
      </c>
      <c r="E110" s="193" t="s">
        <v>838</v>
      </c>
      <c r="F110" s="194" t="s">
        <v>839</v>
      </c>
      <c r="G110" s="195" t="s">
        <v>300</v>
      </c>
      <c r="H110" s="196">
        <v>7.816</v>
      </c>
      <c r="I110" s="197"/>
      <c r="J110" s="198">
        <f>ROUND(I110*H110,2)</f>
        <v>0</v>
      </c>
      <c r="K110" s="194" t="s">
        <v>186</v>
      </c>
      <c r="L110" s="61"/>
      <c r="M110" s="199" t="s">
        <v>23</v>
      </c>
      <c r="N110" s="200" t="s">
        <v>43</v>
      </c>
      <c r="O110" s="42"/>
      <c r="P110" s="201">
        <f>O110*H110</f>
        <v>0</v>
      </c>
      <c r="Q110" s="201">
        <v>0</v>
      </c>
      <c r="R110" s="201">
        <f>Q110*H110</f>
        <v>0</v>
      </c>
      <c r="S110" s="201">
        <v>0</v>
      </c>
      <c r="T110" s="202">
        <f>S110*H110</f>
        <v>0</v>
      </c>
      <c r="AR110" s="24" t="s">
        <v>187</v>
      </c>
      <c r="AT110" s="24" t="s">
        <v>182</v>
      </c>
      <c r="AU110" s="24" t="s">
        <v>81</v>
      </c>
      <c r="AY110" s="24" t="s">
        <v>180</v>
      </c>
      <c r="BE110" s="203">
        <f>IF(N110="základní",J110,0)</f>
        <v>0</v>
      </c>
      <c r="BF110" s="203">
        <f>IF(N110="snížená",J110,0)</f>
        <v>0</v>
      </c>
      <c r="BG110" s="203">
        <f>IF(N110="zákl. přenesená",J110,0)</f>
        <v>0</v>
      </c>
      <c r="BH110" s="203">
        <f>IF(N110="sníž. přenesená",J110,0)</f>
        <v>0</v>
      </c>
      <c r="BI110" s="203">
        <f>IF(N110="nulová",J110,0)</f>
        <v>0</v>
      </c>
      <c r="BJ110" s="24" t="s">
        <v>79</v>
      </c>
      <c r="BK110" s="203">
        <f>ROUND(I110*H110,2)</f>
        <v>0</v>
      </c>
      <c r="BL110" s="24" t="s">
        <v>187</v>
      </c>
      <c r="BM110" s="24" t="s">
        <v>840</v>
      </c>
    </row>
    <row r="111" spans="2:65" s="1" customFormat="1" ht="25.5" customHeight="1">
      <c r="B111" s="41"/>
      <c r="C111" s="192" t="s">
        <v>821</v>
      </c>
      <c r="D111" s="192" t="s">
        <v>182</v>
      </c>
      <c r="E111" s="193" t="s">
        <v>842</v>
      </c>
      <c r="F111" s="194" t="s">
        <v>843</v>
      </c>
      <c r="G111" s="195" t="s">
        <v>300</v>
      </c>
      <c r="H111" s="196">
        <v>109.424</v>
      </c>
      <c r="I111" s="197"/>
      <c r="J111" s="198">
        <f>ROUND(I111*H111,2)</f>
        <v>0</v>
      </c>
      <c r="K111" s="194" t="s">
        <v>186</v>
      </c>
      <c r="L111" s="61"/>
      <c r="M111" s="199" t="s">
        <v>23</v>
      </c>
      <c r="N111" s="200" t="s">
        <v>43</v>
      </c>
      <c r="O111" s="42"/>
      <c r="P111" s="201">
        <f>O111*H111</f>
        <v>0</v>
      </c>
      <c r="Q111" s="201">
        <v>0</v>
      </c>
      <c r="R111" s="201">
        <f>Q111*H111</f>
        <v>0</v>
      </c>
      <c r="S111" s="201">
        <v>0</v>
      </c>
      <c r="T111" s="202">
        <f>S111*H111</f>
        <v>0</v>
      </c>
      <c r="AR111" s="24" t="s">
        <v>187</v>
      </c>
      <c r="AT111" s="24" t="s">
        <v>182</v>
      </c>
      <c r="AU111" s="24" t="s">
        <v>81</v>
      </c>
      <c r="AY111" s="24" t="s">
        <v>180</v>
      </c>
      <c r="BE111" s="203">
        <f>IF(N111="základní",J111,0)</f>
        <v>0</v>
      </c>
      <c r="BF111" s="203">
        <f>IF(N111="snížená",J111,0)</f>
        <v>0</v>
      </c>
      <c r="BG111" s="203">
        <f>IF(N111="zákl. přenesená",J111,0)</f>
        <v>0</v>
      </c>
      <c r="BH111" s="203">
        <f>IF(N111="sníž. přenesená",J111,0)</f>
        <v>0</v>
      </c>
      <c r="BI111" s="203">
        <f>IF(N111="nulová",J111,0)</f>
        <v>0</v>
      </c>
      <c r="BJ111" s="24" t="s">
        <v>79</v>
      </c>
      <c r="BK111" s="203">
        <f>ROUND(I111*H111,2)</f>
        <v>0</v>
      </c>
      <c r="BL111" s="24" t="s">
        <v>187</v>
      </c>
      <c r="BM111" s="24" t="s">
        <v>844</v>
      </c>
    </row>
    <row r="112" spans="2:51" s="11" customFormat="1" ht="13.5">
      <c r="B112" s="204"/>
      <c r="C112" s="205"/>
      <c r="D112" s="206" t="s">
        <v>189</v>
      </c>
      <c r="E112" s="205"/>
      <c r="F112" s="208" t="s">
        <v>3032</v>
      </c>
      <c r="G112" s="205"/>
      <c r="H112" s="209">
        <v>109.424</v>
      </c>
      <c r="I112" s="210"/>
      <c r="J112" s="205"/>
      <c r="K112" s="205"/>
      <c r="L112" s="211"/>
      <c r="M112" s="212"/>
      <c r="N112" s="213"/>
      <c r="O112" s="213"/>
      <c r="P112" s="213"/>
      <c r="Q112" s="213"/>
      <c r="R112" s="213"/>
      <c r="S112" s="213"/>
      <c r="T112" s="214"/>
      <c r="AT112" s="215" t="s">
        <v>189</v>
      </c>
      <c r="AU112" s="215" t="s">
        <v>81</v>
      </c>
      <c r="AV112" s="11" t="s">
        <v>81</v>
      </c>
      <c r="AW112" s="11" t="s">
        <v>6</v>
      </c>
      <c r="AX112" s="11" t="s">
        <v>79</v>
      </c>
      <c r="AY112" s="215" t="s">
        <v>180</v>
      </c>
    </row>
    <row r="113" spans="2:65" s="1" customFormat="1" ht="16.5" customHeight="1">
      <c r="B113" s="41"/>
      <c r="C113" s="192" t="s">
        <v>826</v>
      </c>
      <c r="D113" s="192" t="s">
        <v>182</v>
      </c>
      <c r="E113" s="193" t="s">
        <v>847</v>
      </c>
      <c r="F113" s="194" t="s">
        <v>848</v>
      </c>
      <c r="G113" s="195" t="s">
        <v>300</v>
      </c>
      <c r="H113" s="196">
        <v>7.816</v>
      </c>
      <c r="I113" s="197"/>
      <c r="J113" s="198">
        <f>ROUND(I113*H113,2)</f>
        <v>0</v>
      </c>
      <c r="K113" s="194" t="s">
        <v>186</v>
      </c>
      <c r="L113" s="61"/>
      <c r="M113" s="199" t="s">
        <v>23</v>
      </c>
      <c r="N113" s="200" t="s">
        <v>43</v>
      </c>
      <c r="O113" s="42"/>
      <c r="P113" s="201">
        <f>O113*H113</f>
        <v>0</v>
      </c>
      <c r="Q113" s="201">
        <v>0</v>
      </c>
      <c r="R113" s="201">
        <f>Q113*H113</f>
        <v>0</v>
      </c>
      <c r="S113" s="201">
        <v>0</v>
      </c>
      <c r="T113" s="202">
        <f>S113*H113</f>
        <v>0</v>
      </c>
      <c r="AR113" s="24" t="s">
        <v>187</v>
      </c>
      <c r="AT113" s="24" t="s">
        <v>182</v>
      </c>
      <c r="AU113" s="24" t="s">
        <v>81</v>
      </c>
      <c r="AY113" s="24" t="s">
        <v>180</v>
      </c>
      <c r="BE113" s="203">
        <f>IF(N113="základní",J113,0)</f>
        <v>0</v>
      </c>
      <c r="BF113" s="203">
        <f>IF(N113="snížená",J113,0)</f>
        <v>0</v>
      </c>
      <c r="BG113" s="203">
        <f>IF(N113="zákl. přenesená",J113,0)</f>
        <v>0</v>
      </c>
      <c r="BH113" s="203">
        <f>IF(N113="sníž. přenesená",J113,0)</f>
        <v>0</v>
      </c>
      <c r="BI113" s="203">
        <f>IF(N113="nulová",J113,0)</f>
        <v>0</v>
      </c>
      <c r="BJ113" s="24" t="s">
        <v>79</v>
      </c>
      <c r="BK113" s="203">
        <f>ROUND(I113*H113,2)</f>
        <v>0</v>
      </c>
      <c r="BL113" s="24" t="s">
        <v>187</v>
      </c>
      <c r="BM113" s="24" t="s">
        <v>849</v>
      </c>
    </row>
    <row r="114" spans="2:63" s="10" customFormat="1" ht="37.35" customHeight="1">
      <c r="B114" s="176"/>
      <c r="C114" s="177"/>
      <c r="D114" s="178" t="s">
        <v>71</v>
      </c>
      <c r="E114" s="179" t="s">
        <v>850</v>
      </c>
      <c r="F114" s="179" t="s">
        <v>851</v>
      </c>
      <c r="G114" s="177"/>
      <c r="H114" s="177"/>
      <c r="I114" s="180"/>
      <c r="J114" s="181">
        <f>BK114</f>
        <v>0</v>
      </c>
      <c r="K114" s="177"/>
      <c r="L114" s="182"/>
      <c r="M114" s="183"/>
      <c r="N114" s="184"/>
      <c r="O114" s="184"/>
      <c r="P114" s="185">
        <f>P115+P118+P121+P125+P131</f>
        <v>0</v>
      </c>
      <c r="Q114" s="184"/>
      <c r="R114" s="185">
        <f>R115+R118+R121+R125+R131</f>
        <v>1.2592333999999998</v>
      </c>
      <c r="S114" s="184"/>
      <c r="T114" s="186">
        <f>T115+T118+T121+T125+T131</f>
        <v>0</v>
      </c>
      <c r="AR114" s="187" t="s">
        <v>81</v>
      </c>
      <c r="AT114" s="188" t="s">
        <v>71</v>
      </c>
      <c r="AU114" s="188" t="s">
        <v>72</v>
      </c>
      <c r="AY114" s="187" t="s">
        <v>180</v>
      </c>
      <c r="BK114" s="189">
        <f>BK115+BK118+BK121+BK125+BK131</f>
        <v>0</v>
      </c>
    </row>
    <row r="115" spans="2:63" s="10" customFormat="1" ht="19.9" customHeight="1">
      <c r="B115" s="176"/>
      <c r="C115" s="177"/>
      <c r="D115" s="178" t="s">
        <v>71</v>
      </c>
      <c r="E115" s="190" t="s">
        <v>1064</v>
      </c>
      <c r="F115" s="190" t="s">
        <v>1065</v>
      </c>
      <c r="G115" s="177"/>
      <c r="H115" s="177"/>
      <c r="I115" s="180"/>
      <c r="J115" s="191">
        <f>BK115</f>
        <v>0</v>
      </c>
      <c r="K115" s="177"/>
      <c r="L115" s="182"/>
      <c r="M115" s="183"/>
      <c r="N115" s="184"/>
      <c r="O115" s="184"/>
      <c r="P115" s="185">
        <f>SUM(P116:P117)</f>
        <v>0</v>
      </c>
      <c r="Q115" s="184"/>
      <c r="R115" s="185">
        <f>SUM(R116:R117)</f>
        <v>0.4798982</v>
      </c>
      <c r="S115" s="184"/>
      <c r="T115" s="186">
        <f>SUM(T116:T117)</f>
        <v>0</v>
      </c>
      <c r="AR115" s="187" t="s">
        <v>81</v>
      </c>
      <c r="AT115" s="188" t="s">
        <v>71</v>
      </c>
      <c r="AU115" s="188" t="s">
        <v>79</v>
      </c>
      <c r="AY115" s="187" t="s">
        <v>180</v>
      </c>
      <c r="BK115" s="189">
        <f>SUM(BK116:BK117)</f>
        <v>0</v>
      </c>
    </row>
    <row r="116" spans="2:65" s="1" customFormat="1" ht="25.5" customHeight="1">
      <c r="B116" s="41"/>
      <c r="C116" s="192" t="s">
        <v>1040</v>
      </c>
      <c r="D116" s="192" t="s">
        <v>182</v>
      </c>
      <c r="E116" s="193" t="s">
        <v>3033</v>
      </c>
      <c r="F116" s="194" t="s">
        <v>3034</v>
      </c>
      <c r="G116" s="195" t="s">
        <v>185</v>
      </c>
      <c r="H116" s="196">
        <v>17.86</v>
      </c>
      <c r="I116" s="197"/>
      <c r="J116" s="198">
        <f>ROUND(I116*H116,2)</f>
        <v>0</v>
      </c>
      <c r="K116" s="194" t="s">
        <v>186</v>
      </c>
      <c r="L116" s="61"/>
      <c r="M116" s="199" t="s">
        <v>23</v>
      </c>
      <c r="N116" s="200" t="s">
        <v>43</v>
      </c>
      <c r="O116" s="42"/>
      <c r="P116" s="201">
        <f>O116*H116</f>
        <v>0</v>
      </c>
      <c r="Q116" s="201">
        <v>0.02687</v>
      </c>
      <c r="R116" s="201">
        <f>Q116*H116</f>
        <v>0.4798982</v>
      </c>
      <c r="S116" s="201">
        <v>0</v>
      </c>
      <c r="T116" s="202">
        <f>S116*H116</f>
        <v>0</v>
      </c>
      <c r="AR116" s="24" t="s">
        <v>262</v>
      </c>
      <c r="AT116" s="24" t="s">
        <v>182</v>
      </c>
      <c r="AU116" s="24" t="s">
        <v>81</v>
      </c>
      <c r="AY116" s="24" t="s">
        <v>180</v>
      </c>
      <c r="BE116" s="203">
        <f>IF(N116="základní",J116,0)</f>
        <v>0</v>
      </c>
      <c r="BF116" s="203">
        <f>IF(N116="snížená",J116,0)</f>
        <v>0</v>
      </c>
      <c r="BG116" s="203">
        <f>IF(N116="zákl. přenesená",J116,0)</f>
        <v>0</v>
      </c>
      <c r="BH116" s="203">
        <f>IF(N116="sníž. přenesená",J116,0)</f>
        <v>0</v>
      </c>
      <c r="BI116" s="203">
        <f>IF(N116="nulová",J116,0)</f>
        <v>0</v>
      </c>
      <c r="BJ116" s="24" t="s">
        <v>79</v>
      </c>
      <c r="BK116" s="203">
        <f>ROUND(I116*H116,2)</f>
        <v>0</v>
      </c>
      <c r="BL116" s="24" t="s">
        <v>262</v>
      </c>
      <c r="BM116" s="24" t="s">
        <v>3035</v>
      </c>
    </row>
    <row r="117" spans="2:65" s="1" customFormat="1" ht="16.5" customHeight="1">
      <c r="B117" s="41"/>
      <c r="C117" s="192" t="s">
        <v>1084</v>
      </c>
      <c r="D117" s="192" t="s">
        <v>182</v>
      </c>
      <c r="E117" s="193" t="s">
        <v>1106</v>
      </c>
      <c r="F117" s="194" t="s">
        <v>1107</v>
      </c>
      <c r="G117" s="195" t="s">
        <v>904</v>
      </c>
      <c r="H117" s="196">
        <v>1</v>
      </c>
      <c r="I117" s="197"/>
      <c r="J117" s="198">
        <f>ROUND(I117*H117,2)</f>
        <v>0</v>
      </c>
      <c r="K117" s="194" t="s">
        <v>23</v>
      </c>
      <c r="L117" s="61"/>
      <c r="M117" s="199" t="s">
        <v>23</v>
      </c>
      <c r="N117" s="200" t="s">
        <v>43</v>
      </c>
      <c r="O117" s="42"/>
      <c r="P117" s="201">
        <f>O117*H117</f>
        <v>0</v>
      </c>
      <c r="Q117" s="201">
        <v>0</v>
      </c>
      <c r="R117" s="201">
        <f>Q117*H117</f>
        <v>0</v>
      </c>
      <c r="S117" s="201">
        <v>0</v>
      </c>
      <c r="T117" s="202">
        <f>S117*H117</f>
        <v>0</v>
      </c>
      <c r="AR117" s="24" t="s">
        <v>262</v>
      </c>
      <c r="AT117" s="24" t="s">
        <v>182</v>
      </c>
      <c r="AU117" s="24" t="s">
        <v>81</v>
      </c>
      <c r="AY117" s="24" t="s">
        <v>180</v>
      </c>
      <c r="BE117" s="203">
        <f>IF(N117="základní",J117,0)</f>
        <v>0</v>
      </c>
      <c r="BF117" s="203">
        <f>IF(N117="snížená",J117,0)</f>
        <v>0</v>
      </c>
      <c r="BG117" s="203">
        <f>IF(N117="zákl. přenesená",J117,0)</f>
        <v>0</v>
      </c>
      <c r="BH117" s="203">
        <f>IF(N117="sníž. přenesená",J117,0)</f>
        <v>0</v>
      </c>
      <c r="BI117" s="203">
        <f>IF(N117="nulová",J117,0)</f>
        <v>0</v>
      </c>
      <c r="BJ117" s="24" t="s">
        <v>79</v>
      </c>
      <c r="BK117" s="203">
        <f>ROUND(I117*H117,2)</f>
        <v>0</v>
      </c>
      <c r="BL117" s="24" t="s">
        <v>262</v>
      </c>
      <c r="BM117" s="24" t="s">
        <v>1108</v>
      </c>
    </row>
    <row r="118" spans="2:63" s="10" customFormat="1" ht="29.85" customHeight="1">
      <c r="B118" s="176"/>
      <c r="C118" s="177"/>
      <c r="D118" s="178" t="s">
        <v>71</v>
      </c>
      <c r="E118" s="190" t="s">
        <v>1259</v>
      </c>
      <c r="F118" s="190" t="s">
        <v>1260</v>
      </c>
      <c r="G118" s="177"/>
      <c r="H118" s="177"/>
      <c r="I118" s="180"/>
      <c r="J118" s="191">
        <f>BK118</f>
        <v>0</v>
      </c>
      <c r="K118" s="177"/>
      <c r="L118" s="182"/>
      <c r="M118" s="183"/>
      <c r="N118" s="184"/>
      <c r="O118" s="184"/>
      <c r="P118" s="185">
        <f>SUM(P119:P120)</f>
        <v>0</v>
      </c>
      <c r="Q118" s="184"/>
      <c r="R118" s="185">
        <f>SUM(R119:R120)</f>
        <v>0</v>
      </c>
      <c r="S118" s="184"/>
      <c r="T118" s="186">
        <f>SUM(T119:T120)</f>
        <v>0</v>
      </c>
      <c r="AR118" s="187" t="s">
        <v>81</v>
      </c>
      <c r="AT118" s="188" t="s">
        <v>71</v>
      </c>
      <c r="AU118" s="188" t="s">
        <v>79</v>
      </c>
      <c r="AY118" s="187" t="s">
        <v>180</v>
      </c>
      <c r="BK118" s="189">
        <f>SUM(BK119:BK120)</f>
        <v>0</v>
      </c>
    </row>
    <row r="119" spans="2:65" s="1" customFormat="1" ht="25.5" customHeight="1">
      <c r="B119" s="41"/>
      <c r="C119" s="192" t="s">
        <v>1331</v>
      </c>
      <c r="D119" s="192" t="s">
        <v>182</v>
      </c>
      <c r="E119" s="193" t="s">
        <v>3036</v>
      </c>
      <c r="F119" s="194" t="s">
        <v>3037</v>
      </c>
      <c r="G119" s="195" t="s">
        <v>671</v>
      </c>
      <c r="H119" s="196">
        <v>1</v>
      </c>
      <c r="I119" s="197"/>
      <c r="J119" s="198">
        <f>ROUND(I119*H119,2)</f>
        <v>0</v>
      </c>
      <c r="K119" s="194" t="s">
        <v>23</v>
      </c>
      <c r="L119" s="61"/>
      <c r="M119" s="199" t="s">
        <v>23</v>
      </c>
      <c r="N119" s="200" t="s">
        <v>43</v>
      </c>
      <c r="O119" s="42"/>
      <c r="P119" s="201">
        <f>O119*H119</f>
        <v>0</v>
      </c>
      <c r="Q119" s="201">
        <v>0</v>
      </c>
      <c r="R119" s="201">
        <f>Q119*H119</f>
        <v>0</v>
      </c>
      <c r="S119" s="201">
        <v>0</v>
      </c>
      <c r="T119" s="202">
        <f>S119*H119</f>
        <v>0</v>
      </c>
      <c r="AR119" s="24" t="s">
        <v>262</v>
      </c>
      <c r="AT119" s="24" t="s">
        <v>182</v>
      </c>
      <c r="AU119" s="24" t="s">
        <v>81</v>
      </c>
      <c r="AY119" s="24" t="s">
        <v>180</v>
      </c>
      <c r="BE119" s="203">
        <f>IF(N119="základní",J119,0)</f>
        <v>0</v>
      </c>
      <c r="BF119" s="203">
        <f>IF(N119="snížená",J119,0)</f>
        <v>0</v>
      </c>
      <c r="BG119" s="203">
        <f>IF(N119="zákl. přenesená",J119,0)</f>
        <v>0</v>
      </c>
      <c r="BH119" s="203">
        <f>IF(N119="sníž. přenesená",J119,0)</f>
        <v>0</v>
      </c>
      <c r="BI119" s="203">
        <f>IF(N119="nulová",J119,0)</f>
        <v>0</v>
      </c>
      <c r="BJ119" s="24" t="s">
        <v>79</v>
      </c>
      <c r="BK119" s="203">
        <f>ROUND(I119*H119,2)</f>
        <v>0</v>
      </c>
      <c r="BL119" s="24" t="s">
        <v>262</v>
      </c>
      <c r="BM119" s="24" t="s">
        <v>3038</v>
      </c>
    </row>
    <row r="120" spans="2:65" s="1" customFormat="1" ht="16.5" customHeight="1">
      <c r="B120" s="41"/>
      <c r="C120" s="192" t="s">
        <v>1400</v>
      </c>
      <c r="D120" s="192" t="s">
        <v>182</v>
      </c>
      <c r="E120" s="193" t="s">
        <v>1416</v>
      </c>
      <c r="F120" s="194" t="s">
        <v>1417</v>
      </c>
      <c r="G120" s="195" t="s">
        <v>904</v>
      </c>
      <c r="H120" s="196">
        <v>1</v>
      </c>
      <c r="I120" s="197"/>
      <c r="J120" s="198">
        <f>ROUND(I120*H120,2)</f>
        <v>0</v>
      </c>
      <c r="K120" s="194" t="s">
        <v>23</v>
      </c>
      <c r="L120" s="61"/>
      <c r="M120" s="199" t="s">
        <v>23</v>
      </c>
      <c r="N120" s="200" t="s">
        <v>43</v>
      </c>
      <c r="O120" s="42"/>
      <c r="P120" s="201">
        <f>O120*H120</f>
        <v>0</v>
      </c>
      <c r="Q120" s="201">
        <v>0</v>
      </c>
      <c r="R120" s="201">
        <f>Q120*H120</f>
        <v>0</v>
      </c>
      <c r="S120" s="201">
        <v>0</v>
      </c>
      <c r="T120" s="202">
        <f>S120*H120</f>
        <v>0</v>
      </c>
      <c r="AR120" s="24" t="s">
        <v>262</v>
      </c>
      <c r="AT120" s="24" t="s">
        <v>182</v>
      </c>
      <c r="AU120" s="24" t="s">
        <v>81</v>
      </c>
      <c r="AY120" s="24" t="s">
        <v>180</v>
      </c>
      <c r="BE120" s="203">
        <f>IF(N120="základní",J120,0)</f>
        <v>0</v>
      </c>
      <c r="BF120" s="203">
        <f>IF(N120="snížená",J120,0)</f>
        <v>0</v>
      </c>
      <c r="BG120" s="203">
        <f>IF(N120="zákl. přenesená",J120,0)</f>
        <v>0</v>
      </c>
      <c r="BH120" s="203">
        <f>IF(N120="sníž. přenesená",J120,0)</f>
        <v>0</v>
      </c>
      <c r="BI120" s="203">
        <f>IF(N120="nulová",J120,0)</f>
        <v>0</v>
      </c>
      <c r="BJ120" s="24" t="s">
        <v>79</v>
      </c>
      <c r="BK120" s="203">
        <f>ROUND(I120*H120,2)</f>
        <v>0</v>
      </c>
      <c r="BL120" s="24" t="s">
        <v>262</v>
      </c>
      <c r="BM120" s="24" t="s">
        <v>1418</v>
      </c>
    </row>
    <row r="121" spans="2:63" s="10" customFormat="1" ht="29.85" customHeight="1">
      <c r="B121" s="176"/>
      <c r="C121" s="177"/>
      <c r="D121" s="178" t="s">
        <v>71</v>
      </c>
      <c r="E121" s="190" t="s">
        <v>1560</v>
      </c>
      <c r="F121" s="190" t="s">
        <v>1561</v>
      </c>
      <c r="G121" s="177"/>
      <c r="H121" s="177"/>
      <c r="I121" s="180"/>
      <c r="J121" s="191">
        <f>BK121</f>
        <v>0</v>
      </c>
      <c r="K121" s="177"/>
      <c r="L121" s="182"/>
      <c r="M121" s="183"/>
      <c r="N121" s="184"/>
      <c r="O121" s="184"/>
      <c r="P121" s="185">
        <f>SUM(P122:P124)</f>
        <v>0</v>
      </c>
      <c r="Q121" s="184"/>
      <c r="R121" s="185">
        <f>SUM(R122:R124)</f>
        <v>0.0272352</v>
      </c>
      <c r="S121" s="184"/>
      <c r="T121" s="186">
        <f>SUM(T122:T124)</f>
        <v>0</v>
      </c>
      <c r="AR121" s="187" t="s">
        <v>81</v>
      </c>
      <c r="AT121" s="188" t="s">
        <v>71</v>
      </c>
      <c r="AU121" s="188" t="s">
        <v>79</v>
      </c>
      <c r="AY121" s="187" t="s">
        <v>180</v>
      </c>
      <c r="BK121" s="189">
        <f>SUM(BK122:BK124)</f>
        <v>0</v>
      </c>
    </row>
    <row r="122" spans="2:65" s="1" customFormat="1" ht="16.5" customHeight="1">
      <c r="B122" s="41"/>
      <c r="C122" s="192" t="s">
        <v>1570</v>
      </c>
      <c r="D122" s="192" t="s">
        <v>182</v>
      </c>
      <c r="E122" s="193" t="s">
        <v>1584</v>
      </c>
      <c r="F122" s="194" t="s">
        <v>1585</v>
      </c>
      <c r="G122" s="195" t="s">
        <v>185</v>
      </c>
      <c r="H122" s="196">
        <v>90.784</v>
      </c>
      <c r="I122" s="197"/>
      <c r="J122" s="198">
        <f>ROUND(I122*H122,2)</f>
        <v>0</v>
      </c>
      <c r="K122" s="194" t="s">
        <v>186</v>
      </c>
      <c r="L122" s="61"/>
      <c r="M122" s="199" t="s">
        <v>23</v>
      </c>
      <c r="N122" s="200" t="s">
        <v>43</v>
      </c>
      <c r="O122" s="42"/>
      <c r="P122" s="201">
        <f>O122*H122</f>
        <v>0</v>
      </c>
      <c r="Q122" s="201">
        <v>0.0003</v>
      </c>
      <c r="R122" s="201">
        <f>Q122*H122</f>
        <v>0.0272352</v>
      </c>
      <c r="S122" s="201">
        <v>0</v>
      </c>
      <c r="T122" s="202">
        <f>S122*H122</f>
        <v>0</v>
      </c>
      <c r="AR122" s="24" t="s">
        <v>262</v>
      </c>
      <c r="AT122" s="24" t="s">
        <v>182</v>
      </c>
      <c r="AU122" s="24" t="s">
        <v>81</v>
      </c>
      <c r="AY122" s="24" t="s">
        <v>180</v>
      </c>
      <c r="BE122" s="203">
        <f>IF(N122="základní",J122,0)</f>
        <v>0</v>
      </c>
      <c r="BF122" s="203">
        <f>IF(N122="snížená",J122,0)</f>
        <v>0</v>
      </c>
      <c r="BG122" s="203">
        <f>IF(N122="zákl. přenesená",J122,0)</f>
        <v>0</v>
      </c>
      <c r="BH122" s="203">
        <f>IF(N122="sníž. přenesená",J122,0)</f>
        <v>0</v>
      </c>
      <c r="BI122" s="203">
        <f>IF(N122="nulová",J122,0)</f>
        <v>0</v>
      </c>
      <c r="BJ122" s="24" t="s">
        <v>79</v>
      </c>
      <c r="BK122" s="203">
        <f>ROUND(I122*H122,2)</f>
        <v>0</v>
      </c>
      <c r="BL122" s="24" t="s">
        <v>262</v>
      </c>
      <c r="BM122" s="24" t="s">
        <v>1586</v>
      </c>
    </row>
    <row r="123" spans="2:51" s="11" customFormat="1" ht="13.5">
      <c r="B123" s="204"/>
      <c r="C123" s="205"/>
      <c r="D123" s="206" t="s">
        <v>189</v>
      </c>
      <c r="E123" s="207" t="s">
        <v>23</v>
      </c>
      <c r="F123" s="208" t="s">
        <v>3039</v>
      </c>
      <c r="G123" s="205"/>
      <c r="H123" s="209">
        <v>90.784</v>
      </c>
      <c r="I123" s="210"/>
      <c r="J123" s="205"/>
      <c r="K123" s="205"/>
      <c r="L123" s="211"/>
      <c r="M123" s="212"/>
      <c r="N123" s="213"/>
      <c r="O123" s="213"/>
      <c r="P123" s="213"/>
      <c r="Q123" s="213"/>
      <c r="R123" s="213"/>
      <c r="S123" s="213"/>
      <c r="T123" s="214"/>
      <c r="AT123" s="215" t="s">
        <v>189</v>
      </c>
      <c r="AU123" s="215" t="s">
        <v>81</v>
      </c>
      <c r="AV123" s="11" t="s">
        <v>81</v>
      </c>
      <c r="AW123" s="11" t="s">
        <v>36</v>
      </c>
      <c r="AX123" s="11" t="s">
        <v>79</v>
      </c>
      <c r="AY123" s="215" t="s">
        <v>180</v>
      </c>
    </row>
    <row r="124" spans="2:65" s="1" customFormat="1" ht="16.5" customHeight="1">
      <c r="B124" s="41"/>
      <c r="C124" s="192" t="s">
        <v>1575</v>
      </c>
      <c r="D124" s="192" t="s">
        <v>182</v>
      </c>
      <c r="E124" s="193" t="s">
        <v>1596</v>
      </c>
      <c r="F124" s="194" t="s">
        <v>1597</v>
      </c>
      <c r="G124" s="195" t="s">
        <v>904</v>
      </c>
      <c r="H124" s="196">
        <v>1</v>
      </c>
      <c r="I124" s="197"/>
      <c r="J124" s="198">
        <f>ROUND(I124*H124,2)</f>
        <v>0</v>
      </c>
      <c r="K124" s="194" t="s">
        <v>23</v>
      </c>
      <c r="L124" s="61"/>
      <c r="M124" s="199" t="s">
        <v>23</v>
      </c>
      <c r="N124" s="200" t="s">
        <v>43</v>
      </c>
      <c r="O124" s="42"/>
      <c r="P124" s="201">
        <f>O124*H124</f>
        <v>0</v>
      </c>
      <c r="Q124" s="201">
        <v>0</v>
      </c>
      <c r="R124" s="201">
        <f>Q124*H124</f>
        <v>0</v>
      </c>
      <c r="S124" s="201">
        <v>0</v>
      </c>
      <c r="T124" s="202">
        <f>S124*H124</f>
        <v>0</v>
      </c>
      <c r="AR124" s="24" t="s">
        <v>262</v>
      </c>
      <c r="AT124" s="24" t="s">
        <v>182</v>
      </c>
      <c r="AU124" s="24" t="s">
        <v>81</v>
      </c>
      <c r="AY124" s="24" t="s">
        <v>180</v>
      </c>
      <c r="BE124" s="203">
        <f>IF(N124="základní",J124,0)</f>
        <v>0</v>
      </c>
      <c r="BF124" s="203">
        <f>IF(N124="snížená",J124,0)</f>
        <v>0</v>
      </c>
      <c r="BG124" s="203">
        <f>IF(N124="zákl. přenesená",J124,0)</f>
        <v>0</v>
      </c>
      <c r="BH124" s="203">
        <f>IF(N124="sníž. přenesená",J124,0)</f>
        <v>0</v>
      </c>
      <c r="BI124" s="203">
        <f>IF(N124="nulová",J124,0)</f>
        <v>0</v>
      </c>
      <c r="BJ124" s="24" t="s">
        <v>79</v>
      </c>
      <c r="BK124" s="203">
        <f>ROUND(I124*H124,2)</f>
        <v>0</v>
      </c>
      <c r="BL124" s="24" t="s">
        <v>262</v>
      </c>
      <c r="BM124" s="24" t="s">
        <v>1598</v>
      </c>
    </row>
    <row r="125" spans="2:63" s="10" customFormat="1" ht="29.85" customHeight="1">
      <c r="B125" s="176"/>
      <c r="C125" s="177"/>
      <c r="D125" s="178" t="s">
        <v>71</v>
      </c>
      <c r="E125" s="190" t="s">
        <v>1610</v>
      </c>
      <c r="F125" s="190" t="s">
        <v>1611</v>
      </c>
      <c r="G125" s="177"/>
      <c r="H125" s="177"/>
      <c r="I125" s="180"/>
      <c r="J125" s="191">
        <f>BK125</f>
        <v>0</v>
      </c>
      <c r="K125" s="177"/>
      <c r="L125" s="182"/>
      <c r="M125" s="183"/>
      <c r="N125" s="184"/>
      <c r="O125" s="184"/>
      <c r="P125" s="185">
        <f>SUM(P126:P130)</f>
        <v>0</v>
      </c>
      <c r="Q125" s="184"/>
      <c r="R125" s="185">
        <f>SUM(R126:R130)</f>
        <v>0.68085</v>
      </c>
      <c r="S125" s="184"/>
      <c r="T125" s="186">
        <f>SUM(T126:T130)</f>
        <v>0</v>
      </c>
      <c r="AR125" s="187" t="s">
        <v>81</v>
      </c>
      <c r="AT125" s="188" t="s">
        <v>71</v>
      </c>
      <c r="AU125" s="188" t="s">
        <v>79</v>
      </c>
      <c r="AY125" s="187" t="s">
        <v>180</v>
      </c>
      <c r="BK125" s="189">
        <f>SUM(BK126:BK130)</f>
        <v>0</v>
      </c>
    </row>
    <row r="126" spans="2:65" s="1" customFormat="1" ht="25.5" customHeight="1">
      <c r="B126" s="41"/>
      <c r="C126" s="192" t="s">
        <v>1601</v>
      </c>
      <c r="D126" s="192" t="s">
        <v>182</v>
      </c>
      <c r="E126" s="193" t="s">
        <v>1617</v>
      </c>
      <c r="F126" s="194" t="s">
        <v>1618</v>
      </c>
      <c r="G126" s="195" t="s">
        <v>185</v>
      </c>
      <c r="H126" s="196">
        <v>45.39</v>
      </c>
      <c r="I126" s="197"/>
      <c r="J126" s="198">
        <f>ROUND(I126*H126,2)</f>
        <v>0</v>
      </c>
      <c r="K126" s="194" t="s">
        <v>23</v>
      </c>
      <c r="L126" s="61"/>
      <c r="M126" s="199" t="s">
        <v>23</v>
      </c>
      <c r="N126" s="200" t="s">
        <v>43</v>
      </c>
      <c r="O126" s="42"/>
      <c r="P126" s="201">
        <f>O126*H126</f>
        <v>0</v>
      </c>
      <c r="Q126" s="201">
        <v>0</v>
      </c>
      <c r="R126" s="201">
        <f>Q126*H126</f>
        <v>0</v>
      </c>
      <c r="S126" s="201">
        <v>0</v>
      </c>
      <c r="T126" s="202">
        <f>S126*H126</f>
        <v>0</v>
      </c>
      <c r="AR126" s="24" t="s">
        <v>262</v>
      </c>
      <c r="AT126" s="24" t="s">
        <v>182</v>
      </c>
      <c r="AU126" s="24" t="s">
        <v>81</v>
      </c>
      <c r="AY126" s="24" t="s">
        <v>180</v>
      </c>
      <c r="BE126" s="203">
        <f>IF(N126="základní",J126,0)</f>
        <v>0</v>
      </c>
      <c r="BF126" s="203">
        <f>IF(N126="snížená",J126,0)</f>
        <v>0</v>
      </c>
      <c r="BG126" s="203">
        <f>IF(N126="zákl. přenesená",J126,0)</f>
        <v>0</v>
      </c>
      <c r="BH126" s="203">
        <f>IF(N126="sníž. přenesená",J126,0)</f>
        <v>0</v>
      </c>
      <c r="BI126" s="203">
        <f>IF(N126="nulová",J126,0)</f>
        <v>0</v>
      </c>
      <c r="BJ126" s="24" t="s">
        <v>79</v>
      </c>
      <c r="BK126" s="203">
        <f>ROUND(I126*H126,2)</f>
        <v>0</v>
      </c>
      <c r="BL126" s="24" t="s">
        <v>262</v>
      </c>
      <c r="BM126" s="24" t="s">
        <v>1619</v>
      </c>
    </row>
    <row r="127" spans="2:51" s="11" customFormat="1" ht="13.5">
      <c r="B127" s="204"/>
      <c r="C127" s="205"/>
      <c r="D127" s="206" t="s">
        <v>189</v>
      </c>
      <c r="E127" s="207" t="s">
        <v>23</v>
      </c>
      <c r="F127" s="208" t="s">
        <v>3026</v>
      </c>
      <c r="G127" s="205"/>
      <c r="H127" s="209">
        <v>45.39</v>
      </c>
      <c r="I127" s="210"/>
      <c r="J127" s="205"/>
      <c r="K127" s="205"/>
      <c r="L127" s="211"/>
      <c r="M127" s="212"/>
      <c r="N127" s="213"/>
      <c r="O127" s="213"/>
      <c r="P127" s="213"/>
      <c r="Q127" s="213"/>
      <c r="R127" s="213"/>
      <c r="S127" s="213"/>
      <c r="T127" s="214"/>
      <c r="AT127" s="215" t="s">
        <v>189</v>
      </c>
      <c r="AU127" s="215" t="s">
        <v>81</v>
      </c>
      <c r="AV127" s="11" t="s">
        <v>81</v>
      </c>
      <c r="AW127" s="11" t="s">
        <v>36</v>
      </c>
      <c r="AX127" s="11" t="s">
        <v>79</v>
      </c>
      <c r="AY127" s="215" t="s">
        <v>180</v>
      </c>
    </row>
    <row r="128" spans="2:65" s="1" customFormat="1" ht="16.5" customHeight="1">
      <c r="B128" s="41"/>
      <c r="C128" s="192" t="s">
        <v>1605</v>
      </c>
      <c r="D128" s="192" t="s">
        <v>182</v>
      </c>
      <c r="E128" s="193" t="s">
        <v>1622</v>
      </c>
      <c r="F128" s="194" t="s">
        <v>1623</v>
      </c>
      <c r="G128" s="195" t="s">
        <v>185</v>
      </c>
      <c r="H128" s="196">
        <v>45.39</v>
      </c>
      <c r="I128" s="197"/>
      <c r="J128" s="198">
        <f>ROUND(I128*H128,2)</f>
        <v>0</v>
      </c>
      <c r="K128" s="194" t="s">
        <v>23</v>
      </c>
      <c r="L128" s="61"/>
      <c r="M128" s="199" t="s">
        <v>23</v>
      </c>
      <c r="N128" s="200" t="s">
        <v>43</v>
      </c>
      <c r="O128" s="42"/>
      <c r="P128" s="201">
        <f>O128*H128</f>
        <v>0</v>
      </c>
      <c r="Q128" s="201">
        <v>0.015</v>
      </c>
      <c r="R128" s="201">
        <f>Q128*H128</f>
        <v>0.68085</v>
      </c>
      <c r="S128" s="201">
        <v>0</v>
      </c>
      <c r="T128" s="202">
        <f>S128*H128</f>
        <v>0</v>
      </c>
      <c r="AR128" s="24" t="s">
        <v>262</v>
      </c>
      <c r="AT128" s="24" t="s">
        <v>182</v>
      </c>
      <c r="AU128" s="24" t="s">
        <v>81</v>
      </c>
      <c r="AY128" s="24" t="s">
        <v>180</v>
      </c>
      <c r="BE128" s="203">
        <f>IF(N128="základní",J128,0)</f>
        <v>0</v>
      </c>
      <c r="BF128" s="203">
        <f>IF(N128="snížená",J128,0)</f>
        <v>0</v>
      </c>
      <c r="BG128" s="203">
        <f>IF(N128="zákl. přenesená",J128,0)</f>
        <v>0</v>
      </c>
      <c r="BH128" s="203">
        <f>IF(N128="sníž. přenesená",J128,0)</f>
        <v>0</v>
      </c>
      <c r="BI128" s="203">
        <f>IF(N128="nulová",J128,0)</f>
        <v>0</v>
      </c>
      <c r="BJ128" s="24" t="s">
        <v>79</v>
      </c>
      <c r="BK128" s="203">
        <f>ROUND(I128*H128,2)</f>
        <v>0</v>
      </c>
      <c r="BL128" s="24" t="s">
        <v>262</v>
      </c>
      <c r="BM128" s="24" t="s">
        <v>1624</v>
      </c>
    </row>
    <row r="129" spans="2:51" s="11" customFormat="1" ht="13.5">
      <c r="B129" s="204"/>
      <c r="C129" s="205"/>
      <c r="D129" s="206" t="s">
        <v>189</v>
      </c>
      <c r="E129" s="207" t="s">
        <v>23</v>
      </c>
      <c r="F129" s="208" t="s">
        <v>3026</v>
      </c>
      <c r="G129" s="205"/>
      <c r="H129" s="209">
        <v>45.39</v>
      </c>
      <c r="I129" s="210"/>
      <c r="J129" s="205"/>
      <c r="K129" s="205"/>
      <c r="L129" s="211"/>
      <c r="M129" s="212"/>
      <c r="N129" s="213"/>
      <c r="O129" s="213"/>
      <c r="P129" s="213"/>
      <c r="Q129" s="213"/>
      <c r="R129" s="213"/>
      <c r="S129" s="213"/>
      <c r="T129" s="214"/>
      <c r="AT129" s="215" t="s">
        <v>189</v>
      </c>
      <c r="AU129" s="215" t="s">
        <v>81</v>
      </c>
      <c r="AV129" s="11" t="s">
        <v>81</v>
      </c>
      <c r="AW129" s="11" t="s">
        <v>36</v>
      </c>
      <c r="AX129" s="11" t="s">
        <v>79</v>
      </c>
      <c r="AY129" s="215" t="s">
        <v>180</v>
      </c>
    </row>
    <row r="130" spans="2:65" s="1" customFormat="1" ht="16.5" customHeight="1">
      <c r="B130" s="41"/>
      <c r="C130" s="192" t="s">
        <v>1612</v>
      </c>
      <c r="D130" s="192" t="s">
        <v>182</v>
      </c>
      <c r="E130" s="193" t="s">
        <v>1626</v>
      </c>
      <c r="F130" s="194" t="s">
        <v>1627</v>
      </c>
      <c r="G130" s="195" t="s">
        <v>904</v>
      </c>
      <c r="H130" s="196">
        <v>1</v>
      </c>
      <c r="I130" s="197"/>
      <c r="J130" s="198">
        <f>ROUND(I130*H130,2)</f>
        <v>0</v>
      </c>
      <c r="K130" s="194" t="s">
        <v>23</v>
      </c>
      <c r="L130" s="61"/>
      <c r="M130" s="199" t="s">
        <v>23</v>
      </c>
      <c r="N130" s="200" t="s">
        <v>43</v>
      </c>
      <c r="O130" s="42"/>
      <c r="P130" s="201">
        <f>O130*H130</f>
        <v>0</v>
      </c>
      <c r="Q130" s="201">
        <v>0</v>
      </c>
      <c r="R130" s="201">
        <f>Q130*H130</f>
        <v>0</v>
      </c>
      <c r="S130" s="201">
        <v>0</v>
      </c>
      <c r="T130" s="202">
        <f>S130*H130</f>
        <v>0</v>
      </c>
      <c r="AR130" s="24" t="s">
        <v>262</v>
      </c>
      <c r="AT130" s="24" t="s">
        <v>182</v>
      </c>
      <c r="AU130" s="24" t="s">
        <v>81</v>
      </c>
      <c r="AY130" s="24" t="s">
        <v>180</v>
      </c>
      <c r="BE130" s="203">
        <f>IF(N130="základní",J130,0)</f>
        <v>0</v>
      </c>
      <c r="BF130" s="203">
        <f>IF(N130="snížená",J130,0)</f>
        <v>0</v>
      </c>
      <c r="BG130" s="203">
        <f>IF(N130="zákl. přenesená",J130,0)</f>
        <v>0</v>
      </c>
      <c r="BH130" s="203">
        <f>IF(N130="sníž. přenesená",J130,0)</f>
        <v>0</v>
      </c>
      <c r="BI130" s="203">
        <f>IF(N130="nulová",J130,0)</f>
        <v>0</v>
      </c>
      <c r="BJ130" s="24" t="s">
        <v>79</v>
      </c>
      <c r="BK130" s="203">
        <f>ROUND(I130*H130,2)</f>
        <v>0</v>
      </c>
      <c r="BL130" s="24" t="s">
        <v>262</v>
      </c>
      <c r="BM130" s="24" t="s">
        <v>1628</v>
      </c>
    </row>
    <row r="131" spans="2:63" s="10" customFormat="1" ht="29.85" customHeight="1">
      <c r="B131" s="176"/>
      <c r="C131" s="177"/>
      <c r="D131" s="178" t="s">
        <v>71</v>
      </c>
      <c r="E131" s="190" t="s">
        <v>1684</v>
      </c>
      <c r="F131" s="190" t="s">
        <v>1685</v>
      </c>
      <c r="G131" s="177"/>
      <c r="H131" s="177"/>
      <c r="I131" s="180"/>
      <c r="J131" s="191">
        <f>BK131</f>
        <v>0</v>
      </c>
      <c r="K131" s="177"/>
      <c r="L131" s="182"/>
      <c r="M131" s="183"/>
      <c r="N131" s="184"/>
      <c r="O131" s="184"/>
      <c r="P131" s="185">
        <f>SUM(P132:P141)</f>
        <v>0</v>
      </c>
      <c r="Q131" s="184"/>
      <c r="R131" s="185">
        <f>SUM(R132:R141)</f>
        <v>0.07125000000000001</v>
      </c>
      <c r="S131" s="184"/>
      <c r="T131" s="186">
        <f>SUM(T132:T141)</f>
        <v>0</v>
      </c>
      <c r="AR131" s="187" t="s">
        <v>81</v>
      </c>
      <c r="AT131" s="188" t="s">
        <v>71</v>
      </c>
      <c r="AU131" s="188" t="s">
        <v>79</v>
      </c>
      <c r="AY131" s="187" t="s">
        <v>180</v>
      </c>
      <c r="BK131" s="189">
        <f>SUM(BK132:BK141)</f>
        <v>0</v>
      </c>
    </row>
    <row r="132" spans="2:65" s="1" customFormat="1" ht="25.5" customHeight="1">
      <c r="B132" s="41"/>
      <c r="C132" s="192" t="s">
        <v>1661</v>
      </c>
      <c r="D132" s="192" t="s">
        <v>182</v>
      </c>
      <c r="E132" s="193" t="s">
        <v>1687</v>
      </c>
      <c r="F132" s="194" t="s">
        <v>1688</v>
      </c>
      <c r="G132" s="195" t="s">
        <v>185</v>
      </c>
      <c r="H132" s="196">
        <v>142.5</v>
      </c>
      <c r="I132" s="197"/>
      <c r="J132" s="198">
        <f>ROUND(I132*H132,2)</f>
        <v>0</v>
      </c>
      <c r="K132" s="194" t="s">
        <v>186</v>
      </c>
      <c r="L132" s="61"/>
      <c r="M132" s="199" t="s">
        <v>23</v>
      </c>
      <c r="N132" s="200" t="s">
        <v>43</v>
      </c>
      <c r="O132" s="42"/>
      <c r="P132" s="201">
        <f>O132*H132</f>
        <v>0</v>
      </c>
      <c r="Q132" s="201">
        <v>0.00021</v>
      </c>
      <c r="R132" s="201">
        <f>Q132*H132</f>
        <v>0.029925</v>
      </c>
      <c r="S132" s="201">
        <v>0</v>
      </c>
      <c r="T132" s="202">
        <f>S132*H132</f>
        <v>0</v>
      </c>
      <c r="AR132" s="24" t="s">
        <v>262</v>
      </c>
      <c r="AT132" s="24" t="s">
        <v>182</v>
      </c>
      <c r="AU132" s="24" t="s">
        <v>81</v>
      </c>
      <c r="AY132" s="24" t="s">
        <v>180</v>
      </c>
      <c r="BE132" s="203">
        <f>IF(N132="základní",J132,0)</f>
        <v>0</v>
      </c>
      <c r="BF132" s="203">
        <f>IF(N132="snížená",J132,0)</f>
        <v>0</v>
      </c>
      <c r="BG132" s="203">
        <f>IF(N132="zákl. přenesená",J132,0)</f>
        <v>0</v>
      </c>
      <c r="BH132" s="203">
        <f>IF(N132="sníž. přenesená",J132,0)</f>
        <v>0</v>
      </c>
      <c r="BI132" s="203">
        <f>IF(N132="nulová",J132,0)</f>
        <v>0</v>
      </c>
      <c r="BJ132" s="24" t="s">
        <v>79</v>
      </c>
      <c r="BK132" s="203">
        <f>ROUND(I132*H132,2)</f>
        <v>0</v>
      </c>
      <c r="BL132" s="24" t="s">
        <v>262</v>
      </c>
      <c r="BM132" s="24" t="s">
        <v>1689</v>
      </c>
    </row>
    <row r="133" spans="2:51" s="13" customFormat="1" ht="13.5">
      <c r="B133" s="227"/>
      <c r="C133" s="228"/>
      <c r="D133" s="206" t="s">
        <v>189</v>
      </c>
      <c r="E133" s="229" t="s">
        <v>23</v>
      </c>
      <c r="F133" s="230" t="s">
        <v>1690</v>
      </c>
      <c r="G133" s="228"/>
      <c r="H133" s="229" t="s">
        <v>23</v>
      </c>
      <c r="I133" s="231"/>
      <c r="J133" s="228"/>
      <c r="K133" s="228"/>
      <c r="L133" s="232"/>
      <c r="M133" s="233"/>
      <c r="N133" s="234"/>
      <c r="O133" s="234"/>
      <c r="P133" s="234"/>
      <c r="Q133" s="234"/>
      <c r="R133" s="234"/>
      <c r="S133" s="234"/>
      <c r="T133" s="235"/>
      <c r="AT133" s="236" t="s">
        <v>189</v>
      </c>
      <c r="AU133" s="236" t="s">
        <v>81</v>
      </c>
      <c r="AV133" s="13" t="s">
        <v>79</v>
      </c>
      <c r="AW133" s="13" t="s">
        <v>36</v>
      </c>
      <c r="AX133" s="13" t="s">
        <v>72</v>
      </c>
      <c r="AY133" s="236" t="s">
        <v>180</v>
      </c>
    </row>
    <row r="134" spans="2:51" s="11" customFormat="1" ht="13.5">
      <c r="B134" s="204"/>
      <c r="C134" s="205"/>
      <c r="D134" s="206" t="s">
        <v>189</v>
      </c>
      <c r="E134" s="207" t="s">
        <v>23</v>
      </c>
      <c r="F134" s="208" t="s">
        <v>3024</v>
      </c>
      <c r="G134" s="205"/>
      <c r="H134" s="209">
        <v>45.39</v>
      </c>
      <c r="I134" s="210"/>
      <c r="J134" s="205"/>
      <c r="K134" s="205"/>
      <c r="L134" s="211"/>
      <c r="M134" s="212"/>
      <c r="N134" s="213"/>
      <c r="O134" s="213"/>
      <c r="P134" s="213"/>
      <c r="Q134" s="213"/>
      <c r="R134" s="213"/>
      <c r="S134" s="213"/>
      <c r="T134" s="214"/>
      <c r="AT134" s="215" t="s">
        <v>189</v>
      </c>
      <c r="AU134" s="215" t="s">
        <v>81</v>
      </c>
      <c r="AV134" s="11" t="s">
        <v>81</v>
      </c>
      <c r="AW134" s="11" t="s">
        <v>36</v>
      </c>
      <c r="AX134" s="11" t="s">
        <v>72</v>
      </c>
      <c r="AY134" s="215" t="s">
        <v>180</v>
      </c>
    </row>
    <row r="135" spans="2:51" s="11" customFormat="1" ht="13.5">
      <c r="B135" s="204"/>
      <c r="C135" s="205"/>
      <c r="D135" s="206" t="s">
        <v>189</v>
      </c>
      <c r="E135" s="207" t="s">
        <v>23</v>
      </c>
      <c r="F135" s="208" t="s">
        <v>3025</v>
      </c>
      <c r="G135" s="205"/>
      <c r="H135" s="209">
        <v>97.11</v>
      </c>
      <c r="I135" s="210"/>
      <c r="J135" s="205"/>
      <c r="K135" s="205"/>
      <c r="L135" s="211"/>
      <c r="M135" s="212"/>
      <c r="N135" s="213"/>
      <c r="O135" s="213"/>
      <c r="P135" s="213"/>
      <c r="Q135" s="213"/>
      <c r="R135" s="213"/>
      <c r="S135" s="213"/>
      <c r="T135" s="214"/>
      <c r="AT135" s="215" t="s">
        <v>189</v>
      </c>
      <c r="AU135" s="215" t="s">
        <v>81</v>
      </c>
      <c r="AV135" s="11" t="s">
        <v>81</v>
      </c>
      <c r="AW135" s="11" t="s">
        <v>36</v>
      </c>
      <c r="AX135" s="11" t="s">
        <v>72</v>
      </c>
      <c r="AY135" s="215" t="s">
        <v>180</v>
      </c>
    </row>
    <row r="136" spans="2:51" s="12" customFormat="1" ht="13.5">
      <c r="B136" s="216"/>
      <c r="C136" s="217"/>
      <c r="D136" s="206" t="s">
        <v>189</v>
      </c>
      <c r="E136" s="218" t="s">
        <v>23</v>
      </c>
      <c r="F136" s="219" t="s">
        <v>199</v>
      </c>
      <c r="G136" s="217"/>
      <c r="H136" s="220">
        <v>142.5</v>
      </c>
      <c r="I136" s="221"/>
      <c r="J136" s="217"/>
      <c r="K136" s="217"/>
      <c r="L136" s="222"/>
      <c r="M136" s="223"/>
      <c r="N136" s="224"/>
      <c r="O136" s="224"/>
      <c r="P136" s="224"/>
      <c r="Q136" s="224"/>
      <c r="R136" s="224"/>
      <c r="S136" s="224"/>
      <c r="T136" s="225"/>
      <c r="AT136" s="226" t="s">
        <v>189</v>
      </c>
      <c r="AU136" s="226" t="s">
        <v>81</v>
      </c>
      <c r="AV136" s="12" t="s">
        <v>187</v>
      </c>
      <c r="AW136" s="12" t="s">
        <v>36</v>
      </c>
      <c r="AX136" s="12" t="s">
        <v>79</v>
      </c>
      <c r="AY136" s="226" t="s">
        <v>180</v>
      </c>
    </row>
    <row r="137" spans="2:65" s="1" customFormat="1" ht="25.5" customHeight="1">
      <c r="B137" s="41"/>
      <c r="C137" s="192" t="s">
        <v>1667</v>
      </c>
      <c r="D137" s="192" t="s">
        <v>182</v>
      </c>
      <c r="E137" s="193" t="s">
        <v>1701</v>
      </c>
      <c r="F137" s="194" t="s">
        <v>1702</v>
      </c>
      <c r="G137" s="195" t="s">
        <v>185</v>
      </c>
      <c r="H137" s="196">
        <v>142.5</v>
      </c>
      <c r="I137" s="197"/>
      <c r="J137" s="198">
        <f>ROUND(I137*H137,2)</f>
        <v>0</v>
      </c>
      <c r="K137" s="194" t="s">
        <v>186</v>
      </c>
      <c r="L137" s="61"/>
      <c r="M137" s="199" t="s">
        <v>23</v>
      </c>
      <c r="N137" s="200" t="s">
        <v>43</v>
      </c>
      <c r="O137" s="42"/>
      <c r="P137" s="201">
        <f>O137*H137</f>
        <v>0</v>
      </c>
      <c r="Q137" s="201">
        <v>0.00029</v>
      </c>
      <c r="R137" s="201">
        <f>Q137*H137</f>
        <v>0.041325</v>
      </c>
      <c r="S137" s="201">
        <v>0</v>
      </c>
      <c r="T137" s="202">
        <f>S137*H137</f>
        <v>0</v>
      </c>
      <c r="AR137" s="24" t="s">
        <v>262</v>
      </c>
      <c r="AT137" s="24" t="s">
        <v>182</v>
      </c>
      <c r="AU137" s="24" t="s">
        <v>81</v>
      </c>
      <c r="AY137" s="24" t="s">
        <v>180</v>
      </c>
      <c r="BE137" s="203">
        <f>IF(N137="základní",J137,0)</f>
        <v>0</v>
      </c>
      <c r="BF137" s="203">
        <f>IF(N137="snížená",J137,0)</f>
        <v>0</v>
      </c>
      <c r="BG137" s="203">
        <f>IF(N137="zákl. přenesená",J137,0)</f>
        <v>0</v>
      </c>
      <c r="BH137" s="203">
        <f>IF(N137="sníž. přenesená",J137,0)</f>
        <v>0</v>
      </c>
      <c r="BI137" s="203">
        <f>IF(N137="nulová",J137,0)</f>
        <v>0</v>
      </c>
      <c r="BJ137" s="24" t="s">
        <v>79</v>
      </c>
      <c r="BK137" s="203">
        <f>ROUND(I137*H137,2)</f>
        <v>0</v>
      </c>
      <c r="BL137" s="24" t="s">
        <v>262</v>
      </c>
      <c r="BM137" s="24" t="s">
        <v>1703</v>
      </c>
    </row>
    <row r="138" spans="2:51" s="13" customFormat="1" ht="13.5">
      <c r="B138" s="227"/>
      <c r="C138" s="228"/>
      <c r="D138" s="206" t="s">
        <v>189</v>
      </c>
      <c r="E138" s="229" t="s">
        <v>23</v>
      </c>
      <c r="F138" s="230" t="s">
        <v>1690</v>
      </c>
      <c r="G138" s="228"/>
      <c r="H138" s="229" t="s">
        <v>23</v>
      </c>
      <c r="I138" s="231"/>
      <c r="J138" s="228"/>
      <c r="K138" s="228"/>
      <c r="L138" s="232"/>
      <c r="M138" s="233"/>
      <c r="N138" s="234"/>
      <c r="O138" s="234"/>
      <c r="P138" s="234"/>
      <c r="Q138" s="234"/>
      <c r="R138" s="234"/>
      <c r="S138" s="234"/>
      <c r="T138" s="235"/>
      <c r="AT138" s="236" t="s">
        <v>189</v>
      </c>
      <c r="AU138" s="236" t="s">
        <v>81</v>
      </c>
      <c r="AV138" s="13" t="s">
        <v>79</v>
      </c>
      <c r="AW138" s="13" t="s">
        <v>36</v>
      </c>
      <c r="AX138" s="13" t="s">
        <v>72</v>
      </c>
      <c r="AY138" s="236" t="s">
        <v>180</v>
      </c>
    </row>
    <row r="139" spans="2:51" s="11" customFormat="1" ht="13.5">
      <c r="B139" s="204"/>
      <c r="C139" s="205"/>
      <c r="D139" s="206" t="s">
        <v>189</v>
      </c>
      <c r="E139" s="207" t="s">
        <v>23</v>
      </c>
      <c r="F139" s="208" t="s">
        <v>3024</v>
      </c>
      <c r="G139" s="205"/>
      <c r="H139" s="209">
        <v>45.39</v>
      </c>
      <c r="I139" s="210"/>
      <c r="J139" s="205"/>
      <c r="K139" s="205"/>
      <c r="L139" s="211"/>
      <c r="M139" s="212"/>
      <c r="N139" s="213"/>
      <c r="O139" s="213"/>
      <c r="P139" s="213"/>
      <c r="Q139" s="213"/>
      <c r="R139" s="213"/>
      <c r="S139" s="213"/>
      <c r="T139" s="214"/>
      <c r="AT139" s="215" t="s">
        <v>189</v>
      </c>
      <c r="AU139" s="215" t="s">
        <v>81</v>
      </c>
      <c r="AV139" s="11" t="s">
        <v>81</v>
      </c>
      <c r="AW139" s="11" t="s">
        <v>36</v>
      </c>
      <c r="AX139" s="11" t="s">
        <v>72</v>
      </c>
      <c r="AY139" s="215" t="s">
        <v>180</v>
      </c>
    </row>
    <row r="140" spans="2:51" s="11" customFormat="1" ht="13.5">
      <c r="B140" s="204"/>
      <c r="C140" s="205"/>
      <c r="D140" s="206" t="s">
        <v>189</v>
      </c>
      <c r="E140" s="207" t="s">
        <v>23</v>
      </c>
      <c r="F140" s="208" t="s">
        <v>3025</v>
      </c>
      <c r="G140" s="205"/>
      <c r="H140" s="209">
        <v>97.11</v>
      </c>
      <c r="I140" s="210"/>
      <c r="J140" s="205"/>
      <c r="K140" s="205"/>
      <c r="L140" s="211"/>
      <c r="M140" s="212"/>
      <c r="N140" s="213"/>
      <c r="O140" s="213"/>
      <c r="P140" s="213"/>
      <c r="Q140" s="213"/>
      <c r="R140" s="213"/>
      <c r="S140" s="213"/>
      <c r="T140" s="214"/>
      <c r="AT140" s="215" t="s">
        <v>189</v>
      </c>
      <c r="AU140" s="215" t="s">
        <v>81</v>
      </c>
      <c r="AV140" s="11" t="s">
        <v>81</v>
      </c>
      <c r="AW140" s="11" t="s">
        <v>36</v>
      </c>
      <c r="AX140" s="11" t="s">
        <v>72</v>
      </c>
      <c r="AY140" s="215" t="s">
        <v>180</v>
      </c>
    </row>
    <row r="141" spans="2:51" s="12" customFormat="1" ht="13.5">
      <c r="B141" s="216"/>
      <c r="C141" s="217"/>
      <c r="D141" s="206" t="s">
        <v>189</v>
      </c>
      <c r="E141" s="218" t="s">
        <v>23</v>
      </c>
      <c r="F141" s="219" t="s">
        <v>199</v>
      </c>
      <c r="G141" s="217"/>
      <c r="H141" s="220">
        <v>142.5</v>
      </c>
      <c r="I141" s="221"/>
      <c r="J141" s="217"/>
      <c r="K141" s="217"/>
      <c r="L141" s="222"/>
      <c r="M141" s="260"/>
      <c r="N141" s="261"/>
      <c r="O141" s="261"/>
      <c r="P141" s="261"/>
      <c r="Q141" s="261"/>
      <c r="R141" s="261"/>
      <c r="S141" s="261"/>
      <c r="T141" s="262"/>
      <c r="AT141" s="226" t="s">
        <v>189</v>
      </c>
      <c r="AU141" s="226" t="s">
        <v>81</v>
      </c>
      <c r="AV141" s="12" t="s">
        <v>187</v>
      </c>
      <c r="AW141" s="12" t="s">
        <v>36</v>
      </c>
      <c r="AX141" s="12" t="s">
        <v>79</v>
      </c>
      <c r="AY141" s="226" t="s">
        <v>180</v>
      </c>
    </row>
    <row r="142" spans="2:12" s="1" customFormat="1" ht="6.95" customHeight="1">
      <c r="B142" s="56"/>
      <c r="C142" s="57"/>
      <c r="D142" s="57"/>
      <c r="E142" s="57"/>
      <c r="F142" s="57"/>
      <c r="G142" s="57"/>
      <c r="H142" s="57"/>
      <c r="I142" s="139"/>
      <c r="J142" s="57"/>
      <c r="K142" s="57"/>
      <c r="L142" s="61"/>
    </row>
  </sheetData>
  <sheetProtection algorithmName="SHA-512" hashValue="dsRCcFQwfjAW+yq9wFWWYFzTmqkAdmprvKEjbncHr0S+wLSq1gxDns1DugdbsyeD/mvAAnjcNTuou6UeirPBGg==" saltValue="StlKhbiJC6geMccwCRjjhTELjjd8v+1MG/dBk+fb31znINJCLb8HPTRy4uhcso+C2R2me4xLZ0sc3EZy02w2cg==" spinCount="100000" sheet="1" objects="1" scenarios="1" formatColumns="0" formatRows="0" autoFilter="0"/>
  <autoFilter ref="C86:K141"/>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124</v>
      </c>
      <c r="G1" s="397" t="s">
        <v>125</v>
      </c>
      <c r="H1" s="397"/>
      <c r="I1" s="115"/>
      <c r="J1" s="114" t="s">
        <v>126</v>
      </c>
      <c r="K1" s="113" t="s">
        <v>127</v>
      </c>
      <c r="L1" s="114" t="s">
        <v>128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8"/>
      <c r="M2" s="388"/>
      <c r="N2" s="388"/>
      <c r="O2" s="388"/>
      <c r="P2" s="388"/>
      <c r="Q2" s="388"/>
      <c r="R2" s="388"/>
      <c r="S2" s="388"/>
      <c r="T2" s="388"/>
      <c r="U2" s="388"/>
      <c r="V2" s="388"/>
      <c r="AT2" s="24" t="s">
        <v>108</v>
      </c>
    </row>
    <row r="3" spans="2:46" ht="6.95" customHeight="1">
      <c r="B3" s="25"/>
      <c r="C3" s="26"/>
      <c r="D3" s="26"/>
      <c r="E3" s="26"/>
      <c r="F3" s="26"/>
      <c r="G3" s="26"/>
      <c r="H3" s="26"/>
      <c r="I3" s="116"/>
      <c r="J3" s="26"/>
      <c r="K3" s="27"/>
      <c r="AT3" s="24" t="s">
        <v>81</v>
      </c>
    </row>
    <row r="4" spans="2:46" ht="36.95" customHeight="1">
      <c r="B4" s="28"/>
      <c r="C4" s="29"/>
      <c r="D4" s="30" t="s">
        <v>129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9" t="str">
        <f>'Rekapitulace stavby'!K6</f>
        <v>NÁSTAVBA UČEBEN A STAVEBNÍ ÚPRAVYJÍDELNY A ŠKOLNÍ DRUŽINY ZŠ A MŠ DĚLNICKÁ KARVINÁ</v>
      </c>
      <c r="F7" s="390"/>
      <c r="G7" s="390"/>
      <c r="H7" s="390"/>
      <c r="I7" s="117"/>
      <c r="J7" s="29"/>
      <c r="K7" s="31"/>
    </row>
    <row r="8" spans="2:11" s="1" customFormat="1" ht="13.5">
      <c r="B8" s="41"/>
      <c r="C8" s="42"/>
      <c r="D8" s="37" t="s">
        <v>130</v>
      </c>
      <c r="E8" s="42"/>
      <c r="F8" s="42"/>
      <c r="G8" s="42"/>
      <c r="H8" s="42"/>
      <c r="I8" s="118"/>
      <c r="J8" s="42"/>
      <c r="K8" s="45"/>
    </row>
    <row r="9" spans="2:11" s="1" customFormat="1" ht="36.95" customHeight="1">
      <c r="B9" s="41"/>
      <c r="C9" s="42"/>
      <c r="D9" s="42"/>
      <c r="E9" s="391" t="s">
        <v>3040</v>
      </c>
      <c r="F9" s="392"/>
      <c r="G9" s="392"/>
      <c r="H9" s="392"/>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58" t="s">
        <v>23</v>
      </c>
      <c r="F24" s="358"/>
      <c r="G24" s="358"/>
      <c r="H24" s="35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ROUND(SUM(BE83:BE169),2)</f>
        <v>0</v>
      </c>
      <c r="G30" s="42"/>
      <c r="H30" s="42"/>
      <c r="I30" s="131">
        <v>0.21</v>
      </c>
      <c r="J30" s="130">
        <f>ROUND(ROUND((SUM(BE83:BE169)),2)*I30,2)</f>
        <v>0</v>
      </c>
      <c r="K30" s="45"/>
    </row>
    <row r="31" spans="2:11" s="1" customFormat="1" ht="14.45" customHeight="1">
      <c r="B31" s="41"/>
      <c r="C31" s="42"/>
      <c r="D31" s="42"/>
      <c r="E31" s="49" t="s">
        <v>44</v>
      </c>
      <c r="F31" s="130">
        <f>ROUND(SUM(BF83:BF169),2)</f>
        <v>0</v>
      </c>
      <c r="G31" s="42"/>
      <c r="H31" s="42"/>
      <c r="I31" s="131">
        <v>0.15</v>
      </c>
      <c r="J31" s="130">
        <f>ROUND(ROUND((SUM(BF83:BF169)),2)*I31,2)</f>
        <v>0</v>
      </c>
      <c r="K31" s="45"/>
    </row>
    <row r="32" spans="2:11" s="1" customFormat="1" ht="14.45" customHeight="1" hidden="1">
      <c r="B32" s="41"/>
      <c r="C32" s="42"/>
      <c r="D32" s="42"/>
      <c r="E32" s="49" t="s">
        <v>45</v>
      </c>
      <c r="F32" s="130">
        <f>ROUND(SUM(BG83:BG169),2)</f>
        <v>0</v>
      </c>
      <c r="G32" s="42"/>
      <c r="H32" s="42"/>
      <c r="I32" s="131">
        <v>0.21</v>
      </c>
      <c r="J32" s="130">
        <v>0</v>
      </c>
      <c r="K32" s="45"/>
    </row>
    <row r="33" spans="2:11" s="1" customFormat="1" ht="14.45" customHeight="1" hidden="1">
      <c r="B33" s="41"/>
      <c r="C33" s="42"/>
      <c r="D33" s="42"/>
      <c r="E33" s="49" t="s">
        <v>46</v>
      </c>
      <c r="F33" s="130">
        <f>ROUND(SUM(BH83:BH169),2)</f>
        <v>0</v>
      </c>
      <c r="G33" s="42"/>
      <c r="H33" s="42"/>
      <c r="I33" s="131">
        <v>0.15</v>
      </c>
      <c r="J33" s="130">
        <v>0</v>
      </c>
      <c r="K33" s="45"/>
    </row>
    <row r="34" spans="2:11" s="1" customFormat="1" ht="14.45" customHeight="1" hidden="1">
      <c r="B34" s="41"/>
      <c r="C34" s="42"/>
      <c r="D34" s="42"/>
      <c r="E34" s="49" t="s">
        <v>47</v>
      </c>
      <c r="F34" s="130">
        <f>ROUND(SUM(BI83:BI169),2)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132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9" t="str">
        <f>E7</f>
        <v>NÁSTAVBA UČEBEN A STAVEBNÍ ÚPRAVYJÍDELNY A ŠKOLNÍ DRUŽINY ZŠ A MŠ DĚLNICKÁ KARVINÁ</v>
      </c>
      <c r="F45" s="390"/>
      <c r="G45" s="390"/>
      <c r="H45" s="390"/>
      <c r="I45" s="118"/>
      <c r="J45" s="42"/>
      <c r="K45" s="45"/>
    </row>
    <row r="46" spans="2:11" s="1" customFormat="1" ht="14.45" customHeight="1">
      <c r="B46" s="41"/>
      <c r="C46" s="37" t="s">
        <v>130</v>
      </c>
      <c r="D46" s="42"/>
      <c r="E46" s="42"/>
      <c r="F46" s="42"/>
      <c r="G46" s="42"/>
      <c r="H46" s="42"/>
      <c r="I46" s="118"/>
      <c r="J46" s="42"/>
      <c r="K46" s="45"/>
    </row>
    <row r="47" spans="2:11" s="1" customFormat="1" ht="17.25" customHeight="1">
      <c r="B47" s="41"/>
      <c r="C47" s="42"/>
      <c r="D47" s="42"/>
      <c r="E47" s="391" t="str">
        <f>E9</f>
        <v>011 - Vytápění</v>
      </c>
      <c r="F47" s="392"/>
      <c r="G47" s="392"/>
      <c r="H47" s="392"/>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8" t="str">
        <f>E21</f>
        <v>ATRIS s.r.o.</v>
      </c>
      <c r="K51" s="45"/>
    </row>
    <row r="52" spans="2:11" s="1" customFormat="1" ht="14.45" customHeight="1">
      <c r="B52" s="41"/>
      <c r="C52" s="37" t="s">
        <v>32</v>
      </c>
      <c r="D52" s="42"/>
      <c r="E52" s="42"/>
      <c r="F52" s="35" t="str">
        <f>IF(E18="","",E18)</f>
        <v/>
      </c>
      <c r="G52" s="42"/>
      <c r="H52" s="42"/>
      <c r="I52" s="118"/>
      <c r="J52" s="393"/>
      <c r="K52" s="45"/>
    </row>
    <row r="53" spans="2:11" s="1" customFormat="1" ht="10.35" customHeight="1">
      <c r="B53" s="41"/>
      <c r="C53" s="42"/>
      <c r="D53" s="42"/>
      <c r="E53" s="42"/>
      <c r="F53" s="42"/>
      <c r="G53" s="42"/>
      <c r="H53" s="42"/>
      <c r="I53" s="118"/>
      <c r="J53" s="42"/>
      <c r="K53" s="45"/>
    </row>
    <row r="54" spans="2:11" s="1" customFormat="1" ht="29.25" customHeight="1">
      <c r="B54" s="41"/>
      <c r="C54" s="144" t="s">
        <v>133</v>
      </c>
      <c r="D54" s="132"/>
      <c r="E54" s="132"/>
      <c r="F54" s="132"/>
      <c r="G54" s="132"/>
      <c r="H54" s="132"/>
      <c r="I54" s="145"/>
      <c r="J54" s="146" t="s">
        <v>134</v>
      </c>
      <c r="K54" s="147"/>
    </row>
    <row r="55" spans="2:11" s="1" customFormat="1" ht="10.35" customHeight="1">
      <c r="B55" s="41"/>
      <c r="C55" s="42"/>
      <c r="D55" s="42"/>
      <c r="E55" s="42"/>
      <c r="F55" s="42"/>
      <c r="G55" s="42"/>
      <c r="H55" s="42"/>
      <c r="I55" s="118"/>
      <c r="J55" s="42"/>
      <c r="K55" s="45"/>
    </row>
    <row r="56" spans="2:47" s="1" customFormat="1" ht="29.25" customHeight="1">
      <c r="B56" s="41"/>
      <c r="C56" s="148" t="s">
        <v>135</v>
      </c>
      <c r="D56" s="42"/>
      <c r="E56" s="42"/>
      <c r="F56" s="42"/>
      <c r="G56" s="42"/>
      <c r="H56" s="42"/>
      <c r="I56" s="118"/>
      <c r="J56" s="128">
        <f>J83</f>
        <v>0</v>
      </c>
      <c r="K56" s="45"/>
      <c r="AU56" s="24" t="s">
        <v>136</v>
      </c>
    </row>
    <row r="57" spans="2:11" s="7" customFormat="1" ht="24.95" customHeight="1">
      <c r="B57" s="149"/>
      <c r="C57" s="150"/>
      <c r="D57" s="151" t="s">
        <v>3041</v>
      </c>
      <c r="E57" s="152"/>
      <c r="F57" s="152"/>
      <c r="G57" s="152"/>
      <c r="H57" s="152"/>
      <c r="I57" s="153"/>
      <c r="J57" s="154">
        <f>J84</f>
        <v>0</v>
      </c>
      <c r="K57" s="155"/>
    </row>
    <row r="58" spans="2:11" s="8" customFormat="1" ht="19.9" customHeight="1">
      <c r="B58" s="156"/>
      <c r="C58" s="157"/>
      <c r="D58" s="158" t="s">
        <v>3042</v>
      </c>
      <c r="E58" s="159"/>
      <c r="F58" s="159"/>
      <c r="G58" s="159"/>
      <c r="H58" s="159"/>
      <c r="I58" s="160"/>
      <c r="J58" s="161">
        <f>J85</f>
        <v>0</v>
      </c>
      <c r="K58" s="162"/>
    </row>
    <row r="59" spans="2:11" s="8" customFormat="1" ht="19.9" customHeight="1">
      <c r="B59" s="156"/>
      <c r="C59" s="157"/>
      <c r="D59" s="158" t="s">
        <v>3043</v>
      </c>
      <c r="E59" s="159"/>
      <c r="F59" s="159"/>
      <c r="G59" s="159"/>
      <c r="H59" s="159"/>
      <c r="I59" s="160"/>
      <c r="J59" s="161">
        <f>J96</f>
        <v>0</v>
      </c>
      <c r="K59" s="162"/>
    </row>
    <row r="60" spans="2:11" s="8" customFormat="1" ht="19.9" customHeight="1">
      <c r="B60" s="156"/>
      <c r="C60" s="157"/>
      <c r="D60" s="158" t="s">
        <v>3044</v>
      </c>
      <c r="E60" s="159"/>
      <c r="F60" s="159"/>
      <c r="G60" s="159"/>
      <c r="H60" s="159"/>
      <c r="I60" s="160"/>
      <c r="J60" s="161">
        <f>J101</f>
        <v>0</v>
      </c>
      <c r="K60" s="162"/>
    </row>
    <row r="61" spans="2:11" s="8" customFormat="1" ht="19.9" customHeight="1">
      <c r="B61" s="156"/>
      <c r="C61" s="157"/>
      <c r="D61" s="158" t="s">
        <v>3045</v>
      </c>
      <c r="E61" s="159"/>
      <c r="F61" s="159"/>
      <c r="G61" s="159"/>
      <c r="H61" s="159"/>
      <c r="I61" s="160"/>
      <c r="J61" s="161">
        <f>J114</f>
        <v>0</v>
      </c>
      <c r="K61" s="162"/>
    </row>
    <row r="62" spans="2:11" s="8" customFormat="1" ht="19.9" customHeight="1">
      <c r="B62" s="156"/>
      <c r="C62" s="157"/>
      <c r="D62" s="158" t="s">
        <v>3046</v>
      </c>
      <c r="E62" s="159"/>
      <c r="F62" s="159"/>
      <c r="G62" s="159"/>
      <c r="H62" s="159"/>
      <c r="I62" s="160"/>
      <c r="J62" s="161">
        <f>J141</f>
        <v>0</v>
      </c>
      <c r="K62" s="162"/>
    </row>
    <row r="63" spans="2:11" s="7" customFormat="1" ht="24.95" customHeight="1">
      <c r="B63" s="149"/>
      <c r="C63" s="150"/>
      <c r="D63" s="151" t="s">
        <v>3047</v>
      </c>
      <c r="E63" s="152"/>
      <c r="F63" s="152"/>
      <c r="G63" s="152"/>
      <c r="H63" s="152"/>
      <c r="I63" s="153"/>
      <c r="J63" s="154">
        <f>J166</f>
        <v>0</v>
      </c>
      <c r="K63" s="155"/>
    </row>
    <row r="64" spans="2:11" s="1" customFormat="1" ht="21.75" customHeight="1">
      <c r="B64" s="41"/>
      <c r="C64" s="42"/>
      <c r="D64" s="42"/>
      <c r="E64" s="42"/>
      <c r="F64" s="42"/>
      <c r="G64" s="42"/>
      <c r="H64" s="42"/>
      <c r="I64" s="118"/>
      <c r="J64" s="42"/>
      <c r="K64" s="45"/>
    </row>
    <row r="65" spans="2:11"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 customHeight="1">
      <c r="B70" s="41"/>
      <c r="C70" s="62" t="s">
        <v>164</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16.5" customHeight="1">
      <c r="B73" s="41"/>
      <c r="C73" s="63"/>
      <c r="D73" s="63"/>
      <c r="E73" s="394" t="str">
        <f>E7</f>
        <v>NÁSTAVBA UČEBEN A STAVEBNÍ ÚPRAVYJÍDELNY A ŠKOLNÍ DRUŽINY ZŠ A MŠ DĚLNICKÁ KARVINÁ</v>
      </c>
      <c r="F73" s="395"/>
      <c r="G73" s="395"/>
      <c r="H73" s="395"/>
      <c r="I73" s="163"/>
      <c r="J73" s="63"/>
      <c r="K73" s="63"/>
      <c r="L73" s="61"/>
    </row>
    <row r="74" spans="2:12" s="1" customFormat="1" ht="14.45" customHeight="1">
      <c r="B74" s="41"/>
      <c r="C74" s="65" t="s">
        <v>130</v>
      </c>
      <c r="D74" s="63"/>
      <c r="E74" s="63"/>
      <c r="F74" s="63"/>
      <c r="G74" s="63"/>
      <c r="H74" s="63"/>
      <c r="I74" s="163"/>
      <c r="J74" s="63"/>
      <c r="K74" s="63"/>
      <c r="L74" s="61"/>
    </row>
    <row r="75" spans="2:12" s="1" customFormat="1" ht="17.25" customHeight="1">
      <c r="B75" s="41"/>
      <c r="C75" s="63"/>
      <c r="D75" s="63"/>
      <c r="E75" s="369" t="str">
        <f>E9</f>
        <v>011 - Vytápění</v>
      </c>
      <c r="F75" s="396"/>
      <c r="G75" s="396"/>
      <c r="H75" s="396"/>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24</v>
      </c>
      <c r="D77" s="63"/>
      <c r="E77" s="63"/>
      <c r="F77" s="164" t="str">
        <f>F12</f>
        <v>Karviná</v>
      </c>
      <c r="G77" s="63"/>
      <c r="H77" s="63"/>
      <c r="I77" s="165" t="s">
        <v>26</v>
      </c>
      <c r="J77" s="73" t="str">
        <f>IF(J12="","",J12)</f>
        <v>14. 4. 2017</v>
      </c>
      <c r="K77" s="63"/>
      <c r="L77" s="61"/>
    </row>
    <row r="78" spans="2:12" s="1" customFormat="1" ht="6.95" customHeight="1">
      <c r="B78" s="41"/>
      <c r="C78" s="63"/>
      <c r="D78" s="63"/>
      <c r="E78" s="63"/>
      <c r="F78" s="63"/>
      <c r="G78" s="63"/>
      <c r="H78" s="63"/>
      <c r="I78" s="163"/>
      <c r="J78" s="63"/>
      <c r="K78" s="63"/>
      <c r="L78" s="61"/>
    </row>
    <row r="79" spans="2:12" s="1" customFormat="1" ht="13.5">
      <c r="B79" s="41"/>
      <c r="C79" s="65" t="s">
        <v>28</v>
      </c>
      <c r="D79" s="63"/>
      <c r="E79" s="63"/>
      <c r="F79" s="164" t="str">
        <f>E15</f>
        <v>Statutární město Karviná</v>
      </c>
      <c r="G79" s="63"/>
      <c r="H79" s="63"/>
      <c r="I79" s="165" t="s">
        <v>34</v>
      </c>
      <c r="J79" s="164" t="str">
        <f>E21</f>
        <v>ATRIS s.r.o.</v>
      </c>
      <c r="K79" s="63"/>
      <c r="L79" s="61"/>
    </row>
    <row r="80" spans="2:12" s="1" customFormat="1" ht="14.45" customHeight="1">
      <c r="B80" s="41"/>
      <c r="C80" s="65" t="s">
        <v>32</v>
      </c>
      <c r="D80" s="63"/>
      <c r="E80" s="63"/>
      <c r="F80" s="164" t="str">
        <f>IF(E18="","",E18)</f>
        <v/>
      </c>
      <c r="G80" s="63"/>
      <c r="H80" s="63"/>
      <c r="I80" s="163"/>
      <c r="J80" s="63"/>
      <c r="K80" s="63"/>
      <c r="L80" s="61"/>
    </row>
    <row r="81" spans="2:12" s="1" customFormat="1" ht="10.35" customHeight="1">
      <c r="B81" s="41"/>
      <c r="C81" s="63"/>
      <c r="D81" s="63"/>
      <c r="E81" s="63"/>
      <c r="F81" s="63"/>
      <c r="G81" s="63"/>
      <c r="H81" s="63"/>
      <c r="I81" s="163"/>
      <c r="J81" s="63"/>
      <c r="K81" s="63"/>
      <c r="L81" s="61"/>
    </row>
    <row r="82" spans="2:20" s="9" customFormat="1" ht="29.25" customHeight="1">
      <c r="B82" s="166"/>
      <c r="C82" s="167" t="s">
        <v>165</v>
      </c>
      <c r="D82" s="168" t="s">
        <v>57</v>
      </c>
      <c r="E82" s="168" t="s">
        <v>53</v>
      </c>
      <c r="F82" s="168" t="s">
        <v>166</v>
      </c>
      <c r="G82" s="168" t="s">
        <v>167</v>
      </c>
      <c r="H82" s="168" t="s">
        <v>168</v>
      </c>
      <c r="I82" s="169" t="s">
        <v>169</v>
      </c>
      <c r="J82" s="168" t="s">
        <v>134</v>
      </c>
      <c r="K82" s="170" t="s">
        <v>170</v>
      </c>
      <c r="L82" s="171"/>
      <c r="M82" s="81" t="s">
        <v>171</v>
      </c>
      <c r="N82" s="82" t="s">
        <v>42</v>
      </c>
      <c r="O82" s="82" t="s">
        <v>172</v>
      </c>
      <c r="P82" s="82" t="s">
        <v>173</v>
      </c>
      <c r="Q82" s="82" t="s">
        <v>174</v>
      </c>
      <c r="R82" s="82" t="s">
        <v>175</v>
      </c>
      <c r="S82" s="82" t="s">
        <v>176</v>
      </c>
      <c r="T82" s="83" t="s">
        <v>177</v>
      </c>
    </row>
    <row r="83" spans="2:63" s="1" customFormat="1" ht="29.25" customHeight="1">
      <c r="B83" s="41"/>
      <c r="C83" s="87" t="s">
        <v>135</v>
      </c>
      <c r="D83" s="63"/>
      <c r="E83" s="63"/>
      <c r="F83" s="63"/>
      <c r="G83" s="63"/>
      <c r="H83" s="63"/>
      <c r="I83" s="163"/>
      <c r="J83" s="172">
        <f>BK83</f>
        <v>0</v>
      </c>
      <c r="K83" s="63"/>
      <c r="L83" s="61"/>
      <c r="M83" s="84"/>
      <c r="N83" s="85"/>
      <c r="O83" s="85"/>
      <c r="P83" s="173">
        <f>P84+P166</f>
        <v>0</v>
      </c>
      <c r="Q83" s="85"/>
      <c r="R83" s="173">
        <f>R84+R166</f>
        <v>1.2298399999999998</v>
      </c>
      <c r="S83" s="85"/>
      <c r="T83" s="174">
        <f>T84+T166</f>
        <v>0</v>
      </c>
      <c r="AT83" s="24" t="s">
        <v>71</v>
      </c>
      <c r="AU83" s="24" t="s">
        <v>136</v>
      </c>
      <c r="BK83" s="175">
        <f>BK84+BK166</f>
        <v>0</v>
      </c>
    </row>
    <row r="84" spans="2:63" s="10" customFormat="1" ht="37.35" customHeight="1">
      <c r="B84" s="176"/>
      <c r="C84" s="177"/>
      <c r="D84" s="178" t="s">
        <v>71</v>
      </c>
      <c r="E84" s="179" t="s">
        <v>850</v>
      </c>
      <c r="F84" s="179" t="s">
        <v>3048</v>
      </c>
      <c r="G84" s="177"/>
      <c r="H84" s="177"/>
      <c r="I84" s="180"/>
      <c r="J84" s="181">
        <f>BK84</f>
        <v>0</v>
      </c>
      <c r="K84" s="177"/>
      <c r="L84" s="182"/>
      <c r="M84" s="183"/>
      <c r="N84" s="184"/>
      <c r="O84" s="184"/>
      <c r="P84" s="185">
        <f>P85+P96+P101+P114+P141</f>
        <v>0</v>
      </c>
      <c r="Q84" s="184"/>
      <c r="R84" s="185">
        <f>R85+R96+R101+R114+R141</f>
        <v>1.2298399999999998</v>
      </c>
      <c r="S84" s="184"/>
      <c r="T84" s="186">
        <f>T85+T96+T101+T114+T141</f>
        <v>0</v>
      </c>
      <c r="AR84" s="187" t="s">
        <v>81</v>
      </c>
      <c r="AT84" s="188" t="s">
        <v>71</v>
      </c>
      <c r="AU84" s="188" t="s">
        <v>72</v>
      </c>
      <c r="AY84" s="187" t="s">
        <v>180</v>
      </c>
      <c r="BK84" s="189">
        <f>BK85+BK96+BK101+BK114+BK141</f>
        <v>0</v>
      </c>
    </row>
    <row r="85" spans="2:63" s="10" customFormat="1" ht="19.9" customHeight="1">
      <c r="B85" s="176"/>
      <c r="C85" s="177"/>
      <c r="D85" s="178" t="s">
        <v>71</v>
      </c>
      <c r="E85" s="190" t="s">
        <v>945</v>
      </c>
      <c r="F85" s="190" t="s">
        <v>3049</v>
      </c>
      <c r="G85" s="177"/>
      <c r="H85" s="177"/>
      <c r="I85" s="180"/>
      <c r="J85" s="191">
        <f>BK85</f>
        <v>0</v>
      </c>
      <c r="K85" s="177"/>
      <c r="L85" s="182"/>
      <c r="M85" s="183"/>
      <c r="N85" s="184"/>
      <c r="O85" s="184"/>
      <c r="P85" s="185">
        <f>SUM(P86:P95)</f>
        <v>0</v>
      </c>
      <c r="Q85" s="184"/>
      <c r="R85" s="185">
        <f>SUM(R86:R95)</f>
        <v>0.17176</v>
      </c>
      <c r="S85" s="184"/>
      <c r="T85" s="186">
        <f>SUM(T86:T95)</f>
        <v>0</v>
      </c>
      <c r="AR85" s="187" t="s">
        <v>81</v>
      </c>
      <c r="AT85" s="188" t="s">
        <v>71</v>
      </c>
      <c r="AU85" s="188" t="s">
        <v>79</v>
      </c>
      <c r="AY85" s="187" t="s">
        <v>180</v>
      </c>
      <c r="BK85" s="189">
        <f>SUM(BK86:BK95)</f>
        <v>0</v>
      </c>
    </row>
    <row r="86" spans="2:65" s="1" customFormat="1" ht="25.5" customHeight="1">
      <c r="B86" s="41"/>
      <c r="C86" s="192" t="s">
        <v>79</v>
      </c>
      <c r="D86" s="192" t="s">
        <v>182</v>
      </c>
      <c r="E86" s="193" t="s">
        <v>3050</v>
      </c>
      <c r="F86" s="194" t="s">
        <v>3051</v>
      </c>
      <c r="G86" s="195" t="s">
        <v>215</v>
      </c>
      <c r="H86" s="196">
        <v>315</v>
      </c>
      <c r="I86" s="197"/>
      <c r="J86" s="198">
        <f>ROUND(I86*H86,2)</f>
        <v>0</v>
      </c>
      <c r="K86" s="194" t="s">
        <v>23</v>
      </c>
      <c r="L86" s="61"/>
      <c r="M86" s="199" t="s">
        <v>23</v>
      </c>
      <c r="N86" s="200" t="s">
        <v>43</v>
      </c>
      <c r="O86" s="42"/>
      <c r="P86" s="201">
        <f>O86*H86</f>
        <v>0</v>
      </c>
      <c r="Q86" s="201">
        <v>0</v>
      </c>
      <c r="R86" s="201">
        <f>Q86*H86</f>
        <v>0</v>
      </c>
      <c r="S86" s="201">
        <v>0</v>
      </c>
      <c r="T86" s="202">
        <f>S86*H86</f>
        <v>0</v>
      </c>
      <c r="AR86" s="24" t="s">
        <v>262</v>
      </c>
      <c r="AT86" s="24" t="s">
        <v>182</v>
      </c>
      <c r="AU86" s="24" t="s">
        <v>81</v>
      </c>
      <c r="AY86" s="24" t="s">
        <v>180</v>
      </c>
      <c r="BE86" s="203">
        <f>IF(N86="základní",J86,0)</f>
        <v>0</v>
      </c>
      <c r="BF86" s="203">
        <f>IF(N86="snížená",J86,0)</f>
        <v>0</v>
      </c>
      <c r="BG86" s="203">
        <f>IF(N86="zákl. přenesená",J86,0)</f>
        <v>0</v>
      </c>
      <c r="BH86" s="203">
        <f>IF(N86="sníž. přenesená",J86,0)</f>
        <v>0</v>
      </c>
      <c r="BI86" s="203">
        <f>IF(N86="nulová",J86,0)</f>
        <v>0</v>
      </c>
      <c r="BJ86" s="24" t="s">
        <v>79</v>
      </c>
      <c r="BK86" s="203">
        <f>ROUND(I86*H86,2)</f>
        <v>0</v>
      </c>
      <c r="BL86" s="24" t="s">
        <v>262</v>
      </c>
      <c r="BM86" s="24" t="s">
        <v>3052</v>
      </c>
    </row>
    <row r="87" spans="2:65" s="1" customFormat="1" ht="16.5" customHeight="1">
      <c r="B87" s="41"/>
      <c r="C87" s="248" t="s">
        <v>81</v>
      </c>
      <c r="D87" s="248" t="s">
        <v>505</v>
      </c>
      <c r="E87" s="249" t="s">
        <v>3053</v>
      </c>
      <c r="F87" s="250" t="s">
        <v>3054</v>
      </c>
      <c r="G87" s="251" t="s">
        <v>215</v>
      </c>
      <c r="H87" s="252">
        <v>175</v>
      </c>
      <c r="I87" s="253"/>
      <c r="J87" s="254">
        <f>ROUND(I87*H87,2)</f>
        <v>0</v>
      </c>
      <c r="K87" s="250" t="s">
        <v>23</v>
      </c>
      <c r="L87" s="255"/>
      <c r="M87" s="256" t="s">
        <v>23</v>
      </c>
      <c r="N87" s="257" t="s">
        <v>43</v>
      </c>
      <c r="O87" s="42"/>
      <c r="P87" s="201">
        <f>O87*H87</f>
        <v>0</v>
      </c>
      <c r="Q87" s="201">
        <v>0.00054</v>
      </c>
      <c r="R87" s="201">
        <f>Q87*H87</f>
        <v>0.0945</v>
      </c>
      <c r="S87" s="201">
        <v>0</v>
      </c>
      <c r="T87" s="202">
        <f>S87*H87</f>
        <v>0</v>
      </c>
      <c r="AR87" s="24" t="s">
        <v>351</v>
      </c>
      <c r="AT87" s="24" t="s">
        <v>505</v>
      </c>
      <c r="AU87" s="24" t="s">
        <v>81</v>
      </c>
      <c r="AY87" s="24" t="s">
        <v>180</v>
      </c>
      <c r="BE87" s="203">
        <f>IF(N87="základní",J87,0)</f>
        <v>0</v>
      </c>
      <c r="BF87" s="203">
        <f>IF(N87="snížená",J87,0)</f>
        <v>0</v>
      </c>
      <c r="BG87" s="203">
        <f>IF(N87="zákl. přenesená",J87,0)</f>
        <v>0</v>
      </c>
      <c r="BH87" s="203">
        <f>IF(N87="sníž. přenesená",J87,0)</f>
        <v>0</v>
      </c>
      <c r="BI87" s="203">
        <f>IF(N87="nulová",J87,0)</f>
        <v>0</v>
      </c>
      <c r="BJ87" s="24" t="s">
        <v>79</v>
      </c>
      <c r="BK87" s="203">
        <f>ROUND(I87*H87,2)</f>
        <v>0</v>
      </c>
      <c r="BL87" s="24" t="s">
        <v>262</v>
      </c>
      <c r="BM87" s="24" t="s">
        <v>3055</v>
      </c>
    </row>
    <row r="88" spans="2:51" s="11" customFormat="1" ht="13.5">
      <c r="B88" s="204"/>
      <c r="C88" s="205"/>
      <c r="D88" s="206" t="s">
        <v>189</v>
      </c>
      <c r="E88" s="207" t="s">
        <v>23</v>
      </c>
      <c r="F88" s="208" t="s">
        <v>3056</v>
      </c>
      <c r="G88" s="205"/>
      <c r="H88" s="209">
        <v>175</v>
      </c>
      <c r="I88" s="210"/>
      <c r="J88" s="205"/>
      <c r="K88" s="205"/>
      <c r="L88" s="211"/>
      <c r="M88" s="212"/>
      <c r="N88" s="213"/>
      <c r="O88" s="213"/>
      <c r="P88" s="213"/>
      <c r="Q88" s="213"/>
      <c r="R88" s="213"/>
      <c r="S88" s="213"/>
      <c r="T88" s="214"/>
      <c r="AT88" s="215" t="s">
        <v>189</v>
      </c>
      <c r="AU88" s="215" t="s">
        <v>81</v>
      </c>
      <c r="AV88" s="11" t="s">
        <v>81</v>
      </c>
      <c r="AW88" s="11" t="s">
        <v>36</v>
      </c>
      <c r="AX88" s="11" t="s">
        <v>79</v>
      </c>
      <c r="AY88" s="215" t="s">
        <v>180</v>
      </c>
    </row>
    <row r="89" spans="2:65" s="1" customFormat="1" ht="16.5" customHeight="1">
      <c r="B89" s="41"/>
      <c r="C89" s="248" t="s">
        <v>195</v>
      </c>
      <c r="D89" s="248" t="s">
        <v>505</v>
      </c>
      <c r="E89" s="249" t="s">
        <v>3057</v>
      </c>
      <c r="F89" s="250" t="s">
        <v>3058</v>
      </c>
      <c r="G89" s="251" t="s">
        <v>215</v>
      </c>
      <c r="H89" s="252">
        <v>60</v>
      </c>
      <c r="I89" s="253"/>
      <c r="J89" s="254">
        <f>ROUND(I89*H89,2)</f>
        <v>0</v>
      </c>
      <c r="K89" s="250" t="s">
        <v>23</v>
      </c>
      <c r="L89" s="255"/>
      <c r="M89" s="256" t="s">
        <v>23</v>
      </c>
      <c r="N89" s="257" t="s">
        <v>43</v>
      </c>
      <c r="O89" s="42"/>
      <c r="P89" s="201">
        <f>O89*H89</f>
        <v>0</v>
      </c>
      <c r="Q89" s="201">
        <v>0.00027</v>
      </c>
      <c r="R89" s="201">
        <f>Q89*H89</f>
        <v>0.0162</v>
      </c>
      <c r="S89" s="201">
        <v>0</v>
      </c>
      <c r="T89" s="202">
        <f>S89*H89</f>
        <v>0</v>
      </c>
      <c r="AR89" s="24" t="s">
        <v>351</v>
      </c>
      <c r="AT89" s="24" t="s">
        <v>505</v>
      </c>
      <c r="AU89" s="24" t="s">
        <v>81</v>
      </c>
      <c r="AY89" s="24" t="s">
        <v>180</v>
      </c>
      <c r="BE89" s="203">
        <f>IF(N89="základní",J89,0)</f>
        <v>0</v>
      </c>
      <c r="BF89" s="203">
        <f>IF(N89="snížená",J89,0)</f>
        <v>0</v>
      </c>
      <c r="BG89" s="203">
        <f>IF(N89="zákl. přenesená",J89,0)</f>
        <v>0</v>
      </c>
      <c r="BH89" s="203">
        <f>IF(N89="sníž. přenesená",J89,0)</f>
        <v>0</v>
      </c>
      <c r="BI89" s="203">
        <f>IF(N89="nulová",J89,0)</f>
        <v>0</v>
      </c>
      <c r="BJ89" s="24" t="s">
        <v>79</v>
      </c>
      <c r="BK89" s="203">
        <f>ROUND(I89*H89,2)</f>
        <v>0</v>
      </c>
      <c r="BL89" s="24" t="s">
        <v>262</v>
      </c>
      <c r="BM89" s="24" t="s">
        <v>3059</v>
      </c>
    </row>
    <row r="90" spans="2:51" s="11" customFormat="1" ht="13.5">
      <c r="B90" s="204"/>
      <c r="C90" s="205"/>
      <c r="D90" s="206" t="s">
        <v>189</v>
      </c>
      <c r="E90" s="207" t="s">
        <v>23</v>
      </c>
      <c r="F90" s="208" t="s">
        <v>3060</v>
      </c>
      <c r="G90" s="205"/>
      <c r="H90" s="209">
        <v>60</v>
      </c>
      <c r="I90" s="210"/>
      <c r="J90" s="205"/>
      <c r="K90" s="205"/>
      <c r="L90" s="211"/>
      <c r="M90" s="212"/>
      <c r="N90" s="213"/>
      <c r="O90" s="213"/>
      <c r="P90" s="213"/>
      <c r="Q90" s="213"/>
      <c r="R90" s="213"/>
      <c r="S90" s="213"/>
      <c r="T90" s="214"/>
      <c r="AT90" s="215" t="s">
        <v>189</v>
      </c>
      <c r="AU90" s="215" t="s">
        <v>81</v>
      </c>
      <c r="AV90" s="11" t="s">
        <v>81</v>
      </c>
      <c r="AW90" s="11" t="s">
        <v>36</v>
      </c>
      <c r="AX90" s="11" t="s">
        <v>79</v>
      </c>
      <c r="AY90" s="215" t="s">
        <v>180</v>
      </c>
    </row>
    <row r="91" spans="2:65" s="1" customFormat="1" ht="16.5" customHeight="1">
      <c r="B91" s="41"/>
      <c r="C91" s="248" t="s">
        <v>187</v>
      </c>
      <c r="D91" s="248" t="s">
        <v>505</v>
      </c>
      <c r="E91" s="249" t="s">
        <v>3061</v>
      </c>
      <c r="F91" s="250" t="s">
        <v>3062</v>
      </c>
      <c r="G91" s="251" t="s">
        <v>215</v>
      </c>
      <c r="H91" s="252">
        <v>38</v>
      </c>
      <c r="I91" s="253"/>
      <c r="J91" s="254">
        <f>ROUND(I91*H91,2)</f>
        <v>0</v>
      </c>
      <c r="K91" s="250" t="s">
        <v>23</v>
      </c>
      <c r="L91" s="255"/>
      <c r="M91" s="256" t="s">
        <v>23</v>
      </c>
      <c r="N91" s="257" t="s">
        <v>43</v>
      </c>
      <c r="O91" s="42"/>
      <c r="P91" s="201">
        <f>O91*H91</f>
        <v>0</v>
      </c>
      <c r="Q91" s="201">
        <v>0.00059</v>
      </c>
      <c r="R91" s="201">
        <f>Q91*H91</f>
        <v>0.022420000000000002</v>
      </c>
      <c r="S91" s="201">
        <v>0</v>
      </c>
      <c r="T91" s="202">
        <f>S91*H91</f>
        <v>0</v>
      </c>
      <c r="AR91" s="24" t="s">
        <v>351</v>
      </c>
      <c r="AT91" s="24" t="s">
        <v>505</v>
      </c>
      <c r="AU91" s="24" t="s">
        <v>81</v>
      </c>
      <c r="AY91" s="24" t="s">
        <v>180</v>
      </c>
      <c r="BE91" s="203">
        <f>IF(N91="základní",J91,0)</f>
        <v>0</v>
      </c>
      <c r="BF91" s="203">
        <f>IF(N91="snížená",J91,0)</f>
        <v>0</v>
      </c>
      <c r="BG91" s="203">
        <f>IF(N91="zákl. přenesená",J91,0)</f>
        <v>0</v>
      </c>
      <c r="BH91" s="203">
        <f>IF(N91="sníž. přenesená",J91,0)</f>
        <v>0</v>
      </c>
      <c r="BI91" s="203">
        <f>IF(N91="nulová",J91,0)</f>
        <v>0</v>
      </c>
      <c r="BJ91" s="24" t="s">
        <v>79</v>
      </c>
      <c r="BK91" s="203">
        <f>ROUND(I91*H91,2)</f>
        <v>0</v>
      </c>
      <c r="BL91" s="24" t="s">
        <v>262</v>
      </c>
      <c r="BM91" s="24" t="s">
        <v>3063</v>
      </c>
    </row>
    <row r="92" spans="2:51" s="11" customFormat="1" ht="13.5">
      <c r="B92" s="204"/>
      <c r="C92" s="205"/>
      <c r="D92" s="206" t="s">
        <v>189</v>
      </c>
      <c r="E92" s="207" t="s">
        <v>23</v>
      </c>
      <c r="F92" s="208" t="s">
        <v>3064</v>
      </c>
      <c r="G92" s="205"/>
      <c r="H92" s="209">
        <v>38</v>
      </c>
      <c r="I92" s="210"/>
      <c r="J92" s="205"/>
      <c r="K92" s="205"/>
      <c r="L92" s="211"/>
      <c r="M92" s="212"/>
      <c r="N92" s="213"/>
      <c r="O92" s="213"/>
      <c r="P92" s="213"/>
      <c r="Q92" s="213"/>
      <c r="R92" s="213"/>
      <c r="S92" s="213"/>
      <c r="T92" s="214"/>
      <c r="AT92" s="215" t="s">
        <v>189</v>
      </c>
      <c r="AU92" s="215" t="s">
        <v>81</v>
      </c>
      <c r="AV92" s="11" t="s">
        <v>81</v>
      </c>
      <c r="AW92" s="11" t="s">
        <v>36</v>
      </c>
      <c r="AX92" s="11" t="s">
        <v>79</v>
      </c>
      <c r="AY92" s="215" t="s">
        <v>180</v>
      </c>
    </row>
    <row r="93" spans="2:65" s="1" customFormat="1" ht="16.5" customHeight="1">
      <c r="B93" s="41"/>
      <c r="C93" s="248" t="s">
        <v>203</v>
      </c>
      <c r="D93" s="248" t="s">
        <v>505</v>
      </c>
      <c r="E93" s="249" t="s">
        <v>3065</v>
      </c>
      <c r="F93" s="250" t="s">
        <v>3066</v>
      </c>
      <c r="G93" s="251" t="s">
        <v>215</v>
      </c>
      <c r="H93" s="252">
        <v>42</v>
      </c>
      <c r="I93" s="253"/>
      <c r="J93" s="254">
        <f>ROUND(I93*H93,2)</f>
        <v>0</v>
      </c>
      <c r="K93" s="250" t="s">
        <v>23</v>
      </c>
      <c r="L93" s="255"/>
      <c r="M93" s="256" t="s">
        <v>23</v>
      </c>
      <c r="N93" s="257" t="s">
        <v>43</v>
      </c>
      <c r="O93" s="42"/>
      <c r="P93" s="201">
        <f>O93*H93</f>
        <v>0</v>
      </c>
      <c r="Q93" s="201">
        <v>0.00092</v>
      </c>
      <c r="R93" s="201">
        <f>Q93*H93</f>
        <v>0.03864</v>
      </c>
      <c r="S93" s="201">
        <v>0</v>
      </c>
      <c r="T93" s="202">
        <f>S93*H93</f>
        <v>0</v>
      </c>
      <c r="AR93" s="24" t="s">
        <v>351</v>
      </c>
      <c r="AT93" s="24" t="s">
        <v>505</v>
      </c>
      <c r="AU93" s="24" t="s">
        <v>81</v>
      </c>
      <c r="AY93" s="24" t="s">
        <v>180</v>
      </c>
      <c r="BE93" s="203">
        <f>IF(N93="základní",J93,0)</f>
        <v>0</v>
      </c>
      <c r="BF93" s="203">
        <f>IF(N93="snížená",J93,0)</f>
        <v>0</v>
      </c>
      <c r="BG93" s="203">
        <f>IF(N93="zákl. přenesená",J93,0)</f>
        <v>0</v>
      </c>
      <c r="BH93" s="203">
        <f>IF(N93="sníž. přenesená",J93,0)</f>
        <v>0</v>
      </c>
      <c r="BI93" s="203">
        <f>IF(N93="nulová",J93,0)</f>
        <v>0</v>
      </c>
      <c r="BJ93" s="24" t="s">
        <v>79</v>
      </c>
      <c r="BK93" s="203">
        <f>ROUND(I93*H93,2)</f>
        <v>0</v>
      </c>
      <c r="BL93" s="24" t="s">
        <v>262</v>
      </c>
      <c r="BM93" s="24" t="s">
        <v>3067</v>
      </c>
    </row>
    <row r="94" spans="2:51" s="11" customFormat="1" ht="13.5">
      <c r="B94" s="204"/>
      <c r="C94" s="205"/>
      <c r="D94" s="206" t="s">
        <v>189</v>
      </c>
      <c r="E94" s="207" t="s">
        <v>23</v>
      </c>
      <c r="F94" s="208" t="s">
        <v>3068</v>
      </c>
      <c r="G94" s="205"/>
      <c r="H94" s="209">
        <v>42</v>
      </c>
      <c r="I94" s="210"/>
      <c r="J94" s="205"/>
      <c r="K94" s="205"/>
      <c r="L94" s="211"/>
      <c r="M94" s="212"/>
      <c r="N94" s="213"/>
      <c r="O94" s="213"/>
      <c r="P94" s="213"/>
      <c r="Q94" s="213"/>
      <c r="R94" s="213"/>
      <c r="S94" s="213"/>
      <c r="T94" s="214"/>
      <c r="AT94" s="215" t="s">
        <v>189</v>
      </c>
      <c r="AU94" s="215" t="s">
        <v>81</v>
      </c>
      <c r="AV94" s="11" t="s">
        <v>81</v>
      </c>
      <c r="AW94" s="11" t="s">
        <v>36</v>
      </c>
      <c r="AX94" s="11" t="s">
        <v>79</v>
      </c>
      <c r="AY94" s="215" t="s">
        <v>180</v>
      </c>
    </row>
    <row r="95" spans="2:65" s="1" customFormat="1" ht="16.5" customHeight="1">
      <c r="B95" s="41"/>
      <c r="C95" s="192" t="s">
        <v>207</v>
      </c>
      <c r="D95" s="192" t="s">
        <v>182</v>
      </c>
      <c r="E95" s="193" t="s">
        <v>1904</v>
      </c>
      <c r="F95" s="194" t="s">
        <v>1905</v>
      </c>
      <c r="G95" s="195" t="s">
        <v>300</v>
      </c>
      <c r="H95" s="196">
        <v>0.172</v>
      </c>
      <c r="I95" s="197"/>
      <c r="J95" s="198">
        <f>ROUND(I95*H95,2)</f>
        <v>0</v>
      </c>
      <c r="K95" s="194" t="s">
        <v>23</v>
      </c>
      <c r="L95" s="61"/>
      <c r="M95" s="199" t="s">
        <v>23</v>
      </c>
      <c r="N95" s="200" t="s">
        <v>43</v>
      </c>
      <c r="O95" s="42"/>
      <c r="P95" s="201">
        <f>O95*H95</f>
        <v>0</v>
      </c>
      <c r="Q95" s="201">
        <v>0</v>
      </c>
      <c r="R95" s="201">
        <f>Q95*H95</f>
        <v>0</v>
      </c>
      <c r="S95" s="201">
        <v>0</v>
      </c>
      <c r="T95" s="202">
        <f>S95*H95</f>
        <v>0</v>
      </c>
      <c r="AR95" s="24" t="s">
        <v>262</v>
      </c>
      <c r="AT95" s="24" t="s">
        <v>182</v>
      </c>
      <c r="AU95" s="24" t="s">
        <v>81</v>
      </c>
      <c r="AY95" s="24" t="s">
        <v>180</v>
      </c>
      <c r="BE95" s="203">
        <f>IF(N95="základní",J95,0)</f>
        <v>0</v>
      </c>
      <c r="BF95" s="203">
        <f>IF(N95="snížená",J95,0)</f>
        <v>0</v>
      </c>
      <c r="BG95" s="203">
        <f>IF(N95="zákl. přenesená",J95,0)</f>
        <v>0</v>
      </c>
      <c r="BH95" s="203">
        <f>IF(N95="sníž. přenesená",J95,0)</f>
        <v>0</v>
      </c>
      <c r="BI95" s="203">
        <f>IF(N95="nulová",J95,0)</f>
        <v>0</v>
      </c>
      <c r="BJ95" s="24" t="s">
        <v>79</v>
      </c>
      <c r="BK95" s="203">
        <f>ROUND(I95*H95,2)</f>
        <v>0</v>
      </c>
      <c r="BL95" s="24" t="s">
        <v>262</v>
      </c>
      <c r="BM95" s="24" t="s">
        <v>3069</v>
      </c>
    </row>
    <row r="96" spans="2:63" s="10" customFormat="1" ht="29.85" customHeight="1">
      <c r="B96" s="176"/>
      <c r="C96" s="177"/>
      <c r="D96" s="178" t="s">
        <v>71</v>
      </c>
      <c r="E96" s="190" t="s">
        <v>3070</v>
      </c>
      <c r="F96" s="190" t="s">
        <v>3071</v>
      </c>
      <c r="G96" s="177"/>
      <c r="H96" s="177"/>
      <c r="I96" s="180"/>
      <c r="J96" s="191">
        <f>BK96</f>
        <v>0</v>
      </c>
      <c r="K96" s="177"/>
      <c r="L96" s="182"/>
      <c r="M96" s="183"/>
      <c r="N96" s="184"/>
      <c r="O96" s="184"/>
      <c r="P96" s="185">
        <f>SUM(P97:P100)</f>
        <v>0</v>
      </c>
      <c r="Q96" s="184"/>
      <c r="R96" s="185">
        <f>SUM(R97:R100)</f>
        <v>0.00119</v>
      </c>
      <c r="S96" s="184"/>
      <c r="T96" s="186">
        <f>SUM(T97:T100)</f>
        <v>0</v>
      </c>
      <c r="AR96" s="187" t="s">
        <v>81</v>
      </c>
      <c r="AT96" s="188" t="s">
        <v>71</v>
      </c>
      <c r="AU96" s="188" t="s">
        <v>79</v>
      </c>
      <c r="AY96" s="187" t="s">
        <v>180</v>
      </c>
      <c r="BK96" s="189">
        <f>SUM(BK97:BK100)</f>
        <v>0</v>
      </c>
    </row>
    <row r="97" spans="2:65" s="1" customFormat="1" ht="16.5" customHeight="1">
      <c r="B97" s="41"/>
      <c r="C97" s="192" t="s">
        <v>212</v>
      </c>
      <c r="D97" s="192" t="s">
        <v>182</v>
      </c>
      <c r="E97" s="193" t="s">
        <v>3072</v>
      </c>
      <c r="F97" s="194" t="s">
        <v>3073</v>
      </c>
      <c r="G97" s="195" t="s">
        <v>1847</v>
      </c>
      <c r="H97" s="196">
        <v>1</v>
      </c>
      <c r="I97" s="197"/>
      <c r="J97" s="198">
        <f>ROUND(I97*H97,2)</f>
        <v>0</v>
      </c>
      <c r="K97" s="194" t="s">
        <v>23</v>
      </c>
      <c r="L97" s="61"/>
      <c r="M97" s="199" t="s">
        <v>23</v>
      </c>
      <c r="N97" s="200" t="s">
        <v>43</v>
      </c>
      <c r="O97" s="42"/>
      <c r="P97" s="201">
        <f>O97*H97</f>
        <v>0</v>
      </c>
      <c r="Q97" s="201">
        <v>0.00069</v>
      </c>
      <c r="R97" s="201">
        <f>Q97*H97</f>
        <v>0.00069</v>
      </c>
      <c r="S97" s="201">
        <v>0</v>
      </c>
      <c r="T97" s="202">
        <f>S97*H97</f>
        <v>0</v>
      </c>
      <c r="AR97" s="24" t="s">
        <v>262</v>
      </c>
      <c r="AT97" s="24" t="s">
        <v>182</v>
      </c>
      <c r="AU97" s="24" t="s">
        <v>81</v>
      </c>
      <c r="AY97" s="24" t="s">
        <v>180</v>
      </c>
      <c r="BE97" s="203">
        <f>IF(N97="základní",J97,0)</f>
        <v>0</v>
      </c>
      <c r="BF97" s="203">
        <f>IF(N97="snížená",J97,0)</f>
        <v>0</v>
      </c>
      <c r="BG97" s="203">
        <f>IF(N97="zákl. přenesená",J97,0)</f>
        <v>0</v>
      </c>
      <c r="BH97" s="203">
        <f>IF(N97="sníž. přenesená",J97,0)</f>
        <v>0</v>
      </c>
      <c r="BI97" s="203">
        <f>IF(N97="nulová",J97,0)</f>
        <v>0</v>
      </c>
      <c r="BJ97" s="24" t="s">
        <v>79</v>
      </c>
      <c r="BK97" s="203">
        <f>ROUND(I97*H97,2)</f>
        <v>0</v>
      </c>
      <c r="BL97" s="24" t="s">
        <v>262</v>
      </c>
      <c r="BM97" s="24" t="s">
        <v>3074</v>
      </c>
    </row>
    <row r="98" spans="2:65" s="1" customFormat="1" ht="25.5" customHeight="1">
      <c r="B98" s="41"/>
      <c r="C98" s="248" t="s">
        <v>218</v>
      </c>
      <c r="D98" s="248" t="s">
        <v>505</v>
      </c>
      <c r="E98" s="249" t="s">
        <v>3075</v>
      </c>
      <c r="F98" s="250" t="s">
        <v>3076</v>
      </c>
      <c r="G98" s="251" t="s">
        <v>3015</v>
      </c>
      <c r="H98" s="252">
        <v>1</v>
      </c>
      <c r="I98" s="253"/>
      <c r="J98" s="254">
        <f>ROUND(I98*H98,2)</f>
        <v>0</v>
      </c>
      <c r="K98" s="250" t="s">
        <v>23</v>
      </c>
      <c r="L98" s="255"/>
      <c r="M98" s="256" t="s">
        <v>23</v>
      </c>
      <c r="N98" s="257" t="s">
        <v>43</v>
      </c>
      <c r="O98" s="42"/>
      <c r="P98" s="201">
        <f>O98*H98</f>
        <v>0</v>
      </c>
      <c r="Q98" s="201">
        <v>0.0005</v>
      </c>
      <c r="R98" s="201">
        <f>Q98*H98</f>
        <v>0.0005</v>
      </c>
      <c r="S98" s="201">
        <v>0</v>
      </c>
      <c r="T98" s="202">
        <f>S98*H98</f>
        <v>0</v>
      </c>
      <c r="AR98" s="24" t="s">
        <v>351</v>
      </c>
      <c r="AT98" s="24" t="s">
        <v>505</v>
      </c>
      <c r="AU98" s="24" t="s">
        <v>81</v>
      </c>
      <c r="AY98" s="24" t="s">
        <v>180</v>
      </c>
      <c r="BE98" s="203">
        <f>IF(N98="základní",J98,0)</f>
        <v>0</v>
      </c>
      <c r="BF98" s="203">
        <f>IF(N98="snížená",J98,0)</f>
        <v>0</v>
      </c>
      <c r="BG98" s="203">
        <f>IF(N98="zákl. přenesená",J98,0)</f>
        <v>0</v>
      </c>
      <c r="BH98" s="203">
        <f>IF(N98="sníž. přenesená",J98,0)</f>
        <v>0</v>
      </c>
      <c r="BI98" s="203">
        <f>IF(N98="nulová",J98,0)</f>
        <v>0</v>
      </c>
      <c r="BJ98" s="24" t="s">
        <v>79</v>
      </c>
      <c r="BK98" s="203">
        <f>ROUND(I98*H98,2)</f>
        <v>0</v>
      </c>
      <c r="BL98" s="24" t="s">
        <v>262</v>
      </c>
      <c r="BM98" s="24" t="s">
        <v>3077</v>
      </c>
    </row>
    <row r="99" spans="2:51" s="11" customFormat="1" ht="13.5">
      <c r="B99" s="204"/>
      <c r="C99" s="205"/>
      <c r="D99" s="206" t="s">
        <v>189</v>
      </c>
      <c r="E99" s="207" t="s">
        <v>23</v>
      </c>
      <c r="F99" s="208" t="s">
        <v>3078</v>
      </c>
      <c r="G99" s="205"/>
      <c r="H99" s="209">
        <v>1</v>
      </c>
      <c r="I99" s="210"/>
      <c r="J99" s="205"/>
      <c r="K99" s="205"/>
      <c r="L99" s="211"/>
      <c r="M99" s="212"/>
      <c r="N99" s="213"/>
      <c r="O99" s="213"/>
      <c r="P99" s="213"/>
      <c r="Q99" s="213"/>
      <c r="R99" s="213"/>
      <c r="S99" s="213"/>
      <c r="T99" s="214"/>
      <c r="AT99" s="215" t="s">
        <v>189</v>
      </c>
      <c r="AU99" s="215" t="s">
        <v>81</v>
      </c>
      <c r="AV99" s="11" t="s">
        <v>81</v>
      </c>
      <c r="AW99" s="11" t="s">
        <v>36</v>
      </c>
      <c r="AX99" s="11" t="s">
        <v>79</v>
      </c>
      <c r="AY99" s="215" t="s">
        <v>180</v>
      </c>
    </row>
    <row r="100" spans="2:65" s="1" customFormat="1" ht="16.5" customHeight="1">
      <c r="B100" s="41"/>
      <c r="C100" s="192" t="s">
        <v>224</v>
      </c>
      <c r="D100" s="192" t="s">
        <v>182</v>
      </c>
      <c r="E100" s="193" t="s">
        <v>3079</v>
      </c>
      <c r="F100" s="194" t="s">
        <v>3080</v>
      </c>
      <c r="G100" s="195" t="s">
        <v>300</v>
      </c>
      <c r="H100" s="196">
        <v>0.001</v>
      </c>
      <c r="I100" s="197"/>
      <c r="J100" s="198">
        <f>ROUND(I100*H100,2)</f>
        <v>0</v>
      </c>
      <c r="K100" s="194" t="s">
        <v>23</v>
      </c>
      <c r="L100" s="61"/>
      <c r="M100" s="199" t="s">
        <v>23</v>
      </c>
      <c r="N100" s="200" t="s">
        <v>43</v>
      </c>
      <c r="O100" s="42"/>
      <c r="P100" s="201">
        <f>O100*H100</f>
        <v>0</v>
      </c>
      <c r="Q100" s="201">
        <v>0</v>
      </c>
      <c r="R100" s="201">
        <f>Q100*H100</f>
        <v>0</v>
      </c>
      <c r="S100" s="201">
        <v>0</v>
      </c>
      <c r="T100" s="202">
        <f>S100*H100</f>
        <v>0</v>
      </c>
      <c r="AR100" s="24" t="s">
        <v>262</v>
      </c>
      <c r="AT100" s="24" t="s">
        <v>182</v>
      </c>
      <c r="AU100" s="24" t="s">
        <v>81</v>
      </c>
      <c r="AY100" s="24" t="s">
        <v>180</v>
      </c>
      <c r="BE100" s="203">
        <f>IF(N100="základní",J100,0)</f>
        <v>0</v>
      </c>
      <c r="BF100" s="203">
        <f>IF(N100="snížená",J100,0)</f>
        <v>0</v>
      </c>
      <c r="BG100" s="203">
        <f>IF(N100="zákl. přenesená",J100,0)</f>
        <v>0</v>
      </c>
      <c r="BH100" s="203">
        <f>IF(N100="sníž. přenesená",J100,0)</f>
        <v>0</v>
      </c>
      <c r="BI100" s="203">
        <f>IF(N100="nulová",J100,0)</f>
        <v>0</v>
      </c>
      <c r="BJ100" s="24" t="s">
        <v>79</v>
      </c>
      <c r="BK100" s="203">
        <f>ROUND(I100*H100,2)</f>
        <v>0</v>
      </c>
      <c r="BL100" s="24" t="s">
        <v>262</v>
      </c>
      <c r="BM100" s="24" t="s">
        <v>3081</v>
      </c>
    </row>
    <row r="101" spans="2:63" s="10" customFormat="1" ht="29.85" customHeight="1">
      <c r="B101" s="176"/>
      <c r="C101" s="177"/>
      <c r="D101" s="178" t="s">
        <v>71</v>
      </c>
      <c r="E101" s="190" t="s">
        <v>3082</v>
      </c>
      <c r="F101" s="190" t="s">
        <v>3071</v>
      </c>
      <c r="G101" s="177"/>
      <c r="H101" s="177"/>
      <c r="I101" s="180"/>
      <c r="J101" s="191">
        <f>BK101</f>
        <v>0</v>
      </c>
      <c r="K101" s="177"/>
      <c r="L101" s="182"/>
      <c r="M101" s="183"/>
      <c r="N101" s="184"/>
      <c r="O101" s="184"/>
      <c r="P101" s="185">
        <f>SUM(P102:P113)</f>
        <v>0</v>
      </c>
      <c r="Q101" s="184"/>
      <c r="R101" s="185">
        <f>SUM(R102:R113)</f>
        <v>0.30038000000000004</v>
      </c>
      <c r="S101" s="184"/>
      <c r="T101" s="186">
        <f>SUM(T102:T113)</f>
        <v>0</v>
      </c>
      <c r="AR101" s="187" t="s">
        <v>81</v>
      </c>
      <c r="AT101" s="188" t="s">
        <v>71</v>
      </c>
      <c r="AU101" s="188" t="s">
        <v>79</v>
      </c>
      <c r="AY101" s="187" t="s">
        <v>180</v>
      </c>
      <c r="BK101" s="189">
        <f>SUM(BK102:BK113)</f>
        <v>0</v>
      </c>
    </row>
    <row r="102" spans="2:65" s="1" customFormat="1" ht="16.5" customHeight="1">
      <c r="B102" s="41"/>
      <c r="C102" s="192" t="s">
        <v>231</v>
      </c>
      <c r="D102" s="192" t="s">
        <v>182</v>
      </c>
      <c r="E102" s="193" t="s">
        <v>3083</v>
      </c>
      <c r="F102" s="194" t="s">
        <v>3084</v>
      </c>
      <c r="G102" s="195" t="s">
        <v>215</v>
      </c>
      <c r="H102" s="196">
        <v>195</v>
      </c>
      <c r="I102" s="197"/>
      <c r="J102" s="198">
        <f>ROUND(I102*H102,2)</f>
        <v>0</v>
      </c>
      <c r="K102" s="194" t="s">
        <v>23</v>
      </c>
      <c r="L102" s="61"/>
      <c r="M102" s="199" t="s">
        <v>23</v>
      </c>
      <c r="N102" s="200" t="s">
        <v>43</v>
      </c>
      <c r="O102" s="42"/>
      <c r="P102" s="201">
        <f>O102*H102</f>
        <v>0</v>
      </c>
      <c r="Q102" s="201">
        <v>0.00072</v>
      </c>
      <c r="R102" s="201">
        <f>Q102*H102</f>
        <v>0.1404</v>
      </c>
      <c r="S102" s="201">
        <v>0</v>
      </c>
      <c r="T102" s="202">
        <f>S102*H102</f>
        <v>0</v>
      </c>
      <c r="AR102" s="24" t="s">
        <v>262</v>
      </c>
      <c r="AT102" s="24" t="s">
        <v>182</v>
      </c>
      <c r="AU102" s="24" t="s">
        <v>81</v>
      </c>
      <c r="AY102" s="24" t="s">
        <v>180</v>
      </c>
      <c r="BE102" s="203">
        <f>IF(N102="základní",J102,0)</f>
        <v>0</v>
      </c>
      <c r="BF102" s="203">
        <f>IF(N102="snížená",J102,0)</f>
        <v>0</v>
      </c>
      <c r="BG102" s="203">
        <f>IF(N102="zákl. přenesená",J102,0)</f>
        <v>0</v>
      </c>
      <c r="BH102" s="203">
        <f>IF(N102="sníž. přenesená",J102,0)</f>
        <v>0</v>
      </c>
      <c r="BI102" s="203">
        <f>IF(N102="nulová",J102,0)</f>
        <v>0</v>
      </c>
      <c r="BJ102" s="24" t="s">
        <v>79</v>
      </c>
      <c r="BK102" s="203">
        <f>ROUND(I102*H102,2)</f>
        <v>0</v>
      </c>
      <c r="BL102" s="24" t="s">
        <v>262</v>
      </c>
      <c r="BM102" s="24" t="s">
        <v>3085</v>
      </c>
    </row>
    <row r="103" spans="2:51" s="11" customFormat="1" ht="13.5">
      <c r="B103" s="204"/>
      <c r="C103" s="205"/>
      <c r="D103" s="206" t="s">
        <v>189</v>
      </c>
      <c r="E103" s="207" t="s">
        <v>23</v>
      </c>
      <c r="F103" s="208" t="s">
        <v>3086</v>
      </c>
      <c r="G103" s="205"/>
      <c r="H103" s="209">
        <v>195</v>
      </c>
      <c r="I103" s="210"/>
      <c r="J103" s="205"/>
      <c r="K103" s="205"/>
      <c r="L103" s="211"/>
      <c r="M103" s="212"/>
      <c r="N103" s="213"/>
      <c r="O103" s="213"/>
      <c r="P103" s="213"/>
      <c r="Q103" s="213"/>
      <c r="R103" s="213"/>
      <c r="S103" s="213"/>
      <c r="T103" s="214"/>
      <c r="AT103" s="215" t="s">
        <v>189</v>
      </c>
      <c r="AU103" s="215" t="s">
        <v>81</v>
      </c>
      <c r="AV103" s="11" t="s">
        <v>81</v>
      </c>
      <c r="AW103" s="11" t="s">
        <v>36</v>
      </c>
      <c r="AX103" s="11" t="s">
        <v>79</v>
      </c>
      <c r="AY103" s="215" t="s">
        <v>180</v>
      </c>
    </row>
    <row r="104" spans="2:65" s="1" customFormat="1" ht="16.5" customHeight="1">
      <c r="B104" s="41"/>
      <c r="C104" s="192" t="s">
        <v>235</v>
      </c>
      <c r="D104" s="192" t="s">
        <v>182</v>
      </c>
      <c r="E104" s="193" t="s">
        <v>3087</v>
      </c>
      <c r="F104" s="194" t="s">
        <v>3088</v>
      </c>
      <c r="G104" s="195" t="s">
        <v>215</v>
      </c>
      <c r="H104" s="196">
        <v>60</v>
      </c>
      <c r="I104" s="197"/>
      <c r="J104" s="198">
        <f>ROUND(I104*H104,2)</f>
        <v>0</v>
      </c>
      <c r="K104" s="194" t="s">
        <v>23</v>
      </c>
      <c r="L104" s="61"/>
      <c r="M104" s="199" t="s">
        <v>23</v>
      </c>
      <c r="N104" s="200" t="s">
        <v>43</v>
      </c>
      <c r="O104" s="42"/>
      <c r="P104" s="201">
        <f>O104*H104</f>
        <v>0</v>
      </c>
      <c r="Q104" s="201">
        <v>0.00071</v>
      </c>
      <c r="R104" s="201">
        <f>Q104*H104</f>
        <v>0.0426</v>
      </c>
      <c r="S104" s="201">
        <v>0</v>
      </c>
      <c r="T104" s="202">
        <f>S104*H104</f>
        <v>0</v>
      </c>
      <c r="AR104" s="24" t="s">
        <v>262</v>
      </c>
      <c r="AT104" s="24" t="s">
        <v>182</v>
      </c>
      <c r="AU104" s="24" t="s">
        <v>81</v>
      </c>
      <c r="AY104" s="24" t="s">
        <v>180</v>
      </c>
      <c r="BE104" s="203">
        <f>IF(N104="základní",J104,0)</f>
        <v>0</v>
      </c>
      <c r="BF104" s="203">
        <f>IF(N104="snížená",J104,0)</f>
        <v>0</v>
      </c>
      <c r="BG104" s="203">
        <f>IF(N104="zákl. přenesená",J104,0)</f>
        <v>0</v>
      </c>
      <c r="BH104" s="203">
        <f>IF(N104="sníž. přenesená",J104,0)</f>
        <v>0</v>
      </c>
      <c r="BI104" s="203">
        <f>IF(N104="nulová",J104,0)</f>
        <v>0</v>
      </c>
      <c r="BJ104" s="24" t="s">
        <v>79</v>
      </c>
      <c r="BK104" s="203">
        <f>ROUND(I104*H104,2)</f>
        <v>0</v>
      </c>
      <c r="BL104" s="24" t="s">
        <v>262</v>
      </c>
      <c r="BM104" s="24" t="s">
        <v>3089</v>
      </c>
    </row>
    <row r="105" spans="2:51" s="11" customFormat="1" ht="13.5">
      <c r="B105" s="204"/>
      <c r="C105" s="205"/>
      <c r="D105" s="206" t="s">
        <v>189</v>
      </c>
      <c r="E105" s="207" t="s">
        <v>23</v>
      </c>
      <c r="F105" s="208" t="s">
        <v>3060</v>
      </c>
      <c r="G105" s="205"/>
      <c r="H105" s="209">
        <v>60</v>
      </c>
      <c r="I105" s="210"/>
      <c r="J105" s="205"/>
      <c r="K105" s="205"/>
      <c r="L105" s="211"/>
      <c r="M105" s="212"/>
      <c r="N105" s="213"/>
      <c r="O105" s="213"/>
      <c r="P105" s="213"/>
      <c r="Q105" s="213"/>
      <c r="R105" s="213"/>
      <c r="S105" s="213"/>
      <c r="T105" s="214"/>
      <c r="AT105" s="215" t="s">
        <v>189</v>
      </c>
      <c r="AU105" s="215" t="s">
        <v>81</v>
      </c>
      <c r="AV105" s="11" t="s">
        <v>81</v>
      </c>
      <c r="AW105" s="11" t="s">
        <v>36</v>
      </c>
      <c r="AX105" s="11" t="s">
        <v>79</v>
      </c>
      <c r="AY105" s="215" t="s">
        <v>180</v>
      </c>
    </row>
    <row r="106" spans="2:65" s="1" customFormat="1" ht="16.5" customHeight="1">
      <c r="B106" s="41"/>
      <c r="C106" s="192" t="s">
        <v>242</v>
      </c>
      <c r="D106" s="192" t="s">
        <v>182</v>
      </c>
      <c r="E106" s="193" t="s">
        <v>3090</v>
      </c>
      <c r="F106" s="194" t="s">
        <v>3091</v>
      </c>
      <c r="G106" s="195" t="s">
        <v>215</v>
      </c>
      <c r="H106" s="196">
        <v>38</v>
      </c>
      <c r="I106" s="197"/>
      <c r="J106" s="198">
        <f>ROUND(I106*H106,2)</f>
        <v>0</v>
      </c>
      <c r="K106" s="194" t="s">
        <v>23</v>
      </c>
      <c r="L106" s="61"/>
      <c r="M106" s="199" t="s">
        <v>23</v>
      </c>
      <c r="N106" s="200" t="s">
        <v>43</v>
      </c>
      <c r="O106" s="42"/>
      <c r="P106" s="201">
        <f>O106*H106</f>
        <v>0</v>
      </c>
      <c r="Q106" s="201">
        <v>0.00128</v>
      </c>
      <c r="R106" s="201">
        <f>Q106*H106</f>
        <v>0.04864</v>
      </c>
      <c r="S106" s="201">
        <v>0</v>
      </c>
      <c r="T106" s="202">
        <f>S106*H106</f>
        <v>0</v>
      </c>
      <c r="AR106" s="24" t="s">
        <v>262</v>
      </c>
      <c r="AT106" s="24" t="s">
        <v>182</v>
      </c>
      <c r="AU106" s="24" t="s">
        <v>81</v>
      </c>
      <c r="AY106" s="24" t="s">
        <v>180</v>
      </c>
      <c r="BE106" s="203">
        <f>IF(N106="základní",J106,0)</f>
        <v>0</v>
      </c>
      <c r="BF106" s="203">
        <f>IF(N106="snížená",J106,0)</f>
        <v>0</v>
      </c>
      <c r="BG106" s="203">
        <f>IF(N106="zákl. přenesená",J106,0)</f>
        <v>0</v>
      </c>
      <c r="BH106" s="203">
        <f>IF(N106="sníž. přenesená",J106,0)</f>
        <v>0</v>
      </c>
      <c r="BI106" s="203">
        <f>IF(N106="nulová",J106,0)</f>
        <v>0</v>
      </c>
      <c r="BJ106" s="24" t="s">
        <v>79</v>
      </c>
      <c r="BK106" s="203">
        <f>ROUND(I106*H106,2)</f>
        <v>0</v>
      </c>
      <c r="BL106" s="24" t="s">
        <v>262</v>
      </c>
      <c r="BM106" s="24" t="s">
        <v>3092</v>
      </c>
    </row>
    <row r="107" spans="2:51" s="11" customFormat="1" ht="13.5">
      <c r="B107" s="204"/>
      <c r="C107" s="205"/>
      <c r="D107" s="206" t="s">
        <v>189</v>
      </c>
      <c r="E107" s="207" t="s">
        <v>23</v>
      </c>
      <c r="F107" s="208" t="s">
        <v>3064</v>
      </c>
      <c r="G107" s="205"/>
      <c r="H107" s="209">
        <v>38</v>
      </c>
      <c r="I107" s="210"/>
      <c r="J107" s="205"/>
      <c r="K107" s="205"/>
      <c r="L107" s="211"/>
      <c r="M107" s="212"/>
      <c r="N107" s="213"/>
      <c r="O107" s="213"/>
      <c r="P107" s="213"/>
      <c r="Q107" s="213"/>
      <c r="R107" s="213"/>
      <c r="S107" s="213"/>
      <c r="T107" s="214"/>
      <c r="AT107" s="215" t="s">
        <v>189</v>
      </c>
      <c r="AU107" s="215" t="s">
        <v>81</v>
      </c>
      <c r="AV107" s="11" t="s">
        <v>81</v>
      </c>
      <c r="AW107" s="11" t="s">
        <v>36</v>
      </c>
      <c r="AX107" s="11" t="s">
        <v>79</v>
      </c>
      <c r="AY107" s="215" t="s">
        <v>180</v>
      </c>
    </row>
    <row r="108" spans="2:65" s="1" customFormat="1" ht="16.5" customHeight="1">
      <c r="B108" s="41"/>
      <c r="C108" s="192" t="s">
        <v>246</v>
      </c>
      <c r="D108" s="192" t="s">
        <v>182</v>
      </c>
      <c r="E108" s="193" t="s">
        <v>3093</v>
      </c>
      <c r="F108" s="194" t="s">
        <v>3094</v>
      </c>
      <c r="G108" s="195" t="s">
        <v>215</v>
      </c>
      <c r="H108" s="196">
        <v>42</v>
      </c>
      <c r="I108" s="197"/>
      <c r="J108" s="198">
        <f>ROUND(I108*H108,2)</f>
        <v>0</v>
      </c>
      <c r="K108" s="194" t="s">
        <v>23</v>
      </c>
      <c r="L108" s="61"/>
      <c r="M108" s="199" t="s">
        <v>23</v>
      </c>
      <c r="N108" s="200" t="s">
        <v>43</v>
      </c>
      <c r="O108" s="42"/>
      <c r="P108" s="201">
        <f>O108*H108</f>
        <v>0</v>
      </c>
      <c r="Q108" s="201">
        <v>0.00161</v>
      </c>
      <c r="R108" s="201">
        <f>Q108*H108</f>
        <v>0.06762</v>
      </c>
      <c r="S108" s="201">
        <v>0</v>
      </c>
      <c r="T108" s="202">
        <f>S108*H108</f>
        <v>0</v>
      </c>
      <c r="AR108" s="24" t="s">
        <v>262</v>
      </c>
      <c r="AT108" s="24" t="s">
        <v>182</v>
      </c>
      <c r="AU108" s="24" t="s">
        <v>81</v>
      </c>
      <c r="AY108" s="24" t="s">
        <v>180</v>
      </c>
      <c r="BE108" s="203">
        <f>IF(N108="základní",J108,0)</f>
        <v>0</v>
      </c>
      <c r="BF108" s="203">
        <f>IF(N108="snížená",J108,0)</f>
        <v>0</v>
      </c>
      <c r="BG108" s="203">
        <f>IF(N108="zákl. přenesená",J108,0)</f>
        <v>0</v>
      </c>
      <c r="BH108" s="203">
        <f>IF(N108="sníž. přenesená",J108,0)</f>
        <v>0</v>
      </c>
      <c r="BI108" s="203">
        <f>IF(N108="nulová",J108,0)</f>
        <v>0</v>
      </c>
      <c r="BJ108" s="24" t="s">
        <v>79</v>
      </c>
      <c r="BK108" s="203">
        <f>ROUND(I108*H108,2)</f>
        <v>0</v>
      </c>
      <c r="BL108" s="24" t="s">
        <v>262</v>
      </c>
      <c r="BM108" s="24" t="s">
        <v>3095</v>
      </c>
    </row>
    <row r="109" spans="2:51" s="11" customFormat="1" ht="13.5">
      <c r="B109" s="204"/>
      <c r="C109" s="205"/>
      <c r="D109" s="206" t="s">
        <v>189</v>
      </c>
      <c r="E109" s="207" t="s">
        <v>23</v>
      </c>
      <c r="F109" s="208" t="s">
        <v>3068</v>
      </c>
      <c r="G109" s="205"/>
      <c r="H109" s="209">
        <v>42</v>
      </c>
      <c r="I109" s="210"/>
      <c r="J109" s="205"/>
      <c r="K109" s="205"/>
      <c r="L109" s="211"/>
      <c r="M109" s="212"/>
      <c r="N109" s="213"/>
      <c r="O109" s="213"/>
      <c r="P109" s="213"/>
      <c r="Q109" s="213"/>
      <c r="R109" s="213"/>
      <c r="S109" s="213"/>
      <c r="T109" s="214"/>
      <c r="AT109" s="215" t="s">
        <v>189</v>
      </c>
      <c r="AU109" s="215" t="s">
        <v>81</v>
      </c>
      <c r="AV109" s="11" t="s">
        <v>81</v>
      </c>
      <c r="AW109" s="11" t="s">
        <v>36</v>
      </c>
      <c r="AX109" s="11" t="s">
        <v>79</v>
      </c>
      <c r="AY109" s="215" t="s">
        <v>180</v>
      </c>
    </row>
    <row r="110" spans="2:65" s="1" customFormat="1" ht="25.5" customHeight="1">
      <c r="B110" s="41"/>
      <c r="C110" s="192" t="s">
        <v>253</v>
      </c>
      <c r="D110" s="192" t="s">
        <v>182</v>
      </c>
      <c r="E110" s="193" t="s">
        <v>3096</v>
      </c>
      <c r="F110" s="194" t="s">
        <v>3097</v>
      </c>
      <c r="G110" s="195" t="s">
        <v>671</v>
      </c>
      <c r="H110" s="196">
        <v>100</v>
      </c>
      <c r="I110" s="197"/>
      <c r="J110" s="198">
        <f>ROUND(I110*H110,2)</f>
        <v>0</v>
      </c>
      <c r="K110" s="194" t="s">
        <v>23</v>
      </c>
      <c r="L110" s="61"/>
      <c r="M110" s="199" t="s">
        <v>23</v>
      </c>
      <c r="N110" s="200" t="s">
        <v>43</v>
      </c>
      <c r="O110" s="42"/>
      <c r="P110" s="201">
        <f>O110*H110</f>
        <v>0</v>
      </c>
      <c r="Q110" s="201">
        <v>1E-05</v>
      </c>
      <c r="R110" s="201">
        <f>Q110*H110</f>
        <v>0.001</v>
      </c>
      <c r="S110" s="201">
        <v>0</v>
      </c>
      <c r="T110" s="202">
        <f>S110*H110</f>
        <v>0</v>
      </c>
      <c r="AR110" s="24" t="s">
        <v>262</v>
      </c>
      <c r="AT110" s="24" t="s">
        <v>182</v>
      </c>
      <c r="AU110" s="24" t="s">
        <v>81</v>
      </c>
      <c r="AY110" s="24" t="s">
        <v>180</v>
      </c>
      <c r="BE110" s="203">
        <f>IF(N110="základní",J110,0)</f>
        <v>0</v>
      </c>
      <c r="BF110" s="203">
        <f>IF(N110="snížená",J110,0)</f>
        <v>0</v>
      </c>
      <c r="BG110" s="203">
        <f>IF(N110="zákl. přenesená",J110,0)</f>
        <v>0</v>
      </c>
      <c r="BH110" s="203">
        <f>IF(N110="sníž. přenesená",J110,0)</f>
        <v>0</v>
      </c>
      <c r="BI110" s="203">
        <f>IF(N110="nulová",J110,0)</f>
        <v>0</v>
      </c>
      <c r="BJ110" s="24" t="s">
        <v>79</v>
      </c>
      <c r="BK110" s="203">
        <f>ROUND(I110*H110,2)</f>
        <v>0</v>
      </c>
      <c r="BL110" s="24" t="s">
        <v>262</v>
      </c>
      <c r="BM110" s="24" t="s">
        <v>3098</v>
      </c>
    </row>
    <row r="111" spans="2:65" s="1" customFormat="1" ht="25.5" customHeight="1">
      <c r="B111" s="41"/>
      <c r="C111" s="192" t="s">
        <v>10</v>
      </c>
      <c r="D111" s="192" t="s">
        <v>182</v>
      </c>
      <c r="E111" s="193" t="s">
        <v>3099</v>
      </c>
      <c r="F111" s="194" t="s">
        <v>3100</v>
      </c>
      <c r="G111" s="195" t="s">
        <v>671</v>
      </c>
      <c r="H111" s="196">
        <v>2</v>
      </c>
      <c r="I111" s="197"/>
      <c r="J111" s="198">
        <f>ROUND(I111*H111,2)</f>
        <v>0</v>
      </c>
      <c r="K111" s="194" t="s">
        <v>23</v>
      </c>
      <c r="L111" s="61"/>
      <c r="M111" s="199" t="s">
        <v>23</v>
      </c>
      <c r="N111" s="200" t="s">
        <v>43</v>
      </c>
      <c r="O111" s="42"/>
      <c r="P111" s="201">
        <f>O111*H111</f>
        <v>0</v>
      </c>
      <c r="Q111" s="201">
        <v>6E-05</v>
      </c>
      <c r="R111" s="201">
        <f>Q111*H111</f>
        <v>0.00012</v>
      </c>
      <c r="S111" s="201">
        <v>0</v>
      </c>
      <c r="T111" s="202">
        <f>S111*H111</f>
        <v>0</v>
      </c>
      <c r="AR111" s="24" t="s">
        <v>262</v>
      </c>
      <c r="AT111" s="24" t="s">
        <v>182</v>
      </c>
      <c r="AU111" s="24" t="s">
        <v>81</v>
      </c>
      <c r="AY111" s="24" t="s">
        <v>180</v>
      </c>
      <c r="BE111" s="203">
        <f>IF(N111="základní",J111,0)</f>
        <v>0</v>
      </c>
      <c r="BF111" s="203">
        <f>IF(N111="snížená",J111,0)</f>
        <v>0</v>
      </c>
      <c r="BG111" s="203">
        <f>IF(N111="zákl. přenesená",J111,0)</f>
        <v>0</v>
      </c>
      <c r="BH111" s="203">
        <f>IF(N111="sníž. přenesená",J111,0)</f>
        <v>0</v>
      </c>
      <c r="BI111" s="203">
        <f>IF(N111="nulová",J111,0)</f>
        <v>0</v>
      </c>
      <c r="BJ111" s="24" t="s">
        <v>79</v>
      </c>
      <c r="BK111" s="203">
        <f>ROUND(I111*H111,2)</f>
        <v>0</v>
      </c>
      <c r="BL111" s="24" t="s">
        <v>262</v>
      </c>
      <c r="BM111" s="24" t="s">
        <v>3101</v>
      </c>
    </row>
    <row r="112" spans="2:65" s="1" customFormat="1" ht="16.5" customHeight="1">
      <c r="B112" s="41"/>
      <c r="C112" s="192" t="s">
        <v>262</v>
      </c>
      <c r="D112" s="192" t="s">
        <v>182</v>
      </c>
      <c r="E112" s="193" t="s">
        <v>3102</v>
      </c>
      <c r="F112" s="194" t="s">
        <v>3103</v>
      </c>
      <c r="G112" s="195" t="s">
        <v>215</v>
      </c>
      <c r="H112" s="196">
        <v>335</v>
      </c>
      <c r="I112" s="197"/>
      <c r="J112" s="198">
        <f>ROUND(I112*H112,2)</f>
        <v>0</v>
      </c>
      <c r="K112" s="194" t="s">
        <v>23</v>
      </c>
      <c r="L112" s="61"/>
      <c r="M112" s="199" t="s">
        <v>23</v>
      </c>
      <c r="N112" s="200" t="s">
        <v>43</v>
      </c>
      <c r="O112" s="42"/>
      <c r="P112" s="201">
        <f>O112*H112</f>
        <v>0</v>
      </c>
      <c r="Q112" s="201">
        <v>0</v>
      </c>
      <c r="R112" s="201">
        <f>Q112*H112</f>
        <v>0</v>
      </c>
      <c r="S112" s="201">
        <v>0</v>
      </c>
      <c r="T112" s="202">
        <f>S112*H112</f>
        <v>0</v>
      </c>
      <c r="AR112" s="24" t="s">
        <v>262</v>
      </c>
      <c r="AT112" s="24" t="s">
        <v>182</v>
      </c>
      <c r="AU112" s="24" t="s">
        <v>81</v>
      </c>
      <c r="AY112" s="24" t="s">
        <v>180</v>
      </c>
      <c r="BE112" s="203">
        <f>IF(N112="základní",J112,0)</f>
        <v>0</v>
      </c>
      <c r="BF112" s="203">
        <f>IF(N112="snížená",J112,0)</f>
        <v>0</v>
      </c>
      <c r="BG112" s="203">
        <f>IF(N112="zákl. přenesená",J112,0)</f>
        <v>0</v>
      </c>
      <c r="BH112" s="203">
        <f>IF(N112="sníž. přenesená",J112,0)</f>
        <v>0</v>
      </c>
      <c r="BI112" s="203">
        <f>IF(N112="nulová",J112,0)</f>
        <v>0</v>
      </c>
      <c r="BJ112" s="24" t="s">
        <v>79</v>
      </c>
      <c r="BK112" s="203">
        <f>ROUND(I112*H112,2)</f>
        <v>0</v>
      </c>
      <c r="BL112" s="24" t="s">
        <v>262</v>
      </c>
      <c r="BM112" s="24" t="s">
        <v>3104</v>
      </c>
    </row>
    <row r="113" spans="2:65" s="1" customFormat="1" ht="16.5" customHeight="1">
      <c r="B113" s="41"/>
      <c r="C113" s="192" t="s">
        <v>266</v>
      </c>
      <c r="D113" s="192" t="s">
        <v>182</v>
      </c>
      <c r="E113" s="193" t="s">
        <v>3105</v>
      </c>
      <c r="F113" s="194" t="s">
        <v>3106</v>
      </c>
      <c r="G113" s="195" t="s">
        <v>300</v>
      </c>
      <c r="H113" s="196">
        <v>0.3</v>
      </c>
      <c r="I113" s="197"/>
      <c r="J113" s="198">
        <f>ROUND(I113*H113,2)</f>
        <v>0</v>
      </c>
      <c r="K113" s="194" t="s">
        <v>23</v>
      </c>
      <c r="L113" s="61"/>
      <c r="M113" s="199" t="s">
        <v>23</v>
      </c>
      <c r="N113" s="200" t="s">
        <v>43</v>
      </c>
      <c r="O113" s="42"/>
      <c r="P113" s="201">
        <f>O113*H113</f>
        <v>0</v>
      </c>
      <c r="Q113" s="201">
        <v>0</v>
      </c>
      <c r="R113" s="201">
        <f>Q113*H113</f>
        <v>0</v>
      </c>
      <c r="S113" s="201">
        <v>0</v>
      </c>
      <c r="T113" s="202">
        <f>S113*H113</f>
        <v>0</v>
      </c>
      <c r="AR113" s="24" t="s">
        <v>262</v>
      </c>
      <c r="AT113" s="24" t="s">
        <v>182</v>
      </c>
      <c r="AU113" s="24" t="s">
        <v>81</v>
      </c>
      <c r="AY113" s="24" t="s">
        <v>180</v>
      </c>
      <c r="BE113" s="203">
        <f>IF(N113="základní",J113,0)</f>
        <v>0</v>
      </c>
      <c r="BF113" s="203">
        <f>IF(N113="snížená",J113,0)</f>
        <v>0</v>
      </c>
      <c r="BG113" s="203">
        <f>IF(N113="zákl. přenesená",J113,0)</f>
        <v>0</v>
      </c>
      <c r="BH113" s="203">
        <f>IF(N113="sníž. přenesená",J113,0)</f>
        <v>0</v>
      </c>
      <c r="BI113" s="203">
        <f>IF(N113="nulová",J113,0)</f>
        <v>0</v>
      </c>
      <c r="BJ113" s="24" t="s">
        <v>79</v>
      </c>
      <c r="BK113" s="203">
        <f>ROUND(I113*H113,2)</f>
        <v>0</v>
      </c>
      <c r="BL113" s="24" t="s">
        <v>262</v>
      </c>
      <c r="BM113" s="24" t="s">
        <v>3107</v>
      </c>
    </row>
    <row r="114" spans="2:63" s="10" customFormat="1" ht="29.85" customHeight="1">
      <c r="B114" s="176"/>
      <c r="C114" s="177"/>
      <c r="D114" s="178" t="s">
        <v>71</v>
      </c>
      <c r="E114" s="190" t="s">
        <v>3108</v>
      </c>
      <c r="F114" s="190" t="s">
        <v>3071</v>
      </c>
      <c r="G114" s="177"/>
      <c r="H114" s="177"/>
      <c r="I114" s="180"/>
      <c r="J114" s="191">
        <f>BK114</f>
        <v>0</v>
      </c>
      <c r="K114" s="177"/>
      <c r="L114" s="182"/>
      <c r="M114" s="183"/>
      <c r="N114" s="184"/>
      <c r="O114" s="184"/>
      <c r="P114" s="185">
        <f>SUM(P115:P140)</f>
        <v>0</v>
      </c>
      <c r="Q114" s="184"/>
      <c r="R114" s="185">
        <f>SUM(R115:R140)</f>
        <v>0.017410000000000002</v>
      </c>
      <c r="S114" s="184"/>
      <c r="T114" s="186">
        <f>SUM(T115:T140)</f>
        <v>0</v>
      </c>
      <c r="AR114" s="187" t="s">
        <v>81</v>
      </c>
      <c r="AT114" s="188" t="s">
        <v>71</v>
      </c>
      <c r="AU114" s="188" t="s">
        <v>79</v>
      </c>
      <c r="AY114" s="187" t="s">
        <v>180</v>
      </c>
      <c r="BK114" s="189">
        <f>SUM(BK115:BK140)</f>
        <v>0</v>
      </c>
    </row>
    <row r="115" spans="2:65" s="1" customFormat="1" ht="16.5" customHeight="1">
      <c r="B115" s="41"/>
      <c r="C115" s="192" t="s">
        <v>271</v>
      </c>
      <c r="D115" s="192" t="s">
        <v>182</v>
      </c>
      <c r="E115" s="193" t="s">
        <v>3109</v>
      </c>
      <c r="F115" s="194" t="s">
        <v>3110</v>
      </c>
      <c r="G115" s="195" t="s">
        <v>671</v>
      </c>
      <c r="H115" s="196">
        <v>50</v>
      </c>
      <c r="I115" s="197"/>
      <c r="J115" s="198">
        <f>ROUND(I115*H115,2)</f>
        <v>0</v>
      </c>
      <c r="K115" s="194" t="s">
        <v>23</v>
      </c>
      <c r="L115" s="61"/>
      <c r="M115" s="199" t="s">
        <v>23</v>
      </c>
      <c r="N115" s="200" t="s">
        <v>43</v>
      </c>
      <c r="O115" s="42"/>
      <c r="P115" s="201">
        <f>O115*H115</f>
        <v>0</v>
      </c>
      <c r="Q115" s="201">
        <v>3E-05</v>
      </c>
      <c r="R115" s="201">
        <f>Q115*H115</f>
        <v>0.0015</v>
      </c>
      <c r="S115" s="201">
        <v>0</v>
      </c>
      <c r="T115" s="202">
        <f>S115*H115</f>
        <v>0</v>
      </c>
      <c r="AR115" s="24" t="s">
        <v>262</v>
      </c>
      <c r="AT115" s="24" t="s">
        <v>182</v>
      </c>
      <c r="AU115" s="24" t="s">
        <v>81</v>
      </c>
      <c r="AY115" s="24" t="s">
        <v>180</v>
      </c>
      <c r="BE115" s="203">
        <f>IF(N115="základní",J115,0)</f>
        <v>0</v>
      </c>
      <c r="BF115" s="203">
        <f>IF(N115="snížená",J115,0)</f>
        <v>0</v>
      </c>
      <c r="BG115" s="203">
        <f>IF(N115="zákl. přenesená",J115,0)</f>
        <v>0</v>
      </c>
      <c r="BH115" s="203">
        <f>IF(N115="sníž. přenesená",J115,0)</f>
        <v>0</v>
      </c>
      <c r="BI115" s="203">
        <f>IF(N115="nulová",J115,0)</f>
        <v>0</v>
      </c>
      <c r="BJ115" s="24" t="s">
        <v>79</v>
      </c>
      <c r="BK115" s="203">
        <f>ROUND(I115*H115,2)</f>
        <v>0</v>
      </c>
      <c r="BL115" s="24" t="s">
        <v>262</v>
      </c>
      <c r="BM115" s="24" t="s">
        <v>3111</v>
      </c>
    </row>
    <row r="116" spans="2:65" s="1" customFormat="1" ht="25.5" customHeight="1">
      <c r="B116" s="41"/>
      <c r="C116" s="248" t="s">
        <v>275</v>
      </c>
      <c r="D116" s="248" t="s">
        <v>505</v>
      </c>
      <c r="E116" s="249" t="s">
        <v>3112</v>
      </c>
      <c r="F116" s="250" t="s">
        <v>3113</v>
      </c>
      <c r="G116" s="251" t="s">
        <v>3015</v>
      </c>
      <c r="H116" s="252">
        <v>50</v>
      </c>
      <c r="I116" s="253"/>
      <c r="J116" s="254">
        <f>ROUND(I116*H116,2)</f>
        <v>0</v>
      </c>
      <c r="K116" s="250" t="s">
        <v>23</v>
      </c>
      <c r="L116" s="255"/>
      <c r="M116" s="256" t="s">
        <v>23</v>
      </c>
      <c r="N116" s="257" t="s">
        <v>43</v>
      </c>
      <c r="O116" s="42"/>
      <c r="P116" s="201">
        <f>O116*H116</f>
        <v>0</v>
      </c>
      <c r="Q116" s="201">
        <v>0</v>
      </c>
      <c r="R116" s="201">
        <f>Q116*H116</f>
        <v>0</v>
      </c>
      <c r="S116" s="201">
        <v>0</v>
      </c>
      <c r="T116" s="202">
        <f>S116*H116</f>
        <v>0</v>
      </c>
      <c r="AR116" s="24" t="s">
        <v>351</v>
      </c>
      <c r="AT116" s="24" t="s">
        <v>505</v>
      </c>
      <c r="AU116" s="24" t="s">
        <v>81</v>
      </c>
      <c r="AY116" s="24" t="s">
        <v>180</v>
      </c>
      <c r="BE116" s="203">
        <f>IF(N116="základní",J116,0)</f>
        <v>0</v>
      </c>
      <c r="BF116" s="203">
        <f>IF(N116="snížená",J116,0)</f>
        <v>0</v>
      </c>
      <c r="BG116" s="203">
        <f>IF(N116="zákl. přenesená",J116,0)</f>
        <v>0</v>
      </c>
      <c r="BH116" s="203">
        <f>IF(N116="sníž. přenesená",J116,0)</f>
        <v>0</v>
      </c>
      <c r="BI116" s="203">
        <f>IF(N116="nulová",J116,0)</f>
        <v>0</v>
      </c>
      <c r="BJ116" s="24" t="s">
        <v>79</v>
      </c>
      <c r="BK116" s="203">
        <f>ROUND(I116*H116,2)</f>
        <v>0</v>
      </c>
      <c r="BL116" s="24" t="s">
        <v>262</v>
      </c>
      <c r="BM116" s="24" t="s">
        <v>3114</v>
      </c>
    </row>
    <row r="117" spans="2:51" s="11" customFormat="1" ht="13.5">
      <c r="B117" s="204"/>
      <c r="C117" s="205"/>
      <c r="D117" s="206" t="s">
        <v>189</v>
      </c>
      <c r="E117" s="207" t="s">
        <v>23</v>
      </c>
      <c r="F117" s="208" t="s">
        <v>3115</v>
      </c>
      <c r="G117" s="205"/>
      <c r="H117" s="209">
        <v>50</v>
      </c>
      <c r="I117" s="210"/>
      <c r="J117" s="205"/>
      <c r="K117" s="205"/>
      <c r="L117" s="211"/>
      <c r="M117" s="212"/>
      <c r="N117" s="213"/>
      <c r="O117" s="213"/>
      <c r="P117" s="213"/>
      <c r="Q117" s="213"/>
      <c r="R117" s="213"/>
      <c r="S117" s="213"/>
      <c r="T117" s="214"/>
      <c r="AT117" s="215" t="s">
        <v>189</v>
      </c>
      <c r="AU117" s="215" t="s">
        <v>81</v>
      </c>
      <c r="AV117" s="11" t="s">
        <v>81</v>
      </c>
      <c r="AW117" s="11" t="s">
        <v>36</v>
      </c>
      <c r="AX117" s="11" t="s">
        <v>79</v>
      </c>
      <c r="AY117" s="215" t="s">
        <v>180</v>
      </c>
    </row>
    <row r="118" spans="2:65" s="1" customFormat="1" ht="16.5" customHeight="1">
      <c r="B118" s="41"/>
      <c r="C118" s="192" t="s">
        <v>280</v>
      </c>
      <c r="D118" s="192" t="s">
        <v>182</v>
      </c>
      <c r="E118" s="193" t="s">
        <v>3116</v>
      </c>
      <c r="F118" s="194" t="s">
        <v>3117</v>
      </c>
      <c r="G118" s="195" t="s">
        <v>671</v>
      </c>
      <c r="H118" s="196">
        <v>4</v>
      </c>
      <c r="I118" s="197"/>
      <c r="J118" s="198">
        <f>ROUND(I118*H118,2)</f>
        <v>0</v>
      </c>
      <c r="K118" s="194" t="s">
        <v>23</v>
      </c>
      <c r="L118" s="61"/>
      <c r="M118" s="199" t="s">
        <v>23</v>
      </c>
      <c r="N118" s="200" t="s">
        <v>43</v>
      </c>
      <c r="O118" s="42"/>
      <c r="P118" s="201">
        <f>O118*H118</f>
        <v>0</v>
      </c>
      <c r="Q118" s="201">
        <v>3E-05</v>
      </c>
      <c r="R118" s="201">
        <f>Q118*H118</f>
        <v>0.00012</v>
      </c>
      <c r="S118" s="201">
        <v>0</v>
      </c>
      <c r="T118" s="202">
        <f>S118*H118</f>
        <v>0</v>
      </c>
      <c r="AR118" s="24" t="s">
        <v>262</v>
      </c>
      <c r="AT118" s="24" t="s">
        <v>182</v>
      </c>
      <c r="AU118" s="24" t="s">
        <v>81</v>
      </c>
      <c r="AY118" s="24" t="s">
        <v>180</v>
      </c>
      <c r="BE118" s="203">
        <f>IF(N118="základní",J118,0)</f>
        <v>0</v>
      </c>
      <c r="BF118" s="203">
        <f>IF(N118="snížená",J118,0)</f>
        <v>0</v>
      </c>
      <c r="BG118" s="203">
        <f>IF(N118="zákl. přenesená",J118,0)</f>
        <v>0</v>
      </c>
      <c r="BH118" s="203">
        <f>IF(N118="sníž. přenesená",J118,0)</f>
        <v>0</v>
      </c>
      <c r="BI118" s="203">
        <f>IF(N118="nulová",J118,0)</f>
        <v>0</v>
      </c>
      <c r="BJ118" s="24" t="s">
        <v>79</v>
      </c>
      <c r="BK118" s="203">
        <f>ROUND(I118*H118,2)</f>
        <v>0</v>
      </c>
      <c r="BL118" s="24" t="s">
        <v>262</v>
      </c>
      <c r="BM118" s="24" t="s">
        <v>3118</v>
      </c>
    </row>
    <row r="119" spans="2:65" s="1" customFormat="1" ht="16.5" customHeight="1">
      <c r="B119" s="41"/>
      <c r="C119" s="248" t="s">
        <v>9</v>
      </c>
      <c r="D119" s="248" t="s">
        <v>505</v>
      </c>
      <c r="E119" s="249" t="s">
        <v>3119</v>
      </c>
      <c r="F119" s="250" t="s">
        <v>3120</v>
      </c>
      <c r="G119" s="251" t="s">
        <v>671</v>
      </c>
      <c r="H119" s="252">
        <v>4</v>
      </c>
      <c r="I119" s="253"/>
      <c r="J119" s="254">
        <f>ROUND(I119*H119,2)</f>
        <v>0</v>
      </c>
      <c r="K119" s="250" t="s">
        <v>23</v>
      </c>
      <c r="L119" s="255"/>
      <c r="M119" s="256" t="s">
        <v>23</v>
      </c>
      <c r="N119" s="257" t="s">
        <v>43</v>
      </c>
      <c r="O119" s="42"/>
      <c r="P119" s="201">
        <f>O119*H119</f>
        <v>0</v>
      </c>
      <c r="Q119" s="201">
        <v>0.00012</v>
      </c>
      <c r="R119" s="201">
        <f>Q119*H119</f>
        <v>0.00048</v>
      </c>
      <c r="S119" s="201">
        <v>0</v>
      </c>
      <c r="T119" s="202">
        <f>S119*H119</f>
        <v>0</v>
      </c>
      <c r="AR119" s="24" t="s">
        <v>351</v>
      </c>
      <c r="AT119" s="24" t="s">
        <v>505</v>
      </c>
      <c r="AU119" s="24" t="s">
        <v>81</v>
      </c>
      <c r="AY119" s="24" t="s">
        <v>180</v>
      </c>
      <c r="BE119" s="203">
        <f>IF(N119="základní",J119,0)</f>
        <v>0</v>
      </c>
      <c r="BF119" s="203">
        <f>IF(N119="snížená",J119,0)</f>
        <v>0</v>
      </c>
      <c r="BG119" s="203">
        <f>IF(N119="zákl. přenesená",J119,0)</f>
        <v>0</v>
      </c>
      <c r="BH119" s="203">
        <f>IF(N119="sníž. přenesená",J119,0)</f>
        <v>0</v>
      </c>
      <c r="BI119" s="203">
        <f>IF(N119="nulová",J119,0)</f>
        <v>0</v>
      </c>
      <c r="BJ119" s="24" t="s">
        <v>79</v>
      </c>
      <c r="BK119" s="203">
        <f>ROUND(I119*H119,2)</f>
        <v>0</v>
      </c>
      <c r="BL119" s="24" t="s">
        <v>262</v>
      </c>
      <c r="BM119" s="24" t="s">
        <v>3121</v>
      </c>
    </row>
    <row r="120" spans="2:51" s="11" customFormat="1" ht="13.5">
      <c r="B120" s="204"/>
      <c r="C120" s="205"/>
      <c r="D120" s="206" t="s">
        <v>189</v>
      </c>
      <c r="E120" s="207" t="s">
        <v>23</v>
      </c>
      <c r="F120" s="208" t="s">
        <v>3122</v>
      </c>
      <c r="G120" s="205"/>
      <c r="H120" s="209">
        <v>4</v>
      </c>
      <c r="I120" s="210"/>
      <c r="J120" s="205"/>
      <c r="K120" s="205"/>
      <c r="L120" s="211"/>
      <c r="M120" s="212"/>
      <c r="N120" s="213"/>
      <c r="O120" s="213"/>
      <c r="P120" s="213"/>
      <c r="Q120" s="213"/>
      <c r="R120" s="213"/>
      <c r="S120" s="213"/>
      <c r="T120" s="214"/>
      <c r="AT120" s="215" t="s">
        <v>189</v>
      </c>
      <c r="AU120" s="215" t="s">
        <v>81</v>
      </c>
      <c r="AV120" s="11" t="s">
        <v>81</v>
      </c>
      <c r="AW120" s="11" t="s">
        <v>36</v>
      </c>
      <c r="AX120" s="11" t="s">
        <v>79</v>
      </c>
      <c r="AY120" s="215" t="s">
        <v>180</v>
      </c>
    </row>
    <row r="121" spans="2:65" s="1" customFormat="1" ht="16.5" customHeight="1">
      <c r="B121" s="41"/>
      <c r="C121" s="192" t="s">
        <v>289</v>
      </c>
      <c r="D121" s="192" t="s">
        <v>182</v>
      </c>
      <c r="E121" s="193" t="s">
        <v>3123</v>
      </c>
      <c r="F121" s="194" t="s">
        <v>3124</v>
      </c>
      <c r="G121" s="195" t="s">
        <v>671</v>
      </c>
      <c r="H121" s="196">
        <v>2</v>
      </c>
      <c r="I121" s="197"/>
      <c r="J121" s="198">
        <f>ROUND(I121*H121,2)</f>
        <v>0</v>
      </c>
      <c r="K121" s="194" t="s">
        <v>23</v>
      </c>
      <c r="L121" s="61"/>
      <c r="M121" s="199" t="s">
        <v>23</v>
      </c>
      <c r="N121" s="200" t="s">
        <v>43</v>
      </c>
      <c r="O121" s="42"/>
      <c r="P121" s="201">
        <f>O121*H121</f>
        <v>0</v>
      </c>
      <c r="Q121" s="201">
        <v>3E-05</v>
      </c>
      <c r="R121" s="201">
        <f>Q121*H121</f>
        <v>6E-05</v>
      </c>
      <c r="S121" s="201">
        <v>0</v>
      </c>
      <c r="T121" s="202">
        <f>S121*H121</f>
        <v>0</v>
      </c>
      <c r="AR121" s="24" t="s">
        <v>262</v>
      </c>
      <c r="AT121" s="24" t="s">
        <v>182</v>
      </c>
      <c r="AU121" s="24" t="s">
        <v>81</v>
      </c>
      <c r="AY121" s="24" t="s">
        <v>180</v>
      </c>
      <c r="BE121" s="203">
        <f>IF(N121="základní",J121,0)</f>
        <v>0</v>
      </c>
      <c r="BF121" s="203">
        <f>IF(N121="snížená",J121,0)</f>
        <v>0</v>
      </c>
      <c r="BG121" s="203">
        <f>IF(N121="zákl. přenesená",J121,0)</f>
        <v>0</v>
      </c>
      <c r="BH121" s="203">
        <f>IF(N121="sníž. přenesená",J121,0)</f>
        <v>0</v>
      </c>
      <c r="BI121" s="203">
        <f>IF(N121="nulová",J121,0)</f>
        <v>0</v>
      </c>
      <c r="BJ121" s="24" t="s">
        <v>79</v>
      </c>
      <c r="BK121" s="203">
        <f>ROUND(I121*H121,2)</f>
        <v>0</v>
      </c>
      <c r="BL121" s="24" t="s">
        <v>262</v>
      </c>
      <c r="BM121" s="24" t="s">
        <v>3125</v>
      </c>
    </row>
    <row r="122" spans="2:65" s="1" customFormat="1" ht="25.5" customHeight="1">
      <c r="B122" s="41"/>
      <c r="C122" s="248" t="s">
        <v>293</v>
      </c>
      <c r="D122" s="248" t="s">
        <v>505</v>
      </c>
      <c r="E122" s="249" t="s">
        <v>3126</v>
      </c>
      <c r="F122" s="250" t="s">
        <v>3127</v>
      </c>
      <c r="G122" s="251" t="s">
        <v>671</v>
      </c>
      <c r="H122" s="252">
        <v>2</v>
      </c>
      <c r="I122" s="253"/>
      <c r="J122" s="254">
        <f>ROUND(I122*H122,2)</f>
        <v>0</v>
      </c>
      <c r="K122" s="250" t="s">
        <v>23</v>
      </c>
      <c r="L122" s="255"/>
      <c r="M122" s="256" t="s">
        <v>23</v>
      </c>
      <c r="N122" s="257" t="s">
        <v>43</v>
      </c>
      <c r="O122" s="42"/>
      <c r="P122" s="201">
        <f>O122*H122</f>
        <v>0</v>
      </c>
      <c r="Q122" s="201">
        <v>0.00019</v>
      </c>
      <c r="R122" s="201">
        <f>Q122*H122</f>
        <v>0.00038</v>
      </c>
      <c r="S122" s="201">
        <v>0</v>
      </c>
      <c r="T122" s="202">
        <f>S122*H122</f>
        <v>0</v>
      </c>
      <c r="AR122" s="24" t="s">
        <v>351</v>
      </c>
      <c r="AT122" s="24" t="s">
        <v>505</v>
      </c>
      <c r="AU122" s="24" t="s">
        <v>81</v>
      </c>
      <c r="AY122" s="24" t="s">
        <v>180</v>
      </c>
      <c r="BE122" s="203">
        <f>IF(N122="základní",J122,0)</f>
        <v>0</v>
      </c>
      <c r="BF122" s="203">
        <f>IF(N122="snížená",J122,0)</f>
        <v>0</v>
      </c>
      <c r="BG122" s="203">
        <f>IF(N122="zákl. přenesená",J122,0)</f>
        <v>0</v>
      </c>
      <c r="BH122" s="203">
        <f>IF(N122="sníž. přenesená",J122,0)</f>
        <v>0</v>
      </c>
      <c r="BI122" s="203">
        <f>IF(N122="nulová",J122,0)</f>
        <v>0</v>
      </c>
      <c r="BJ122" s="24" t="s">
        <v>79</v>
      </c>
      <c r="BK122" s="203">
        <f>ROUND(I122*H122,2)</f>
        <v>0</v>
      </c>
      <c r="BL122" s="24" t="s">
        <v>262</v>
      </c>
      <c r="BM122" s="24" t="s">
        <v>3128</v>
      </c>
    </row>
    <row r="123" spans="2:51" s="11" customFormat="1" ht="13.5">
      <c r="B123" s="204"/>
      <c r="C123" s="205"/>
      <c r="D123" s="206" t="s">
        <v>189</v>
      </c>
      <c r="E123" s="207" t="s">
        <v>23</v>
      </c>
      <c r="F123" s="208" t="s">
        <v>3129</v>
      </c>
      <c r="G123" s="205"/>
      <c r="H123" s="209">
        <v>2</v>
      </c>
      <c r="I123" s="210"/>
      <c r="J123" s="205"/>
      <c r="K123" s="205"/>
      <c r="L123" s="211"/>
      <c r="M123" s="212"/>
      <c r="N123" s="213"/>
      <c r="O123" s="213"/>
      <c r="P123" s="213"/>
      <c r="Q123" s="213"/>
      <c r="R123" s="213"/>
      <c r="S123" s="213"/>
      <c r="T123" s="214"/>
      <c r="AT123" s="215" t="s">
        <v>189</v>
      </c>
      <c r="AU123" s="215" t="s">
        <v>81</v>
      </c>
      <c r="AV123" s="11" t="s">
        <v>81</v>
      </c>
      <c r="AW123" s="11" t="s">
        <v>36</v>
      </c>
      <c r="AX123" s="11" t="s">
        <v>79</v>
      </c>
      <c r="AY123" s="215" t="s">
        <v>180</v>
      </c>
    </row>
    <row r="124" spans="2:65" s="1" customFormat="1" ht="16.5" customHeight="1">
      <c r="B124" s="41"/>
      <c r="C124" s="192" t="s">
        <v>297</v>
      </c>
      <c r="D124" s="192" t="s">
        <v>182</v>
      </c>
      <c r="E124" s="193" t="s">
        <v>3130</v>
      </c>
      <c r="F124" s="194" t="s">
        <v>3131</v>
      </c>
      <c r="G124" s="195" t="s">
        <v>671</v>
      </c>
      <c r="H124" s="196">
        <v>50</v>
      </c>
      <c r="I124" s="197"/>
      <c r="J124" s="198">
        <f>ROUND(I124*H124,2)</f>
        <v>0</v>
      </c>
      <c r="K124" s="194" t="s">
        <v>23</v>
      </c>
      <c r="L124" s="61"/>
      <c r="M124" s="199" t="s">
        <v>23</v>
      </c>
      <c r="N124" s="200" t="s">
        <v>43</v>
      </c>
      <c r="O124" s="42"/>
      <c r="P124" s="201">
        <f>O124*H124</f>
        <v>0</v>
      </c>
      <c r="Q124" s="201">
        <v>8E-05</v>
      </c>
      <c r="R124" s="201">
        <f>Q124*H124</f>
        <v>0.004</v>
      </c>
      <c r="S124" s="201">
        <v>0</v>
      </c>
      <c r="T124" s="202">
        <f>S124*H124</f>
        <v>0</v>
      </c>
      <c r="AR124" s="24" t="s">
        <v>262</v>
      </c>
      <c r="AT124" s="24" t="s">
        <v>182</v>
      </c>
      <c r="AU124" s="24" t="s">
        <v>81</v>
      </c>
      <c r="AY124" s="24" t="s">
        <v>180</v>
      </c>
      <c r="BE124" s="203">
        <f>IF(N124="základní",J124,0)</f>
        <v>0</v>
      </c>
      <c r="BF124" s="203">
        <f>IF(N124="snížená",J124,0)</f>
        <v>0</v>
      </c>
      <c r="BG124" s="203">
        <f>IF(N124="zákl. přenesená",J124,0)</f>
        <v>0</v>
      </c>
      <c r="BH124" s="203">
        <f>IF(N124="sníž. přenesená",J124,0)</f>
        <v>0</v>
      </c>
      <c r="BI124" s="203">
        <f>IF(N124="nulová",J124,0)</f>
        <v>0</v>
      </c>
      <c r="BJ124" s="24" t="s">
        <v>79</v>
      </c>
      <c r="BK124" s="203">
        <f>ROUND(I124*H124,2)</f>
        <v>0</v>
      </c>
      <c r="BL124" s="24" t="s">
        <v>262</v>
      </c>
      <c r="BM124" s="24" t="s">
        <v>3132</v>
      </c>
    </row>
    <row r="125" spans="2:65" s="1" customFormat="1" ht="25.5" customHeight="1">
      <c r="B125" s="41"/>
      <c r="C125" s="248" t="s">
        <v>303</v>
      </c>
      <c r="D125" s="248" t="s">
        <v>505</v>
      </c>
      <c r="E125" s="249" t="s">
        <v>3133</v>
      </c>
      <c r="F125" s="250" t="s">
        <v>3134</v>
      </c>
      <c r="G125" s="251" t="s">
        <v>3015</v>
      </c>
      <c r="H125" s="252">
        <v>50</v>
      </c>
      <c r="I125" s="253"/>
      <c r="J125" s="254">
        <f>ROUND(I125*H125,2)</f>
        <v>0</v>
      </c>
      <c r="K125" s="250" t="s">
        <v>23</v>
      </c>
      <c r="L125" s="255"/>
      <c r="M125" s="256" t="s">
        <v>23</v>
      </c>
      <c r="N125" s="257" t="s">
        <v>43</v>
      </c>
      <c r="O125" s="42"/>
      <c r="P125" s="201">
        <f>O125*H125</f>
        <v>0</v>
      </c>
      <c r="Q125" s="201">
        <v>0</v>
      </c>
      <c r="R125" s="201">
        <f>Q125*H125</f>
        <v>0</v>
      </c>
      <c r="S125" s="201">
        <v>0</v>
      </c>
      <c r="T125" s="202">
        <f>S125*H125</f>
        <v>0</v>
      </c>
      <c r="AR125" s="24" t="s">
        <v>351</v>
      </c>
      <c r="AT125" s="24" t="s">
        <v>505</v>
      </c>
      <c r="AU125" s="24" t="s">
        <v>81</v>
      </c>
      <c r="AY125" s="24" t="s">
        <v>180</v>
      </c>
      <c r="BE125" s="203">
        <f>IF(N125="základní",J125,0)</f>
        <v>0</v>
      </c>
      <c r="BF125" s="203">
        <f>IF(N125="snížená",J125,0)</f>
        <v>0</v>
      </c>
      <c r="BG125" s="203">
        <f>IF(N125="zákl. přenesená",J125,0)</f>
        <v>0</v>
      </c>
      <c r="BH125" s="203">
        <f>IF(N125="sníž. přenesená",J125,0)</f>
        <v>0</v>
      </c>
      <c r="BI125" s="203">
        <f>IF(N125="nulová",J125,0)</f>
        <v>0</v>
      </c>
      <c r="BJ125" s="24" t="s">
        <v>79</v>
      </c>
      <c r="BK125" s="203">
        <f>ROUND(I125*H125,2)</f>
        <v>0</v>
      </c>
      <c r="BL125" s="24" t="s">
        <v>262</v>
      </c>
      <c r="BM125" s="24" t="s">
        <v>3135</v>
      </c>
    </row>
    <row r="126" spans="2:51" s="11" customFormat="1" ht="13.5">
      <c r="B126" s="204"/>
      <c r="C126" s="205"/>
      <c r="D126" s="206" t="s">
        <v>189</v>
      </c>
      <c r="E126" s="207" t="s">
        <v>23</v>
      </c>
      <c r="F126" s="208" t="s">
        <v>3115</v>
      </c>
      <c r="G126" s="205"/>
      <c r="H126" s="209">
        <v>50</v>
      </c>
      <c r="I126" s="210"/>
      <c r="J126" s="205"/>
      <c r="K126" s="205"/>
      <c r="L126" s="211"/>
      <c r="M126" s="212"/>
      <c r="N126" s="213"/>
      <c r="O126" s="213"/>
      <c r="P126" s="213"/>
      <c r="Q126" s="213"/>
      <c r="R126" s="213"/>
      <c r="S126" s="213"/>
      <c r="T126" s="214"/>
      <c r="AT126" s="215" t="s">
        <v>189</v>
      </c>
      <c r="AU126" s="215" t="s">
        <v>81</v>
      </c>
      <c r="AV126" s="11" t="s">
        <v>81</v>
      </c>
      <c r="AW126" s="11" t="s">
        <v>36</v>
      </c>
      <c r="AX126" s="11" t="s">
        <v>79</v>
      </c>
      <c r="AY126" s="215" t="s">
        <v>180</v>
      </c>
    </row>
    <row r="127" spans="2:65" s="1" customFormat="1" ht="16.5" customHeight="1">
      <c r="B127" s="41"/>
      <c r="C127" s="192" t="s">
        <v>309</v>
      </c>
      <c r="D127" s="192" t="s">
        <v>182</v>
      </c>
      <c r="E127" s="193" t="s">
        <v>3136</v>
      </c>
      <c r="F127" s="194" t="s">
        <v>3137</v>
      </c>
      <c r="G127" s="195" t="s">
        <v>671</v>
      </c>
      <c r="H127" s="196">
        <v>5</v>
      </c>
      <c r="I127" s="197"/>
      <c r="J127" s="198">
        <f>ROUND(I127*H127,2)</f>
        <v>0</v>
      </c>
      <c r="K127" s="194" t="s">
        <v>23</v>
      </c>
      <c r="L127" s="61"/>
      <c r="M127" s="199" t="s">
        <v>23</v>
      </c>
      <c r="N127" s="200" t="s">
        <v>43</v>
      </c>
      <c r="O127" s="42"/>
      <c r="P127" s="201">
        <f>O127*H127</f>
        <v>0</v>
      </c>
      <c r="Q127" s="201">
        <v>0.00022</v>
      </c>
      <c r="R127" s="201">
        <f>Q127*H127</f>
        <v>0.0011</v>
      </c>
      <c r="S127" s="201">
        <v>0</v>
      </c>
      <c r="T127" s="202">
        <f>S127*H127</f>
        <v>0</v>
      </c>
      <c r="AR127" s="24" t="s">
        <v>262</v>
      </c>
      <c r="AT127" s="24" t="s">
        <v>182</v>
      </c>
      <c r="AU127" s="24" t="s">
        <v>81</v>
      </c>
      <c r="AY127" s="24" t="s">
        <v>180</v>
      </c>
      <c r="BE127" s="203">
        <f>IF(N127="základní",J127,0)</f>
        <v>0</v>
      </c>
      <c r="BF127" s="203">
        <f>IF(N127="snížená",J127,0)</f>
        <v>0</v>
      </c>
      <c r="BG127" s="203">
        <f>IF(N127="zákl. přenesená",J127,0)</f>
        <v>0</v>
      </c>
      <c r="BH127" s="203">
        <f>IF(N127="sníž. přenesená",J127,0)</f>
        <v>0</v>
      </c>
      <c r="BI127" s="203">
        <f>IF(N127="nulová",J127,0)</f>
        <v>0</v>
      </c>
      <c r="BJ127" s="24" t="s">
        <v>79</v>
      </c>
      <c r="BK127" s="203">
        <f>ROUND(I127*H127,2)</f>
        <v>0</v>
      </c>
      <c r="BL127" s="24" t="s">
        <v>262</v>
      </c>
      <c r="BM127" s="24" t="s">
        <v>3138</v>
      </c>
    </row>
    <row r="128" spans="2:65" s="1" customFormat="1" ht="16.5" customHeight="1">
      <c r="B128" s="41"/>
      <c r="C128" s="248" t="s">
        <v>323</v>
      </c>
      <c r="D128" s="248" t="s">
        <v>505</v>
      </c>
      <c r="E128" s="249" t="s">
        <v>3139</v>
      </c>
      <c r="F128" s="250" t="s">
        <v>3140</v>
      </c>
      <c r="G128" s="251" t="s">
        <v>671</v>
      </c>
      <c r="H128" s="252">
        <v>1</v>
      </c>
      <c r="I128" s="253"/>
      <c r="J128" s="254">
        <f>ROUND(I128*H128,2)</f>
        <v>0</v>
      </c>
      <c r="K128" s="250" t="s">
        <v>23</v>
      </c>
      <c r="L128" s="255"/>
      <c r="M128" s="256" t="s">
        <v>23</v>
      </c>
      <c r="N128" s="257" t="s">
        <v>43</v>
      </c>
      <c r="O128" s="42"/>
      <c r="P128" s="201">
        <f>O128*H128</f>
        <v>0</v>
      </c>
      <c r="Q128" s="201">
        <v>0.00034</v>
      </c>
      <c r="R128" s="201">
        <f>Q128*H128</f>
        <v>0.00034</v>
      </c>
      <c r="S128" s="201">
        <v>0</v>
      </c>
      <c r="T128" s="202">
        <f>S128*H128</f>
        <v>0</v>
      </c>
      <c r="AR128" s="24" t="s">
        <v>351</v>
      </c>
      <c r="AT128" s="24" t="s">
        <v>505</v>
      </c>
      <c r="AU128" s="24" t="s">
        <v>81</v>
      </c>
      <c r="AY128" s="24" t="s">
        <v>180</v>
      </c>
      <c r="BE128" s="203">
        <f>IF(N128="základní",J128,0)</f>
        <v>0</v>
      </c>
      <c r="BF128" s="203">
        <f>IF(N128="snížená",J128,0)</f>
        <v>0</v>
      </c>
      <c r="BG128" s="203">
        <f>IF(N128="zákl. přenesená",J128,0)</f>
        <v>0</v>
      </c>
      <c r="BH128" s="203">
        <f>IF(N128="sníž. přenesená",J128,0)</f>
        <v>0</v>
      </c>
      <c r="BI128" s="203">
        <f>IF(N128="nulová",J128,0)</f>
        <v>0</v>
      </c>
      <c r="BJ128" s="24" t="s">
        <v>79</v>
      </c>
      <c r="BK128" s="203">
        <f>ROUND(I128*H128,2)</f>
        <v>0</v>
      </c>
      <c r="BL128" s="24" t="s">
        <v>262</v>
      </c>
      <c r="BM128" s="24" t="s">
        <v>3141</v>
      </c>
    </row>
    <row r="129" spans="2:51" s="11" customFormat="1" ht="13.5">
      <c r="B129" s="204"/>
      <c r="C129" s="205"/>
      <c r="D129" s="206" t="s">
        <v>189</v>
      </c>
      <c r="E129" s="207" t="s">
        <v>23</v>
      </c>
      <c r="F129" s="208" t="s">
        <v>3078</v>
      </c>
      <c r="G129" s="205"/>
      <c r="H129" s="209">
        <v>1</v>
      </c>
      <c r="I129" s="210"/>
      <c r="J129" s="205"/>
      <c r="K129" s="205"/>
      <c r="L129" s="211"/>
      <c r="M129" s="212"/>
      <c r="N129" s="213"/>
      <c r="O129" s="213"/>
      <c r="P129" s="213"/>
      <c r="Q129" s="213"/>
      <c r="R129" s="213"/>
      <c r="S129" s="213"/>
      <c r="T129" s="214"/>
      <c r="AT129" s="215" t="s">
        <v>189</v>
      </c>
      <c r="AU129" s="215" t="s">
        <v>81</v>
      </c>
      <c r="AV129" s="11" t="s">
        <v>81</v>
      </c>
      <c r="AW129" s="11" t="s">
        <v>36</v>
      </c>
      <c r="AX129" s="11" t="s">
        <v>79</v>
      </c>
      <c r="AY129" s="215" t="s">
        <v>180</v>
      </c>
    </row>
    <row r="130" spans="2:65" s="1" customFormat="1" ht="16.5" customHeight="1">
      <c r="B130" s="41"/>
      <c r="C130" s="248" t="s">
        <v>330</v>
      </c>
      <c r="D130" s="248" t="s">
        <v>505</v>
      </c>
      <c r="E130" s="249" t="s">
        <v>3142</v>
      </c>
      <c r="F130" s="250" t="s">
        <v>3143</v>
      </c>
      <c r="G130" s="251" t="s">
        <v>671</v>
      </c>
      <c r="H130" s="252">
        <v>3</v>
      </c>
      <c r="I130" s="253"/>
      <c r="J130" s="254">
        <f>ROUND(I130*H130,2)</f>
        <v>0</v>
      </c>
      <c r="K130" s="250" t="s">
        <v>23</v>
      </c>
      <c r="L130" s="255"/>
      <c r="M130" s="256" t="s">
        <v>23</v>
      </c>
      <c r="N130" s="257" t="s">
        <v>43</v>
      </c>
      <c r="O130" s="42"/>
      <c r="P130" s="201">
        <f>O130*H130</f>
        <v>0</v>
      </c>
      <c r="Q130" s="201">
        <v>0.00068</v>
      </c>
      <c r="R130" s="201">
        <f>Q130*H130</f>
        <v>0.00204</v>
      </c>
      <c r="S130" s="201">
        <v>0</v>
      </c>
      <c r="T130" s="202">
        <f>S130*H130</f>
        <v>0</v>
      </c>
      <c r="AR130" s="24" t="s">
        <v>351</v>
      </c>
      <c r="AT130" s="24" t="s">
        <v>505</v>
      </c>
      <c r="AU130" s="24" t="s">
        <v>81</v>
      </c>
      <c r="AY130" s="24" t="s">
        <v>180</v>
      </c>
      <c r="BE130" s="203">
        <f>IF(N130="základní",J130,0)</f>
        <v>0</v>
      </c>
      <c r="BF130" s="203">
        <f>IF(N130="snížená",J130,0)</f>
        <v>0</v>
      </c>
      <c r="BG130" s="203">
        <f>IF(N130="zákl. přenesená",J130,0)</f>
        <v>0</v>
      </c>
      <c r="BH130" s="203">
        <f>IF(N130="sníž. přenesená",J130,0)</f>
        <v>0</v>
      </c>
      <c r="BI130" s="203">
        <f>IF(N130="nulová",J130,0)</f>
        <v>0</v>
      </c>
      <c r="BJ130" s="24" t="s">
        <v>79</v>
      </c>
      <c r="BK130" s="203">
        <f>ROUND(I130*H130,2)</f>
        <v>0</v>
      </c>
      <c r="BL130" s="24" t="s">
        <v>262</v>
      </c>
      <c r="BM130" s="24" t="s">
        <v>3144</v>
      </c>
    </row>
    <row r="131" spans="2:51" s="11" customFormat="1" ht="13.5">
      <c r="B131" s="204"/>
      <c r="C131" s="205"/>
      <c r="D131" s="206" t="s">
        <v>189</v>
      </c>
      <c r="E131" s="207" t="s">
        <v>23</v>
      </c>
      <c r="F131" s="208" t="s">
        <v>3145</v>
      </c>
      <c r="G131" s="205"/>
      <c r="H131" s="209">
        <v>3</v>
      </c>
      <c r="I131" s="210"/>
      <c r="J131" s="205"/>
      <c r="K131" s="205"/>
      <c r="L131" s="211"/>
      <c r="M131" s="212"/>
      <c r="N131" s="213"/>
      <c r="O131" s="213"/>
      <c r="P131" s="213"/>
      <c r="Q131" s="213"/>
      <c r="R131" s="213"/>
      <c r="S131" s="213"/>
      <c r="T131" s="214"/>
      <c r="AT131" s="215" t="s">
        <v>189</v>
      </c>
      <c r="AU131" s="215" t="s">
        <v>81</v>
      </c>
      <c r="AV131" s="11" t="s">
        <v>81</v>
      </c>
      <c r="AW131" s="11" t="s">
        <v>36</v>
      </c>
      <c r="AX131" s="11" t="s">
        <v>79</v>
      </c>
      <c r="AY131" s="215" t="s">
        <v>180</v>
      </c>
    </row>
    <row r="132" spans="2:65" s="1" customFormat="1" ht="16.5" customHeight="1">
      <c r="B132" s="41"/>
      <c r="C132" s="248" t="s">
        <v>336</v>
      </c>
      <c r="D132" s="248" t="s">
        <v>505</v>
      </c>
      <c r="E132" s="249" t="s">
        <v>3146</v>
      </c>
      <c r="F132" s="250" t="s">
        <v>3147</v>
      </c>
      <c r="G132" s="251" t="s">
        <v>3015</v>
      </c>
      <c r="H132" s="252">
        <v>1</v>
      </c>
      <c r="I132" s="253"/>
      <c r="J132" s="254">
        <f>ROUND(I132*H132,2)</f>
        <v>0</v>
      </c>
      <c r="K132" s="250" t="s">
        <v>23</v>
      </c>
      <c r="L132" s="255"/>
      <c r="M132" s="256" t="s">
        <v>23</v>
      </c>
      <c r="N132" s="257" t="s">
        <v>43</v>
      </c>
      <c r="O132" s="42"/>
      <c r="P132" s="201">
        <f>O132*H132</f>
        <v>0</v>
      </c>
      <c r="Q132" s="201">
        <v>0.004</v>
      </c>
      <c r="R132" s="201">
        <f>Q132*H132</f>
        <v>0.004</v>
      </c>
      <c r="S132" s="201">
        <v>0</v>
      </c>
      <c r="T132" s="202">
        <f>S132*H132</f>
        <v>0</v>
      </c>
      <c r="AR132" s="24" t="s">
        <v>351</v>
      </c>
      <c r="AT132" s="24" t="s">
        <v>505</v>
      </c>
      <c r="AU132" s="24" t="s">
        <v>81</v>
      </c>
      <c r="AY132" s="24" t="s">
        <v>180</v>
      </c>
      <c r="BE132" s="203">
        <f>IF(N132="základní",J132,0)</f>
        <v>0</v>
      </c>
      <c r="BF132" s="203">
        <f>IF(N132="snížená",J132,0)</f>
        <v>0</v>
      </c>
      <c r="BG132" s="203">
        <f>IF(N132="zákl. přenesená",J132,0)</f>
        <v>0</v>
      </c>
      <c r="BH132" s="203">
        <f>IF(N132="sníž. přenesená",J132,0)</f>
        <v>0</v>
      </c>
      <c r="BI132" s="203">
        <f>IF(N132="nulová",J132,0)</f>
        <v>0</v>
      </c>
      <c r="BJ132" s="24" t="s">
        <v>79</v>
      </c>
      <c r="BK132" s="203">
        <f>ROUND(I132*H132,2)</f>
        <v>0</v>
      </c>
      <c r="BL132" s="24" t="s">
        <v>262</v>
      </c>
      <c r="BM132" s="24" t="s">
        <v>3148</v>
      </c>
    </row>
    <row r="133" spans="2:51" s="11" customFormat="1" ht="13.5">
      <c r="B133" s="204"/>
      <c r="C133" s="205"/>
      <c r="D133" s="206" t="s">
        <v>189</v>
      </c>
      <c r="E133" s="207" t="s">
        <v>23</v>
      </c>
      <c r="F133" s="208" t="s">
        <v>3078</v>
      </c>
      <c r="G133" s="205"/>
      <c r="H133" s="209">
        <v>1</v>
      </c>
      <c r="I133" s="210"/>
      <c r="J133" s="205"/>
      <c r="K133" s="205"/>
      <c r="L133" s="211"/>
      <c r="M133" s="212"/>
      <c r="N133" s="213"/>
      <c r="O133" s="213"/>
      <c r="P133" s="213"/>
      <c r="Q133" s="213"/>
      <c r="R133" s="213"/>
      <c r="S133" s="213"/>
      <c r="T133" s="214"/>
      <c r="AT133" s="215" t="s">
        <v>189</v>
      </c>
      <c r="AU133" s="215" t="s">
        <v>81</v>
      </c>
      <c r="AV133" s="11" t="s">
        <v>81</v>
      </c>
      <c r="AW133" s="11" t="s">
        <v>36</v>
      </c>
      <c r="AX133" s="11" t="s">
        <v>79</v>
      </c>
      <c r="AY133" s="215" t="s">
        <v>180</v>
      </c>
    </row>
    <row r="134" spans="2:65" s="1" customFormat="1" ht="16.5" customHeight="1">
      <c r="B134" s="41"/>
      <c r="C134" s="192" t="s">
        <v>340</v>
      </c>
      <c r="D134" s="192" t="s">
        <v>182</v>
      </c>
      <c r="E134" s="193" t="s">
        <v>3149</v>
      </c>
      <c r="F134" s="194" t="s">
        <v>3150</v>
      </c>
      <c r="G134" s="195" t="s">
        <v>671</v>
      </c>
      <c r="H134" s="196">
        <v>1</v>
      </c>
      <c r="I134" s="197"/>
      <c r="J134" s="198">
        <f>ROUND(I134*H134,2)</f>
        <v>0</v>
      </c>
      <c r="K134" s="194" t="s">
        <v>23</v>
      </c>
      <c r="L134" s="61"/>
      <c r="M134" s="199" t="s">
        <v>23</v>
      </c>
      <c r="N134" s="200" t="s">
        <v>43</v>
      </c>
      <c r="O134" s="42"/>
      <c r="P134" s="201">
        <f>O134*H134</f>
        <v>0</v>
      </c>
      <c r="Q134" s="201">
        <v>0.00016</v>
      </c>
      <c r="R134" s="201">
        <f>Q134*H134</f>
        <v>0.00016</v>
      </c>
      <c r="S134" s="201">
        <v>0</v>
      </c>
      <c r="T134" s="202">
        <f>S134*H134</f>
        <v>0</v>
      </c>
      <c r="AR134" s="24" t="s">
        <v>262</v>
      </c>
      <c r="AT134" s="24" t="s">
        <v>182</v>
      </c>
      <c r="AU134" s="24" t="s">
        <v>81</v>
      </c>
      <c r="AY134" s="24" t="s">
        <v>180</v>
      </c>
      <c r="BE134" s="203">
        <f>IF(N134="základní",J134,0)</f>
        <v>0</v>
      </c>
      <c r="BF134" s="203">
        <f>IF(N134="snížená",J134,0)</f>
        <v>0</v>
      </c>
      <c r="BG134" s="203">
        <f>IF(N134="zákl. přenesená",J134,0)</f>
        <v>0</v>
      </c>
      <c r="BH134" s="203">
        <f>IF(N134="sníž. přenesená",J134,0)</f>
        <v>0</v>
      </c>
      <c r="BI134" s="203">
        <f>IF(N134="nulová",J134,0)</f>
        <v>0</v>
      </c>
      <c r="BJ134" s="24" t="s">
        <v>79</v>
      </c>
      <c r="BK134" s="203">
        <f>ROUND(I134*H134,2)</f>
        <v>0</v>
      </c>
      <c r="BL134" s="24" t="s">
        <v>262</v>
      </c>
      <c r="BM134" s="24" t="s">
        <v>3151</v>
      </c>
    </row>
    <row r="135" spans="2:65" s="1" customFormat="1" ht="16.5" customHeight="1">
      <c r="B135" s="41"/>
      <c r="C135" s="192" t="s">
        <v>346</v>
      </c>
      <c r="D135" s="192" t="s">
        <v>182</v>
      </c>
      <c r="E135" s="193" t="s">
        <v>3152</v>
      </c>
      <c r="F135" s="194" t="s">
        <v>3153</v>
      </c>
      <c r="G135" s="195" t="s">
        <v>671</v>
      </c>
      <c r="H135" s="196">
        <v>4</v>
      </c>
      <c r="I135" s="197"/>
      <c r="J135" s="198">
        <f>ROUND(I135*H135,2)</f>
        <v>0</v>
      </c>
      <c r="K135" s="194" t="s">
        <v>23</v>
      </c>
      <c r="L135" s="61"/>
      <c r="M135" s="199" t="s">
        <v>23</v>
      </c>
      <c r="N135" s="200" t="s">
        <v>43</v>
      </c>
      <c r="O135" s="42"/>
      <c r="P135" s="201">
        <f>O135*H135</f>
        <v>0</v>
      </c>
      <c r="Q135" s="201">
        <v>0.00027</v>
      </c>
      <c r="R135" s="201">
        <f>Q135*H135</f>
        <v>0.00108</v>
      </c>
      <c r="S135" s="201">
        <v>0</v>
      </c>
      <c r="T135" s="202">
        <f>S135*H135</f>
        <v>0</v>
      </c>
      <c r="AR135" s="24" t="s">
        <v>262</v>
      </c>
      <c r="AT135" s="24" t="s">
        <v>182</v>
      </c>
      <c r="AU135" s="24" t="s">
        <v>81</v>
      </c>
      <c r="AY135" s="24" t="s">
        <v>180</v>
      </c>
      <c r="BE135" s="203">
        <f>IF(N135="základní",J135,0)</f>
        <v>0</v>
      </c>
      <c r="BF135" s="203">
        <f>IF(N135="snížená",J135,0)</f>
        <v>0</v>
      </c>
      <c r="BG135" s="203">
        <f>IF(N135="zákl. přenesená",J135,0)</f>
        <v>0</v>
      </c>
      <c r="BH135" s="203">
        <f>IF(N135="sníž. přenesená",J135,0)</f>
        <v>0</v>
      </c>
      <c r="BI135" s="203">
        <f>IF(N135="nulová",J135,0)</f>
        <v>0</v>
      </c>
      <c r="BJ135" s="24" t="s">
        <v>79</v>
      </c>
      <c r="BK135" s="203">
        <f>ROUND(I135*H135,2)</f>
        <v>0</v>
      </c>
      <c r="BL135" s="24" t="s">
        <v>262</v>
      </c>
      <c r="BM135" s="24" t="s">
        <v>3154</v>
      </c>
    </row>
    <row r="136" spans="2:65" s="1" customFormat="1" ht="16.5" customHeight="1">
      <c r="B136" s="41"/>
      <c r="C136" s="248" t="s">
        <v>351</v>
      </c>
      <c r="D136" s="248" t="s">
        <v>505</v>
      </c>
      <c r="E136" s="249" t="s">
        <v>3155</v>
      </c>
      <c r="F136" s="250" t="s">
        <v>3156</v>
      </c>
      <c r="G136" s="251" t="s">
        <v>671</v>
      </c>
      <c r="H136" s="252">
        <v>2</v>
      </c>
      <c r="I136" s="253"/>
      <c r="J136" s="254">
        <f>ROUND(I136*H136,2)</f>
        <v>0</v>
      </c>
      <c r="K136" s="250" t="s">
        <v>23</v>
      </c>
      <c r="L136" s="255"/>
      <c r="M136" s="256" t="s">
        <v>23</v>
      </c>
      <c r="N136" s="257" t="s">
        <v>43</v>
      </c>
      <c r="O136" s="42"/>
      <c r="P136" s="201">
        <f>O136*H136</f>
        <v>0</v>
      </c>
      <c r="Q136" s="201">
        <v>0.00034</v>
      </c>
      <c r="R136" s="201">
        <f>Q136*H136</f>
        <v>0.00068</v>
      </c>
      <c r="S136" s="201">
        <v>0</v>
      </c>
      <c r="T136" s="202">
        <f>S136*H136</f>
        <v>0</v>
      </c>
      <c r="AR136" s="24" t="s">
        <v>351</v>
      </c>
      <c r="AT136" s="24" t="s">
        <v>505</v>
      </c>
      <c r="AU136" s="24" t="s">
        <v>81</v>
      </c>
      <c r="AY136" s="24" t="s">
        <v>180</v>
      </c>
      <c r="BE136" s="203">
        <f>IF(N136="základní",J136,0)</f>
        <v>0</v>
      </c>
      <c r="BF136" s="203">
        <f>IF(N136="snížená",J136,0)</f>
        <v>0</v>
      </c>
      <c r="BG136" s="203">
        <f>IF(N136="zákl. přenesená",J136,0)</f>
        <v>0</v>
      </c>
      <c r="BH136" s="203">
        <f>IF(N136="sníž. přenesená",J136,0)</f>
        <v>0</v>
      </c>
      <c r="BI136" s="203">
        <f>IF(N136="nulová",J136,0)</f>
        <v>0</v>
      </c>
      <c r="BJ136" s="24" t="s">
        <v>79</v>
      </c>
      <c r="BK136" s="203">
        <f>ROUND(I136*H136,2)</f>
        <v>0</v>
      </c>
      <c r="BL136" s="24" t="s">
        <v>262</v>
      </c>
      <c r="BM136" s="24" t="s">
        <v>3157</v>
      </c>
    </row>
    <row r="137" spans="2:51" s="11" customFormat="1" ht="13.5">
      <c r="B137" s="204"/>
      <c r="C137" s="205"/>
      <c r="D137" s="206" t="s">
        <v>189</v>
      </c>
      <c r="E137" s="207" t="s">
        <v>23</v>
      </c>
      <c r="F137" s="208" t="s">
        <v>3129</v>
      </c>
      <c r="G137" s="205"/>
      <c r="H137" s="209">
        <v>2</v>
      </c>
      <c r="I137" s="210"/>
      <c r="J137" s="205"/>
      <c r="K137" s="205"/>
      <c r="L137" s="211"/>
      <c r="M137" s="212"/>
      <c r="N137" s="213"/>
      <c r="O137" s="213"/>
      <c r="P137" s="213"/>
      <c r="Q137" s="213"/>
      <c r="R137" s="213"/>
      <c r="S137" s="213"/>
      <c r="T137" s="214"/>
      <c r="AT137" s="215" t="s">
        <v>189</v>
      </c>
      <c r="AU137" s="215" t="s">
        <v>81</v>
      </c>
      <c r="AV137" s="11" t="s">
        <v>81</v>
      </c>
      <c r="AW137" s="11" t="s">
        <v>36</v>
      </c>
      <c r="AX137" s="11" t="s">
        <v>79</v>
      </c>
      <c r="AY137" s="215" t="s">
        <v>180</v>
      </c>
    </row>
    <row r="138" spans="2:65" s="1" customFormat="1" ht="25.5" customHeight="1">
      <c r="B138" s="41"/>
      <c r="C138" s="192" t="s">
        <v>361</v>
      </c>
      <c r="D138" s="192" t="s">
        <v>182</v>
      </c>
      <c r="E138" s="193" t="s">
        <v>3158</v>
      </c>
      <c r="F138" s="194" t="s">
        <v>3159</v>
      </c>
      <c r="G138" s="195" t="s">
        <v>671</v>
      </c>
      <c r="H138" s="196">
        <v>1</v>
      </c>
      <c r="I138" s="197"/>
      <c r="J138" s="198">
        <f>ROUND(I138*H138,2)</f>
        <v>0</v>
      </c>
      <c r="K138" s="194" t="s">
        <v>23</v>
      </c>
      <c r="L138" s="61"/>
      <c r="M138" s="199" t="s">
        <v>23</v>
      </c>
      <c r="N138" s="200" t="s">
        <v>43</v>
      </c>
      <c r="O138" s="42"/>
      <c r="P138" s="201">
        <f>O138*H138</f>
        <v>0</v>
      </c>
      <c r="Q138" s="201">
        <v>0.00147</v>
      </c>
      <c r="R138" s="201">
        <f>Q138*H138</f>
        <v>0.00147</v>
      </c>
      <c r="S138" s="201">
        <v>0</v>
      </c>
      <c r="T138" s="202">
        <f>S138*H138</f>
        <v>0</v>
      </c>
      <c r="AR138" s="24" t="s">
        <v>262</v>
      </c>
      <c r="AT138" s="24" t="s">
        <v>182</v>
      </c>
      <c r="AU138" s="24" t="s">
        <v>81</v>
      </c>
      <c r="AY138" s="24" t="s">
        <v>180</v>
      </c>
      <c r="BE138" s="203">
        <f>IF(N138="základní",J138,0)</f>
        <v>0</v>
      </c>
      <c r="BF138" s="203">
        <f>IF(N138="snížená",J138,0)</f>
        <v>0</v>
      </c>
      <c r="BG138" s="203">
        <f>IF(N138="zákl. přenesená",J138,0)</f>
        <v>0</v>
      </c>
      <c r="BH138" s="203">
        <f>IF(N138="sníž. přenesená",J138,0)</f>
        <v>0</v>
      </c>
      <c r="BI138" s="203">
        <f>IF(N138="nulová",J138,0)</f>
        <v>0</v>
      </c>
      <c r="BJ138" s="24" t="s">
        <v>79</v>
      </c>
      <c r="BK138" s="203">
        <f>ROUND(I138*H138,2)</f>
        <v>0</v>
      </c>
      <c r="BL138" s="24" t="s">
        <v>262</v>
      </c>
      <c r="BM138" s="24" t="s">
        <v>3160</v>
      </c>
    </row>
    <row r="139" spans="2:51" s="11" customFormat="1" ht="13.5">
      <c r="B139" s="204"/>
      <c r="C139" s="205"/>
      <c r="D139" s="206" t="s">
        <v>189</v>
      </c>
      <c r="E139" s="207" t="s">
        <v>23</v>
      </c>
      <c r="F139" s="208" t="s">
        <v>3161</v>
      </c>
      <c r="G139" s="205"/>
      <c r="H139" s="209">
        <v>1</v>
      </c>
      <c r="I139" s="210"/>
      <c r="J139" s="205"/>
      <c r="K139" s="205"/>
      <c r="L139" s="211"/>
      <c r="M139" s="212"/>
      <c r="N139" s="213"/>
      <c r="O139" s="213"/>
      <c r="P139" s="213"/>
      <c r="Q139" s="213"/>
      <c r="R139" s="213"/>
      <c r="S139" s="213"/>
      <c r="T139" s="214"/>
      <c r="AT139" s="215" t="s">
        <v>189</v>
      </c>
      <c r="AU139" s="215" t="s">
        <v>81</v>
      </c>
      <c r="AV139" s="11" t="s">
        <v>81</v>
      </c>
      <c r="AW139" s="11" t="s">
        <v>36</v>
      </c>
      <c r="AX139" s="11" t="s">
        <v>79</v>
      </c>
      <c r="AY139" s="215" t="s">
        <v>180</v>
      </c>
    </row>
    <row r="140" spans="2:65" s="1" customFormat="1" ht="16.5" customHeight="1">
      <c r="B140" s="41"/>
      <c r="C140" s="192" t="s">
        <v>365</v>
      </c>
      <c r="D140" s="192" t="s">
        <v>182</v>
      </c>
      <c r="E140" s="193" t="s">
        <v>3162</v>
      </c>
      <c r="F140" s="194" t="s">
        <v>3163</v>
      </c>
      <c r="G140" s="195" t="s">
        <v>300</v>
      </c>
      <c r="H140" s="196">
        <v>0.017</v>
      </c>
      <c r="I140" s="197"/>
      <c r="J140" s="198">
        <f>ROUND(I140*H140,2)</f>
        <v>0</v>
      </c>
      <c r="K140" s="194" t="s">
        <v>23</v>
      </c>
      <c r="L140" s="61"/>
      <c r="M140" s="199" t="s">
        <v>23</v>
      </c>
      <c r="N140" s="200" t="s">
        <v>43</v>
      </c>
      <c r="O140" s="42"/>
      <c r="P140" s="201">
        <f>O140*H140</f>
        <v>0</v>
      </c>
      <c r="Q140" s="201">
        <v>0</v>
      </c>
      <c r="R140" s="201">
        <f>Q140*H140</f>
        <v>0</v>
      </c>
      <c r="S140" s="201">
        <v>0</v>
      </c>
      <c r="T140" s="202">
        <f>S140*H140</f>
        <v>0</v>
      </c>
      <c r="AR140" s="24" t="s">
        <v>262</v>
      </c>
      <c r="AT140" s="24" t="s">
        <v>182</v>
      </c>
      <c r="AU140" s="24" t="s">
        <v>81</v>
      </c>
      <c r="AY140" s="24" t="s">
        <v>180</v>
      </c>
      <c r="BE140" s="203">
        <f>IF(N140="základní",J140,0)</f>
        <v>0</v>
      </c>
      <c r="BF140" s="203">
        <f>IF(N140="snížená",J140,0)</f>
        <v>0</v>
      </c>
      <c r="BG140" s="203">
        <f>IF(N140="zákl. přenesená",J140,0)</f>
        <v>0</v>
      </c>
      <c r="BH140" s="203">
        <f>IF(N140="sníž. přenesená",J140,0)</f>
        <v>0</v>
      </c>
      <c r="BI140" s="203">
        <f>IF(N140="nulová",J140,0)</f>
        <v>0</v>
      </c>
      <c r="BJ140" s="24" t="s">
        <v>79</v>
      </c>
      <c r="BK140" s="203">
        <f>ROUND(I140*H140,2)</f>
        <v>0</v>
      </c>
      <c r="BL140" s="24" t="s">
        <v>262</v>
      </c>
      <c r="BM140" s="24" t="s">
        <v>3164</v>
      </c>
    </row>
    <row r="141" spans="2:63" s="10" customFormat="1" ht="29.85" customHeight="1">
      <c r="B141" s="176"/>
      <c r="C141" s="177"/>
      <c r="D141" s="178" t="s">
        <v>71</v>
      </c>
      <c r="E141" s="190" t="s">
        <v>3165</v>
      </c>
      <c r="F141" s="190" t="s">
        <v>3071</v>
      </c>
      <c r="G141" s="177"/>
      <c r="H141" s="177"/>
      <c r="I141" s="180"/>
      <c r="J141" s="191">
        <f>BK141</f>
        <v>0</v>
      </c>
      <c r="K141" s="177"/>
      <c r="L141" s="182"/>
      <c r="M141" s="183"/>
      <c r="N141" s="184"/>
      <c r="O141" s="184"/>
      <c r="P141" s="185">
        <f>SUM(P142:P165)</f>
        <v>0</v>
      </c>
      <c r="Q141" s="184"/>
      <c r="R141" s="185">
        <f>SUM(R142:R165)</f>
        <v>0.7390999999999999</v>
      </c>
      <c r="S141" s="184"/>
      <c r="T141" s="186">
        <f>SUM(T142:T165)</f>
        <v>0</v>
      </c>
      <c r="AR141" s="187" t="s">
        <v>81</v>
      </c>
      <c r="AT141" s="188" t="s">
        <v>71</v>
      </c>
      <c r="AU141" s="188" t="s">
        <v>79</v>
      </c>
      <c r="AY141" s="187" t="s">
        <v>180</v>
      </c>
      <c r="BK141" s="189">
        <f>SUM(BK142:BK165)</f>
        <v>0</v>
      </c>
    </row>
    <row r="142" spans="2:65" s="1" customFormat="1" ht="25.5" customHeight="1">
      <c r="B142" s="41"/>
      <c r="C142" s="192" t="s">
        <v>375</v>
      </c>
      <c r="D142" s="192" t="s">
        <v>182</v>
      </c>
      <c r="E142" s="193" t="s">
        <v>3166</v>
      </c>
      <c r="F142" s="194" t="s">
        <v>3167</v>
      </c>
      <c r="G142" s="195" t="s">
        <v>671</v>
      </c>
      <c r="H142" s="196">
        <v>10</v>
      </c>
      <c r="I142" s="197"/>
      <c r="J142" s="198">
        <f>ROUND(I142*H142,2)</f>
        <v>0</v>
      </c>
      <c r="K142" s="194" t="s">
        <v>23</v>
      </c>
      <c r="L142" s="61"/>
      <c r="M142" s="199" t="s">
        <v>23</v>
      </c>
      <c r="N142" s="200" t="s">
        <v>43</v>
      </c>
      <c r="O142" s="42"/>
      <c r="P142" s="201">
        <f>O142*H142</f>
        <v>0</v>
      </c>
      <c r="Q142" s="201">
        <v>0.0072</v>
      </c>
      <c r="R142" s="201">
        <f>Q142*H142</f>
        <v>0.072</v>
      </c>
      <c r="S142" s="201">
        <v>0</v>
      </c>
      <c r="T142" s="202">
        <f>S142*H142</f>
        <v>0</v>
      </c>
      <c r="AR142" s="24" t="s">
        <v>262</v>
      </c>
      <c r="AT142" s="24" t="s">
        <v>182</v>
      </c>
      <c r="AU142" s="24" t="s">
        <v>81</v>
      </c>
      <c r="AY142" s="24" t="s">
        <v>180</v>
      </c>
      <c r="BE142" s="203">
        <f>IF(N142="základní",J142,0)</f>
        <v>0</v>
      </c>
      <c r="BF142" s="203">
        <f>IF(N142="snížená",J142,0)</f>
        <v>0</v>
      </c>
      <c r="BG142" s="203">
        <f>IF(N142="zákl. přenesená",J142,0)</f>
        <v>0</v>
      </c>
      <c r="BH142" s="203">
        <f>IF(N142="sníž. přenesená",J142,0)</f>
        <v>0</v>
      </c>
      <c r="BI142" s="203">
        <f>IF(N142="nulová",J142,0)</f>
        <v>0</v>
      </c>
      <c r="BJ142" s="24" t="s">
        <v>79</v>
      </c>
      <c r="BK142" s="203">
        <f>ROUND(I142*H142,2)</f>
        <v>0</v>
      </c>
      <c r="BL142" s="24" t="s">
        <v>262</v>
      </c>
      <c r="BM142" s="24" t="s">
        <v>3168</v>
      </c>
    </row>
    <row r="143" spans="2:51" s="11" customFormat="1" ht="13.5">
      <c r="B143" s="204"/>
      <c r="C143" s="205"/>
      <c r="D143" s="206" t="s">
        <v>189</v>
      </c>
      <c r="E143" s="207" t="s">
        <v>23</v>
      </c>
      <c r="F143" s="208" t="s">
        <v>3169</v>
      </c>
      <c r="G143" s="205"/>
      <c r="H143" s="209">
        <v>10</v>
      </c>
      <c r="I143" s="210"/>
      <c r="J143" s="205"/>
      <c r="K143" s="205"/>
      <c r="L143" s="211"/>
      <c r="M143" s="212"/>
      <c r="N143" s="213"/>
      <c r="O143" s="213"/>
      <c r="P143" s="213"/>
      <c r="Q143" s="213"/>
      <c r="R143" s="213"/>
      <c r="S143" s="213"/>
      <c r="T143" s="214"/>
      <c r="AT143" s="215" t="s">
        <v>189</v>
      </c>
      <c r="AU143" s="215" t="s">
        <v>81</v>
      </c>
      <c r="AV143" s="11" t="s">
        <v>81</v>
      </c>
      <c r="AW143" s="11" t="s">
        <v>36</v>
      </c>
      <c r="AX143" s="11" t="s">
        <v>79</v>
      </c>
      <c r="AY143" s="215" t="s">
        <v>180</v>
      </c>
    </row>
    <row r="144" spans="2:65" s="1" customFormat="1" ht="25.5" customHeight="1">
      <c r="B144" s="41"/>
      <c r="C144" s="192" t="s">
        <v>379</v>
      </c>
      <c r="D144" s="192" t="s">
        <v>182</v>
      </c>
      <c r="E144" s="193" t="s">
        <v>3170</v>
      </c>
      <c r="F144" s="194" t="s">
        <v>3171</v>
      </c>
      <c r="G144" s="195" t="s">
        <v>671</v>
      </c>
      <c r="H144" s="196">
        <v>1</v>
      </c>
      <c r="I144" s="197"/>
      <c r="J144" s="198">
        <f>ROUND(I144*H144,2)</f>
        <v>0</v>
      </c>
      <c r="K144" s="194" t="s">
        <v>23</v>
      </c>
      <c r="L144" s="61"/>
      <c r="M144" s="199" t="s">
        <v>23</v>
      </c>
      <c r="N144" s="200" t="s">
        <v>43</v>
      </c>
      <c r="O144" s="42"/>
      <c r="P144" s="201">
        <f>O144*H144</f>
        <v>0</v>
      </c>
      <c r="Q144" s="201">
        <v>0.0084</v>
      </c>
      <c r="R144" s="201">
        <f>Q144*H144</f>
        <v>0.0084</v>
      </c>
      <c r="S144" s="201">
        <v>0</v>
      </c>
      <c r="T144" s="202">
        <f>S144*H144</f>
        <v>0</v>
      </c>
      <c r="AR144" s="24" t="s">
        <v>262</v>
      </c>
      <c r="AT144" s="24" t="s">
        <v>182</v>
      </c>
      <c r="AU144" s="24" t="s">
        <v>81</v>
      </c>
      <c r="AY144" s="24" t="s">
        <v>180</v>
      </c>
      <c r="BE144" s="203">
        <f>IF(N144="základní",J144,0)</f>
        <v>0</v>
      </c>
      <c r="BF144" s="203">
        <f>IF(N144="snížená",J144,0)</f>
        <v>0</v>
      </c>
      <c r="BG144" s="203">
        <f>IF(N144="zákl. přenesená",J144,0)</f>
        <v>0</v>
      </c>
      <c r="BH144" s="203">
        <f>IF(N144="sníž. přenesená",J144,0)</f>
        <v>0</v>
      </c>
      <c r="BI144" s="203">
        <f>IF(N144="nulová",J144,0)</f>
        <v>0</v>
      </c>
      <c r="BJ144" s="24" t="s">
        <v>79</v>
      </c>
      <c r="BK144" s="203">
        <f>ROUND(I144*H144,2)</f>
        <v>0</v>
      </c>
      <c r="BL144" s="24" t="s">
        <v>262</v>
      </c>
      <c r="BM144" s="24" t="s">
        <v>3172</v>
      </c>
    </row>
    <row r="145" spans="2:51" s="11" customFormat="1" ht="13.5">
      <c r="B145" s="204"/>
      <c r="C145" s="205"/>
      <c r="D145" s="206" t="s">
        <v>189</v>
      </c>
      <c r="E145" s="207" t="s">
        <v>23</v>
      </c>
      <c r="F145" s="208" t="s">
        <v>3173</v>
      </c>
      <c r="G145" s="205"/>
      <c r="H145" s="209">
        <v>1</v>
      </c>
      <c r="I145" s="210"/>
      <c r="J145" s="205"/>
      <c r="K145" s="205"/>
      <c r="L145" s="211"/>
      <c r="M145" s="212"/>
      <c r="N145" s="213"/>
      <c r="O145" s="213"/>
      <c r="P145" s="213"/>
      <c r="Q145" s="213"/>
      <c r="R145" s="213"/>
      <c r="S145" s="213"/>
      <c r="T145" s="214"/>
      <c r="AT145" s="215" t="s">
        <v>189</v>
      </c>
      <c r="AU145" s="215" t="s">
        <v>81</v>
      </c>
      <c r="AV145" s="11" t="s">
        <v>81</v>
      </c>
      <c r="AW145" s="11" t="s">
        <v>36</v>
      </c>
      <c r="AX145" s="11" t="s">
        <v>79</v>
      </c>
      <c r="AY145" s="215" t="s">
        <v>180</v>
      </c>
    </row>
    <row r="146" spans="2:65" s="1" customFormat="1" ht="25.5" customHeight="1">
      <c r="B146" s="41"/>
      <c r="C146" s="192" t="s">
        <v>385</v>
      </c>
      <c r="D146" s="192" t="s">
        <v>182</v>
      </c>
      <c r="E146" s="193" t="s">
        <v>3174</v>
      </c>
      <c r="F146" s="194" t="s">
        <v>3175</v>
      </c>
      <c r="G146" s="195" t="s">
        <v>671</v>
      </c>
      <c r="H146" s="196">
        <v>1</v>
      </c>
      <c r="I146" s="197"/>
      <c r="J146" s="198">
        <f>ROUND(I146*H146,2)</f>
        <v>0</v>
      </c>
      <c r="K146" s="194" t="s">
        <v>23</v>
      </c>
      <c r="L146" s="61"/>
      <c r="M146" s="199" t="s">
        <v>23</v>
      </c>
      <c r="N146" s="200" t="s">
        <v>43</v>
      </c>
      <c r="O146" s="42"/>
      <c r="P146" s="201">
        <f>O146*H146</f>
        <v>0</v>
      </c>
      <c r="Q146" s="201">
        <v>0.01088</v>
      </c>
      <c r="R146" s="201">
        <f>Q146*H146</f>
        <v>0.01088</v>
      </c>
      <c r="S146" s="201">
        <v>0</v>
      </c>
      <c r="T146" s="202">
        <f>S146*H146</f>
        <v>0</v>
      </c>
      <c r="AR146" s="24" t="s">
        <v>262</v>
      </c>
      <c r="AT146" s="24" t="s">
        <v>182</v>
      </c>
      <c r="AU146" s="24" t="s">
        <v>81</v>
      </c>
      <c r="AY146" s="24" t="s">
        <v>180</v>
      </c>
      <c r="BE146" s="203">
        <f>IF(N146="základní",J146,0)</f>
        <v>0</v>
      </c>
      <c r="BF146" s="203">
        <f>IF(N146="snížená",J146,0)</f>
        <v>0</v>
      </c>
      <c r="BG146" s="203">
        <f>IF(N146="zákl. přenesená",J146,0)</f>
        <v>0</v>
      </c>
      <c r="BH146" s="203">
        <f>IF(N146="sníž. přenesená",J146,0)</f>
        <v>0</v>
      </c>
      <c r="BI146" s="203">
        <f>IF(N146="nulová",J146,0)</f>
        <v>0</v>
      </c>
      <c r="BJ146" s="24" t="s">
        <v>79</v>
      </c>
      <c r="BK146" s="203">
        <f>ROUND(I146*H146,2)</f>
        <v>0</v>
      </c>
      <c r="BL146" s="24" t="s">
        <v>262</v>
      </c>
      <c r="BM146" s="24" t="s">
        <v>3176</v>
      </c>
    </row>
    <row r="147" spans="2:51" s="11" customFormat="1" ht="13.5">
      <c r="B147" s="204"/>
      <c r="C147" s="205"/>
      <c r="D147" s="206" t="s">
        <v>189</v>
      </c>
      <c r="E147" s="207" t="s">
        <v>23</v>
      </c>
      <c r="F147" s="208" t="s">
        <v>3173</v>
      </c>
      <c r="G147" s="205"/>
      <c r="H147" s="209">
        <v>1</v>
      </c>
      <c r="I147" s="210"/>
      <c r="J147" s="205"/>
      <c r="K147" s="205"/>
      <c r="L147" s="211"/>
      <c r="M147" s="212"/>
      <c r="N147" s="213"/>
      <c r="O147" s="213"/>
      <c r="P147" s="213"/>
      <c r="Q147" s="213"/>
      <c r="R147" s="213"/>
      <c r="S147" s="213"/>
      <c r="T147" s="214"/>
      <c r="AT147" s="215" t="s">
        <v>189</v>
      </c>
      <c r="AU147" s="215" t="s">
        <v>81</v>
      </c>
      <c r="AV147" s="11" t="s">
        <v>81</v>
      </c>
      <c r="AW147" s="11" t="s">
        <v>36</v>
      </c>
      <c r="AX147" s="11" t="s">
        <v>79</v>
      </c>
      <c r="AY147" s="215" t="s">
        <v>180</v>
      </c>
    </row>
    <row r="148" spans="2:65" s="1" customFormat="1" ht="25.5" customHeight="1">
      <c r="B148" s="41"/>
      <c r="C148" s="192" t="s">
        <v>390</v>
      </c>
      <c r="D148" s="192" t="s">
        <v>182</v>
      </c>
      <c r="E148" s="193" t="s">
        <v>3177</v>
      </c>
      <c r="F148" s="194" t="s">
        <v>3178</v>
      </c>
      <c r="G148" s="195" t="s">
        <v>671</v>
      </c>
      <c r="H148" s="196">
        <v>1</v>
      </c>
      <c r="I148" s="197"/>
      <c r="J148" s="198">
        <f>ROUND(I148*H148,2)</f>
        <v>0</v>
      </c>
      <c r="K148" s="194" t="s">
        <v>23</v>
      </c>
      <c r="L148" s="61"/>
      <c r="M148" s="199" t="s">
        <v>23</v>
      </c>
      <c r="N148" s="200" t="s">
        <v>43</v>
      </c>
      <c r="O148" s="42"/>
      <c r="P148" s="201">
        <f>O148*H148</f>
        <v>0</v>
      </c>
      <c r="Q148" s="201">
        <v>0.01212</v>
      </c>
      <c r="R148" s="201">
        <f>Q148*H148</f>
        <v>0.01212</v>
      </c>
      <c r="S148" s="201">
        <v>0</v>
      </c>
      <c r="T148" s="202">
        <f>S148*H148</f>
        <v>0</v>
      </c>
      <c r="AR148" s="24" t="s">
        <v>262</v>
      </c>
      <c r="AT148" s="24" t="s">
        <v>182</v>
      </c>
      <c r="AU148" s="24" t="s">
        <v>81</v>
      </c>
      <c r="AY148" s="24" t="s">
        <v>180</v>
      </c>
      <c r="BE148" s="203">
        <f>IF(N148="základní",J148,0)</f>
        <v>0</v>
      </c>
      <c r="BF148" s="203">
        <f>IF(N148="snížená",J148,0)</f>
        <v>0</v>
      </c>
      <c r="BG148" s="203">
        <f>IF(N148="zákl. přenesená",J148,0)</f>
        <v>0</v>
      </c>
      <c r="BH148" s="203">
        <f>IF(N148="sníž. přenesená",J148,0)</f>
        <v>0</v>
      </c>
      <c r="BI148" s="203">
        <f>IF(N148="nulová",J148,0)</f>
        <v>0</v>
      </c>
      <c r="BJ148" s="24" t="s">
        <v>79</v>
      </c>
      <c r="BK148" s="203">
        <f>ROUND(I148*H148,2)</f>
        <v>0</v>
      </c>
      <c r="BL148" s="24" t="s">
        <v>262</v>
      </c>
      <c r="BM148" s="24" t="s">
        <v>3179</v>
      </c>
    </row>
    <row r="149" spans="2:51" s="11" customFormat="1" ht="13.5">
      <c r="B149" s="204"/>
      <c r="C149" s="205"/>
      <c r="D149" s="206" t="s">
        <v>189</v>
      </c>
      <c r="E149" s="207" t="s">
        <v>23</v>
      </c>
      <c r="F149" s="208" t="s">
        <v>3173</v>
      </c>
      <c r="G149" s="205"/>
      <c r="H149" s="209">
        <v>1</v>
      </c>
      <c r="I149" s="210"/>
      <c r="J149" s="205"/>
      <c r="K149" s="205"/>
      <c r="L149" s="211"/>
      <c r="M149" s="212"/>
      <c r="N149" s="213"/>
      <c r="O149" s="213"/>
      <c r="P149" s="213"/>
      <c r="Q149" s="213"/>
      <c r="R149" s="213"/>
      <c r="S149" s="213"/>
      <c r="T149" s="214"/>
      <c r="AT149" s="215" t="s">
        <v>189</v>
      </c>
      <c r="AU149" s="215" t="s">
        <v>81</v>
      </c>
      <c r="AV149" s="11" t="s">
        <v>81</v>
      </c>
      <c r="AW149" s="11" t="s">
        <v>36</v>
      </c>
      <c r="AX149" s="11" t="s">
        <v>79</v>
      </c>
      <c r="AY149" s="215" t="s">
        <v>180</v>
      </c>
    </row>
    <row r="150" spans="2:65" s="1" customFormat="1" ht="25.5" customHeight="1">
      <c r="B150" s="41"/>
      <c r="C150" s="192" t="s">
        <v>396</v>
      </c>
      <c r="D150" s="192" t="s">
        <v>182</v>
      </c>
      <c r="E150" s="193" t="s">
        <v>3180</v>
      </c>
      <c r="F150" s="194" t="s">
        <v>3181</v>
      </c>
      <c r="G150" s="195" t="s">
        <v>671</v>
      </c>
      <c r="H150" s="196">
        <v>3</v>
      </c>
      <c r="I150" s="197"/>
      <c r="J150" s="198">
        <f>ROUND(I150*H150,2)</f>
        <v>0</v>
      </c>
      <c r="K150" s="194" t="s">
        <v>23</v>
      </c>
      <c r="L150" s="61"/>
      <c r="M150" s="199" t="s">
        <v>23</v>
      </c>
      <c r="N150" s="200" t="s">
        <v>43</v>
      </c>
      <c r="O150" s="42"/>
      <c r="P150" s="201">
        <f>O150*H150</f>
        <v>0</v>
      </c>
      <c r="Q150" s="201">
        <v>0.01336</v>
      </c>
      <c r="R150" s="201">
        <f>Q150*H150</f>
        <v>0.040080000000000005</v>
      </c>
      <c r="S150" s="201">
        <v>0</v>
      </c>
      <c r="T150" s="202">
        <f>S150*H150</f>
        <v>0</v>
      </c>
      <c r="AR150" s="24" t="s">
        <v>262</v>
      </c>
      <c r="AT150" s="24" t="s">
        <v>182</v>
      </c>
      <c r="AU150" s="24" t="s">
        <v>81</v>
      </c>
      <c r="AY150" s="24" t="s">
        <v>180</v>
      </c>
      <c r="BE150" s="203">
        <f>IF(N150="základní",J150,0)</f>
        <v>0</v>
      </c>
      <c r="BF150" s="203">
        <f>IF(N150="snížená",J150,0)</f>
        <v>0</v>
      </c>
      <c r="BG150" s="203">
        <f>IF(N150="zákl. přenesená",J150,0)</f>
        <v>0</v>
      </c>
      <c r="BH150" s="203">
        <f>IF(N150="sníž. přenesená",J150,0)</f>
        <v>0</v>
      </c>
      <c r="BI150" s="203">
        <f>IF(N150="nulová",J150,0)</f>
        <v>0</v>
      </c>
      <c r="BJ150" s="24" t="s">
        <v>79</v>
      </c>
      <c r="BK150" s="203">
        <f>ROUND(I150*H150,2)</f>
        <v>0</v>
      </c>
      <c r="BL150" s="24" t="s">
        <v>262</v>
      </c>
      <c r="BM150" s="24" t="s">
        <v>3182</v>
      </c>
    </row>
    <row r="151" spans="2:51" s="11" customFormat="1" ht="13.5">
      <c r="B151" s="204"/>
      <c r="C151" s="205"/>
      <c r="D151" s="206" t="s">
        <v>189</v>
      </c>
      <c r="E151" s="207" t="s">
        <v>23</v>
      </c>
      <c r="F151" s="208" t="s">
        <v>3183</v>
      </c>
      <c r="G151" s="205"/>
      <c r="H151" s="209">
        <v>3</v>
      </c>
      <c r="I151" s="210"/>
      <c r="J151" s="205"/>
      <c r="K151" s="205"/>
      <c r="L151" s="211"/>
      <c r="M151" s="212"/>
      <c r="N151" s="213"/>
      <c r="O151" s="213"/>
      <c r="P151" s="213"/>
      <c r="Q151" s="213"/>
      <c r="R151" s="213"/>
      <c r="S151" s="213"/>
      <c r="T151" s="214"/>
      <c r="AT151" s="215" t="s">
        <v>189</v>
      </c>
      <c r="AU151" s="215" t="s">
        <v>81</v>
      </c>
      <c r="AV151" s="11" t="s">
        <v>81</v>
      </c>
      <c r="AW151" s="11" t="s">
        <v>36</v>
      </c>
      <c r="AX151" s="11" t="s">
        <v>79</v>
      </c>
      <c r="AY151" s="215" t="s">
        <v>180</v>
      </c>
    </row>
    <row r="152" spans="2:65" s="1" customFormat="1" ht="25.5" customHeight="1">
      <c r="B152" s="41"/>
      <c r="C152" s="192" t="s">
        <v>403</v>
      </c>
      <c r="D152" s="192" t="s">
        <v>182</v>
      </c>
      <c r="E152" s="193" t="s">
        <v>3184</v>
      </c>
      <c r="F152" s="194" t="s">
        <v>3185</v>
      </c>
      <c r="G152" s="195" t="s">
        <v>671</v>
      </c>
      <c r="H152" s="196">
        <v>1</v>
      </c>
      <c r="I152" s="197"/>
      <c r="J152" s="198">
        <f>ROUND(I152*H152,2)</f>
        <v>0</v>
      </c>
      <c r="K152" s="194" t="s">
        <v>23</v>
      </c>
      <c r="L152" s="61"/>
      <c r="M152" s="199" t="s">
        <v>23</v>
      </c>
      <c r="N152" s="200" t="s">
        <v>43</v>
      </c>
      <c r="O152" s="42"/>
      <c r="P152" s="201">
        <f>O152*H152</f>
        <v>0</v>
      </c>
      <c r="Q152" s="201">
        <v>0.01245</v>
      </c>
      <c r="R152" s="201">
        <f>Q152*H152</f>
        <v>0.01245</v>
      </c>
      <c r="S152" s="201">
        <v>0</v>
      </c>
      <c r="T152" s="202">
        <f>S152*H152</f>
        <v>0</v>
      </c>
      <c r="AR152" s="24" t="s">
        <v>262</v>
      </c>
      <c r="AT152" s="24" t="s">
        <v>182</v>
      </c>
      <c r="AU152" s="24" t="s">
        <v>81</v>
      </c>
      <c r="AY152" s="24" t="s">
        <v>180</v>
      </c>
      <c r="BE152" s="203">
        <f>IF(N152="základní",J152,0)</f>
        <v>0</v>
      </c>
      <c r="BF152" s="203">
        <f>IF(N152="snížená",J152,0)</f>
        <v>0</v>
      </c>
      <c r="BG152" s="203">
        <f>IF(N152="zákl. přenesená",J152,0)</f>
        <v>0</v>
      </c>
      <c r="BH152" s="203">
        <f>IF(N152="sníž. přenesená",J152,0)</f>
        <v>0</v>
      </c>
      <c r="BI152" s="203">
        <f>IF(N152="nulová",J152,0)</f>
        <v>0</v>
      </c>
      <c r="BJ152" s="24" t="s">
        <v>79</v>
      </c>
      <c r="BK152" s="203">
        <f>ROUND(I152*H152,2)</f>
        <v>0</v>
      </c>
      <c r="BL152" s="24" t="s">
        <v>262</v>
      </c>
      <c r="BM152" s="24" t="s">
        <v>3186</v>
      </c>
    </row>
    <row r="153" spans="2:51" s="11" customFormat="1" ht="13.5">
      <c r="B153" s="204"/>
      <c r="C153" s="205"/>
      <c r="D153" s="206" t="s">
        <v>189</v>
      </c>
      <c r="E153" s="207" t="s">
        <v>23</v>
      </c>
      <c r="F153" s="208" t="s">
        <v>3173</v>
      </c>
      <c r="G153" s="205"/>
      <c r="H153" s="209">
        <v>1</v>
      </c>
      <c r="I153" s="210"/>
      <c r="J153" s="205"/>
      <c r="K153" s="205"/>
      <c r="L153" s="211"/>
      <c r="M153" s="212"/>
      <c r="N153" s="213"/>
      <c r="O153" s="213"/>
      <c r="P153" s="213"/>
      <c r="Q153" s="213"/>
      <c r="R153" s="213"/>
      <c r="S153" s="213"/>
      <c r="T153" s="214"/>
      <c r="AT153" s="215" t="s">
        <v>189</v>
      </c>
      <c r="AU153" s="215" t="s">
        <v>81</v>
      </c>
      <c r="AV153" s="11" t="s">
        <v>81</v>
      </c>
      <c r="AW153" s="11" t="s">
        <v>36</v>
      </c>
      <c r="AX153" s="11" t="s">
        <v>79</v>
      </c>
      <c r="AY153" s="215" t="s">
        <v>180</v>
      </c>
    </row>
    <row r="154" spans="2:65" s="1" customFormat="1" ht="25.5" customHeight="1">
      <c r="B154" s="41"/>
      <c r="C154" s="192" t="s">
        <v>408</v>
      </c>
      <c r="D154" s="192" t="s">
        <v>182</v>
      </c>
      <c r="E154" s="193" t="s">
        <v>3187</v>
      </c>
      <c r="F154" s="194" t="s">
        <v>3188</v>
      </c>
      <c r="G154" s="195" t="s">
        <v>671</v>
      </c>
      <c r="H154" s="196">
        <v>15</v>
      </c>
      <c r="I154" s="197"/>
      <c r="J154" s="198">
        <f>ROUND(I154*H154,2)</f>
        <v>0</v>
      </c>
      <c r="K154" s="194" t="s">
        <v>23</v>
      </c>
      <c r="L154" s="61"/>
      <c r="M154" s="199" t="s">
        <v>23</v>
      </c>
      <c r="N154" s="200" t="s">
        <v>43</v>
      </c>
      <c r="O154" s="42"/>
      <c r="P154" s="201">
        <f>O154*H154</f>
        <v>0</v>
      </c>
      <c r="Q154" s="201">
        <v>0.0145</v>
      </c>
      <c r="R154" s="201">
        <f>Q154*H154</f>
        <v>0.2175</v>
      </c>
      <c r="S154" s="201">
        <v>0</v>
      </c>
      <c r="T154" s="202">
        <f>S154*H154</f>
        <v>0</v>
      </c>
      <c r="AR154" s="24" t="s">
        <v>262</v>
      </c>
      <c r="AT154" s="24" t="s">
        <v>182</v>
      </c>
      <c r="AU154" s="24" t="s">
        <v>81</v>
      </c>
      <c r="AY154" s="24" t="s">
        <v>180</v>
      </c>
      <c r="BE154" s="203">
        <f>IF(N154="základní",J154,0)</f>
        <v>0</v>
      </c>
      <c r="BF154" s="203">
        <f>IF(N154="snížená",J154,0)</f>
        <v>0</v>
      </c>
      <c r="BG154" s="203">
        <f>IF(N154="zákl. přenesená",J154,0)</f>
        <v>0</v>
      </c>
      <c r="BH154" s="203">
        <f>IF(N154="sníž. přenesená",J154,0)</f>
        <v>0</v>
      </c>
      <c r="BI154" s="203">
        <f>IF(N154="nulová",J154,0)</f>
        <v>0</v>
      </c>
      <c r="BJ154" s="24" t="s">
        <v>79</v>
      </c>
      <c r="BK154" s="203">
        <f>ROUND(I154*H154,2)</f>
        <v>0</v>
      </c>
      <c r="BL154" s="24" t="s">
        <v>262</v>
      </c>
      <c r="BM154" s="24" t="s">
        <v>3189</v>
      </c>
    </row>
    <row r="155" spans="2:51" s="11" customFormat="1" ht="13.5">
      <c r="B155" s="204"/>
      <c r="C155" s="205"/>
      <c r="D155" s="206" t="s">
        <v>189</v>
      </c>
      <c r="E155" s="207" t="s">
        <v>23</v>
      </c>
      <c r="F155" s="208" t="s">
        <v>3190</v>
      </c>
      <c r="G155" s="205"/>
      <c r="H155" s="209">
        <v>15</v>
      </c>
      <c r="I155" s="210"/>
      <c r="J155" s="205"/>
      <c r="K155" s="205"/>
      <c r="L155" s="211"/>
      <c r="M155" s="212"/>
      <c r="N155" s="213"/>
      <c r="O155" s="213"/>
      <c r="P155" s="213"/>
      <c r="Q155" s="213"/>
      <c r="R155" s="213"/>
      <c r="S155" s="213"/>
      <c r="T155" s="214"/>
      <c r="AT155" s="215" t="s">
        <v>189</v>
      </c>
      <c r="AU155" s="215" t="s">
        <v>81</v>
      </c>
      <c r="AV155" s="11" t="s">
        <v>81</v>
      </c>
      <c r="AW155" s="11" t="s">
        <v>36</v>
      </c>
      <c r="AX155" s="11" t="s">
        <v>79</v>
      </c>
      <c r="AY155" s="215" t="s">
        <v>180</v>
      </c>
    </row>
    <row r="156" spans="2:65" s="1" customFormat="1" ht="25.5" customHeight="1">
      <c r="B156" s="41"/>
      <c r="C156" s="192" t="s">
        <v>416</v>
      </c>
      <c r="D156" s="192" t="s">
        <v>182</v>
      </c>
      <c r="E156" s="193" t="s">
        <v>3191</v>
      </c>
      <c r="F156" s="194" t="s">
        <v>3192</v>
      </c>
      <c r="G156" s="195" t="s">
        <v>671</v>
      </c>
      <c r="H156" s="196">
        <v>11</v>
      </c>
      <c r="I156" s="197"/>
      <c r="J156" s="198">
        <f>ROUND(I156*H156,2)</f>
        <v>0</v>
      </c>
      <c r="K156" s="194" t="s">
        <v>23</v>
      </c>
      <c r="L156" s="61"/>
      <c r="M156" s="199" t="s">
        <v>23</v>
      </c>
      <c r="N156" s="200" t="s">
        <v>43</v>
      </c>
      <c r="O156" s="42"/>
      <c r="P156" s="201">
        <f>O156*H156</f>
        <v>0</v>
      </c>
      <c r="Q156" s="201">
        <v>0.01655</v>
      </c>
      <c r="R156" s="201">
        <f>Q156*H156</f>
        <v>0.18205</v>
      </c>
      <c r="S156" s="201">
        <v>0</v>
      </c>
      <c r="T156" s="202">
        <f>S156*H156</f>
        <v>0</v>
      </c>
      <c r="AR156" s="24" t="s">
        <v>262</v>
      </c>
      <c r="AT156" s="24" t="s">
        <v>182</v>
      </c>
      <c r="AU156" s="24" t="s">
        <v>81</v>
      </c>
      <c r="AY156" s="24" t="s">
        <v>180</v>
      </c>
      <c r="BE156" s="203">
        <f>IF(N156="základní",J156,0)</f>
        <v>0</v>
      </c>
      <c r="BF156" s="203">
        <f>IF(N156="snížená",J156,0)</f>
        <v>0</v>
      </c>
      <c r="BG156" s="203">
        <f>IF(N156="zákl. přenesená",J156,0)</f>
        <v>0</v>
      </c>
      <c r="BH156" s="203">
        <f>IF(N156="sníž. přenesená",J156,0)</f>
        <v>0</v>
      </c>
      <c r="BI156" s="203">
        <f>IF(N156="nulová",J156,0)</f>
        <v>0</v>
      </c>
      <c r="BJ156" s="24" t="s">
        <v>79</v>
      </c>
      <c r="BK156" s="203">
        <f>ROUND(I156*H156,2)</f>
        <v>0</v>
      </c>
      <c r="BL156" s="24" t="s">
        <v>262</v>
      </c>
      <c r="BM156" s="24" t="s">
        <v>3193</v>
      </c>
    </row>
    <row r="157" spans="2:51" s="11" customFormat="1" ht="13.5">
      <c r="B157" s="204"/>
      <c r="C157" s="205"/>
      <c r="D157" s="206" t="s">
        <v>189</v>
      </c>
      <c r="E157" s="207" t="s">
        <v>23</v>
      </c>
      <c r="F157" s="208" t="s">
        <v>3194</v>
      </c>
      <c r="G157" s="205"/>
      <c r="H157" s="209">
        <v>11</v>
      </c>
      <c r="I157" s="210"/>
      <c r="J157" s="205"/>
      <c r="K157" s="205"/>
      <c r="L157" s="211"/>
      <c r="M157" s="212"/>
      <c r="N157" s="213"/>
      <c r="O157" s="213"/>
      <c r="P157" s="213"/>
      <c r="Q157" s="213"/>
      <c r="R157" s="213"/>
      <c r="S157" s="213"/>
      <c r="T157" s="214"/>
      <c r="AT157" s="215" t="s">
        <v>189</v>
      </c>
      <c r="AU157" s="215" t="s">
        <v>81</v>
      </c>
      <c r="AV157" s="11" t="s">
        <v>81</v>
      </c>
      <c r="AW157" s="11" t="s">
        <v>36</v>
      </c>
      <c r="AX157" s="11" t="s">
        <v>79</v>
      </c>
      <c r="AY157" s="215" t="s">
        <v>180</v>
      </c>
    </row>
    <row r="158" spans="2:65" s="1" customFormat="1" ht="25.5" customHeight="1">
      <c r="B158" s="41"/>
      <c r="C158" s="192" t="s">
        <v>421</v>
      </c>
      <c r="D158" s="192" t="s">
        <v>182</v>
      </c>
      <c r="E158" s="193" t="s">
        <v>3195</v>
      </c>
      <c r="F158" s="194" t="s">
        <v>3196</v>
      </c>
      <c r="G158" s="195" t="s">
        <v>671</v>
      </c>
      <c r="H158" s="196">
        <v>1</v>
      </c>
      <c r="I158" s="197"/>
      <c r="J158" s="198">
        <f>ROUND(I158*H158,2)</f>
        <v>0</v>
      </c>
      <c r="K158" s="194" t="s">
        <v>23</v>
      </c>
      <c r="L158" s="61"/>
      <c r="M158" s="199" t="s">
        <v>23</v>
      </c>
      <c r="N158" s="200" t="s">
        <v>43</v>
      </c>
      <c r="O158" s="42"/>
      <c r="P158" s="201">
        <f>O158*H158</f>
        <v>0</v>
      </c>
      <c r="Q158" s="201">
        <v>0.02516</v>
      </c>
      <c r="R158" s="201">
        <f>Q158*H158</f>
        <v>0.02516</v>
      </c>
      <c r="S158" s="201">
        <v>0</v>
      </c>
      <c r="T158" s="202">
        <f>S158*H158</f>
        <v>0</v>
      </c>
      <c r="AR158" s="24" t="s">
        <v>262</v>
      </c>
      <c r="AT158" s="24" t="s">
        <v>182</v>
      </c>
      <c r="AU158" s="24" t="s">
        <v>81</v>
      </c>
      <c r="AY158" s="24" t="s">
        <v>180</v>
      </c>
      <c r="BE158" s="203">
        <f>IF(N158="základní",J158,0)</f>
        <v>0</v>
      </c>
      <c r="BF158" s="203">
        <f>IF(N158="snížená",J158,0)</f>
        <v>0</v>
      </c>
      <c r="BG158" s="203">
        <f>IF(N158="zákl. přenesená",J158,0)</f>
        <v>0</v>
      </c>
      <c r="BH158" s="203">
        <f>IF(N158="sníž. přenesená",J158,0)</f>
        <v>0</v>
      </c>
      <c r="BI158" s="203">
        <f>IF(N158="nulová",J158,0)</f>
        <v>0</v>
      </c>
      <c r="BJ158" s="24" t="s">
        <v>79</v>
      </c>
      <c r="BK158" s="203">
        <f>ROUND(I158*H158,2)</f>
        <v>0</v>
      </c>
      <c r="BL158" s="24" t="s">
        <v>262</v>
      </c>
      <c r="BM158" s="24" t="s">
        <v>3197</v>
      </c>
    </row>
    <row r="159" spans="2:51" s="11" customFormat="1" ht="13.5">
      <c r="B159" s="204"/>
      <c r="C159" s="205"/>
      <c r="D159" s="206" t="s">
        <v>189</v>
      </c>
      <c r="E159" s="207" t="s">
        <v>23</v>
      </c>
      <c r="F159" s="208" t="s">
        <v>3173</v>
      </c>
      <c r="G159" s="205"/>
      <c r="H159" s="209">
        <v>1</v>
      </c>
      <c r="I159" s="210"/>
      <c r="J159" s="205"/>
      <c r="K159" s="205"/>
      <c r="L159" s="211"/>
      <c r="M159" s="212"/>
      <c r="N159" s="213"/>
      <c r="O159" s="213"/>
      <c r="P159" s="213"/>
      <c r="Q159" s="213"/>
      <c r="R159" s="213"/>
      <c r="S159" s="213"/>
      <c r="T159" s="214"/>
      <c r="AT159" s="215" t="s">
        <v>189</v>
      </c>
      <c r="AU159" s="215" t="s">
        <v>81</v>
      </c>
      <c r="AV159" s="11" t="s">
        <v>81</v>
      </c>
      <c r="AW159" s="11" t="s">
        <v>36</v>
      </c>
      <c r="AX159" s="11" t="s">
        <v>79</v>
      </c>
      <c r="AY159" s="215" t="s">
        <v>180</v>
      </c>
    </row>
    <row r="160" spans="2:65" s="1" customFormat="1" ht="25.5" customHeight="1">
      <c r="B160" s="41"/>
      <c r="C160" s="192" t="s">
        <v>427</v>
      </c>
      <c r="D160" s="192" t="s">
        <v>182</v>
      </c>
      <c r="E160" s="193" t="s">
        <v>3198</v>
      </c>
      <c r="F160" s="194" t="s">
        <v>3199</v>
      </c>
      <c r="G160" s="195" t="s">
        <v>671</v>
      </c>
      <c r="H160" s="196">
        <v>6</v>
      </c>
      <c r="I160" s="197"/>
      <c r="J160" s="198">
        <f>ROUND(I160*H160,2)</f>
        <v>0</v>
      </c>
      <c r="K160" s="194" t="s">
        <v>23</v>
      </c>
      <c r="L160" s="61"/>
      <c r="M160" s="199" t="s">
        <v>23</v>
      </c>
      <c r="N160" s="200" t="s">
        <v>43</v>
      </c>
      <c r="O160" s="42"/>
      <c r="P160" s="201">
        <f>O160*H160</f>
        <v>0</v>
      </c>
      <c r="Q160" s="201">
        <v>0.02641</v>
      </c>
      <c r="R160" s="201">
        <f>Q160*H160</f>
        <v>0.15846</v>
      </c>
      <c r="S160" s="201">
        <v>0</v>
      </c>
      <c r="T160" s="202">
        <f>S160*H160</f>
        <v>0</v>
      </c>
      <c r="AR160" s="24" t="s">
        <v>262</v>
      </c>
      <c r="AT160" s="24" t="s">
        <v>182</v>
      </c>
      <c r="AU160" s="24" t="s">
        <v>81</v>
      </c>
      <c r="AY160" s="24" t="s">
        <v>180</v>
      </c>
      <c r="BE160" s="203">
        <f>IF(N160="základní",J160,0)</f>
        <v>0</v>
      </c>
      <c r="BF160" s="203">
        <f>IF(N160="snížená",J160,0)</f>
        <v>0</v>
      </c>
      <c r="BG160" s="203">
        <f>IF(N160="zákl. přenesená",J160,0)</f>
        <v>0</v>
      </c>
      <c r="BH160" s="203">
        <f>IF(N160="sníž. přenesená",J160,0)</f>
        <v>0</v>
      </c>
      <c r="BI160" s="203">
        <f>IF(N160="nulová",J160,0)</f>
        <v>0</v>
      </c>
      <c r="BJ160" s="24" t="s">
        <v>79</v>
      </c>
      <c r="BK160" s="203">
        <f>ROUND(I160*H160,2)</f>
        <v>0</v>
      </c>
      <c r="BL160" s="24" t="s">
        <v>262</v>
      </c>
      <c r="BM160" s="24" t="s">
        <v>3200</v>
      </c>
    </row>
    <row r="161" spans="2:51" s="11" customFormat="1" ht="13.5">
      <c r="B161" s="204"/>
      <c r="C161" s="205"/>
      <c r="D161" s="206" t="s">
        <v>189</v>
      </c>
      <c r="E161" s="207" t="s">
        <v>23</v>
      </c>
      <c r="F161" s="208" t="s">
        <v>3201</v>
      </c>
      <c r="G161" s="205"/>
      <c r="H161" s="209">
        <v>6</v>
      </c>
      <c r="I161" s="210"/>
      <c r="J161" s="205"/>
      <c r="K161" s="205"/>
      <c r="L161" s="211"/>
      <c r="M161" s="212"/>
      <c r="N161" s="213"/>
      <c r="O161" s="213"/>
      <c r="P161" s="213"/>
      <c r="Q161" s="213"/>
      <c r="R161" s="213"/>
      <c r="S161" s="213"/>
      <c r="T161" s="214"/>
      <c r="AT161" s="215" t="s">
        <v>189</v>
      </c>
      <c r="AU161" s="215" t="s">
        <v>81</v>
      </c>
      <c r="AV161" s="11" t="s">
        <v>81</v>
      </c>
      <c r="AW161" s="11" t="s">
        <v>36</v>
      </c>
      <c r="AX161" s="11" t="s">
        <v>79</v>
      </c>
      <c r="AY161" s="215" t="s">
        <v>180</v>
      </c>
    </row>
    <row r="162" spans="2:65" s="1" customFormat="1" ht="16.5" customHeight="1">
      <c r="B162" s="41"/>
      <c r="C162" s="248" t="s">
        <v>432</v>
      </c>
      <c r="D162" s="248" t="s">
        <v>505</v>
      </c>
      <c r="E162" s="249" t="s">
        <v>3202</v>
      </c>
      <c r="F162" s="250" t="s">
        <v>3203</v>
      </c>
      <c r="G162" s="251" t="s">
        <v>3015</v>
      </c>
      <c r="H162" s="252">
        <v>12</v>
      </c>
      <c r="I162" s="253"/>
      <c r="J162" s="254">
        <f>ROUND(I162*H162,2)</f>
        <v>0</v>
      </c>
      <c r="K162" s="250" t="s">
        <v>23</v>
      </c>
      <c r="L162" s="255"/>
      <c r="M162" s="256" t="s">
        <v>23</v>
      </c>
      <c r="N162" s="257" t="s">
        <v>43</v>
      </c>
      <c r="O162" s="42"/>
      <c r="P162" s="201">
        <f>O162*H162</f>
        <v>0</v>
      </c>
      <c r="Q162" s="201">
        <v>0</v>
      </c>
      <c r="R162" s="201">
        <f>Q162*H162</f>
        <v>0</v>
      </c>
      <c r="S162" s="201">
        <v>0</v>
      </c>
      <c r="T162" s="202">
        <f>S162*H162</f>
        <v>0</v>
      </c>
      <c r="AR162" s="24" t="s">
        <v>351</v>
      </c>
      <c r="AT162" s="24" t="s">
        <v>505</v>
      </c>
      <c r="AU162" s="24" t="s">
        <v>81</v>
      </c>
      <c r="AY162" s="24" t="s">
        <v>180</v>
      </c>
      <c r="BE162" s="203">
        <f>IF(N162="základní",J162,0)</f>
        <v>0</v>
      </c>
      <c r="BF162" s="203">
        <f>IF(N162="snížená",J162,0)</f>
        <v>0</v>
      </c>
      <c r="BG162" s="203">
        <f>IF(N162="zákl. přenesená",J162,0)</f>
        <v>0</v>
      </c>
      <c r="BH162" s="203">
        <f>IF(N162="sníž. přenesená",J162,0)</f>
        <v>0</v>
      </c>
      <c r="BI162" s="203">
        <f>IF(N162="nulová",J162,0)</f>
        <v>0</v>
      </c>
      <c r="BJ162" s="24" t="s">
        <v>79</v>
      </c>
      <c r="BK162" s="203">
        <f>ROUND(I162*H162,2)</f>
        <v>0</v>
      </c>
      <c r="BL162" s="24" t="s">
        <v>262</v>
      </c>
      <c r="BM162" s="24" t="s">
        <v>3204</v>
      </c>
    </row>
    <row r="163" spans="2:65" s="1" customFormat="1" ht="16.5" customHeight="1">
      <c r="B163" s="41"/>
      <c r="C163" s="192" t="s">
        <v>437</v>
      </c>
      <c r="D163" s="192" t="s">
        <v>182</v>
      </c>
      <c r="E163" s="193" t="s">
        <v>3205</v>
      </c>
      <c r="F163" s="194" t="s">
        <v>3206</v>
      </c>
      <c r="G163" s="195" t="s">
        <v>671</v>
      </c>
      <c r="H163" s="196">
        <v>50</v>
      </c>
      <c r="I163" s="197"/>
      <c r="J163" s="198">
        <f>ROUND(I163*H163,2)</f>
        <v>0</v>
      </c>
      <c r="K163" s="194" t="s">
        <v>23</v>
      </c>
      <c r="L163" s="61"/>
      <c r="M163" s="199" t="s">
        <v>23</v>
      </c>
      <c r="N163" s="200" t="s">
        <v>43</v>
      </c>
      <c r="O163" s="42"/>
      <c r="P163" s="201">
        <f>O163*H163</f>
        <v>0</v>
      </c>
      <c r="Q163" s="201">
        <v>0</v>
      </c>
      <c r="R163" s="201">
        <f>Q163*H163</f>
        <v>0</v>
      </c>
      <c r="S163" s="201">
        <v>0</v>
      </c>
      <c r="T163" s="202">
        <f>S163*H163</f>
        <v>0</v>
      </c>
      <c r="AR163" s="24" t="s">
        <v>262</v>
      </c>
      <c r="AT163" s="24" t="s">
        <v>182</v>
      </c>
      <c r="AU163" s="24" t="s">
        <v>81</v>
      </c>
      <c r="AY163" s="24" t="s">
        <v>180</v>
      </c>
      <c r="BE163" s="203">
        <f>IF(N163="základní",J163,0)</f>
        <v>0</v>
      </c>
      <c r="BF163" s="203">
        <f>IF(N163="snížená",J163,0)</f>
        <v>0</v>
      </c>
      <c r="BG163" s="203">
        <f>IF(N163="zákl. přenesená",J163,0)</f>
        <v>0</v>
      </c>
      <c r="BH163" s="203">
        <f>IF(N163="sníž. přenesená",J163,0)</f>
        <v>0</v>
      </c>
      <c r="BI163" s="203">
        <f>IF(N163="nulová",J163,0)</f>
        <v>0</v>
      </c>
      <c r="BJ163" s="24" t="s">
        <v>79</v>
      </c>
      <c r="BK163" s="203">
        <f>ROUND(I163*H163,2)</f>
        <v>0</v>
      </c>
      <c r="BL163" s="24" t="s">
        <v>262</v>
      </c>
      <c r="BM163" s="24" t="s">
        <v>3207</v>
      </c>
    </row>
    <row r="164" spans="2:65" s="1" customFormat="1" ht="16.5" customHeight="1">
      <c r="B164" s="41"/>
      <c r="C164" s="192" t="s">
        <v>441</v>
      </c>
      <c r="D164" s="192" t="s">
        <v>182</v>
      </c>
      <c r="E164" s="193" t="s">
        <v>3208</v>
      </c>
      <c r="F164" s="194" t="s">
        <v>3209</v>
      </c>
      <c r="G164" s="195" t="s">
        <v>185</v>
      </c>
      <c r="H164" s="196">
        <v>200</v>
      </c>
      <c r="I164" s="197"/>
      <c r="J164" s="198">
        <f>ROUND(I164*H164,2)</f>
        <v>0</v>
      </c>
      <c r="K164" s="194" t="s">
        <v>23</v>
      </c>
      <c r="L164" s="61"/>
      <c r="M164" s="199" t="s">
        <v>23</v>
      </c>
      <c r="N164" s="200" t="s">
        <v>43</v>
      </c>
      <c r="O164" s="42"/>
      <c r="P164" s="201">
        <f>O164*H164</f>
        <v>0</v>
      </c>
      <c r="Q164" s="201">
        <v>0</v>
      </c>
      <c r="R164" s="201">
        <f>Q164*H164</f>
        <v>0</v>
      </c>
      <c r="S164" s="201">
        <v>0</v>
      </c>
      <c r="T164" s="202">
        <f>S164*H164</f>
        <v>0</v>
      </c>
      <c r="AR164" s="24" t="s">
        <v>262</v>
      </c>
      <c r="AT164" s="24" t="s">
        <v>182</v>
      </c>
      <c r="AU164" s="24" t="s">
        <v>81</v>
      </c>
      <c r="AY164" s="24" t="s">
        <v>180</v>
      </c>
      <c r="BE164" s="203">
        <f>IF(N164="základní",J164,0)</f>
        <v>0</v>
      </c>
      <c r="BF164" s="203">
        <f>IF(N164="snížená",J164,0)</f>
        <v>0</v>
      </c>
      <c r="BG164" s="203">
        <f>IF(N164="zákl. přenesená",J164,0)</f>
        <v>0</v>
      </c>
      <c r="BH164" s="203">
        <f>IF(N164="sníž. přenesená",J164,0)</f>
        <v>0</v>
      </c>
      <c r="BI164" s="203">
        <f>IF(N164="nulová",J164,0)</f>
        <v>0</v>
      </c>
      <c r="BJ164" s="24" t="s">
        <v>79</v>
      </c>
      <c r="BK164" s="203">
        <f>ROUND(I164*H164,2)</f>
        <v>0</v>
      </c>
      <c r="BL164" s="24" t="s">
        <v>262</v>
      </c>
      <c r="BM164" s="24" t="s">
        <v>3210</v>
      </c>
    </row>
    <row r="165" spans="2:65" s="1" customFormat="1" ht="16.5" customHeight="1">
      <c r="B165" s="41"/>
      <c r="C165" s="192" t="s">
        <v>447</v>
      </c>
      <c r="D165" s="192" t="s">
        <v>182</v>
      </c>
      <c r="E165" s="193" t="s">
        <v>3211</v>
      </c>
      <c r="F165" s="194" t="s">
        <v>3212</v>
      </c>
      <c r="G165" s="195" t="s">
        <v>300</v>
      </c>
      <c r="H165" s="196">
        <v>0.739</v>
      </c>
      <c r="I165" s="197"/>
      <c r="J165" s="198">
        <f>ROUND(I165*H165,2)</f>
        <v>0</v>
      </c>
      <c r="K165" s="194" t="s">
        <v>23</v>
      </c>
      <c r="L165" s="61"/>
      <c r="M165" s="199" t="s">
        <v>23</v>
      </c>
      <c r="N165" s="200" t="s">
        <v>43</v>
      </c>
      <c r="O165" s="42"/>
      <c r="P165" s="201">
        <f>O165*H165</f>
        <v>0</v>
      </c>
      <c r="Q165" s="201">
        <v>0</v>
      </c>
      <c r="R165" s="201">
        <f>Q165*H165</f>
        <v>0</v>
      </c>
      <c r="S165" s="201">
        <v>0</v>
      </c>
      <c r="T165" s="202">
        <f>S165*H165</f>
        <v>0</v>
      </c>
      <c r="AR165" s="24" t="s">
        <v>262</v>
      </c>
      <c r="AT165" s="24" t="s">
        <v>182</v>
      </c>
      <c r="AU165" s="24" t="s">
        <v>81</v>
      </c>
      <c r="AY165" s="24" t="s">
        <v>180</v>
      </c>
      <c r="BE165" s="203">
        <f>IF(N165="základní",J165,0)</f>
        <v>0</v>
      </c>
      <c r="BF165" s="203">
        <f>IF(N165="snížená",J165,0)</f>
        <v>0</v>
      </c>
      <c r="BG165" s="203">
        <f>IF(N165="zákl. přenesená",J165,0)</f>
        <v>0</v>
      </c>
      <c r="BH165" s="203">
        <f>IF(N165="sníž. přenesená",J165,0)</f>
        <v>0</v>
      </c>
      <c r="BI165" s="203">
        <f>IF(N165="nulová",J165,0)</f>
        <v>0</v>
      </c>
      <c r="BJ165" s="24" t="s">
        <v>79</v>
      </c>
      <c r="BK165" s="203">
        <f>ROUND(I165*H165,2)</f>
        <v>0</v>
      </c>
      <c r="BL165" s="24" t="s">
        <v>262</v>
      </c>
      <c r="BM165" s="24" t="s">
        <v>3213</v>
      </c>
    </row>
    <row r="166" spans="2:63" s="10" customFormat="1" ht="37.35" customHeight="1">
      <c r="B166" s="176"/>
      <c r="C166" s="177"/>
      <c r="D166" s="178" t="s">
        <v>71</v>
      </c>
      <c r="E166" s="179" t="s">
        <v>3214</v>
      </c>
      <c r="F166" s="179" t="s">
        <v>3215</v>
      </c>
      <c r="G166" s="177"/>
      <c r="H166" s="177"/>
      <c r="I166" s="180"/>
      <c r="J166" s="181">
        <f>BK166</f>
        <v>0</v>
      </c>
      <c r="K166" s="177"/>
      <c r="L166" s="182"/>
      <c r="M166" s="183"/>
      <c r="N166" s="184"/>
      <c r="O166" s="184"/>
      <c r="P166" s="185">
        <f>SUM(P167:P169)</f>
        <v>0</v>
      </c>
      <c r="Q166" s="184"/>
      <c r="R166" s="185">
        <f>SUM(R167:R169)</f>
        <v>0</v>
      </c>
      <c r="S166" s="184"/>
      <c r="T166" s="186">
        <f>SUM(T167:T169)</f>
        <v>0</v>
      </c>
      <c r="AR166" s="187" t="s">
        <v>187</v>
      </c>
      <c r="AT166" s="188" t="s">
        <v>71</v>
      </c>
      <c r="AU166" s="188" t="s">
        <v>72</v>
      </c>
      <c r="AY166" s="187" t="s">
        <v>180</v>
      </c>
      <c r="BK166" s="189">
        <f>SUM(BK167:BK169)</f>
        <v>0</v>
      </c>
    </row>
    <row r="167" spans="2:65" s="1" customFormat="1" ht="16.5" customHeight="1">
      <c r="B167" s="41"/>
      <c r="C167" s="192" t="s">
        <v>452</v>
      </c>
      <c r="D167" s="192" t="s">
        <v>182</v>
      </c>
      <c r="E167" s="193" t="s">
        <v>3216</v>
      </c>
      <c r="F167" s="194" t="s">
        <v>3217</v>
      </c>
      <c r="G167" s="195" t="s">
        <v>3001</v>
      </c>
      <c r="H167" s="196">
        <v>72</v>
      </c>
      <c r="I167" s="197"/>
      <c r="J167" s="198">
        <f>ROUND(I167*H167,2)</f>
        <v>0</v>
      </c>
      <c r="K167" s="194" t="s">
        <v>23</v>
      </c>
      <c r="L167" s="61"/>
      <c r="M167" s="199" t="s">
        <v>23</v>
      </c>
      <c r="N167" s="200" t="s">
        <v>43</v>
      </c>
      <c r="O167" s="42"/>
      <c r="P167" s="201">
        <f>O167*H167</f>
        <v>0</v>
      </c>
      <c r="Q167" s="201">
        <v>0</v>
      </c>
      <c r="R167" s="201">
        <f>Q167*H167</f>
        <v>0</v>
      </c>
      <c r="S167" s="201">
        <v>0</v>
      </c>
      <c r="T167" s="202">
        <f>S167*H167</f>
        <v>0</v>
      </c>
      <c r="AR167" s="24" t="s">
        <v>2127</v>
      </c>
      <c r="AT167" s="24" t="s">
        <v>182</v>
      </c>
      <c r="AU167" s="24" t="s">
        <v>79</v>
      </c>
      <c r="AY167" s="24" t="s">
        <v>180</v>
      </c>
      <c r="BE167" s="203">
        <f>IF(N167="základní",J167,0)</f>
        <v>0</v>
      </c>
      <c r="BF167" s="203">
        <f>IF(N167="snížená",J167,0)</f>
        <v>0</v>
      </c>
      <c r="BG167" s="203">
        <f>IF(N167="zákl. přenesená",J167,0)</f>
        <v>0</v>
      </c>
      <c r="BH167" s="203">
        <f>IF(N167="sníž. přenesená",J167,0)</f>
        <v>0</v>
      </c>
      <c r="BI167" s="203">
        <f>IF(N167="nulová",J167,0)</f>
        <v>0</v>
      </c>
      <c r="BJ167" s="24" t="s">
        <v>79</v>
      </c>
      <c r="BK167" s="203">
        <f>ROUND(I167*H167,2)</f>
        <v>0</v>
      </c>
      <c r="BL167" s="24" t="s">
        <v>2127</v>
      </c>
      <c r="BM167" s="24" t="s">
        <v>3218</v>
      </c>
    </row>
    <row r="168" spans="2:65" s="1" customFormat="1" ht="16.5" customHeight="1">
      <c r="B168" s="41"/>
      <c r="C168" s="192" t="s">
        <v>460</v>
      </c>
      <c r="D168" s="192" t="s">
        <v>182</v>
      </c>
      <c r="E168" s="193" t="s">
        <v>3219</v>
      </c>
      <c r="F168" s="194" t="s">
        <v>3220</v>
      </c>
      <c r="G168" s="195" t="s">
        <v>3001</v>
      </c>
      <c r="H168" s="196">
        <v>24</v>
      </c>
      <c r="I168" s="197"/>
      <c r="J168" s="198">
        <f>ROUND(I168*H168,2)</f>
        <v>0</v>
      </c>
      <c r="K168" s="194" t="s">
        <v>23</v>
      </c>
      <c r="L168" s="61"/>
      <c r="M168" s="199" t="s">
        <v>23</v>
      </c>
      <c r="N168" s="200" t="s">
        <v>43</v>
      </c>
      <c r="O168" s="42"/>
      <c r="P168" s="201">
        <f>O168*H168</f>
        <v>0</v>
      </c>
      <c r="Q168" s="201">
        <v>0</v>
      </c>
      <c r="R168" s="201">
        <f>Q168*H168</f>
        <v>0</v>
      </c>
      <c r="S168" s="201">
        <v>0</v>
      </c>
      <c r="T168" s="202">
        <f>S168*H168</f>
        <v>0</v>
      </c>
      <c r="AR168" s="24" t="s">
        <v>2127</v>
      </c>
      <c r="AT168" s="24" t="s">
        <v>182</v>
      </c>
      <c r="AU168" s="24" t="s">
        <v>79</v>
      </c>
      <c r="AY168" s="24" t="s">
        <v>180</v>
      </c>
      <c r="BE168" s="203">
        <f>IF(N168="základní",J168,0)</f>
        <v>0</v>
      </c>
      <c r="BF168" s="203">
        <f>IF(N168="snížená",J168,0)</f>
        <v>0</v>
      </c>
      <c r="BG168" s="203">
        <f>IF(N168="zákl. přenesená",J168,0)</f>
        <v>0</v>
      </c>
      <c r="BH168" s="203">
        <f>IF(N168="sníž. přenesená",J168,0)</f>
        <v>0</v>
      </c>
      <c r="BI168" s="203">
        <f>IF(N168="nulová",J168,0)</f>
        <v>0</v>
      </c>
      <c r="BJ168" s="24" t="s">
        <v>79</v>
      </c>
      <c r="BK168" s="203">
        <f>ROUND(I168*H168,2)</f>
        <v>0</v>
      </c>
      <c r="BL168" s="24" t="s">
        <v>2127</v>
      </c>
      <c r="BM168" s="24" t="s">
        <v>3221</v>
      </c>
    </row>
    <row r="169" spans="2:51" s="11" customFormat="1" ht="13.5">
      <c r="B169" s="204"/>
      <c r="C169" s="205"/>
      <c r="D169" s="206" t="s">
        <v>189</v>
      </c>
      <c r="E169" s="207" t="s">
        <v>23</v>
      </c>
      <c r="F169" s="208" t="s">
        <v>3222</v>
      </c>
      <c r="G169" s="205"/>
      <c r="H169" s="209">
        <v>24</v>
      </c>
      <c r="I169" s="210"/>
      <c r="J169" s="205"/>
      <c r="K169" s="205"/>
      <c r="L169" s="211"/>
      <c r="M169" s="268"/>
      <c r="N169" s="269"/>
      <c r="O169" s="269"/>
      <c r="P169" s="269"/>
      <c r="Q169" s="269"/>
      <c r="R169" s="269"/>
      <c r="S169" s="269"/>
      <c r="T169" s="270"/>
      <c r="AT169" s="215" t="s">
        <v>189</v>
      </c>
      <c r="AU169" s="215" t="s">
        <v>79</v>
      </c>
      <c r="AV169" s="11" t="s">
        <v>81</v>
      </c>
      <c r="AW169" s="11" t="s">
        <v>36</v>
      </c>
      <c r="AX169" s="11" t="s">
        <v>79</v>
      </c>
      <c r="AY169" s="215" t="s">
        <v>180</v>
      </c>
    </row>
    <row r="170" spans="2:12" s="1" customFormat="1" ht="6.95" customHeight="1">
      <c r="B170" s="56"/>
      <c r="C170" s="57"/>
      <c r="D170" s="57"/>
      <c r="E170" s="57"/>
      <c r="F170" s="57"/>
      <c r="G170" s="57"/>
      <c r="H170" s="57"/>
      <c r="I170" s="139"/>
      <c r="J170" s="57"/>
      <c r="K170" s="57"/>
      <c r="L170" s="61"/>
    </row>
  </sheetData>
  <sheetProtection algorithmName="SHA-512" hashValue="eH+YATCWHPEXhIUMo37yANpMZjN4Lvfr4TAtEbXIDKJCBmqFRqjIsEunnJ5VojGMbFwXtRjNQILVGkrom0IAEA==" saltValue="OJG9Mc3B3qumSFtQZhuoQxGulx5bvVgegmfXj8pxmRVPMIBnuLDJuLM/AqJw7T6M8+dSGE0GYFXb50AvQ6znKg==" spinCount="100000" sheet="1" objects="1" scenarios="1" formatColumns="0" formatRows="0" autoFilter="0"/>
  <autoFilter ref="C82:K169"/>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3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124</v>
      </c>
      <c r="G1" s="397" t="s">
        <v>125</v>
      </c>
      <c r="H1" s="397"/>
      <c r="I1" s="115"/>
      <c r="J1" s="114" t="s">
        <v>126</v>
      </c>
      <c r="K1" s="113" t="s">
        <v>127</v>
      </c>
      <c r="L1" s="114" t="s">
        <v>128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8"/>
      <c r="M2" s="388"/>
      <c r="N2" s="388"/>
      <c r="O2" s="388"/>
      <c r="P2" s="388"/>
      <c r="Q2" s="388"/>
      <c r="R2" s="388"/>
      <c r="S2" s="388"/>
      <c r="T2" s="388"/>
      <c r="U2" s="388"/>
      <c r="V2" s="388"/>
      <c r="AT2" s="24" t="s">
        <v>111</v>
      </c>
    </row>
    <row r="3" spans="2:46" ht="6.95" customHeight="1">
      <c r="B3" s="25"/>
      <c r="C3" s="26"/>
      <c r="D3" s="26"/>
      <c r="E3" s="26"/>
      <c r="F3" s="26"/>
      <c r="G3" s="26"/>
      <c r="H3" s="26"/>
      <c r="I3" s="116"/>
      <c r="J3" s="26"/>
      <c r="K3" s="27"/>
      <c r="AT3" s="24" t="s">
        <v>81</v>
      </c>
    </row>
    <row r="4" spans="2:46" ht="36.95" customHeight="1">
      <c r="B4" s="28"/>
      <c r="C4" s="29"/>
      <c r="D4" s="30" t="s">
        <v>129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9" t="str">
        <f>'Rekapitulace stavby'!K6</f>
        <v>NÁSTAVBA UČEBEN A STAVEBNÍ ÚPRAVYJÍDELNY A ŠKOLNÍ DRUŽINY ZŠ A MŠ DĚLNICKÁ KARVINÁ</v>
      </c>
      <c r="F7" s="390"/>
      <c r="G7" s="390"/>
      <c r="H7" s="390"/>
      <c r="I7" s="117"/>
      <c r="J7" s="29"/>
      <c r="K7" s="31"/>
    </row>
    <row r="8" spans="2:11" s="1" customFormat="1" ht="13.5">
      <c r="B8" s="41"/>
      <c r="C8" s="42"/>
      <c r="D8" s="37" t="s">
        <v>130</v>
      </c>
      <c r="E8" s="42"/>
      <c r="F8" s="42"/>
      <c r="G8" s="42"/>
      <c r="H8" s="42"/>
      <c r="I8" s="118"/>
      <c r="J8" s="42"/>
      <c r="K8" s="45"/>
    </row>
    <row r="9" spans="2:11" s="1" customFormat="1" ht="36.95" customHeight="1">
      <c r="B9" s="41"/>
      <c r="C9" s="42"/>
      <c r="D9" s="42"/>
      <c r="E9" s="391" t="s">
        <v>3223</v>
      </c>
      <c r="F9" s="392"/>
      <c r="G9" s="392"/>
      <c r="H9" s="392"/>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58" t="s">
        <v>23</v>
      </c>
      <c r="F24" s="358"/>
      <c r="G24" s="358"/>
      <c r="H24" s="35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ROUND(J86,2)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ROUND(SUM(BE86:BE329),2)</f>
        <v>0</v>
      </c>
      <c r="G30" s="42"/>
      <c r="H30" s="42"/>
      <c r="I30" s="131">
        <v>0.21</v>
      </c>
      <c r="J30" s="130">
        <f>ROUND(ROUND((SUM(BE86:BE329)),2)*I30,2)</f>
        <v>0</v>
      </c>
      <c r="K30" s="45"/>
    </row>
    <row r="31" spans="2:11" s="1" customFormat="1" ht="14.45" customHeight="1">
      <c r="B31" s="41"/>
      <c r="C31" s="42"/>
      <c r="D31" s="42"/>
      <c r="E31" s="49" t="s">
        <v>44</v>
      </c>
      <c r="F31" s="130">
        <f>ROUND(SUM(BF86:BF329),2)</f>
        <v>0</v>
      </c>
      <c r="G31" s="42"/>
      <c r="H31" s="42"/>
      <c r="I31" s="131">
        <v>0.15</v>
      </c>
      <c r="J31" s="130">
        <f>ROUND(ROUND((SUM(BF86:BF329)),2)*I31,2)</f>
        <v>0</v>
      </c>
      <c r="K31" s="45"/>
    </row>
    <row r="32" spans="2:11" s="1" customFormat="1" ht="14.45" customHeight="1" hidden="1">
      <c r="B32" s="41"/>
      <c r="C32" s="42"/>
      <c r="D32" s="42"/>
      <c r="E32" s="49" t="s">
        <v>45</v>
      </c>
      <c r="F32" s="130">
        <f>ROUND(SUM(BG86:BG329),2)</f>
        <v>0</v>
      </c>
      <c r="G32" s="42"/>
      <c r="H32" s="42"/>
      <c r="I32" s="131">
        <v>0.21</v>
      </c>
      <c r="J32" s="130">
        <v>0</v>
      </c>
      <c r="K32" s="45"/>
    </row>
    <row r="33" spans="2:11" s="1" customFormat="1" ht="14.45" customHeight="1" hidden="1">
      <c r="B33" s="41"/>
      <c r="C33" s="42"/>
      <c r="D33" s="42"/>
      <c r="E33" s="49" t="s">
        <v>46</v>
      </c>
      <c r="F33" s="130">
        <f>ROUND(SUM(BH86:BH329),2)</f>
        <v>0</v>
      </c>
      <c r="G33" s="42"/>
      <c r="H33" s="42"/>
      <c r="I33" s="131">
        <v>0.15</v>
      </c>
      <c r="J33" s="130">
        <v>0</v>
      </c>
      <c r="K33" s="45"/>
    </row>
    <row r="34" spans="2:11" s="1" customFormat="1" ht="14.45" customHeight="1" hidden="1">
      <c r="B34" s="41"/>
      <c r="C34" s="42"/>
      <c r="D34" s="42"/>
      <c r="E34" s="49" t="s">
        <v>47</v>
      </c>
      <c r="F34" s="130">
        <f>ROUND(SUM(BI86:BI329),2)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132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9" t="str">
        <f>E7</f>
        <v>NÁSTAVBA UČEBEN A STAVEBNÍ ÚPRAVYJÍDELNY A ŠKOLNÍ DRUŽINY ZŠ A MŠ DĚLNICKÁ KARVINÁ</v>
      </c>
      <c r="F45" s="390"/>
      <c r="G45" s="390"/>
      <c r="H45" s="390"/>
      <c r="I45" s="118"/>
      <c r="J45" s="42"/>
      <c r="K45" s="45"/>
    </row>
    <row r="46" spans="2:11" s="1" customFormat="1" ht="14.45" customHeight="1">
      <c r="B46" s="41"/>
      <c r="C46" s="37" t="s">
        <v>130</v>
      </c>
      <c r="D46" s="42"/>
      <c r="E46" s="42"/>
      <c r="F46" s="42"/>
      <c r="G46" s="42"/>
      <c r="H46" s="42"/>
      <c r="I46" s="118"/>
      <c r="J46" s="42"/>
      <c r="K46" s="45"/>
    </row>
    <row r="47" spans="2:11" s="1" customFormat="1" ht="17.25" customHeight="1">
      <c r="B47" s="41"/>
      <c r="C47" s="42"/>
      <c r="D47" s="42"/>
      <c r="E47" s="391" t="str">
        <f>E9</f>
        <v>012 - Elektroinstalace</v>
      </c>
      <c r="F47" s="392"/>
      <c r="G47" s="392"/>
      <c r="H47" s="392"/>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8" t="str">
        <f>E21</f>
        <v>ATRIS s.r.o.</v>
      </c>
      <c r="K51" s="45"/>
    </row>
    <row r="52" spans="2:11" s="1" customFormat="1" ht="14.45" customHeight="1">
      <c r="B52" s="41"/>
      <c r="C52" s="37" t="s">
        <v>32</v>
      </c>
      <c r="D52" s="42"/>
      <c r="E52" s="42"/>
      <c r="F52" s="35" t="str">
        <f>IF(E18="","",E18)</f>
        <v/>
      </c>
      <c r="G52" s="42"/>
      <c r="H52" s="42"/>
      <c r="I52" s="118"/>
      <c r="J52" s="393"/>
      <c r="K52" s="45"/>
    </row>
    <row r="53" spans="2:11" s="1" customFormat="1" ht="10.35" customHeight="1">
      <c r="B53" s="41"/>
      <c r="C53" s="42"/>
      <c r="D53" s="42"/>
      <c r="E53" s="42"/>
      <c r="F53" s="42"/>
      <c r="G53" s="42"/>
      <c r="H53" s="42"/>
      <c r="I53" s="118"/>
      <c r="J53" s="42"/>
      <c r="K53" s="45"/>
    </row>
    <row r="54" spans="2:11" s="1" customFormat="1" ht="29.25" customHeight="1">
      <c r="B54" s="41"/>
      <c r="C54" s="144" t="s">
        <v>133</v>
      </c>
      <c r="D54" s="132"/>
      <c r="E54" s="132"/>
      <c r="F54" s="132"/>
      <c r="G54" s="132"/>
      <c r="H54" s="132"/>
      <c r="I54" s="145"/>
      <c r="J54" s="146" t="s">
        <v>134</v>
      </c>
      <c r="K54" s="147"/>
    </row>
    <row r="55" spans="2:11" s="1" customFormat="1" ht="10.35" customHeight="1">
      <c r="B55" s="41"/>
      <c r="C55" s="42"/>
      <c r="D55" s="42"/>
      <c r="E55" s="42"/>
      <c r="F55" s="42"/>
      <c r="G55" s="42"/>
      <c r="H55" s="42"/>
      <c r="I55" s="118"/>
      <c r="J55" s="42"/>
      <c r="K55" s="45"/>
    </row>
    <row r="56" spans="2:47" s="1" customFormat="1" ht="29.25" customHeight="1">
      <c r="B56" s="41"/>
      <c r="C56" s="148" t="s">
        <v>135</v>
      </c>
      <c r="D56" s="42"/>
      <c r="E56" s="42"/>
      <c r="F56" s="42"/>
      <c r="G56" s="42"/>
      <c r="H56" s="42"/>
      <c r="I56" s="118"/>
      <c r="J56" s="128">
        <f>J86</f>
        <v>0</v>
      </c>
      <c r="K56" s="45"/>
      <c r="AU56" s="24" t="s">
        <v>136</v>
      </c>
    </row>
    <row r="57" spans="2:11" s="7" customFormat="1" ht="24.95" customHeight="1">
      <c r="B57" s="149"/>
      <c r="C57" s="150"/>
      <c r="D57" s="151" t="s">
        <v>137</v>
      </c>
      <c r="E57" s="152"/>
      <c r="F57" s="152"/>
      <c r="G57" s="152"/>
      <c r="H57" s="152"/>
      <c r="I57" s="153"/>
      <c r="J57" s="154">
        <f>J87</f>
        <v>0</v>
      </c>
      <c r="K57" s="155"/>
    </row>
    <row r="58" spans="2:11" s="8" customFormat="1" ht="19.9" customHeight="1">
      <c r="B58" s="156"/>
      <c r="C58" s="157"/>
      <c r="D58" s="158" t="s">
        <v>1707</v>
      </c>
      <c r="E58" s="159"/>
      <c r="F58" s="159"/>
      <c r="G58" s="159"/>
      <c r="H58" s="159"/>
      <c r="I58" s="160"/>
      <c r="J58" s="161">
        <f>J88</f>
        <v>0</v>
      </c>
      <c r="K58" s="162"/>
    </row>
    <row r="59" spans="2:11" s="7" customFormat="1" ht="24.95" customHeight="1">
      <c r="B59" s="149"/>
      <c r="C59" s="150"/>
      <c r="D59" s="151" t="s">
        <v>3224</v>
      </c>
      <c r="E59" s="152"/>
      <c r="F59" s="152"/>
      <c r="G59" s="152"/>
      <c r="H59" s="152"/>
      <c r="I59" s="153"/>
      <c r="J59" s="154">
        <f>J91</f>
        <v>0</v>
      </c>
      <c r="K59" s="155"/>
    </row>
    <row r="60" spans="2:11" s="8" customFormat="1" ht="19.9" customHeight="1">
      <c r="B60" s="156"/>
      <c r="C60" s="157"/>
      <c r="D60" s="158" t="s">
        <v>3225</v>
      </c>
      <c r="E60" s="159"/>
      <c r="F60" s="159"/>
      <c r="G60" s="159"/>
      <c r="H60" s="159"/>
      <c r="I60" s="160"/>
      <c r="J60" s="161">
        <f>J92</f>
        <v>0</v>
      </c>
      <c r="K60" s="162"/>
    </row>
    <row r="61" spans="2:11" s="8" customFormat="1" ht="19.9" customHeight="1">
      <c r="B61" s="156"/>
      <c r="C61" s="157"/>
      <c r="D61" s="158" t="s">
        <v>3226</v>
      </c>
      <c r="E61" s="159"/>
      <c r="F61" s="159"/>
      <c r="G61" s="159"/>
      <c r="H61" s="159"/>
      <c r="I61" s="160"/>
      <c r="J61" s="161">
        <f>J222</f>
        <v>0</v>
      </c>
      <c r="K61" s="162"/>
    </row>
    <row r="62" spans="2:11" s="8" customFormat="1" ht="19.9" customHeight="1">
      <c r="B62" s="156"/>
      <c r="C62" s="157"/>
      <c r="D62" s="158" t="s">
        <v>3227</v>
      </c>
      <c r="E62" s="159"/>
      <c r="F62" s="159"/>
      <c r="G62" s="159"/>
      <c r="H62" s="159"/>
      <c r="I62" s="160"/>
      <c r="J62" s="161">
        <f>J229</f>
        <v>0</v>
      </c>
      <c r="K62" s="162"/>
    </row>
    <row r="63" spans="2:11" s="8" customFormat="1" ht="19.9" customHeight="1">
      <c r="B63" s="156"/>
      <c r="C63" s="157"/>
      <c r="D63" s="158" t="s">
        <v>3228</v>
      </c>
      <c r="E63" s="159"/>
      <c r="F63" s="159"/>
      <c r="G63" s="159"/>
      <c r="H63" s="159"/>
      <c r="I63" s="160"/>
      <c r="J63" s="161">
        <f>J295</f>
        <v>0</v>
      </c>
      <c r="K63" s="162"/>
    </row>
    <row r="64" spans="2:11" s="8" customFormat="1" ht="19.9" customHeight="1">
      <c r="B64" s="156"/>
      <c r="C64" s="157"/>
      <c r="D64" s="158" t="s">
        <v>3229</v>
      </c>
      <c r="E64" s="159"/>
      <c r="F64" s="159"/>
      <c r="G64" s="159"/>
      <c r="H64" s="159"/>
      <c r="I64" s="160"/>
      <c r="J64" s="161">
        <f>J302</f>
        <v>0</v>
      </c>
      <c r="K64" s="162"/>
    </row>
    <row r="65" spans="2:11" s="8" customFormat="1" ht="19.9" customHeight="1">
      <c r="B65" s="156"/>
      <c r="C65" s="157"/>
      <c r="D65" s="158" t="s">
        <v>3230</v>
      </c>
      <c r="E65" s="159"/>
      <c r="F65" s="159"/>
      <c r="G65" s="159"/>
      <c r="H65" s="159"/>
      <c r="I65" s="160"/>
      <c r="J65" s="161">
        <f>J309</f>
        <v>0</v>
      </c>
      <c r="K65" s="162"/>
    </row>
    <row r="66" spans="2:11" s="7" customFormat="1" ht="24.95" customHeight="1">
      <c r="B66" s="149"/>
      <c r="C66" s="150"/>
      <c r="D66" s="151" t="s">
        <v>3231</v>
      </c>
      <c r="E66" s="152"/>
      <c r="F66" s="152"/>
      <c r="G66" s="152"/>
      <c r="H66" s="152"/>
      <c r="I66" s="153"/>
      <c r="J66" s="154">
        <f>J323</f>
        <v>0</v>
      </c>
      <c r="K66" s="155"/>
    </row>
    <row r="67" spans="2:11" s="1" customFormat="1" ht="21.75" customHeight="1">
      <c r="B67" s="41"/>
      <c r="C67" s="42"/>
      <c r="D67" s="42"/>
      <c r="E67" s="42"/>
      <c r="F67" s="42"/>
      <c r="G67" s="42"/>
      <c r="H67" s="42"/>
      <c r="I67" s="118"/>
      <c r="J67" s="42"/>
      <c r="K67" s="45"/>
    </row>
    <row r="68" spans="2:11" s="1" customFormat="1" ht="6.95" customHeight="1">
      <c r="B68" s="56"/>
      <c r="C68" s="57"/>
      <c r="D68" s="57"/>
      <c r="E68" s="57"/>
      <c r="F68" s="57"/>
      <c r="G68" s="57"/>
      <c r="H68" s="57"/>
      <c r="I68" s="139"/>
      <c r="J68" s="57"/>
      <c r="K68" s="58"/>
    </row>
    <row r="72" spans="2:12" s="1" customFormat="1" ht="6.95" customHeight="1">
      <c r="B72" s="59"/>
      <c r="C72" s="60"/>
      <c r="D72" s="60"/>
      <c r="E72" s="60"/>
      <c r="F72" s="60"/>
      <c r="G72" s="60"/>
      <c r="H72" s="60"/>
      <c r="I72" s="142"/>
      <c r="J72" s="60"/>
      <c r="K72" s="60"/>
      <c r="L72" s="61"/>
    </row>
    <row r="73" spans="2:12" s="1" customFormat="1" ht="36.95" customHeight="1">
      <c r="B73" s="41"/>
      <c r="C73" s="62" t="s">
        <v>164</v>
      </c>
      <c r="D73" s="63"/>
      <c r="E73" s="63"/>
      <c r="F73" s="63"/>
      <c r="G73" s="63"/>
      <c r="H73" s="63"/>
      <c r="I73" s="163"/>
      <c r="J73" s="63"/>
      <c r="K73" s="63"/>
      <c r="L73" s="61"/>
    </row>
    <row r="74" spans="2:12" s="1" customFormat="1" ht="6.95" customHeight="1">
      <c r="B74" s="41"/>
      <c r="C74" s="63"/>
      <c r="D74" s="63"/>
      <c r="E74" s="63"/>
      <c r="F74" s="63"/>
      <c r="G74" s="63"/>
      <c r="H74" s="63"/>
      <c r="I74" s="163"/>
      <c r="J74" s="63"/>
      <c r="K74" s="63"/>
      <c r="L74" s="61"/>
    </row>
    <row r="75" spans="2:12" s="1" customFormat="1" ht="14.45" customHeight="1">
      <c r="B75" s="41"/>
      <c r="C75" s="65" t="s">
        <v>18</v>
      </c>
      <c r="D75" s="63"/>
      <c r="E75" s="63"/>
      <c r="F75" s="63"/>
      <c r="G75" s="63"/>
      <c r="H75" s="63"/>
      <c r="I75" s="163"/>
      <c r="J75" s="63"/>
      <c r="K75" s="63"/>
      <c r="L75" s="61"/>
    </row>
    <row r="76" spans="2:12" s="1" customFormat="1" ht="16.5" customHeight="1">
      <c r="B76" s="41"/>
      <c r="C76" s="63"/>
      <c r="D76" s="63"/>
      <c r="E76" s="394" t="str">
        <f>E7</f>
        <v>NÁSTAVBA UČEBEN A STAVEBNÍ ÚPRAVYJÍDELNY A ŠKOLNÍ DRUŽINY ZŠ A MŠ DĚLNICKÁ KARVINÁ</v>
      </c>
      <c r="F76" s="395"/>
      <c r="G76" s="395"/>
      <c r="H76" s="395"/>
      <c r="I76" s="163"/>
      <c r="J76" s="63"/>
      <c r="K76" s="63"/>
      <c r="L76" s="61"/>
    </row>
    <row r="77" spans="2:12" s="1" customFormat="1" ht="14.45" customHeight="1">
      <c r="B77" s="41"/>
      <c r="C77" s="65" t="s">
        <v>130</v>
      </c>
      <c r="D77" s="63"/>
      <c r="E77" s="63"/>
      <c r="F77" s="63"/>
      <c r="G77" s="63"/>
      <c r="H77" s="63"/>
      <c r="I77" s="163"/>
      <c r="J77" s="63"/>
      <c r="K77" s="63"/>
      <c r="L77" s="61"/>
    </row>
    <row r="78" spans="2:12" s="1" customFormat="1" ht="17.25" customHeight="1">
      <c r="B78" s="41"/>
      <c r="C78" s="63"/>
      <c r="D78" s="63"/>
      <c r="E78" s="369" t="str">
        <f>E9</f>
        <v>012 - Elektroinstalace</v>
      </c>
      <c r="F78" s="396"/>
      <c r="G78" s="396"/>
      <c r="H78" s="396"/>
      <c r="I78" s="163"/>
      <c r="J78" s="63"/>
      <c r="K78" s="63"/>
      <c r="L78" s="61"/>
    </row>
    <row r="79" spans="2:12" s="1" customFormat="1" ht="6.95" customHeight="1">
      <c r="B79" s="41"/>
      <c r="C79" s="63"/>
      <c r="D79" s="63"/>
      <c r="E79" s="63"/>
      <c r="F79" s="63"/>
      <c r="G79" s="63"/>
      <c r="H79" s="63"/>
      <c r="I79" s="163"/>
      <c r="J79" s="63"/>
      <c r="K79" s="63"/>
      <c r="L79" s="61"/>
    </row>
    <row r="80" spans="2:12" s="1" customFormat="1" ht="18" customHeight="1">
      <c r="B80" s="41"/>
      <c r="C80" s="65" t="s">
        <v>24</v>
      </c>
      <c r="D80" s="63"/>
      <c r="E80" s="63"/>
      <c r="F80" s="164" t="str">
        <f>F12</f>
        <v>Karviná</v>
      </c>
      <c r="G80" s="63"/>
      <c r="H80" s="63"/>
      <c r="I80" s="165" t="s">
        <v>26</v>
      </c>
      <c r="J80" s="73" t="str">
        <f>IF(J12="","",J12)</f>
        <v>14. 4. 2017</v>
      </c>
      <c r="K80" s="63"/>
      <c r="L80" s="61"/>
    </row>
    <row r="81" spans="2:12" s="1" customFormat="1" ht="6.95" customHeight="1">
      <c r="B81" s="41"/>
      <c r="C81" s="63"/>
      <c r="D81" s="63"/>
      <c r="E81" s="63"/>
      <c r="F81" s="63"/>
      <c r="G81" s="63"/>
      <c r="H81" s="63"/>
      <c r="I81" s="163"/>
      <c r="J81" s="63"/>
      <c r="K81" s="63"/>
      <c r="L81" s="61"/>
    </row>
    <row r="82" spans="2:12" s="1" customFormat="1" ht="13.5">
      <c r="B82" s="41"/>
      <c r="C82" s="65" t="s">
        <v>28</v>
      </c>
      <c r="D82" s="63"/>
      <c r="E82" s="63"/>
      <c r="F82" s="164" t="str">
        <f>E15</f>
        <v>Statutární město Karviná</v>
      </c>
      <c r="G82" s="63"/>
      <c r="H82" s="63"/>
      <c r="I82" s="165" t="s">
        <v>34</v>
      </c>
      <c r="J82" s="164" t="str">
        <f>E21</f>
        <v>ATRIS s.r.o.</v>
      </c>
      <c r="K82" s="63"/>
      <c r="L82" s="61"/>
    </row>
    <row r="83" spans="2:12" s="1" customFormat="1" ht="14.45" customHeight="1">
      <c r="B83" s="41"/>
      <c r="C83" s="65" t="s">
        <v>32</v>
      </c>
      <c r="D83" s="63"/>
      <c r="E83" s="63"/>
      <c r="F83" s="164" t="str">
        <f>IF(E18="","",E18)</f>
        <v/>
      </c>
      <c r="G83" s="63"/>
      <c r="H83" s="63"/>
      <c r="I83" s="163"/>
      <c r="J83" s="63"/>
      <c r="K83" s="63"/>
      <c r="L83" s="61"/>
    </row>
    <row r="84" spans="2:12" s="1" customFormat="1" ht="10.35" customHeight="1">
      <c r="B84" s="41"/>
      <c r="C84" s="63"/>
      <c r="D84" s="63"/>
      <c r="E84" s="63"/>
      <c r="F84" s="63"/>
      <c r="G84" s="63"/>
      <c r="H84" s="63"/>
      <c r="I84" s="163"/>
      <c r="J84" s="63"/>
      <c r="K84" s="63"/>
      <c r="L84" s="61"/>
    </row>
    <row r="85" spans="2:20" s="9" customFormat="1" ht="29.25" customHeight="1">
      <c r="B85" s="166"/>
      <c r="C85" s="167" t="s">
        <v>165</v>
      </c>
      <c r="D85" s="168" t="s">
        <v>57</v>
      </c>
      <c r="E85" s="168" t="s">
        <v>53</v>
      </c>
      <c r="F85" s="168" t="s">
        <v>166</v>
      </c>
      <c r="G85" s="168" t="s">
        <v>167</v>
      </c>
      <c r="H85" s="168" t="s">
        <v>168</v>
      </c>
      <c r="I85" s="169" t="s">
        <v>169</v>
      </c>
      <c r="J85" s="168" t="s">
        <v>134</v>
      </c>
      <c r="K85" s="170" t="s">
        <v>170</v>
      </c>
      <c r="L85" s="171"/>
      <c r="M85" s="81" t="s">
        <v>171</v>
      </c>
      <c r="N85" s="82" t="s">
        <v>42</v>
      </c>
      <c r="O85" s="82" t="s">
        <v>172</v>
      </c>
      <c r="P85" s="82" t="s">
        <v>173</v>
      </c>
      <c r="Q85" s="82" t="s">
        <v>174</v>
      </c>
      <c r="R85" s="82" t="s">
        <v>175</v>
      </c>
      <c r="S85" s="82" t="s">
        <v>176</v>
      </c>
      <c r="T85" s="83" t="s">
        <v>177</v>
      </c>
    </row>
    <row r="86" spans="2:63" s="1" customFormat="1" ht="29.25" customHeight="1">
      <c r="B86" s="41"/>
      <c r="C86" s="87" t="s">
        <v>135</v>
      </c>
      <c r="D86" s="63"/>
      <c r="E86" s="63"/>
      <c r="F86" s="63"/>
      <c r="G86" s="63"/>
      <c r="H86" s="63"/>
      <c r="I86" s="163"/>
      <c r="J86" s="172">
        <f>BK86</f>
        <v>0</v>
      </c>
      <c r="K86" s="63"/>
      <c r="L86" s="61"/>
      <c r="M86" s="84"/>
      <c r="N86" s="85"/>
      <c r="O86" s="85"/>
      <c r="P86" s="173">
        <f>P87+P91+P323</f>
        <v>0</v>
      </c>
      <c r="Q86" s="85"/>
      <c r="R86" s="173">
        <f>R87+R91+R323</f>
        <v>0</v>
      </c>
      <c r="S86" s="85"/>
      <c r="T86" s="174">
        <f>T87+T91+T323</f>
        <v>0</v>
      </c>
      <c r="AT86" s="24" t="s">
        <v>71</v>
      </c>
      <c r="AU86" s="24" t="s">
        <v>136</v>
      </c>
      <c r="BK86" s="175">
        <f>BK87+BK91+BK323</f>
        <v>0</v>
      </c>
    </row>
    <row r="87" spans="2:63" s="10" customFormat="1" ht="37.35" customHeight="1">
      <c r="B87" s="176"/>
      <c r="C87" s="177"/>
      <c r="D87" s="178" t="s">
        <v>71</v>
      </c>
      <c r="E87" s="179" t="s">
        <v>178</v>
      </c>
      <c r="F87" s="179" t="s">
        <v>179</v>
      </c>
      <c r="G87" s="177"/>
      <c r="H87" s="177"/>
      <c r="I87" s="180"/>
      <c r="J87" s="181">
        <f>BK87</f>
        <v>0</v>
      </c>
      <c r="K87" s="177"/>
      <c r="L87" s="182"/>
      <c r="M87" s="183"/>
      <c r="N87" s="184"/>
      <c r="O87" s="184"/>
      <c r="P87" s="185">
        <f>P88</f>
        <v>0</v>
      </c>
      <c r="Q87" s="184"/>
      <c r="R87" s="185">
        <f>R88</f>
        <v>0</v>
      </c>
      <c r="S87" s="184"/>
      <c r="T87" s="186">
        <f>T88</f>
        <v>0</v>
      </c>
      <c r="AR87" s="187" t="s">
        <v>79</v>
      </c>
      <c r="AT87" s="188" t="s">
        <v>71</v>
      </c>
      <c r="AU87" s="188" t="s">
        <v>72</v>
      </c>
      <c r="AY87" s="187" t="s">
        <v>180</v>
      </c>
      <c r="BK87" s="189">
        <f>BK88</f>
        <v>0</v>
      </c>
    </row>
    <row r="88" spans="2:63" s="10" customFormat="1" ht="19.9" customHeight="1">
      <c r="B88" s="176"/>
      <c r="C88" s="177"/>
      <c r="D88" s="178" t="s">
        <v>71</v>
      </c>
      <c r="E88" s="190" t="s">
        <v>1801</v>
      </c>
      <c r="F88" s="190" t="s">
        <v>1802</v>
      </c>
      <c r="G88" s="177"/>
      <c r="H88" s="177"/>
      <c r="I88" s="180"/>
      <c r="J88" s="191">
        <f>BK88</f>
        <v>0</v>
      </c>
      <c r="K88" s="177"/>
      <c r="L88" s="182"/>
      <c r="M88" s="183"/>
      <c r="N88" s="184"/>
      <c r="O88" s="184"/>
      <c r="P88" s="185">
        <f>SUM(P89:P90)</f>
        <v>0</v>
      </c>
      <c r="Q88" s="184"/>
      <c r="R88" s="185">
        <f>SUM(R89:R90)</f>
        <v>0</v>
      </c>
      <c r="S88" s="184"/>
      <c r="T88" s="186">
        <f>SUM(T89:T90)</f>
        <v>0</v>
      </c>
      <c r="AR88" s="187" t="s">
        <v>79</v>
      </c>
      <c r="AT88" s="188" t="s">
        <v>71</v>
      </c>
      <c r="AU88" s="188" t="s">
        <v>79</v>
      </c>
      <c r="AY88" s="187" t="s">
        <v>180</v>
      </c>
      <c r="BK88" s="189">
        <f>SUM(BK89:BK90)</f>
        <v>0</v>
      </c>
    </row>
    <row r="89" spans="2:65" s="1" customFormat="1" ht="16.5" customHeight="1">
      <c r="B89" s="41"/>
      <c r="C89" s="192" t="s">
        <v>79</v>
      </c>
      <c r="D89" s="192" t="s">
        <v>182</v>
      </c>
      <c r="E89" s="193" t="s">
        <v>3232</v>
      </c>
      <c r="F89" s="194" t="s">
        <v>3233</v>
      </c>
      <c r="G89" s="195" t="s">
        <v>671</v>
      </c>
      <c r="H89" s="196">
        <v>1</v>
      </c>
      <c r="I89" s="197"/>
      <c r="J89" s="198">
        <f>ROUND(I89*H89,2)</f>
        <v>0</v>
      </c>
      <c r="K89" s="194" t="s">
        <v>23</v>
      </c>
      <c r="L89" s="61"/>
      <c r="M89" s="199" t="s">
        <v>23</v>
      </c>
      <c r="N89" s="200" t="s">
        <v>43</v>
      </c>
      <c r="O89" s="42"/>
      <c r="P89" s="201">
        <f>O89*H89</f>
        <v>0</v>
      </c>
      <c r="Q89" s="201">
        <v>0</v>
      </c>
      <c r="R89" s="201">
        <f>Q89*H89</f>
        <v>0</v>
      </c>
      <c r="S89" s="201">
        <v>0</v>
      </c>
      <c r="T89" s="202">
        <f>S89*H89</f>
        <v>0</v>
      </c>
      <c r="AR89" s="24" t="s">
        <v>187</v>
      </c>
      <c r="AT89" s="24" t="s">
        <v>182</v>
      </c>
      <c r="AU89" s="24" t="s">
        <v>81</v>
      </c>
      <c r="AY89" s="24" t="s">
        <v>180</v>
      </c>
      <c r="BE89" s="203">
        <f>IF(N89="základní",J89,0)</f>
        <v>0</v>
      </c>
      <c r="BF89" s="203">
        <f>IF(N89="snížená",J89,0)</f>
        <v>0</v>
      </c>
      <c r="BG89" s="203">
        <f>IF(N89="zákl. přenesená",J89,0)</f>
        <v>0</v>
      </c>
      <c r="BH89" s="203">
        <f>IF(N89="sníž. přenesená",J89,0)</f>
        <v>0</v>
      </c>
      <c r="BI89" s="203">
        <f>IF(N89="nulová",J89,0)</f>
        <v>0</v>
      </c>
      <c r="BJ89" s="24" t="s">
        <v>79</v>
      </c>
      <c r="BK89" s="203">
        <f>ROUND(I89*H89,2)</f>
        <v>0</v>
      </c>
      <c r="BL89" s="24" t="s">
        <v>187</v>
      </c>
      <c r="BM89" s="24" t="s">
        <v>3234</v>
      </c>
    </row>
    <row r="90" spans="2:65" s="1" customFormat="1" ht="16.5" customHeight="1">
      <c r="B90" s="41"/>
      <c r="C90" s="192" t="s">
        <v>81</v>
      </c>
      <c r="D90" s="192" t="s">
        <v>182</v>
      </c>
      <c r="E90" s="193" t="s">
        <v>3235</v>
      </c>
      <c r="F90" s="194" t="s">
        <v>3236</v>
      </c>
      <c r="G90" s="195" t="s">
        <v>671</v>
      </c>
      <c r="H90" s="196">
        <v>1</v>
      </c>
      <c r="I90" s="197"/>
      <c r="J90" s="198">
        <f>ROUND(I90*H90,2)</f>
        <v>0</v>
      </c>
      <c r="K90" s="194" t="s">
        <v>23</v>
      </c>
      <c r="L90" s="61"/>
      <c r="M90" s="199" t="s">
        <v>23</v>
      </c>
      <c r="N90" s="200" t="s">
        <v>43</v>
      </c>
      <c r="O90" s="42"/>
      <c r="P90" s="201">
        <f>O90*H90</f>
        <v>0</v>
      </c>
      <c r="Q90" s="201">
        <v>0</v>
      </c>
      <c r="R90" s="201">
        <f>Q90*H90</f>
        <v>0</v>
      </c>
      <c r="S90" s="201">
        <v>0</v>
      </c>
      <c r="T90" s="202">
        <f>S90*H90</f>
        <v>0</v>
      </c>
      <c r="AR90" s="24" t="s">
        <v>187</v>
      </c>
      <c r="AT90" s="24" t="s">
        <v>182</v>
      </c>
      <c r="AU90" s="24" t="s">
        <v>81</v>
      </c>
      <c r="AY90" s="24" t="s">
        <v>180</v>
      </c>
      <c r="BE90" s="203">
        <f>IF(N90="základní",J90,0)</f>
        <v>0</v>
      </c>
      <c r="BF90" s="203">
        <f>IF(N90="snížená",J90,0)</f>
        <v>0</v>
      </c>
      <c r="BG90" s="203">
        <f>IF(N90="zákl. přenesená",J90,0)</f>
        <v>0</v>
      </c>
      <c r="BH90" s="203">
        <f>IF(N90="sníž. přenesená",J90,0)</f>
        <v>0</v>
      </c>
      <c r="BI90" s="203">
        <f>IF(N90="nulová",J90,0)</f>
        <v>0</v>
      </c>
      <c r="BJ90" s="24" t="s">
        <v>79</v>
      </c>
      <c r="BK90" s="203">
        <f>ROUND(I90*H90,2)</f>
        <v>0</v>
      </c>
      <c r="BL90" s="24" t="s">
        <v>187</v>
      </c>
      <c r="BM90" s="24" t="s">
        <v>3237</v>
      </c>
    </row>
    <row r="91" spans="2:63" s="10" customFormat="1" ht="37.35" customHeight="1">
      <c r="B91" s="176"/>
      <c r="C91" s="177"/>
      <c r="D91" s="178" t="s">
        <v>71</v>
      </c>
      <c r="E91" s="179" t="s">
        <v>505</v>
      </c>
      <c r="F91" s="179" t="s">
        <v>3238</v>
      </c>
      <c r="G91" s="177"/>
      <c r="H91" s="177"/>
      <c r="I91" s="180"/>
      <c r="J91" s="181">
        <f>BK91</f>
        <v>0</v>
      </c>
      <c r="K91" s="177"/>
      <c r="L91" s="182"/>
      <c r="M91" s="183"/>
      <c r="N91" s="184"/>
      <c r="O91" s="184"/>
      <c r="P91" s="185">
        <f>P92+P222+P229+P295+P302+P309</f>
        <v>0</v>
      </c>
      <c r="Q91" s="184"/>
      <c r="R91" s="185">
        <f>R92+R222+R229+R295+R302+R309</f>
        <v>0</v>
      </c>
      <c r="S91" s="184"/>
      <c r="T91" s="186">
        <f>T92+T222+T229+T295+T302+T309</f>
        <v>0</v>
      </c>
      <c r="AR91" s="187" t="s">
        <v>195</v>
      </c>
      <c r="AT91" s="188" t="s">
        <v>71</v>
      </c>
      <c r="AU91" s="188" t="s">
        <v>72</v>
      </c>
      <c r="AY91" s="187" t="s">
        <v>180</v>
      </c>
      <c r="BK91" s="189">
        <f>BK92+BK222+BK229+BK295+BK302+BK309</f>
        <v>0</v>
      </c>
    </row>
    <row r="92" spans="2:63" s="10" customFormat="1" ht="19.9" customHeight="1">
      <c r="B92" s="176"/>
      <c r="C92" s="177"/>
      <c r="D92" s="178" t="s">
        <v>71</v>
      </c>
      <c r="E92" s="190" t="s">
        <v>3239</v>
      </c>
      <c r="F92" s="190" t="s">
        <v>3240</v>
      </c>
      <c r="G92" s="177"/>
      <c r="H92" s="177"/>
      <c r="I92" s="180"/>
      <c r="J92" s="191">
        <f>BK92</f>
        <v>0</v>
      </c>
      <c r="K92" s="177"/>
      <c r="L92" s="182"/>
      <c r="M92" s="183"/>
      <c r="N92" s="184"/>
      <c r="O92" s="184"/>
      <c r="P92" s="185">
        <f>SUM(P93:P221)</f>
        <v>0</v>
      </c>
      <c r="Q92" s="184"/>
      <c r="R92" s="185">
        <f>SUM(R93:R221)</f>
        <v>0</v>
      </c>
      <c r="S92" s="184"/>
      <c r="T92" s="186">
        <f>SUM(T93:T221)</f>
        <v>0</v>
      </c>
      <c r="AR92" s="187" t="s">
        <v>195</v>
      </c>
      <c r="AT92" s="188" t="s">
        <v>71</v>
      </c>
      <c r="AU92" s="188" t="s">
        <v>79</v>
      </c>
      <c r="AY92" s="187" t="s">
        <v>180</v>
      </c>
      <c r="BK92" s="189">
        <f>SUM(BK93:BK221)</f>
        <v>0</v>
      </c>
    </row>
    <row r="93" spans="2:65" s="1" customFormat="1" ht="16.5" customHeight="1">
      <c r="B93" s="41"/>
      <c r="C93" s="192" t="s">
        <v>195</v>
      </c>
      <c r="D93" s="192" t="s">
        <v>182</v>
      </c>
      <c r="E93" s="193" t="s">
        <v>1302</v>
      </c>
      <c r="F93" s="194" t="s">
        <v>3241</v>
      </c>
      <c r="G93" s="195" t="s">
        <v>215</v>
      </c>
      <c r="H93" s="196">
        <v>60</v>
      </c>
      <c r="I93" s="197"/>
      <c r="J93" s="198">
        <f aca="true" t="shared" si="0" ref="J93:J132">ROUND(I93*H93,2)</f>
        <v>0</v>
      </c>
      <c r="K93" s="194" t="s">
        <v>23</v>
      </c>
      <c r="L93" s="61"/>
      <c r="M93" s="199" t="s">
        <v>23</v>
      </c>
      <c r="N93" s="200" t="s">
        <v>43</v>
      </c>
      <c r="O93" s="42"/>
      <c r="P93" s="201">
        <f aca="true" t="shared" si="1" ref="P93:P132">O93*H93</f>
        <v>0</v>
      </c>
      <c r="Q93" s="201">
        <v>0</v>
      </c>
      <c r="R93" s="201">
        <f aca="true" t="shared" si="2" ref="R93:R132">Q93*H93</f>
        <v>0</v>
      </c>
      <c r="S93" s="201">
        <v>0</v>
      </c>
      <c r="T93" s="202">
        <f aca="true" t="shared" si="3" ref="T93:T132">S93*H93</f>
        <v>0</v>
      </c>
      <c r="AR93" s="24" t="s">
        <v>559</v>
      </c>
      <c r="AT93" s="24" t="s">
        <v>182</v>
      </c>
      <c r="AU93" s="24" t="s">
        <v>81</v>
      </c>
      <c r="AY93" s="24" t="s">
        <v>180</v>
      </c>
      <c r="BE93" s="203">
        <f aca="true" t="shared" si="4" ref="BE93:BE132">IF(N93="základní",J93,0)</f>
        <v>0</v>
      </c>
      <c r="BF93" s="203">
        <f aca="true" t="shared" si="5" ref="BF93:BF132">IF(N93="snížená",J93,0)</f>
        <v>0</v>
      </c>
      <c r="BG93" s="203">
        <f aca="true" t="shared" si="6" ref="BG93:BG132">IF(N93="zákl. přenesená",J93,0)</f>
        <v>0</v>
      </c>
      <c r="BH93" s="203">
        <f aca="true" t="shared" si="7" ref="BH93:BH132">IF(N93="sníž. přenesená",J93,0)</f>
        <v>0</v>
      </c>
      <c r="BI93" s="203">
        <f aca="true" t="shared" si="8" ref="BI93:BI132">IF(N93="nulová",J93,0)</f>
        <v>0</v>
      </c>
      <c r="BJ93" s="24" t="s">
        <v>79</v>
      </c>
      <c r="BK93" s="203">
        <f aca="true" t="shared" si="9" ref="BK93:BK132">ROUND(I93*H93,2)</f>
        <v>0</v>
      </c>
      <c r="BL93" s="24" t="s">
        <v>559</v>
      </c>
      <c r="BM93" s="24" t="s">
        <v>3242</v>
      </c>
    </row>
    <row r="94" spans="2:65" s="1" customFormat="1" ht="16.5" customHeight="1">
      <c r="B94" s="41"/>
      <c r="C94" s="192" t="s">
        <v>187</v>
      </c>
      <c r="D94" s="192" t="s">
        <v>182</v>
      </c>
      <c r="E94" s="193" t="s">
        <v>1306</v>
      </c>
      <c r="F94" s="194" t="s">
        <v>3243</v>
      </c>
      <c r="G94" s="195" t="s">
        <v>215</v>
      </c>
      <c r="H94" s="196">
        <v>150</v>
      </c>
      <c r="I94" s="197"/>
      <c r="J94" s="198">
        <f t="shared" si="0"/>
        <v>0</v>
      </c>
      <c r="K94" s="194" t="s">
        <v>23</v>
      </c>
      <c r="L94" s="61"/>
      <c r="M94" s="199" t="s">
        <v>23</v>
      </c>
      <c r="N94" s="200" t="s">
        <v>43</v>
      </c>
      <c r="O94" s="42"/>
      <c r="P94" s="201">
        <f t="shared" si="1"/>
        <v>0</v>
      </c>
      <c r="Q94" s="201">
        <v>0</v>
      </c>
      <c r="R94" s="201">
        <f t="shared" si="2"/>
        <v>0</v>
      </c>
      <c r="S94" s="201">
        <v>0</v>
      </c>
      <c r="T94" s="202">
        <f t="shared" si="3"/>
        <v>0</v>
      </c>
      <c r="AR94" s="24" t="s">
        <v>559</v>
      </c>
      <c r="AT94" s="24" t="s">
        <v>182</v>
      </c>
      <c r="AU94" s="24" t="s">
        <v>81</v>
      </c>
      <c r="AY94" s="24" t="s">
        <v>180</v>
      </c>
      <c r="BE94" s="203">
        <f t="shared" si="4"/>
        <v>0</v>
      </c>
      <c r="BF94" s="203">
        <f t="shared" si="5"/>
        <v>0</v>
      </c>
      <c r="BG94" s="203">
        <f t="shared" si="6"/>
        <v>0</v>
      </c>
      <c r="BH94" s="203">
        <f t="shared" si="7"/>
        <v>0</v>
      </c>
      <c r="BI94" s="203">
        <f t="shared" si="8"/>
        <v>0</v>
      </c>
      <c r="BJ94" s="24" t="s">
        <v>79</v>
      </c>
      <c r="BK94" s="203">
        <f t="shared" si="9"/>
        <v>0</v>
      </c>
      <c r="BL94" s="24" t="s">
        <v>559</v>
      </c>
      <c r="BM94" s="24" t="s">
        <v>3244</v>
      </c>
    </row>
    <row r="95" spans="2:65" s="1" customFormat="1" ht="16.5" customHeight="1">
      <c r="B95" s="41"/>
      <c r="C95" s="192" t="s">
        <v>203</v>
      </c>
      <c r="D95" s="192" t="s">
        <v>182</v>
      </c>
      <c r="E95" s="193" t="s">
        <v>1311</v>
      </c>
      <c r="F95" s="194" t="s">
        <v>3245</v>
      </c>
      <c r="G95" s="195" t="s">
        <v>215</v>
      </c>
      <c r="H95" s="196">
        <v>900</v>
      </c>
      <c r="I95" s="197"/>
      <c r="J95" s="198">
        <f t="shared" si="0"/>
        <v>0</v>
      </c>
      <c r="K95" s="194" t="s">
        <v>23</v>
      </c>
      <c r="L95" s="61"/>
      <c r="M95" s="199" t="s">
        <v>23</v>
      </c>
      <c r="N95" s="200" t="s">
        <v>43</v>
      </c>
      <c r="O95" s="42"/>
      <c r="P95" s="201">
        <f t="shared" si="1"/>
        <v>0</v>
      </c>
      <c r="Q95" s="201">
        <v>0</v>
      </c>
      <c r="R95" s="201">
        <f t="shared" si="2"/>
        <v>0</v>
      </c>
      <c r="S95" s="201">
        <v>0</v>
      </c>
      <c r="T95" s="202">
        <f t="shared" si="3"/>
        <v>0</v>
      </c>
      <c r="AR95" s="24" t="s">
        <v>559</v>
      </c>
      <c r="AT95" s="24" t="s">
        <v>182</v>
      </c>
      <c r="AU95" s="24" t="s">
        <v>81</v>
      </c>
      <c r="AY95" s="24" t="s">
        <v>180</v>
      </c>
      <c r="BE95" s="203">
        <f t="shared" si="4"/>
        <v>0</v>
      </c>
      <c r="BF95" s="203">
        <f t="shared" si="5"/>
        <v>0</v>
      </c>
      <c r="BG95" s="203">
        <f t="shared" si="6"/>
        <v>0</v>
      </c>
      <c r="BH95" s="203">
        <f t="shared" si="7"/>
        <v>0</v>
      </c>
      <c r="BI95" s="203">
        <f t="shared" si="8"/>
        <v>0</v>
      </c>
      <c r="BJ95" s="24" t="s">
        <v>79</v>
      </c>
      <c r="BK95" s="203">
        <f t="shared" si="9"/>
        <v>0</v>
      </c>
      <c r="BL95" s="24" t="s">
        <v>559</v>
      </c>
      <c r="BM95" s="24" t="s">
        <v>3246</v>
      </c>
    </row>
    <row r="96" spans="2:65" s="1" customFormat="1" ht="16.5" customHeight="1">
      <c r="B96" s="41"/>
      <c r="C96" s="192" t="s">
        <v>207</v>
      </c>
      <c r="D96" s="192" t="s">
        <v>182</v>
      </c>
      <c r="E96" s="193" t="s">
        <v>1316</v>
      </c>
      <c r="F96" s="194" t="s">
        <v>3247</v>
      </c>
      <c r="G96" s="195" t="s">
        <v>215</v>
      </c>
      <c r="H96" s="196">
        <v>400</v>
      </c>
      <c r="I96" s="197"/>
      <c r="J96" s="198">
        <f t="shared" si="0"/>
        <v>0</v>
      </c>
      <c r="K96" s="194" t="s">
        <v>23</v>
      </c>
      <c r="L96" s="61"/>
      <c r="M96" s="199" t="s">
        <v>23</v>
      </c>
      <c r="N96" s="200" t="s">
        <v>43</v>
      </c>
      <c r="O96" s="42"/>
      <c r="P96" s="201">
        <f t="shared" si="1"/>
        <v>0</v>
      </c>
      <c r="Q96" s="201">
        <v>0</v>
      </c>
      <c r="R96" s="201">
        <f t="shared" si="2"/>
        <v>0</v>
      </c>
      <c r="S96" s="201">
        <v>0</v>
      </c>
      <c r="T96" s="202">
        <f t="shared" si="3"/>
        <v>0</v>
      </c>
      <c r="AR96" s="24" t="s">
        <v>559</v>
      </c>
      <c r="AT96" s="24" t="s">
        <v>182</v>
      </c>
      <c r="AU96" s="24" t="s">
        <v>81</v>
      </c>
      <c r="AY96" s="24" t="s">
        <v>180</v>
      </c>
      <c r="BE96" s="203">
        <f t="shared" si="4"/>
        <v>0</v>
      </c>
      <c r="BF96" s="203">
        <f t="shared" si="5"/>
        <v>0</v>
      </c>
      <c r="BG96" s="203">
        <f t="shared" si="6"/>
        <v>0</v>
      </c>
      <c r="BH96" s="203">
        <f t="shared" si="7"/>
        <v>0</v>
      </c>
      <c r="BI96" s="203">
        <f t="shared" si="8"/>
        <v>0</v>
      </c>
      <c r="BJ96" s="24" t="s">
        <v>79</v>
      </c>
      <c r="BK96" s="203">
        <f t="shared" si="9"/>
        <v>0</v>
      </c>
      <c r="BL96" s="24" t="s">
        <v>559</v>
      </c>
      <c r="BM96" s="24" t="s">
        <v>3248</v>
      </c>
    </row>
    <row r="97" spans="2:65" s="1" customFormat="1" ht="16.5" customHeight="1">
      <c r="B97" s="41"/>
      <c r="C97" s="192" t="s">
        <v>212</v>
      </c>
      <c r="D97" s="192" t="s">
        <v>182</v>
      </c>
      <c r="E97" s="193" t="s">
        <v>1321</v>
      </c>
      <c r="F97" s="194" t="s">
        <v>3249</v>
      </c>
      <c r="G97" s="195" t="s">
        <v>215</v>
      </c>
      <c r="H97" s="196">
        <v>75</v>
      </c>
      <c r="I97" s="197"/>
      <c r="J97" s="198">
        <f t="shared" si="0"/>
        <v>0</v>
      </c>
      <c r="K97" s="194" t="s">
        <v>23</v>
      </c>
      <c r="L97" s="61"/>
      <c r="M97" s="199" t="s">
        <v>23</v>
      </c>
      <c r="N97" s="200" t="s">
        <v>43</v>
      </c>
      <c r="O97" s="42"/>
      <c r="P97" s="201">
        <f t="shared" si="1"/>
        <v>0</v>
      </c>
      <c r="Q97" s="201">
        <v>0</v>
      </c>
      <c r="R97" s="201">
        <f t="shared" si="2"/>
        <v>0</v>
      </c>
      <c r="S97" s="201">
        <v>0</v>
      </c>
      <c r="T97" s="202">
        <f t="shared" si="3"/>
        <v>0</v>
      </c>
      <c r="AR97" s="24" t="s">
        <v>559</v>
      </c>
      <c r="AT97" s="24" t="s">
        <v>182</v>
      </c>
      <c r="AU97" s="24" t="s">
        <v>81</v>
      </c>
      <c r="AY97" s="24" t="s">
        <v>180</v>
      </c>
      <c r="BE97" s="203">
        <f t="shared" si="4"/>
        <v>0</v>
      </c>
      <c r="BF97" s="203">
        <f t="shared" si="5"/>
        <v>0</v>
      </c>
      <c r="BG97" s="203">
        <f t="shared" si="6"/>
        <v>0</v>
      </c>
      <c r="BH97" s="203">
        <f t="shared" si="7"/>
        <v>0</v>
      </c>
      <c r="BI97" s="203">
        <f t="shared" si="8"/>
        <v>0</v>
      </c>
      <c r="BJ97" s="24" t="s">
        <v>79</v>
      </c>
      <c r="BK97" s="203">
        <f t="shared" si="9"/>
        <v>0</v>
      </c>
      <c r="BL97" s="24" t="s">
        <v>559</v>
      </c>
      <c r="BM97" s="24" t="s">
        <v>3250</v>
      </c>
    </row>
    <row r="98" spans="2:65" s="1" customFormat="1" ht="16.5" customHeight="1">
      <c r="B98" s="41"/>
      <c r="C98" s="192" t="s">
        <v>218</v>
      </c>
      <c r="D98" s="192" t="s">
        <v>182</v>
      </c>
      <c r="E98" s="193" t="s">
        <v>1326</v>
      </c>
      <c r="F98" s="194" t="s">
        <v>3251</v>
      </c>
      <c r="G98" s="195" t="s">
        <v>215</v>
      </c>
      <c r="H98" s="196">
        <v>20</v>
      </c>
      <c r="I98" s="197"/>
      <c r="J98" s="198">
        <f t="shared" si="0"/>
        <v>0</v>
      </c>
      <c r="K98" s="194" t="s">
        <v>23</v>
      </c>
      <c r="L98" s="61"/>
      <c r="M98" s="199" t="s">
        <v>23</v>
      </c>
      <c r="N98" s="200" t="s">
        <v>43</v>
      </c>
      <c r="O98" s="42"/>
      <c r="P98" s="201">
        <f t="shared" si="1"/>
        <v>0</v>
      </c>
      <c r="Q98" s="201">
        <v>0</v>
      </c>
      <c r="R98" s="201">
        <f t="shared" si="2"/>
        <v>0</v>
      </c>
      <c r="S98" s="201">
        <v>0</v>
      </c>
      <c r="T98" s="202">
        <f t="shared" si="3"/>
        <v>0</v>
      </c>
      <c r="AR98" s="24" t="s">
        <v>559</v>
      </c>
      <c r="AT98" s="24" t="s">
        <v>182</v>
      </c>
      <c r="AU98" s="24" t="s">
        <v>81</v>
      </c>
      <c r="AY98" s="24" t="s">
        <v>180</v>
      </c>
      <c r="BE98" s="203">
        <f t="shared" si="4"/>
        <v>0</v>
      </c>
      <c r="BF98" s="203">
        <f t="shared" si="5"/>
        <v>0</v>
      </c>
      <c r="BG98" s="203">
        <f t="shared" si="6"/>
        <v>0</v>
      </c>
      <c r="BH98" s="203">
        <f t="shared" si="7"/>
        <v>0</v>
      </c>
      <c r="BI98" s="203">
        <f t="shared" si="8"/>
        <v>0</v>
      </c>
      <c r="BJ98" s="24" t="s">
        <v>79</v>
      </c>
      <c r="BK98" s="203">
        <f t="shared" si="9"/>
        <v>0</v>
      </c>
      <c r="BL98" s="24" t="s">
        <v>559</v>
      </c>
      <c r="BM98" s="24" t="s">
        <v>3252</v>
      </c>
    </row>
    <row r="99" spans="2:65" s="1" customFormat="1" ht="16.5" customHeight="1">
      <c r="B99" s="41"/>
      <c r="C99" s="192" t="s">
        <v>224</v>
      </c>
      <c r="D99" s="192" t="s">
        <v>182</v>
      </c>
      <c r="E99" s="193" t="s">
        <v>1331</v>
      </c>
      <c r="F99" s="194" t="s">
        <v>3253</v>
      </c>
      <c r="G99" s="195" t="s">
        <v>215</v>
      </c>
      <c r="H99" s="196">
        <v>45</v>
      </c>
      <c r="I99" s="197"/>
      <c r="J99" s="198">
        <f t="shared" si="0"/>
        <v>0</v>
      </c>
      <c r="K99" s="194" t="s">
        <v>23</v>
      </c>
      <c r="L99" s="61"/>
      <c r="M99" s="199" t="s">
        <v>23</v>
      </c>
      <c r="N99" s="200" t="s">
        <v>43</v>
      </c>
      <c r="O99" s="42"/>
      <c r="P99" s="201">
        <f t="shared" si="1"/>
        <v>0</v>
      </c>
      <c r="Q99" s="201">
        <v>0</v>
      </c>
      <c r="R99" s="201">
        <f t="shared" si="2"/>
        <v>0</v>
      </c>
      <c r="S99" s="201">
        <v>0</v>
      </c>
      <c r="T99" s="202">
        <f t="shared" si="3"/>
        <v>0</v>
      </c>
      <c r="AR99" s="24" t="s">
        <v>559</v>
      </c>
      <c r="AT99" s="24" t="s">
        <v>182</v>
      </c>
      <c r="AU99" s="24" t="s">
        <v>81</v>
      </c>
      <c r="AY99" s="24" t="s">
        <v>180</v>
      </c>
      <c r="BE99" s="203">
        <f t="shared" si="4"/>
        <v>0</v>
      </c>
      <c r="BF99" s="203">
        <f t="shared" si="5"/>
        <v>0</v>
      </c>
      <c r="BG99" s="203">
        <f t="shared" si="6"/>
        <v>0</v>
      </c>
      <c r="BH99" s="203">
        <f t="shared" si="7"/>
        <v>0</v>
      </c>
      <c r="BI99" s="203">
        <f t="shared" si="8"/>
        <v>0</v>
      </c>
      <c r="BJ99" s="24" t="s">
        <v>79</v>
      </c>
      <c r="BK99" s="203">
        <f t="shared" si="9"/>
        <v>0</v>
      </c>
      <c r="BL99" s="24" t="s">
        <v>559</v>
      </c>
      <c r="BM99" s="24" t="s">
        <v>3254</v>
      </c>
    </row>
    <row r="100" spans="2:65" s="1" customFormat="1" ht="16.5" customHeight="1">
      <c r="B100" s="41"/>
      <c r="C100" s="192" t="s">
        <v>231</v>
      </c>
      <c r="D100" s="192" t="s">
        <v>182</v>
      </c>
      <c r="E100" s="193" t="s">
        <v>1335</v>
      </c>
      <c r="F100" s="194" t="s">
        <v>3255</v>
      </c>
      <c r="G100" s="195" t="s">
        <v>215</v>
      </c>
      <c r="H100" s="196">
        <v>25</v>
      </c>
      <c r="I100" s="197"/>
      <c r="J100" s="198">
        <f t="shared" si="0"/>
        <v>0</v>
      </c>
      <c r="K100" s="194" t="s">
        <v>23</v>
      </c>
      <c r="L100" s="61"/>
      <c r="M100" s="199" t="s">
        <v>23</v>
      </c>
      <c r="N100" s="200" t="s">
        <v>43</v>
      </c>
      <c r="O100" s="42"/>
      <c r="P100" s="201">
        <f t="shared" si="1"/>
        <v>0</v>
      </c>
      <c r="Q100" s="201">
        <v>0</v>
      </c>
      <c r="R100" s="201">
        <f t="shared" si="2"/>
        <v>0</v>
      </c>
      <c r="S100" s="201">
        <v>0</v>
      </c>
      <c r="T100" s="202">
        <f t="shared" si="3"/>
        <v>0</v>
      </c>
      <c r="AR100" s="24" t="s">
        <v>559</v>
      </c>
      <c r="AT100" s="24" t="s">
        <v>182</v>
      </c>
      <c r="AU100" s="24" t="s">
        <v>81</v>
      </c>
      <c r="AY100" s="24" t="s">
        <v>180</v>
      </c>
      <c r="BE100" s="203">
        <f t="shared" si="4"/>
        <v>0</v>
      </c>
      <c r="BF100" s="203">
        <f t="shared" si="5"/>
        <v>0</v>
      </c>
      <c r="BG100" s="203">
        <f t="shared" si="6"/>
        <v>0</v>
      </c>
      <c r="BH100" s="203">
        <f t="shared" si="7"/>
        <v>0</v>
      </c>
      <c r="BI100" s="203">
        <f t="shared" si="8"/>
        <v>0</v>
      </c>
      <c r="BJ100" s="24" t="s">
        <v>79</v>
      </c>
      <c r="BK100" s="203">
        <f t="shared" si="9"/>
        <v>0</v>
      </c>
      <c r="BL100" s="24" t="s">
        <v>559</v>
      </c>
      <c r="BM100" s="24" t="s">
        <v>3256</v>
      </c>
    </row>
    <row r="101" spans="2:65" s="1" customFormat="1" ht="16.5" customHeight="1">
      <c r="B101" s="41"/>
      <c r="C101" s="192" t="s">
        <v>235</v>
      </c>
      <c r="D101" s="192" t="s">
        <v>182</v>
      </c>
      <c r="E101" s="193" t="s">
        <v>1340</v>
      </c>
      <c r="F101" s="194" t="s">
        <v>3257</v>
      </c>
      <c r="G101" s="195" t="s">
        <v>215</v>
      </c>
      <c r="H101" s="196">
        <v>25</v>
      </c>
      <c r="I101" s="197"/>
      <c r="J101" s="198">
        <f t="shared" si="0"/>
        <v>0</v>
      </c>
      <c r="K101" s="194" t="s">
        <v>23</v>
      </c>
      <c r="L101" s="61"/>
      <c r="M101" s="199" t="s">
        <v>23</v>
      </c>
      <c r="N101" s="200" t="s">
        <v>43</v>
      </c>
      <c r="O101" s="42"/>
      <c r="P101" s="201">
        <f t="shared" si="1"/>
        <v>0</v>
      </c>
      <c r="Q101" s="201">
        <v>0</v>
      </c>
      <c r="R101" s="201">
        <f t="shared" si="2"/>
        <v>0</v>
      </c>
      <c r="S101" s="201">
        <v>0</v>
      </c>
      <c r="T101" s="202">
        <f t="shared" si="3"/>
        <v>0</v>
      </c>
      <c r="AR101" s="24" t="s">
        <v>559</v>
      </c>
      <c r="AT101" s="24" t="s">
        <v>182</v>
      </c>
      <c r="AU101" s="24" t="s">
        <v>81</v>
      </c>
      <c r="AY101" s="24" t="s">
        <v>180</v>
      </c>
      <c r="BE101" s="203">
        <f t="shared" si="4"/>
        <v>0</v>
      </c>
      <c r="BF101" s="203">
        <f t="shared" si="5"/>
        <v>0</v>
      </c>
      <c r="BG101" s="203">
        <f t="shared" si="6"/>
        <v>0</v>
      </c>
      <c r="BH101" s="203">
        <f t="shared" si="7"/>
        <v>0</v>
      </c>
      <c r="BI101" s="203">
        <f t="shared" si="8"/>
        <v>0</v>
      </c>
      <c r="BJ101" s="24" t="s">
        <v>79</v>
      </c>
      <c r="BK101" s="203">
        <f t="shared" si="9"/>
        <v>0</v>
      </c>
      <c r="BL101" s="24" t="s">
        <v>559</v>
      </c>
      <c r="BM101" s="24" t="s">
        <v>3258</v>
      </c>
    </row>
    <row r="102" spans="2:65" s="1" customFormat="1" ht="16.5" customHeight="1">
      <c r="B102" s="41"/>
      <c r="C102" s="192" t="s">
        <v>242</v>
      </c>
      <c r="D102" s="192" t="s">
        <v>182</v>
      </c>
      <c r="E102" s="193" t="s">
        <v>1345</v>
      </c>
      <c r="F102" s="194" t="s">
        <v>3259</v>
      </c>
      <c r="G102" s="195" t="s">
        <v>215</v>
      </c>
      <c r="H102" s="196">
        <v>95</v>
      </c>
      <c r="I102" s="197"/>
      <c r="J102" s="198">
        <f t="shared" si="0"/>
        <v>0</v>
      </c>
      <c r="K102" s="194" t="s">
        <v>23</v>
      </c>
      <c r="L102" s="61"/>
      <c r="M102" s="199" t="s">
        <v>23</v>
      </c>
      <c r="N102" s="200" t="s">
        <v>43</v>
      </c>
      <c r="O102" s="42"/>
      <c r="P102" s="201">
        <f t="shared" si="1"/>
        <v>0</v>
      </c>
      <c r="Q102" s="201">
        <v>0</v>
      </c>
      <c r="R102" s="201">
        <f t="shared" si="2"/>
        <v>0</v>
      </c>
      <c r="S102" s="201">
        <v>0</v>
      </c>
      <c r="T102" s="202">
        <f t="shared" si="3"/>
        <v>0</v>
      </c>
      <c r="AR102" s="24" t="s">
        <v>559</v>
      </c>
      <c r="AT102" s="24" t="s">
        <v>182</v>
      </c>
      <c r="AU102" s="24" t="s">
        <v>81</v>
      </c>
      <c r="AY102" s="24" t="s">
        <v>180</v>
      </c>
      <c r="BE102" s="203">
        <f t="shared" si="4"/>
        <v>0</v>
      </c>
      <c r="BF102" s="203">
        <f t="shared" si="5"/>
        <v>0</v>
      </c>
      <c r="BG102" s="203">
        <f t="shared" si="6"/>
        <v>0</v>
      </c>
      <c r="BH102" s="203">
        <f t="shared" si="7"/>
        <v>0</v>
      </c>
      <c r="BI102" s="203">
        <f t="shared" si="8"/>
        <v>0</v>
      </c>
      <c r="BJ102" s="24" t="s">
        <v>79</v>
      </c>
      <c r="BK102" s="203">
        <f t="shared" si="9"/>
        <v>0</v>
      </c>
      <c r="BL102" s="24" t="s">
        <v>559</v>
      </c>
      <c r="BM102" s="24" t="s">
        <v>3260</v>
      </c>
    </row>
    <row r="103" spans="2:65" s="1" customFormat="1" ht="16.5" customHeight="1">
      <c r="B103" s="41"/>
      <c r="C103" s="192" t="s">
        <v>246</v>
      </c>
      <c r="D103" s="192" t="s">
        <v>182</v>
      </c>
      <c r="E103" s="193" t="s">
        <v>1350</v>
      </c>
      <c r="F103" s="194" t="s">
        <v>3261</v>
      </c>
      <c r="G103" s="195" t="s">
        <v>215</v>
      </c>
      <c r="H103" s="196">
        <v>35</v>
      </c>
      <c r="I103" s="197"/>
      <c r="J103" s="198">
        <f t="shared" si="0"/>
        <v>0</v>
      </c>
      <c r="K103" s="194" t="s">
        <v>23</v>
      </c>
      <c r="L103" s="61"/>
      <c r="M103" s="199" t="s">
        <v>23</v>
      </c>
      <c r="N103" s="200" t="s">
        <v>43</v>
      </c>
      <c r="O103" s="42"/>
      <c r="P103" s="201">
        <f t="shared" si="1"/>
        <v>0</v>
      </c>
      <c r="Q103" s="201">
        <v>0</v>
      </c>
      <c r="R103" s="201">
        <f t="shared" si="2"/>
        <v>0</v>
      </c>
      <c r="S103" s="201">
        <v>0</v>
      </c>
      <c r="T103" s="202">
        <f t="shared" si="3"/>
        <v>0</v>
      </c>
      <c r="AR103" s="24" t="s">
        <v>559</v>
      </c>
      <c r="AT103" s="24" t="s">
        <v>182</v>
      </c>
      <c r="AU103" s="24" t="s">
        <v>81</v>
      </c>
      <c r="AY103" s="24" t="s">
        <v>180</v>
      </c>
      <c r="BE103" s="203">
        <f t="shared" si="4"/>
        <v>0</v>
      </c>
      <c r="BF103" s="203">
        <f t="shared" si="5"/>
        <v>0</v>
      </c>
      <c r="BG103" s="203">
        <f t="shared" si="6"/>
        <v>0</v>
      </c>
      <c r="BH103" s="203">
        <f t="shared" si="7"/>
        <v>0</v>
      </c>
      <c r="BI103" s="203">
        <f t="shared" si="8"/>
        <v>0</v>
      </c>
      <c r="BJ103" s="24" t="s">
        <v>79</v>
      </c>
      <c r="BK103" s="203">
        <f t="shared" si="9"/>
        <v>0</v>
      </c>
      <c r="BL103" s="24" t="s">
        <v>559</v>
      </c>
      <c r="BM103" s="24" t="s">
        <v>3262</v>
      </c>
    </row>
    <row r="104" spans="2:65" s="1" customFormat="1" ht="16.5" customHeight="1">
      <c r="B104" s="41"/>
      <c r="C104" s="192" t="s">
        <v>253</v>
      </c>
      <c r="D104" s="192" t="s">
        <v>182</v>
      </c>
      <c r="E104" s="193" t="s">
        <v>1354</v>
      </c>
      <c r="F104" s="194" t="s">
        <v>3263</v>
      </c>
      <c r="G104" s="195" t="s">
        <v>671</v>
      </c>
      <c r="H104" s="196">
        <v>17</v>
      </c>
      <c r="I104" s="197"/>
      <c r="J104" s="198">
        <f t="shared" si="0"/>
        <v>0</v>
      </c>
      <c r="K104" s="194" t="s">
        <v>23</v>
      </c>
      <c r="L104" s="61"/>
      <c r="M104" s="199" t="s">
        <v>23</v>
      </c>
      <c r="N104" s="200" t="s">
        <v>43</v>
      </c>
      <c r="O104" s="42"/>
      <c r="P104" s="201">
        <f t="shared" si="1"/>
        <v>0</v>
      </c>
      <c r="Q104" s="201">
        <v>0</v>
      </c>
      <c r="R104" s="201">
        <f t="shared" si="2"/>
        <v>0</v>
      </c>
      <c r="S104" s="201">
        <v>0</v>
      </c>
      <c r="T104" s="202">
        <f t="shared" si="3"/>
        <v>0</v>
      </c>
      <c r="AR104" s="24" t="s">
        <v>559</v>
      </c>
      <c r="AT104" s="24" t="s">
        <v>182</v>
      </c>
      <c r="AU104" s="24" t="s">
        <v>81</v>
      </c>
      <c r="AY104" s="24" t="s">
        <v>180</v>
      </c>
      <c r="BE104" s="203">
        <f t="shared" si="4"/>
        <v>0</v>
      </c>
      <c r="BF104" s="203">
        <f t="shared" si="5"/>
        <v>0</v>
      </c>
      <c r="BG104" s="203">
        <f t="shared" si="6"/>
        <v>0</v>
      </c>
      <c r="BH104" s="203">
        <f t="shared" si="7"/>
        <v>0</v>
      </c>
      <c r="BI104" s="203">
        <f t="shared" si="8"/>
        <v>0</v>
      </c>
      <c r="BJ104" s="24" t="s">
        <v>79</v>
      </c>
      <c r="BK104" s="203">
        <f t="shared" si="9"/>
        <v>0</v>
      </c>
      <c r="BL104" s="24" t="s">
        <v>559</v>
      </c>
      <c r="BM104" s="24" t="s">
        <v>3264</v>
      </c>
    </row>
    <row r="105" spans="2:65" s="1" customFormat="1" ht="16.5" customHeight="1">
      <c r="B105" s="41"/>
      <c r="C105" s="192" t="s">
        <v>10</v>
      </c>
      <c r="D105" s="192" t="s">
        <v>182</v>
      </c>
      <c r="E105" s="193" t="s">
        <v>1358</v>
      </c>
      <c r="F105" s="194" t="s">
        <v>3265</v>
      </c>
      <c r="G105" s="195" t="s">
        <v>924</v>
      </c>
      <c r="H105" s="196">
        <v>48</v>
      </c>
      <c r="I105" s="197"/>
      <c r="J105" s="198">
        <f t="shared" si="0"/>
        <v>0</v>
      </c>
      <c r="K105" s="194" t="s">
        <v>23</v>
      </c>
      <c r="L105" s="61"/>
      <c r="M105" s="199" t="s">
        <v>23</v>
      </c>
      <c r="N105" s="200" t="s">
        <v>43</v>
      </c>
      <c r="O105" s="42"/>
      <c r="P105" s="201">
        <f t="shared" si="1"/>
        <v>0</v>
      </c>
      <c r="Q105" s="201">
        <v>0</v>
      </c>
      <c r="R105" s="201">
        <f t="shared" si="2"/>
        <v>0</v>
      </c>
      <c r="S105" s="201">
        <v>0</v>
      </c>
      <c r="T105" s="202">
        <f t="shared" si="3"/>
        <v>0</v>
      </c>
      <c r="AR105" s="24" t="s">
        <v>559</v>
      </c>
      <c r="AT105" s="24" t="s">
        <v>182</v>
      </c>
      <c r="AU105" s="24" t="s">
        <v>81</v>
      </c>
      <c r="AY105" s="24" t="s">
        <v>180</v>
      </c>
      <c r="BE105" s="203">
        <f t="shared" si="4"/>
        <v>0</v>
      </c>
      <c r="BF105" s="203">
        <f t="shared" si="5"/>
        <v>0</v>
      </c>
      <c r="BG105" s="203">
        <f t="shared" si="6"/>
        <v>0</v>
      </c>
      <c r="BH105" s="203">
        <f t="shared" si="7"/>
        <v>0</v>
      </c>
      <c r="BI105" s="203">
        <f t="shared" si="8"/>
        <v>0</v>
      </c>
      <c r="BJ105" s="24" t="s">
        <v>79</v>
      </c>
      <c r="BK105" s="203">
        <f t="shared" si="9"/>
        <v>0</v>
      </c>
      <c r="BL105" s="24" t="s">
        <v>559</v>
      </c>
      <c r="BM105" s="24" t="s">
        <v>3266</v>
      </c>
    </row>
    <row r="106" spans="2:65" s="1" customFormat="1" ht="16.5" customHeight="1">
      <c r="B106" s="41"/>
      <c r="C106" s="192" t="s">
        <v>262</v>
      </c>
      <c r="D106" s="192" t="s">
        <v>182</v>
      </c>
      <c r="E106" s="193" t="s">
        <v>1362</v>
      </c>
      <c r="F106" s="194" t="s">
        <v>3267</v>
      </c>
      <c r="G106" s="195" t="s">
        <v>671</v>
      </c>
      <c r="H106" s="196">
        <v>3</v>
      </c>
      <c r="I106" s="197"/>
      <c r="J106" s="198">
        <f t="shared" si="0"/>
        <v>0</v>
      </c>
      <c r="K106" s="194" t="s">
        <v>23</v>
      </c>
      <c r="L106" s="61"/>
      <c r="M106" s="199" t="s">
        <v>23</v>
      </c>
      <c r="N106" s="200" t="s">
        <v>43</v>
      </c>
      <c r="O106" s="42"/>
      <c r="P106" s="201">
        <f t="shared" si="1"/>
        <v>0</v>
      </c>
      <c r="Q106" s="201">
        <v>0</v>
      </c>
      <c r="R106" s="201">
        <f t="shared" si="2"/>
        <v>0</v>
      </c>
      <c r="S106" s="201">
        <v>0</v>
      </c>
      <c r="T106" s="202">
        <f t="shared" si="3"/>
        <v>0</v>
      </c>
      <c r="AR106" s="24" t="s">
        <v>559</v>
      </c>
      <c r="AT106" s="24" t="s">
        <v>182</v>
      </c>
      <c r="AU106" s="24" t="s">
        <v>81</v>
      </c>
      <c r="AY106" s="24" t="s">
        <v>180</v>
      </c>
      <c r="BE106" s="203">
        <f t="shared" si="4"/>
        <v>0</v>
      </c>
      <c r="BF106" s="203">
        <f t="shared" si="5"/>
        <v>0</v>
      </c>
      <c r="BG106" s="203">
        <f t="shared" si="6"/>
        <v>0</v>
      </c>
      <c r="BH106" s="203">
        <f t="shared" si="7"/>
        <v>0</v>
      </c>
      <c r="BI106" s="203">
        <f t="shared" si="8"/>
        <v>0</v>
      </c>
      <c r="BJ106" s="24" t="s">
        <v>79</v>
      </c>
      <c r="BK106" s="203">
        <f t="shared" si="9"/>
        <v>0</v>
      </c>
      <c r="BL106" s="24" t="s">
        <v>559</v>
      </c>
      <c r="BM106" s="24" t="s">
        <v>3268</v>
      </c>
    </row>
    <row r="107" spans="2:65" s="1" customFormat="1" ht="16.5" customHeight="1">
      <c r="B107" s="41"/>
      <c r="C107" s="192" t="s">
        <v>266</v>
      </c>
      <c r="D107" s="192" t="s">
        <v>182</v>
      </c>
      <c r="E107" s="193" t="s">
        <v>1367</v>
      </c>
      <c r="F107" s="194" t="s">
        <v>3269</v>
      </c>
      <c r="G107" s="195" t="s">
        <v>671</v>
      </c>
      <c r="H107" s="196">
        <v>39</v>
      </c>
      <c r="I107" s="197"/>
      <c r="J107" s="198">
        <f t="shared" si="0"/>
        <v>0</v>
      </c>
      <c r="K107" s="194" t="s">
        <v>23</v>
      </c>
      <c r="L107" s="61"/>
      <c r="M107" s="199" t="s">
        <v>23</v>
      </c>
      <c r="N107" s="200" t="s">
        <v>43</v>
      </c>
      <c r="O107" s="42"/>
      <c r="P107" s="201">
        <f t="shared" si="1"/>
        <v>0</v>
      </c>
      <c r="Q107" s="201">
        <v>0</v>
      </c>
      <c r="R107" s="201">
        <f t="shared" si="2"/>
        <v>0</v>
      </c>
      <c r="S107" s="201">
        <v>0</v>
      </c>
      <c r="T107" s="202">
        <f t="shared" si="3"/>
        <v>0</v>
      </c>
      <c r="AR107" s="24" t="s">
        <v>559</v>
      </c>
      <c r="AT107" s="24" t="s">
        <v>182</v>
      </c>
      <c r="AU107" s="24" t="s">
        <v>81</v>
      </c>
      <c r="AY107" s="24" t="s">
        <v>180</v>
      </c>
      <c r="BE107" s="203">
        <f t="shared" si="4"/>
        <v>0</v>
      </c>
      <c r="BF107" s="203">
        <f t="shared" si="5"/>
        <v>0</v>
      </c>
      <c r="BG107" s="203">
        <f t="shared" si="6"/>
        <v>0</v>
      </c>
      <c r="BH107" s="203">
        <f t="shared" si="7"/>
        <v>0</v>
      </c>
      <c r="BI107" s="203">
        <f t="shared" si="8"/>
        <v>0</v>
      </c>
      <c r="BJ107" s="24" t="s">
        <v>79</v>
      </c>
      <c r="BK107" s="203">
        <f t="shared" si="9"/>
        <v>0</v>
      </c>
      <c r="BL107" s="24" t="s">
        <v>559</v>
      </c>
      <c r="BM107" s="24" t="s">
        <v>3270</v>
      </c>
    </row>
    <row r="108" spans="2:65" s="1" customFormat="1" ht="16.5" customHeight="1">
      <c r="B108" s="41"/>
      <c r="C108" s="192" t="s">
        <v>271</v>
      </c>
      <c r="D108" s="192" t="s">
        <v>182</v>
      </c>
      <c r="E108" s="193" t="s">
        <v>1371</v>
      </c>
      <c r="F108" s="194" t="s">
        <v>3271</v>
      </c>
      <c r="G108" s="195" t="s">
        <v>671</v>
      </c>
      <c r="H108" s="196">
        <v>90</v>
      </c>
      <c r="I108" s="197"/>
      <c r="J108" s="198">
        <f t="shared" si="0"/>
        <v>0</v>
      </c>
      <c r="K108" s="194" t="s">
        <v>23</v>
      </c>
      <c r="L108" s="61"/>
      <c r="M108" s="199" t="s">
        <v>23</v>
      </c>
      <c r="N108" s="200" t="s">
        <v>43</v>
      </c>
      <c r="O108" s="42"/>
      <c r="P108" s="201">
        <f t="shared" si="1"/>
        <v>0</v>
      </c>
      <c r="Q108" s="201">
        <v>0</v>
      </c>
      <c r="R108" s="201">
        <f t="shared" si="2"/>
        <v>0</v>
      </c>
      <c r="S108" s="201">
        <v>0</v>
      </c>
      <c r="T108" s="202">
        <f t="shared" si="3"/>
        <v>0</v>
      </c>
      <c r="AR108" s="24" t="s">
        <v>559</v>
      </c>
      <c r="AT108" s="24" t="s">
        <v>182</v>
      </c>
      <c r="AU108" s="24" t="s">
        <v>81</v>
      </c>
      <c r="AY108" s="24" t="s">
        <v>180</v>
      </c>
      <c r="BE108" s="203">
        <f t="shared" si="4"/>
        <v>0</v>
      </c>
      <c r="BF108" s="203">
        <f t="shared" si="5"/>
        <v>0</v>
      </c>
      <c r="BG108" s="203">
        <f t="shared" si="6"/>
        <v>0</v>
      </c>
      <c r="BH108" s="203">
        <f t="shared" si="7"/>
        <v>0</v>
      </c>
      <c r="BI108" s="203">
        <f t="shared" si="8"/>
        <v>0</v>
      </c>
      <c r="BJ108" s="24" t="s">
        <v>79</v>
      </c>
      <c r="BK108" s="203">
        <f t="shared" si="9"/>
        <v>0</v>
      </c>
      <c r="BL108" s="24" t="s">
        <v>559</v>
      </c>
      <c r="BM108" s="24" t="s">
        <v>3272</v>
      </c>
    </row>
    <row r="109" spans="2:65" s="1" customFormat="1" ht="16.5" customHeight="1">
      <c r="B109" s="41"/>
      <c r="C109" s="192" t="s">
        <v>275</v>
      </c>
      <c r="D109" s="192" t="s">
        <v>182</v>
      </c>
      <c r="E109" s="193" t="s">
        <v>1376</v>
      </c>
      <c r="F109" s="194" t="s">
        <v>3273</v>
      </c>
      <c r="G109" s="195" t="s">
        <v>671</v>
      </c>
      <c r="H109" s="196">
        <v>17</v>
      </c>
      <c r="I109" s="197"/>
      <c r="J109" s="198">
        <f t="shared" si="0"/>
        <v>0</v>
      </c>
      <c r="K109" s="194" t="s">
        <v>23</v>
      </c>
      <c r="L109" s="61"/>
      <c r="M109" s="199" t="s">
        <v>23</v>
      </c>
      <c r="N109" s="200" t="s">
        <v>43</v>
      </c>
      <c r="O109" s="42"/>
      <c r="P109" s="201">
        <f t="shared" si="1"/>
        <v>0</v>
      </c>
      <c r="Q109" s="201">
        <v>0</v>
      </c>
      <c r="R109" s="201">
        <f t="shared" si="2"/>
        <v>0</v>
      </c>
      <c r="S109" s="201">
        <v>0</v>
      </c>
      <c r="T109" s="202">
        <f t="shared" si="3"/>
        <v>0</v>
      </c>
      <c r="AR109" s="24" t="s">
        <v>559</v>
      </c>
      <c r="AT109" s="24" t="s">
        <v>182</v>
      </c>
      <c r="AU109" s="24" t="s">
        <v>81</v>
      </c>
      <c r="AY109" s="24" t="s">
        <v>180</v>
      </c>
      <c r="BE109" s="203">
        <f t="shared" si="4"/>
        <v>0</v>
      </c>
      <c r="BF109" s="203">
        <f t="shared" si="5"/>
        <v>0</v>
      </c>
      <c r="BG109" s="203">
        <f t="shared" si="6"/>
        <v>0</v>
      </c>
      <c r="BH109" s="203">
        <f t="shared" si="7"/>
        <v>0</v>
      </c>
      <c r="BI109" s="203">
        <f t="shared" si="8"/>
        <v>0</v>
      </c>
      <c r="BJ109" s="24" t="s">
        <v>79</v>
      </c>
      <c r="BK109" s="203">
        <f t="shared" si="9"/>
        <v>0</v>
      </c>
      <c r="BL109" s="24" t="s">
        <v>559</v>
      </c>
      <c r="BM109" s="24" t="s">
        <v>3274</v>
      </c>
    </row>
    <row r="110" spans="2:65" s="1" customFormat="1" ht="16.5" customHeight="1">
      <c r="B110" s="41"/>
      <c r="C110" s="192" t="s">
        <v>280</v>
      </c>
      <c r="D110" s="192" t="s">
        <v>182</v>
      </c>
      <c r="E110" s="193" t="s">
        <v>1380</v>
      </c>
      <c r="F110" s="194" t="s">
        <v>3275</v>
      </c>
      <c r="G110" s="195" t="s">
        <v>671</v>
      </c>
      <c r="H110" s="196">
        <v>126</v>
      </c>
      <c r="I110" s="197"/>
      <c r="J110" s="198">
        <f t="shared" si="0"/>
        <v>0</v>
      </c>
      <c r="K110" s="194" t="s">
        <v>23</v>
      </c>
      <c r="L110" s="61"/>
      <c r="M110" s="199" t="s">
        <v>23</v>
      </c>
      <c r="N110" s="200" t="s">
        <v>43</v>
      </c>
      <c r="O110" s="42"/>
      <c r="P110" s="201">
        <f t="shared" si="1"/>
        <v>0</v>
      </c>
      <c r="Q110" s="201">
        <v>0</v>
      </c>
      <c r="R110" s="201">
        <f t="shared" si="2"/>
        <v>0</v>
      </c>
      <c r="S110" s="201">
        <v>0</v>
      </c>
      <c r="T110" s="202">
        <f t="shared" si="3"/>
        <v>0</v>
      </c>
      <c r="AR110" s="24" t="s">
        <v>559</v>
      </c>
      <c r="AT110" s="24" t="s">
        <v>182</v>
      </c>
      <c r="AU110" s="24" t="s">
        <v>81</v>
      </c>
      <c r="AY110" s="24" t="s">
        <v>180</v>
      </c>
      <c r="BE110" s="203">
        <f t="shared" si="4"/>
        <v>0</v>
      </c>
      <c r="BF110" s="203">
        <f t="shared" si="5"/>
        <v>0</v>
      </c>
      <c r="BG110" s="203">
        <f t="shared" si="6"/>
        <v>0</v>
      </c>
      <c r="BH110" s="203">
        <f t="shared" si="7"/>
        <v>0</v>
      </c>
      <c r="BI110" s="203">
        <f t="shared" si="8"/>
        <v>0</v>
      </c>
      <c r="BJ110" s="24" t="s">
        <v>79</v>
      </c>
      <c r="BK110" s="203">
        <f t="shared" si="9"/>
        <v>0</v>
      </c>
      <c r="BL110" s="24" t="s">
        <v>559</v>
      </c>
      <c r="BM110" s="24" t="s">
        <v>3276</v>
      </c>
    </row>
    <row r="111" spans="2:65" s="1" customFormat="1" ht="16.5" customHeight="1">
      <c r="B111" s="41"/>
      <c r="C111" s="192" t="s">
        <v>9</v>
      </c>
      <c r="D111" s="192" t="s">
        <v>182</v>
      </c>
      <c r="E111" s="193" t="s">
        <v>1384</v>
      </c>
      <c r="F111" s="194" t="s">
        <v>3277</v>
      </c>
      <c r="G111" s="195" t="s">
        <v>671</v>
      </c>
      <c r="H111" s="196">
        <v>3</v>
      </c>
      <c r="I111" s="197"/>
      <c r="J111" s="198">
        <f t="shared" si="0"/>
        <v>0</v>
      </c>
      <c r="K111" s="194" t="s">
        <v>23</v>
      </c>
      <c r="L111" s="61"/>
      <c r="M111" s="199" t="s">
        <v>23</v>
      </c>
      <c r="N111" s="200" t="s">
        <v>43</v>
      </c>
      <c r="O111" s="42"/>
      <c r="P111" s="201">
        <f t="shared" si="1"/>
        <v>0</v>
      </c>
      <c r="Q111" s="201">
        <v>0</v>
      </c>
      <c r="R111" s="201">
        <f t="shared" si="2"/>
        <v>0</v>
      </c>
      <c r="S111" s="201">
        <v>0</v>
      </c>
      <c r="T111" s="202">
        <f t="shared" si="3"/>
        <v>0</v>
      </c>
      <c r="AR111" s="24" t="s">
        <v>559</v>
      </c>
      <c r="AT111" s="24" t="s">
        <v>182</v>
      </c>
      <c r="AU111" s="24" t="s">
        <v>81</v>
      </c>
      <c r="AY111" s="24" t="s">
        <v>180</v>
      </c>
      <c r="BE111" s="203">
        <f t="shared" si="4"/>
        <v>0</v>
      </c>
      <c r="BF111" s="203">
        <f t="shared" si="5"/>
        <v>0</v>
      </c>
      <c r="BG111" s="203">
        <f t="shared" si="6"/>
        <v>0</v>
      </c>
      <c r="BH111" s="203">
        <f t="shared" si="7"/>
        <v>0</v>
      </c>
      <c r="BI111" s="203">
        <f t="shared" si="8"/>
        <v>0</v>
      </c>
      <c r="BJ111" s="24" t="s">
        <v>79</v>
      </c>
      <c r="BK111" s="203">
        <f t="shared" si="9"/>
        <v>0</v>
      </c>
      <c r="BL111" s="24" t="s">
        <v>559</v>
      </c>
      <c r="BM111" s="24" t="s">
        <v>3278</v>
      </c>
    </row>
    <row r="112" spans="2:65" s="1" customFormat="1" ht="16.5" customHeight="1">
      <c r="B112" s="41"/>
      <c r="C112" s="192" t="s">
        <v>289</v>
      </c>
      <c r="D112" s="192" t="s">
        <v>182</v>
      </c>
      <c r="E112" s="193" t="s">
        <v>1388</v>
      </c>
      <c r="F112" s="194" t="s">
        <v>3279</v>
      </c>
      <c r="G112" s="195" t="s">
        <v>671</v>
      </c>
      <c r="H112" s="196">
        <v>9</v>
      </c>
      <c r="I112" s="197"/>
      <c r="J112" s="198">
        <f t="shared" si="0"/>
        <v>0</v>
      </c>
      <c r="K112" s="194" t="s">
        <v>23</v>
      </c>
      <c r="L112" s="61"/>
      <c r="M112" s="199" t="s">
        <v>23</v>
      </c>
      <c r="N112" s="200" t="s">
        <v>43</v>
      </c>
      <c r="O112" s="42"/>
      <c r="P112" s="201">
        <f t="shared" si="1"/>
        <v>0</v>
      </c>
      <c r="Q112" s="201">
        <v>0</v>
      </c>
      <c r="R112" s="201">
        <f t="shared" si="2"/>
        <v>0</v>
      </c>
      <c r="S112" s="201">
        <v>0</v>
      </c>
      <c r="T112" s="202">
        <f t="shared" si="3"/>
        <v>0</v>
      </c>
      <c r="AR112" s="24" t="s">
        <v>559</v>
      </c>
      <c r="AT112" s="24" t="s">
        <v>182</v>
      </c>
      <c r="AU112" s="24" t="s">
        <v>81</v>
      </c>
      <c r="AY112" s="24" t="s">
        <v>180</v>
      </c>
      <c r="BE112" s="203">
        <f t="shared" si="4"/>
        <v>0</v>
      </c>
      <c r="BF112" s="203">
        <f t="shared" si="5"/>
        <v>0</v>
      </c>
      <c r="BG112" s="203">
        <f t="shared" si="6"/>
        <v>0</v>
      </c>
      <c r="BH112" s="203">
        <f t="shared" si="7"/>
        <v>0</v>
      </c>
      <c r="BI112" s="203">
        <f t="shared" si="8"/>
        <v>0</v>
      </c>
      <c r="BJ112" s="24" t="s">
        <v>79</v>
      </c>
      <c r="BK112" s="203">
        <f t="shared" si="9"/>
        <v>0</v>
      </c>
      <c r="BL112" s="24" t="s">
        <v>559</v>
      </c>
      <c r="BM112" s="24" t="s">
        <v>3280</v>
      </c>
    </row>
    <row r="113" spans="2:65" s="1" customFormat="1" ht="16.5" customHeight="1">
      <c r="B113" s="41"/>
      <c r="C113" s="192" t="s">
        <v>293</v>
      </c>
      <c r="D113" s="192" t="s">
        <v>182</v>
      </c>
      <c r="E113" s="193" t="s">
        <v>1392</v>
      </c>
      <c r="F113" s="194" t="s">
        <v>3281</v>
      </c>
      <c r="G113" s="195" t="s">
        <v>671</v>
      </c>
      <c r="H113" s="196">
        <v>2</v>
      </c>
      <c r="I113" s="197"/>
      <c r="J113" s="198">
        <f t="shared" si="0"/>
        <v>0</v>
      </c>
      <c r="K113" s="194" t="s">
        <v>23</v>
      </c>
      <c r="L113" s="61"/>
      <c r="M113" s="199" t="s">
        <v>23</v>
      </c>
      <c r="N113" s="200" t="s">
        <v>43</v>
      </c>
      <c r="O113" s="42"/>
      <c r="P113" s="201">
        <f t="shared" si="1"/>
        <v>0</v>
      </c>
      <c r="Q113" s="201">
        <v>0</v>
      </c>
      <c r="R113" s="201">
        <f t="shared" si="2"/>
        <v>0</v>
      </c>
      <c r="S113" s="201">
        <v>0</v>
      </c>
      <c r="T113" s="202">
        <f t="shared" si="3"/>
        <v>0</v>
      </c>
      <c r="AR113" s="24" t="s">
        <v>559</v>
      </c>
      <c r="AT113" s="24" t="s">
        <v>182</v>
      </c>
      <c r="AU113" s="24" t="s">
        <v>81</v>
      </c>
      <c r="AY113" s="24" t="s">
        <v>180</v>
      </c>
      <c r="BE113" s="203">
        <f t="shared" si="4"/>
        <v>0</v>
      </c>
      <c r="BF113" s="203">
        <f t="shared" si="5"/>
        <v>0</v>
      </c>
      <c r="BG113" s="203">
        <f t="shared" si="6"/>
        <v>0</v>
      </c>
      <c r="BH113" s="203">
        <f t="shared" si="7"/>
        <v>0</v>
      </c>
      <c r="BI113" s="203">
        <f t="shared" si="8"/>
        <v>0</v>
      </c>
      <c r="BJ113" s="24" t="s">
        <v>79</v>
      </c>
      <c r="BK113" s="203">
        <f t="shared" si="9"/>
        <v>0</v>
      </c>
      <c r="BL113" s="24" t="s">
        <v>559</v>
      </c>
      <c r="BM113" s="24" t="s">
        <v>3282</v>
      </c>
    </row>
    <row r="114" spans="2:65" s="1" customFormat="1" ht="16.5" customHeight="1">
      <c r="B114" s="41"/>
      <c r="C114" s="192" t="s">
        <v>297</v>
      </c>
      <c r="D114" s="192" t="s">
        <v>182</v>
      </c>
      <c r="E114" s="193" t="s">
        <v>1396</v>
      </c>
      <c r="F114" s="194" t="s">
        <v>3283</v>
      </c>
      <c r="G114" s="195" t="s">
        <v>671</v>
      </c>
      <c r="H114" s="196">
        <v>8</v>
      </c>
      <c r="I114" s="197"/>
      <c r="J114" s="198">
        <f t="shared" si="0"/>
        <v>0</v>
      </c>
      <c r="K114" s="194" t="s">
        <v>23</v>
      </c>
      <c r="L114" s="61"/>
      <c r="M114" s="199" t="s">
        <v>23</v>
      </c>
      <c r="N114" s="200" t="s">
        <v>43</v>
      </c>
      <c r="O114" s="42"/>
      <c r="P114" s="201">
        <f t="shared" si="1"/>
        <v>0</v>
      </c>
      <c r="Q114" s="201">
        <v>0</v>
      </c>
      <c r="R114" s="201">
        <f t="shared" si="2"/>
        <v>0</v>
      </c>
      <c r="S114" s="201">
        <v>0</v>
      </c>
      <c r="T114" s="202">
        <f t="shared" si="3"/>
        <v>0</v>
      </c>
      <c r="AR114" s="24" t="s">
        <v>559</v>
      </c>
      <c r="AT114" s="24" t="s">
        <v>182</v>
      </c>
      <c r="AU114" s="24" t="s">
        <v>81</v>
      </c>
      <c r="AY114" s="24" t="s">
        <v>180</v>
      </c>
      <c r="BE114" s="203">
        <f t="shared" si="4"/>
        <v>0</v>
      </c>
      <c r="BF114" s="203">
        <f t="shared" si="5"/>
        <v>0</v>
      </c>
      <c r="BG114" s="203">
        <f t="shared" si="6"/>
        <v>0</v>
      </c>
      <c r="BH114" s="203">
        <f t="shared" si="7"/>
        <v>0</v>
      </c>
      <c r="BI114" s="203">
        <f t="shared" si="8"/>
        <v>0</v>
      </c>
      <c r="BJ114" s="24" t="s">
        <v>79</v>
      </c>
      <c r="BK114" s="203">
        <f t="shared" si="9"/>
        <v>0</v>
      </c>
      <c r="BL114" s="24" t="s">
        <v>559</v>
      </c>
      <c r="BM114" s="24" t="s">
        <v>3284</v>
      </c>
    </row>
    <row r="115" spans="2:65" s="1" customFormat="1" ht="16.5" customHeight="1">
      <c r="B115" s="41"/>
      <c r="C115" s="192" t="s">
        <v>303</v>
      </c>
      <c r="D115" s="192" t="s">
        <v>182</v>
      </c>
      <c r="E115" s="193" t="s">
        <v>1400</v>
      </c>
      <c r="F115" s="194" t="s">
        <v>3285</v>
      </c>
      <c r="G115" s="195" t="s">
        <v>671</v>
      </c>
      <c r="H115" s="196">
        <v>34</v>
      </c>
      <c r="I115" s="197"/>
      <c r="J115" s="198">
        <f t="shared" si="0"/>
        <v>0</v>
      </c>
      <c r="K115" s="194" t="s">
        <v>23</v>
      </c>
      <c r="L115" s="61"/>
      <c r="M115" s="199" t="s">
        <v>23</v>
      </c>
      <c r="N115" s="200" t="s">
        <v>43</v>
      </c>
      <c r="O115" s="42"/>
      <c r="P115" s="201">
        <f t="shared" si="1"/>
        <v>0</v>
      </c>
      <c r="Q115" s="201">
        <v>0</v>
      </c>
      <c r="R115" s="201">
        <f t="shared" si="2"/>
        <v>0</v>
      </c>
      <c r="S115" s="201">
        <v>0</v>
      </c>
      <c r="T115" s="202">
        <f t="shared" si="3"/>
        <v>0</v>
      </c>
      <c r="AR115" s="24" t="s">
        <v>559</v>
      </c>
      <c r="AT115" s="24" t="s">
        <v>182</v>
      </c>
      <c r="AU115" s="24" t="s">
        <v>81</v>
      </c>
      <c r="AY115" s="24" t="s">
        <v>180</v>
      </c>
      <c r="BE115" s="203">
        <f t="shared" si="4"/>
        <v>0</v>
      </c>
      <c r="BF115" s="203">
        <f t="shared" si="5"/>
        <v>0</v>
      </c>
      <c r="BG115" s="203">
        <f t="shared" si="6"/>
        <v>0</v>
      </c>
      <c r="BH115" s="203">
        <f t="shared" si="7"/>
        <v>0</v>
      </c>
      <c r="BI115" s="203">
        <f t="shared" si="8"/>
        <v>0</v>
      </c>
      <c r="BJ115" s="24" t="s">
        <v>79</v>
      </c>
      <c r="BK115" s="203">
        <f t="shared" si="9"/>
        <v>0</v>
      </c>
      <c r="BL115" s="24" t="s">
        <v>559</v>
      </c>
      <c r="BM115" s="24" t="s">
        <v>3286</v>
      </c>
    </row>
    <row r="116" spans="2:65" s="1" customFormat="1" ht="16.5" customHeight="1">
      <c r="B116" s="41"/>
      <c r="C116" s="192" t="s">
        <v>309</v>
      </c>
      <c r="D116" s="192" t="s">
        <v>182</v>
      </c>
      <c r="E116" s="193" t="s">
        <v>1404</v>
      </c>
      <c r="F116" s="194" t="s">
        <v>3287</v>
      </c>
      <c r="G116" s="195" t="s">
        <v>924</v>
      </c>
      <c r="H116" s="196">
        <v>80</v>
      </c>
      <c r="I116" s="197"/>
      <c r="J116" s="198">
        <f t="shared" si="0"/>
        <v>0</v>
      </c>
      <c r="K116" s="194" t="s">
        <v>23</v>
      </c>
      <c r="L116" s="61"/>
      <c r="M116" s="199" t="s">
        <v>23</v>
      </c>
      <c r="N116" s="200" t="s">
        <v>43</v>
      </c>
      <c r="O116" s="42"/>
      <c r="P116" s="201">
        <f t="shared" si="1"/>
        <v>0</v>
      </c>
      <c r="Q116" s="201">
        <v>0</v>
      </c>
      <c r="R116" s="201">
        <f t="shared" si="2"/>
        <v>0</v>
      </c>
      <c r="S116" s="201">
        <v>0</v>
      </c>
      <c r="T116" s="202">
        <f t="shared" si="3"/>
        <v>0</v>
      </c>
      <c r="AR116" s="24" t="s">
        <v>559</v>
      </c>
      <c r="AT116" s="24" t="s">
        <v>182</v>
      </c>
      <c r="AU116" s="24" t="s">
        <v>81</v>
      </c>
      <c r="AY116" s="24" t="s">
        <v>180</v>
      </c>
      <c r="BE116" s="203">
        <f t="shared" si="4"/>
        <v>0</v>
      </c>
      <c r="BF116" s="203">
        <f t="shared" si="5"/>
        <v>0</v>
      </c>
      <c r="BG116" s="203">
        <f t="shared" si="6"/>
        <v>0</v>
      </c>
      <c r="BH116" s="203">
        <f t="shared" si="7"/>
        <v>0</v>
      </c>
      <c r="BI116" s="203">
        <f t="shared" si="8"/>
        <v>0</v>
      </c>
      <c r="BJ116" s="24" t="s">
        <v>79</v>
      </c>
      <c r="BK116" s="203">
        <f t="shared" si="9"/>
        <v>0</v>
      </c>
      <c r="BL116" s="24" t="s">
        <v>559</v>
      </c>
      <c r="BM116" s="24" t="s">
        <v>3288</v>
      </c>
    </row>
    <row r="117" spans="2:65" s="1" customFormat="1" ht="16.5" customHeight="1">
      <c r="B117" s="41"/>
      <c r="C117" s="192" t="s">
        <v>323</v>
      </c>
      <c r="D117" s="192" t="s">
        <v>182</v>
      </c>
      <c r="E117" s="193" t="s">
        <v>1410</v>
      </c>
      <c r="F117" s="194" t="s">
        <v>3289</v>
      </c>
      <c r="G117" s="195" t="s">
        <v>671</v>
      </c>
      <c r="H117" s="196">
        <v>60</v>
      </c>
      <c r="I117" s="197"/>
      <c r="J117" s="198">
        <f t="shared" si="0"/>
        <v>0</v>
      </c>
      <c r="K117" s="194" t="s">
        <v>23</v>
      </c>
      <c r="L117" s="61"/>
      <c r="M117" s="199" t="s">
        <v>23</v>
      </c>
      <c r="N117" s="200" t="s">
        <v>43</v>
      </c>
      <c r="O117" s="42"/>
      <c r="P117" s="201">
        <f t="shared" si="1"/>
        <v>0</v>
      </c>
      <c r="Q117" s="201">
        <v>0</v>
      </c>
      <c r="R117" s="201">
        <f t="shared" si="2"/>
        <v>0</v>
      </c>
      <c r="S117" s="201">
        <v>0</v>
      </c>
      <c r="T117" s="202">
        <f t="shared" si="3"/>
        <v>0</v>
      </c>
      <c r="AR117" s="24" t="s">
        <v>559</v>
      </c>
      <c r="AT117" s="24" t="s">
        <v>182</v>
      </c>
      <c r="AU117" s="24" t="s">
        <v>81</v>
      </c>
      <c r="AY117" s="24" t="s">
        <v>180</v>
      </c>
      <c r="BE117" s="203">
        <f t="shared" si="4"/>
        <v>0</v>
      </c>
      <c r="BF117" s="203">
        <f t="shared" si="5"/>
        <v>0</v>
      </c>
      <c r="BG117" s="203">
        <f t="shared" si="6"/>
        <v>0</v>
      </c>
      <c r="BH117" s="203">
        <f t="shared" si="7"/>
        <v>0</v>
      </c>
      <c r="BI117" s="203">
        <f t="shared" si="8"/>
        <v>0</v>
      </c>
      <c r="BJ117" s="24" t="s">
        <v>79</v>
      </c>
      <c r="BK117" s="203">
        <f t="shared" si="9"/>
        <v>0</v>
      </c>
      <c r="BL117" s="24" t="s">
        <v>559</v>
      </c>
      <c r="BM117" s="24" t="s">
        <v>3290</v>
      </c>
    </row>
    <row r="118" spans="2:65" s="1" customFormat="1" ht="16.5" customHeight="1">
      <c r="B118" s="41"/>
      <c r="C118" s="192" t="s">
        <v>330</v>
      </c>
      <c r="D118" s="192" t="s">
        <v>182</v>
      </c>
      <c r="E118" s="193" t="s">
        <v>1415</v>
      </c>
      <c r="F118" s="194" t="s">
        <v>3291</v>
      </c>
      <c r="G118" s="195" t="s">
        <v>215</v>
      </c>
      <c r="H118" s="196">
        <v>120</v>
      </c>
      <c r="I118" s="197"/>
      <c r="J118" s="198">
        <f t="shared" si="0"/>
        <v>0</v>
      </c>
      <c r="K118" s="194" t="s">
        <v>23</v>
      </c>
      <c r="L118" s="61"/>
      <c r="M118" s="199" t="s">
        <v>23</v>
      </c>
      <c r="N118" s="200" t="s">
        <v>43</v>
      </c>
      <c r="O118" s="42"/>
      <c r="P118" s="201">
        <f t="shared" si="1"/>
        <v>0</v>
      </c>
      <c r="Q118" s="201">
        <v>0</v>
      </c>
      <c r="R118" s="201">
        <f t="shared" si="2"/>
        <v>0</v>
      </c>
      <c r="S118" s="201">
        <v>0</v>
      </c>
      <c r="T118" s="202">
        <f t="shared" si="3"/>
        <v>0</v>
      </c>
      <c r="AR118" s="24" t="s">
        <v>559</v>
      </c>
      <c r="AT118" s="24" t="s">
        <v>182</v>
      </c>
      <c r="AU118" s="24" t="s">
        <v>81</v>
      </c>
      <c r="AY118" s="24" t="s">
        <v>180</v>
      </c>
      <c r="BE118" s="203">
        <f t="shared" si="4"/>
        <v>0</v>
      </c>
      <c r="BF118" s="203">
        <f t="shared" si="5"/>
        <v>0</v>
      </c>
      <c r="BG118" s="203">
        <f t="shared" si="6"/>
        <v>0</v>
      </c>
      <c r="BH118" s="203">
        <f t="shared" si="7"/>
        <v>0</v>
      </c>
      <c r="BI118" s="203">
        <f t="shared" si="8"/>
        <v>0</v>
      </c>
      <c r="BJ118" s="24" t="s">
        <v>79</v>
      </c>
      <c r="BK118" s="203">
        <f t="shared" si="9"/>
        <v>0</v>
      </c>
      <c r="BL118" s="24" t="s">
        <v>559</v>
      </c>
      <c r="BM118" s="24" t="s">
        <v>3292</v>
      </c>
    </row>
    <row r="119" spans="2:65" s="1" customFormat="1" ht="16.5" customHeight="1">
      <c r="B119" s="41"/>
      <c r="C119" s="192" t="s">
        <v>336</v>
      </c>
      <c r="D119" s="192" t="s">
        <v>182</v>
      </c>
      <c r="E119" s="193" t="s">
        <v>1421</v>
      </c>
      <c r="F119" s="194" t="s">
        <v>3293</v>
      </c>
      <c r="G119" s="195" t="s">
        <v>671</v>
      </c>
      <c r="H119" s="196">
        <v>15</v>
      </c>
      <c r="I119" s="197"/>
      <c r="J119" s="198">
        <f t="shared" si="0"/>
        <v>0</v>
      </c>
      <c r="K119" s="194" t="s">
        <v>23</v>
      </c>
      <c r="L119" s="61"/>
      <c r="M119" s="199" t="s">
        <v>23</v>
      </c>
      <c r="N119" s="200" t="s">
        <v>43</v>
      </c>
      <c r="O119" s="42"/>
      <c r="P119" s="201">
        <f t="shared" si="1"/>
        <v>0</v>
      </c>
      <c r="Q119" s="201">
        <v>0</v>
      </c>
      <c r="R119" s="201">
        <f t="shared" si="2"/>
        <v>0</v>
      </c>
      <c r="S119" s="201">
        <v>0</v>
      </c>
      <c r="T119" s="202">
        <f t="shared" si="3"/>
        <v>0</v>
      </c>
      <c r="AR119" s="24" t="s">
        <v>559</v>
      </c>
      <c r="AT119" s="24" t="s">
        <v>182</v>
      </c>
      <c r="AU119" s="24" t="s">
        <v>81</v>
      </c>
      <c r="AY119" s="24" t="s">
        <v>180</v>
      </c>
      <c r="BE119" s="203">
        <f t="shared" si="4"/>
        <v>0</v>
      </c>
      <c r="BF119" s="203">
        <f t="shared" si="5"/>
        <v>0</v>
      </c>
      <c r="BG119" s="203">
        <f t="shared" si="6"/>
        <v>0</v>
      </c>
      <c r="BH119" s="203">
        <f t="shared" si="7"/>
        <v>0</v>
      </c>
      <c r="BI119" s="203">
        <f t="shared" si="8"/>
        <v>0</v>
      </c>
      <c r="BJ119" s="24" t="s">
        <v>79</v>
      </c>
      <c r="BK119" s="203">
        <f t="shared" si="9"/>
        <v>0</v>
      </c>
      <c r="BL119" s="24" t="s">
        <v>559</v>
      </c>
      <c r="BM119" s="24" t="s">
        <v>3294</v>
      </c>
    </row>
    <row r="120" spans="2:65" s="1" customFormat="1" ht="16.5" customHeight="1">
      <c r="B120" s="41"/>
      <c r="C120" s="192" t="s">
        <v>340</v>
      </c>
      <c r="D120" s="192" t="s">
        <v>182</v>
      </c>
      <c r="E120" s="193" t="s">
        <v>1426</v>
      </c>
      <c r="F120" s="194" t="s">
        <v>3295</v>
      </c>
      <c r="G120" s="195" t="s">
        <v>671</v>
      </c>
      <c r="H120" s="196">
        <v>3</v>
      </c>
      <c r="I120" s="197"/>
      <c r="J120" s="198">
        <f t="shared" si="0"/>
        <v>0</v>
      </c>
      <c r="K120" s="194" t="s">
        <v>23</v>
      </c>
      <c r="L120" s="61"/>
      <c r="M120" s="199" t="s">
        <v>23</v>
      </c>
      <c r="N120" s="200" t="s">
        <v>43</v>
      </c>
      <c r="O120" s="42"/>
      <c r="P120" s="201">
        <f t="shared" si="1"/>
        <v>0</v>
      </c>
      <c r="Q120" s="201">
        <v>0</v>
      </c>
      <c r="R120" s="201">
        <f t="shared" si="2"/>
        <v>0</v>
      </c>
      <c r="S120" s="201">
        <v>0</v>
      </c>
      <c r="T120" s="202">
        <f t="shared" si="3"/>
        <v>0</v>
      </c>
      <c r="AR120" s="24" t="s">
        <v>559</v>
      </c>
      <c r="AT120" s="24" t="s">
        <v>182</v>
      </c>
      <c r="AU120" s="24" t="s">
        <v>81</v>
      </c>
      <c r="AY120" s="24" t="s">
        <v>180</v>
      </c>
      <c r="BE120" s="203">
        <f t="shared" si="4"/>
        <v>0</v>
      </c>
      <c r="BF120" s="203">
        <f t="shared" si="5"/>
        <v>0</v>
      </c>
      <c r="BG120" s="203">
        <f t="shared" si="6"/>
        <v>0</v>
      </c>
      <c r="BH120" s="203">
        <f t="shared" si="7"/>
        <v>0</v>
      </c>
      <c r="BI120" s="203">
        <f t="shared" si="8"/>
        <v>0</v>
      </c>
      <c r="BJ120" s="24" t="s">
        <v>79</v>
      </c>
      <c r="BK120" s="203">
        <f t="shared" si="9"/>
        <v>0</v>
      </c>
      <c r="BL120" s="24" t="s">
        <v>559</v>
      </c>
      <c r="BM120" s="24" t="s">
        <v>3296</v>
      </c>
    </row>
    <row r="121" spans="2:65" s="1" customFormat="1" ht="16.5" customHeight="1">
      <c r="B121" s="41"/>
      <c r="C121" s="192" t="s">
        <v>346</v>
      </c>
      <c r="D121" s="192" t="s">
        <v>182</v>
      </c>
      <c r="E121" s="193" t="s">
        <v>1431</v>
      </c>
      <c r="F121" s="194" t="s">
        <v>3297</v>
      </c>
      <c r="G121" s="195" t="s">
        <v>924</v>
      </c>
      <c r="H121" s="196">
        <v>8.52</v>
      </c>
      <c r="I121" s="197"/>
      <c r="J121" s="198">
        <f t="shared" si="0"/>
        <v>0</v>
      </c>
      <c r="K121" s="194" t="s">
        <v>23</v>
      </c>
      <c r="L121" s="61"/>
      <c r="M121" s="199" t="s">
        <v>23</v>
      </c>
      <c r="N121" s="200" t="s">
        <v>43</v>
      </c>
      <c r="O121" s="42"/>
      <c r="P121" s="201">
        <f t="shared" si="1"/>
        <v>0</v>
      </c>
      <c r="Q121" s="201">
        <v>0</v>
      </c>
      <c r="R121" s="201">
        <f t="shared" si="2"/>
        <v>0</v>
      </c>
      <c r="S121" s="201">
        <v>0</v>
      </c>
      <c r="T121" s="202">
        <f t="shared" si="3"/>
        <v>0</v>
      </c>
      <c r="AR121" s="24" t="s">
        <v>559</v>
      </c>
      <c r="AT121" s="24" t="s">
        <v>182</v>
      </c>
      <c r="AU121" s="24" t="s">
        <v>81</v>
      </c>
      <c r="AY121" s="24" t="s">
        <v>180</v>
      </c>
      <c r="BE121" s="203">
        <f t="shared" si="4"/>
        <v>0</v>
      </c>
      <c r="BF121" s="203">
        <f t="shared" si="5"/>
        <v>0</v>
      </c>
      <c r="BG121" s="203">
        <f t="shared" si="6"/>
        <v>0</v>
      </c>
      <c r="BH121" s="203">
        <f t="shared" si="7"/>
        <v>0</v>
      </c>
      <c r="BI121" s="203">
        <f t="shared" si="8"/>
        <v>0</v>
      </c>
      <c r="BJ121" s="24" t="s">
        <v>79</v>
      </c>
      <c r="BK121" s="203">
        <f t="shared" si="9"/>
        <v>0</v>
      </c>
      <c r="BL121" s="24" t="s">
        <v>559</v>
      </c>
      <c r="BM121" s="24" t="s">
        <v>3298</v>
      </c>
    </row>
    <row r="122" spans="2:65" s="1" customFormat="1" ht="16.5" customHeight="1">
      <c r="B122" s="41"/>
      <c r="C122" s="192" t="s">
        <v>351</v>
      </c>
      <c r="D122" s="192" t="s">
        <v>182</v>
      </c>
      <c r="E122" s="193" t="s">
        <v>1436</v>
      </c>
      <c r="F122" s="194" t="s">
        <v>3297</v>
      </c>
      <c r="G122" s="195" t="s">
        <v>924</v>
      </c>
      <c r="H122" s="196">
        <v>12.78</v>
      </c>
      <c r="I122" s="197"/>
      <c r="J122" s="198">
        <f t="shared" si="0"/>
        <v>0</v>
      </c>
      <c r="K122" s="194" t="s">
        <v>23</v>
      </c>
      <c r="L122" s="61"/>
      <c r="M122" s="199" t="s">
        <v>23</v>
      </c>
      <c r="N122" s="200" t="s">
        <v>43</v>
      </c>
      <c r="O122" s="42"/>
      <c r="P122" s="201">
        <f t="shared" si="1"/>
        <v>0</v>
      </c>
      <c r="Q122" s="201">
        <v>0</v>
      </c>
      <c r="R122" s="201">
        <f t="shared" si="2"/>
        <v>0</v>
      </c>
      <c r="S122" s="201">
        <v>0</v>
      </c>
      <c r="T122" s="202">
        <f t="shared" si="3"/>
        <v>0</v>
      </c>
      <c r="AR122" s="24" t="s">
        <v>559</v>
      </c>
      <c r="AT122" s="24" t="s">
        <v>182</v>
      </c>
      <c r="AU122" s="24" t="s">
        <v>81</v>
      </c>
      <c r="AY122" s="24" t="s">
        <v>180</v>
      </c>
      <c r="BE122" s="203">
        <f t="shared" si="4"/>
        <v>0</v>
      </c>
      <c r="BF122" s="203">
        <f t="shared" si="5"/>
        <v>0</v>
      </c>
      <c r="BG122" s="203">
        <f t="shared" si="6"/>
        <v>0</v>
      </c>
      <c r="BH122" s="203">
        <f t="shared" si="7"/>
        <v>0</v>
      </c>
      <c r="BI122" s="203">
        <f t="shared" si="8"/>
        <v>0</v>
      </c>
      <c r="BJ122" s="24" t="s">
        <v>79</v>
      </c>
      <c r="BK122" s="203">
        <f t="shared" si="9"/>
        <v>0</v>
      </c>
      <c r="BL122" s="24" t="s">
        <v>559</v>
      </c>
      <c r="BM122" s="24" t="s">
        <v>3299</v>
      </c>
    </row>
    <row r="123" spans="2:65" s="1" customFormat="1" ht="16.5" customHeight="1">
      <c r="B123" s="41"/>
      <c r="C123" s="192" t="s">
        <v>361</v>
      </c>
      <c r="D123" s="192" t="s">
        <v>182</v>
      </c>
      <c r="E123" s="193" t="s">
        <v>1441</v>
      </c>
      <c r="F123" s="194" t="s">
        <v>3300</v>
      </c>
      <c r="G123" s="195" t="s">
        <v>924</v>
      </c>
      <c r="H123" s="196">
        <v>2.13</v>
      </c>
      <c r="I123" s="197"/>
      <c r="J123" s="198">
        <f t="shared" si="0"/>
        <v>0</v>
      </c>
      <c r="K123" s="194" t="s">
        <v>23</v>
      </c>
      <c r="L123" s="61"/>
      <c r="M123" s="199" t="s">
        <v>23</v>
      </c>
      <c r="N123" s="200" t="s">
        <v>43</v>
      </c>
      <c r="O123" s="42"/>
      <c r="P123" s="201">
        <f t="shared" si="1"/>
        <v>0</v>
      </c>
      <c r="Q123" s="201">
        <v>0</v>
      </c>
      <c r="R123" s="201">
        <f t="shared" si="2"/>
        <v>0</v>
      </c>
      <c r="S123" s="201">
        <v>0</v>
      </c>
      <c r="T123" s="202">
        <f t="shared" si="3"/>
        <v>0</v>
      </c>
      <c r="AR123" s="24" t="s">
        <v>559</v>
      </c>
      <c r="AT123" s="24" t="s">
        <v>182</v>
      </c>
      <c r="AU123" s="24" t="s">
        <v>81</v>
      </c>
      <c r="AY123" s="24" t="s">
        <v>180</v>
      </c>
      <c r="BE123" s="203">
        <f t="shared" si="4"/>
        <v>0</v>
      </c>
      <c r="BF123" s="203">
        <f t="shared" si="5"/>
        <v>0</v>
      </c>
      <c r="BG123" s="203">
        <f t="shared" si="6"/>
        <v>0</v>
      </c>
      <c r="BH123" s="203">
        <f t="shared" si="7"/>
        <v>0</v>
      </c>
      <c r="BI123" s="203">
        <f t="shared" si="8"/>
        <v>0</v>
      </c>
      <c r="BJ123" s="24" t="s">
        <v>79</v>
      </c>
      <c r="BK123" s="203">
        <f t="shared" si="9"/>
        <v>0</v>
      </c>
      <c r="BL123" s="24" t="s">
        <v>559</v>
      </c>
      <c r="BM123" s="24" t="s">
        <v>3301</v>
      </c>
    </row>
    <row r="124" spans="2:65" s="1" customFormat="1" ht="16.5" customHeight="1">
      <c r="B124" s="41"/>
      <c r="C124" s="192" t="s">
        <v>365</v>
      </c>
      <c r="D124" s="192" t="s">
        <v>182</v>
      </c>
      <c r="E124" s="193" t="s">
        <v>1446</v>
      </c>
      <c r="F124" s="194" t="s">
        <v>3302</v>
      </c>
      <c r="G124" s="195" t="s">
        <v>215</v>
      </c>
      <c r="H124" s="196">
        <v>170</v>
      </c>
      <c r="I124" s="197"/>
      <c r="J124" s="198">
        <f t="shared" si="0"/>
        <v>0</v>
      </c>
      <c r="K124" s="194" t="s">
        <v>23</v>
      </c>
      <c r="L124" s="61"/>
      <c r="M124" s="199" t="s">
        <v>23</v>
      </c>
      <c r="N124" s="200" t="s">
        <v>43</v>
      </c>
      <c r="O124" s="42"/>
      <c r="P124" s="201">
        <f t="shared" si="1"/>
        <v>0</v>
      </c>
      <c r="Q124" s="201">
        <v>0</v>
      </c>
      <c r="R124" s="201">
        <f t="shared" si="2"/>
        <v>0</v>
      </c>
      <c r="S124" s="201">
        <v>0</v>
      </c>
      <c r="T124" s="202">
        <f t="shared" si="3"/>
        <v>0</v>
      </c>
      <c r="AR124" s="24" t="s">
        <v>559</v>
      </c>
      <c r="AT124" s="24" t="s">
        <v>182</v>
      </c>
      <c r="AU124" s="24" t="s">
        <v>81</v>
      </c>
      <c r="AY124" s="24" t="s">
        <v>180</v>
      </c>
      <c r="BE124" s="203">
        <f t="shared" si="4"/>
        <v>0</v>
      </c>
      <c r="BF124" s="203">
        <f t="shared" si="5"/>
        <v>0</v>
      </c>
      <c r="BG124" s="203">
        <f t="shared" si="6"/>
        <v>0</v>
      </c>
      <c r="BH124" s="203">
        <f t="shared" si="7"/>
        <v>0</v>
      </c>
      <c r="BI124" s="203">
        <f t="shared" si="8"/>
        <v>0</v>
      </c>
      <c r="BJ124" s="24" t="s">
        <v>79</v>
      </c>
      <c r="BK124" s="203">
        <f t="shared" si="9"/>
        <v>0</v>
      </c>
      <c r="BL124" s="24" t="s">
        <v>559</v>
      </c>
      <c r="BM124" s="24" t="s">
        <v>3303</v>
      </c>
    </row>
    <row r="125" spans="2:65" s="1" customFormat="1" ht="16.5" customHeight="1">
      <c r="B125" s="41"/>
      <c r="C125" s="192" t="s">
        <v>375</v>
      </c>
      <c r="D125" s="192" t="s">
        <v>182</v>
      </c>
      <c r="E125" s="193" t="s">
        <v>1451</v>
      </c>
      <c r="F125" s="194" t="s">
        <v>3304</v>
      </c>
      <c r="G125" s="195" t="s">
        <v>671</v>
      </c>
      <c r="H125" s="196">
        <v>17</v>
      </c>
      <c r="I125" s="197"/>
      <c r="J125" s="198">
        <f t="shared" si="0"/>
        <v>0</v>
      </c>
      <c r="K125" s="194" t="s">
        <v>23</v>
      </c>
      <c r="L125" s="61"/>
      <c r="M125" s="199" t="s">
        <v>23</v>
      </c>
      <c r="N125" s="200" t="s">
        <v>43</v>
      </c>
      <c r="O125" s="42"/>
      <c r="P125" s="201">
        <f t="shared" si="1"/>
        <v>0</v>
      </c>
      <c r="Q125" s="201">
        <v>0</v>
      </c>
      <c r="R125" s="201">
        <f t="shared" si="2"/>
        <v>0</v>
      </c>
      <c r="S125" s="201">
        <v>0</v>
      </c>
      <c r="T125" s="202">
        <f t="shared" si="3"/>
        <v>0</v>
      </c>
      <c r="AR125" s="24" t="s">
        <v>559</v>
      </c>
      <c r="AT125" s="24" t="s">
        <v>182</v>
      </c>
      <c r="AU125" s="24" t="s">
        <v>81</v>
      </c>
      <c r="AY125" s="24" t="s">
        <v>180</v>
      </c>
      <c r="BE125" s="203">
        <f t="shared" si="4"/>
        <v>0</v>
      </c>
      <c r="BF125" s="203">
        <f t="shared" si="5"/>
        <v>0</v>
      </c>
      <c r="BG125" s="203">
        <f t="shared" si="6"/>
        <v>0</v>
      </c>
      <c r="BH125" s="203">
        <f t="shared" si="7"/>
        <v>0</v>
      </c>
      <c r="BI125" s="203">
        <f t="shared" si="8"/>
        <v>0</v>
      </c>
      <c r="BJ125" s="24" t="s">
        <v>79</v>
      </c>
      <c r="BK125" s="203">
        <f t="shared" si="9"/>
        <v>0</v>
      </c>
      <c r="BL125" s="24" t="s">
        <v>559</v>
      </c>
      <c r="BM125" s="24" t="s">
        <v>3305</v>
      </c>
    </row>
    <row r="126" spans="2:65" s="1" customFormat="1" ht="16.5" customHeight="1">
      <c r="B126" s="41"/>
      <c r="C126" s="192" t="s">
        <v>379</v>
      </c>
      <c r="D126" s="192" t="s">
        <v>182</v>
      </c>
      <c r="E126" s="193" t="s">
        <v>1456</v>
      </c>
      <c r="F126" s="194" t="s">
        <v>3306</v>
      </c>
      <c r="G126" s="195" t="s">
        <v>671</v>
      </c>
      <c r="H126" s="196">
        <v>1</v>
      </c>
      <c r="I126" s="197"/>
      <c r="J126" s="198">
        <f t="shared" si="0"/>
        <v>0</v>
      </c>
      <c r="K126" s="194" t="s">
        <v>23</v>
      </c>
      <c r="L126" s="61"/>
      <c r="M126" s="199" t="s">
        <v>23</v>
      </c>
      <c r="N126" s="200" t="s">
        <v>43</v>
      </c>
      <c r="O126" s="42"/>
      <c r="P126" s="201">
        <f t="shared" si="1"/>
        <v>0</v>
      </c>
      <c r="Q126" s="201">
        <v>0</v>
      </c>
      <c r="R126" s="201">
        <f t="shared" si="2"/>
        <v>0</v>
      </c>
      <c r="S126" s="201">
        <v>0</v>
      </c>
      <c r="T126" s="202">
        <f t="shared" si="3"/>
        <v>0</v>
      </c>
      <c r="AR126" s="24" t="s">
        <v>559</v>
      </c>
      <c r="AT126" s="24" t="s">
        <v>182</v>
      </c>
      <c r="AU126" s="24" t="s">
        <v>81</v>
      </c>
      <c r="AY126" s="24" t="s">
        <v>180</v>
      </c>
      <c r="BE126" s="203">
        <f t="shared" si="4"/>
        <v>0</v>
      </c>
      <c r="BF126" s="203">
        <f t="shared" si="5"/>
        <v>0</v>
      </c>
      <c r="BG126" s="203">
        <f t="shared" si="6"/>
        <v>0</v>
      </c>
      <c r="BH126" s="203">
        <f t="shared" si="7"/>
        <v>0</v>
      </c>
      <c r="BI126" s="203">
        <f t="shared" si="8"/>
        <v>0</v>
      </c>
      <c r="BJ126" s="24" t="s">
        <v>79</v>
      </c>
      <c r="BK126" s="203">
        <f t="shared" si="9"/>
        <v>0</v>
      </c>
      <c r="BL126" s="24" t="s">
        <v>559</v>
      </c>
      <c r="BM126" s="24" t="s">
        <v>3307</v>
      </c>
    </row>
    <row r="127" spans="2:65" s="1" customFormat="1" ht="16.5" customHeight="1">
      <c r="B127" s="41"/>
      <c r="C127" s="192" t="s">
        <v>385</v>
      </c>
      <c r="D127" s="192" t="s">
        <v>182</v>
      </c>
      <c r="E127" s="193" t="s">
        <v>1461</v>
      </c>
      <c r="F127" s="194" t="s">
        <v>3308</v>
      </c>
      <c r="G127" s="195" t="s">
        <v>671</v>
      </c>
      <c r="H127" s="196">
        <v>150</v>
      </c>
      <c r="I127" s="197"/>
      <c r="J127" s="198">
        <f t="shared" si="0"/>
        <v>0</v>
      </c>
      <c r="K127" s="194" t="s">
        <v>23</v>
      </c>
      <c r="L127" s="61"/>
      <c r="M127" s="199" t="s">
        <v>23</v>
      </c>
      <c r="N127" s="200" t="s">
        <v>43</v>
      </c>
      <c r="O127" s="42"/>
      <c r="P127" s="201">
        <f t="shared" si="1"/>
        <v>0</v>
      </c>
      <c r="Q127" s="201">
        <v>0</v>
      </c>
      <c r="R127" s="201">
        <f t="shared" si="2"/>
        <v>0</v>
      </c>
      <c r="S127" s="201">
        <v>0</v>
      </c>
      <c r="T127" s="202">
        <f t="shared" si="3"/>
        <v>0</v>
      </c>
      <c r="AR127" s="24" t="s">
        <v>559</v>
      </c>
      <c r="AT127" s="24" t="s">
        <v>182</v>
      </c>
      <c r="AU127" s="24" t="s">
        <v>81</v>
      </c>
      <c r="AY127" s="24" t="s">
        <v>180</v>
      </c>
      <c r="BE127" s="203">
        <f t="shared" si="4"/>
        <v>0</v>
      </c>
      <c r="BF127" s="203">
        <f t="shared" si="5"/>
        <v>0</v>
      </c>
      <c r="BG127" s="203">
        <f t="shared" si="6"/>
        <v>0</v>
      </c>
      <c r="BH127" s="203">
        <f t="shared" si="7"/>
        <v>0</v>
      </c>
      <c r="BI127" s="203">
        <f t="shared" si="8"/>
        <v>0</v>
      </c>
      <c r="BJ127" s="24" t="s">
        <v>79</v>
      </c>
      <c r="BK127" s="203">
        <f t="shared" si="9"/>
        <v>0</v>
      </c>
      <c r="BL127" s="24" t="s">
        <v>559</v>
      </c>
      <c r="BM127" s="24" t="s">
        <v>3309</v>
      </c>
    </row>
    <row r="128" spans="2:65" s="1" customFormat="1" ht="16.5" customHeight="1">
      <c r="B128" s="41"/>
      <c r="C128" s="192" t="s">
        <v>390</v>
      </c>
      <c r="D128" s="192" t="s">
        <v>182</v>
      </c>
      <c r="E128" s="193" t="s">
        <v>1466</v>
      </c>
      <c r="F128" s="194" t="s">
        <v>3310</v>
      </c>
      <c r="G128" s="195" t="s">
        <v>671</v>
      </c>
      <c r="H128" s="196">
        <v>50</v>
      </c>
      <c r="I128" s="197"/>
      <c r="J128" s="198">
        <f t="shared" si="0"/>
        <v>0</v>
      </c>
      <c r="K128" s="194" t="s">
        <v>23</v>
      </c>
      <c r="L128" s="61"/>
      <c r="M128" s="199" t="s">
        <v>23</v>
      </c>
      <c r="N128" s="200" t="s">
        <v>43</v>
      </c>
      <c r="O128" s="42"/>
      <c r="P128" s="201">
        <f t="shared" si="1"/>
        <v>0</v>
      </c>
      <c r="Q128" s="201">
        <v>0</v>
      </c>
      <c r="R128" s="201">
        <f t="shared" si="2"/>
        <v>0</v>
      </c>
      <c r="S128" s="201">
        <v>0</v>
      </c>
      <c r="T128" s="202">
        <f t="shared" si="3"/>
        <v>0</v>
      </c>
      <c r="AR128" s="24" t="s">
        <v>559</v>
      </c>
      <c r="AT128" s="24" t="s">
        <v>182</v>
      </c>
      <c r="AU128" s="24" t="s">
        <v>81</v>
      </c>
      <c r="AY128" s="24" t="s">
        <v>180</v>
      </c>
      <c r="BE128" s="203">
        <f t="shared" si="4"/>
        <v>0</v>
      </c>
      <c r="BF128" s="203">
        <f t="shared" si="5"/>
        <v>0</v>
      </c>
      <c r="BG128" s="203">
        <f t="shared" si="6"/>
        <v>0</v>
      </c>
      <c r="BH128" s="203">
        <f t="shared" si="7"/>
        <v>0</v>
      </c>
      <c r="BI128" s="203">
        <f t="shared" si="8"/>
        <v>0</v>
      </c>
      <c r="BJ128" s="24" t="s">
        <v>79</v>
      </c>
      <c r="BK128" s="203">
        <f t="shared" si="9"/>
        <v>0</v>
      </c>
      <c r="BL128" s="24" t="s">
        <v>559</v>
      </c>
      <c r="BM128" s="24" t="s">
        <v>3311</v>
      </c>
    </row>
    <row r="129" spans="2:65" s="1" customFormat="1" ht="16.5" customHeight="1">
      <c r="B129" s="41"/>
      <c r="C129" s="192" t="s">
        <v>396</v>
      </c>
      <c r="D129" s="192" t="s">
        <v>182</v>
      </c>
      <c r="E129" s="193" t="s">
        <v>1471</v>
      </c>
      <c r="F129" s="194" t="s">
        <v>3312</v>
      </c>
      <c r="G129" s="195" t="s">
        <v>671</v>
      </c>
      <c r="H129" s="196">
        <v>50</v>
      </c>
      <c r="I129" s="197"/>
      <c r="J129" s="198">
        <f t="shared" si="0"/>
        <v>0</v>
      </c>
      <c r="K129" s="194" t="s">
        <v>23</v>
      </c>
      <c r="L129" s="61"/>
      <c r="M129" s="199" t="s">
        <v>23</v>
      </c>
      <c r="N129" s="200" t="s">
        <v>43</v>
      </c>
      <c r="O129" s="42"/>
      <c r="P129" s="201">
        <f t="shared" si="1"/>
        <v>0</v>
      </c>
      <c r="Q129" s="201">
        <v>0</v>
      </c>
      <c r="R129" s="201">
        <f t="shared" si="2"/>
        <v>0</v>
      </c>
      <c r="S129" s="201">
        <v>0</v>
      </c>
      <c r="T129" s="202">
        <f t="shared" si="3"/>
        <v>0</v>
      </c>
      <c r="AR129" s="24" t="s">
        <v>559</v>
      </c>
      <c r="AT129" s="24" t="s">
        <v>182</v>
      </c>
      <c r="AU129" s="24" t="s">
        <v>81</v>
      </c>
      <c r="AY129" s="24" t="s">
        <v>180</v>
      </c>
      <c r="BE129" s="203">
        <f t="shared" si="4"/>
        <v>0</v>
      </c>
      <c r="BF129" s="203">
        <f t="shared" si="5"/>
        <v>0</v>
      </c>
      <c r="BG129" s="203">
        <f t="shared" si="6"/>
        <v>0</v>
      </c>
      <c r="BH129" s="203">
        <f t="shared" si="7"/>
        <v>0</v>
      </c>
      <c r="BI129" s="203">
        <f t="shared" si="8"/>
        <v>0</v>
      </c>
      <c r="BJ129" s="24" t="s">
        <v>79</v>
      </c>
      <c r="BK129" s="203">
        <f t="shared" si="9"/>
        <v>0</v>
      </c>
      <c r="BL129" s="24" t="s">
        <v>559</v>
      </c>
      <c r="BM129" s="24" t="s">
        <v>3313</v>
      </c>
    </row>
    <row r="130" spans="2:65" s="1" customFormat="1" ht="16.5" customHeight="1">
      <c r="B130" s="41"/>
      <c r="C130" s="192" t="s">
        <v>403</v>
      </c>
      <c r="D130" s="192" t="s">
        <v>182</v>
      </c>
      <c r="E130" s="193" t="s">
        <v>1476</v>
      </c>
      <c r="F130" s="194" t="s">
        <v>3314</v>
      </c>
      <c r="G130" s="195" t="s">
        <v>671</v>
      </c>
      <c r="H130" s="196">
        <v>1</v>
      </c>
      <c r="I130" s="197"/>
      <c r="J130" s="198">
        <f t="shared" si="0"/>
        <v>0</v>
      </c>
      <c r="K130" s="194" t="s">
        <v>23</v>
      </c>
      <c r="L130" s="61"/>
      <c r="M130" s="199" t="s">
        <v>23</v>
      </c>
      <c r="N130" s="200" t="s">
        <v>43</v>
      </c>
      <c r="O130" s="42"/>
      <c r="P130" s="201">
        <f t="shared" si="1"/>
        <v>0</v>
      </c>
      <c r="Q130" s="201">
        <v>0</v>
      </c>
      <c r="R130" s="201">
        <f t="shared" si="2"/>
        <v>0</v>
      </c>
      <c r="S130" s="201">
        <v>0</v>
      </c>
      <c r="T130" s="202">
        <f t="shared" si="3"/>
        <v>0</v>
      </c>
      <c r="AR130" s="24" t="s">
        <v>559</v>
      </c>
      <c r="AT130" s="24" t="s">
        <v>182</v>
      </c>
      <c r="AU130" s="24" t="s">
        <v>81</v>
      </c>
      <c r="AY130" s="24" t="s">
        <v>180</v>
      </c>
      <c r="BE130" s="203">
        <f t="shared" si="4"/>
        <v>0</v>
      </c>
      <c r="BF130" s="203">
        <f t="shared" si="5"/>
        <v>0</v>
      </c>
      <c r="BG130" s="203">
        <f t="shared" si="6"/>
        <v>0</v>
      </c>
      <c r="BH130" s="203">
        <f t="shared" si="7"/>
        <v>0</v>
      </c>
      <c r="BI130" s="203">
        <f t="shared" si="8"/>
        <v>0</v>
      </c>
      <c r="BJ130" s="24" t="s">
        <v>79</v>
      </c>
      <c r="BK130" s="203">
        <f t="shared" si="9"/>
        <v>0</v>
      </c>
      <c r="BL130" s="24" t="s">
        <v>559</v>
      </c>
      <c r="BM130" s="24" t="s">
        <v>3315</v>
      </c>
    </row>
    <row r="131" spans="2:65" s="1" customFormat="1" ht="16.5" customHeight="1">
      <c r="B131" s="41"/>
      <c r="C131" s="192" t="s">
        <v>408</v>
      </c>
      <c r="D131" s="192" t="s">
        <v>182</v>
      </c>
      <c r="E131" s="193" t="s">
        <v>1481</v>
      </c>
      <c r="F131" s="194" t="s">
        <v>3316</v>
      </c>
      <c r="G131" s="195" t="s">
        <v>671</v>
      </c>
      <c r="H131" s="196">
        <v>5</v>
      </c>
      <c r="I131" s="197"/>
      <c r="J131" s="198">
        <f t="shared" si="0"/>
        <v>0</v>
      </c>
      <c r="K131" s="194" t="s">
        <v>23</v>
      </c>
      <c r="L131" s="61"/>
      <c r="M131" s="199" t="s">
        <v>23</v>
      </c>
      <c r="N131" s="200" t="s">
        <v>43</v>
      </c>
      <c r="O131" s="42"/>
      <c r="P131" s="201">
        <f t="shared" si="1"/>
        <v>0</v>
      </c>
      <c r="Q131" s="201">
        <v>0</v>
      </c>
      <c r="R131" s="201">
        <f t="shared" si="2"/>
        <v>0</v>
      </c>
      <c r="S131" s="201">
        <v>0</v>
      </c>
      <c r="T131" s="202">
        <f t="shared" si="3"/>
        <v>0</v>
      </c>
      <c r="AR131" s="24" t="s">
        <v>559</v>
      </c>
      <c r="AT131" s="24" t="s">
        <v>182</v>
      </c>
      <c r="AU131" s="24" t="s">
        <v>81</v>
      </c>
      <c r="AY131" s="24" t="s">
        <v>180</v>
      </c>
      <c r="BE131" s="203">
        <f t="shared" si="4"/>
        <v>0</v>
      </c>
      <c r="BF131" s="203">
        <f t="shared" si="5"/>
        <v>0</v>
      </c>
      <c r="BG131" s="203">
        <f t="shared" si="6"/>
        <v>0</v>
      </c>
      <c r="BH131" s="203">
        <f t="shared" si="7"/>
        <v>0</v>
      </c>
      <c r="BI131" s="203">
        <f t="shared" si="8"/>
        <v>0</v>
      </c>
      <c r="BJ131" s="24" t="s">
        <v>79</v>
      </c>
      <c r="BK131" s="203">
        <f t="shared" si="9"/>
        <v>0</v>
      </c>
      <c r="BL131" s="24" t="s">
        <v>559</v>
      </c>
      <c r="BM131" s="24" t="s">
        <v>3317</v>
      </c>
    </row>
    <row r="132" spans="2:65" s="1" customFormat="1" ht="16.5" customHeight="1">
      <c r="B132" s="41"/>
      <c r="C132" s="192" t="s">
        <v>416</v>
      </c>
      <c r="D132" s="192" t="s">
        <v>182</v>
      </c>
      <c r="E132" s="193" t="s">
        <v>1486</v>
      </c>
      <c r="F132" s="194" t="s">
        <v>3318</v>
      </c>
      <c r="G132" s="195" t="s">
        <v>671</v>
      </c>
      <c r="H132" s="196">
        <v>36</v>
      </c>
      <c r="I132" s="197"/>
      <c r="J132" s="198">
        <f t="shared" si="0"/>
        <v>0</v>
      </c>
      <c r="K132" s="194" t="s">
        <v>23</v>
      </c>
      <c r="L132" s="61"/>
      <c r="M132" s="199" t="s">
        <v>23</v>
      </c>
      <c r="N132" s="200" t="s">
        <v>43</v>
      </c>
      <c r="O132" s="42"/>
      <c r="P132" s="201">
        <f t="shared" si="1"/>
        <v>0</v>
      </c>
      <c r="Q132" s="201">
        <v>0</v>
      </c>
      <c r="R132" s="201">
        <f t="shared" si="2"/>
        <v>0</v>
      </c>
      <c r="S132" s="201">
        <v>0</v>
      </c>
      <c r="T132" s="202">
        <f t="shared" si="3"/>
        <v>0</v>
      </c>
      <c r="AR132" s="24" t="s">
        <v>559</v>
      </c>
      <c r="AT132" s="24" t="s">
        <v>182</v>
      </c>
      <c r="AU132" s="24" t="s">
        <v>81</v>
      </c>
      <c r="AY132" s="24" t="s">
        <v>180</v>
      </c>
      <c r="BE132" s="203">
        <f t="shared" si="4"/>
        <v>0</v>
      </c>
      <c r="BF132" s="203">
        <f t="shared" si="5"/>
        <v>0</v>
      </c>
      <c r="BG132" s="203">
        <f t="shared" si="6"/>
        <v>0</v>
      </c>
      <c r="BH132" s="203">
        <f t="shared" si="7"/>
        <v>0</v>
      </c>
      <c r="BI132" s="203">
        <f t="shared" si="8"/>
        <v>0</v>
      </c>
      <c r="BJ132" s="24" t="s">
        <v>79</v>
      </c>
      <c r="BK132" s="203">
        <f t="shared" si="9"/>
        <v>0</v>
      </c>
      <c r="BL132" s="24" t="s">
        <v>559</v>
      </c>
      <c r="BM132" s="24" t="s">
        <v>3319</v>
      </c>
    </row>
    <row r="133" spans="2:47" s="1" customFormat="1" ht="27">
      <c r="B133" s="41"/>
      <c r="C133" s="63"/>
      <c r="D133" s="206" t="s">
        <v>509</v>
      </c>
      <c r="E133" s="63"/>
      <c r="F133" s="258" t="s">
        <v>3320</v>
      </c>
      <c r="G133" s="63"/>
      <c r="H133" s="63"/>
      <c r="I133" s="163"/>
      <c r="J133" s="63"/>
      <c r="K133" s="63"/>
      <c r="L133" s="61"/>
      <c r="M133" s="259"/>
      <c r="N133" s="42"/>
      <c r="O133" s="42"/>
      <c r="P133" s="42"/>
      <c r="Q133" s="42"/>
      <c r="R133" s="42"/>
      <c r="S133" s="42"/>
      <c r="T133" s="78"/>
      <c r="AT133" s="24" t="s">
        <v>509</v>
      </c>
      <c r="AU133" s="24" t="s">
        <v>81</v>
      </c>
    </row>
    <row r="134" spans="2:65" s="1" customFormat="1" ht="16.5" customHeight="1">
      <c r="B134" s="41"/>
      <c r="C134" s="192" t="s">
        <v>421</v>
      </c>
      <c r="D134" s="192" t="s">
        <v>182</v>
      </c>
      <c r="E134" s="193" t="s">
        <v>1491</v>
      </c>
      <c r="F134" s="194" t="s">
        <v>3318</v>
      </c>
      <c r="G134" s="195" t="s">
        <v>671</v>
      </c>
      <c r="H134" s="196">
        <v>14</v>
      </c>
      <c r="I134" s="197"/>
      <c r="J134" s="198">
        <f>ROUND(I134*H134,2)</f>
        <v>0</v>
      </c>
      <c r="K134" s="194" t="s">
        <v>23</v>
      </c>
      <c r="L134" s="61"/>
      <c r="M134" s="199" t="s">
        <v>23</v>
      </c>
      <c r="N134" s="200" t="s">
        <v>43</v>
      </c>
      <c r="O134" s="42"/>
      <c r="P134" s="201">
        <f>O134*H134</f>
        <v>0</v>
      </c>
      <c r="Q134" s="201">
        <v>0</v>
      </c>
      <c r="R134" s="201">
        <f>Q134*H134</f>
        <v>0</v>
      </c>
      <c r="S134" s="201">
        <v>0</v>
      </c>
      <c r="T134" s="202">
        <f>S134*H134</f>
        <v>0</v>
      </c>
      <c r="AR134" s="24" t="s">
        <v>559</v>
      </c>
      <c r="AT134" s="24" t="s">
        <v>182</v>
      </c>
      <c r="AU134" s="24" t="s">
        <v>81</v>
      </c>
      <c r="AY134" s="24" t="s">
        <v>180</v>
      </c>
      <c r="BE134" s="203">
        <f>IF(N134="základní",J134,0)</f>
        <v>0</v>
      </c>
      <c r="BF134" s="203">
        <f>IF(N134="snížená",J134,0)</f>
        <v>0</v>
      </c>
      <c r="BG134" s="203">
        <f>IF(N134="zákl. přenesená",J134,0)</f>
        <v>0</v>
      </c>
      <c r="BH134" s="203">
        <f>IF(N134="sníž. přenesená",J134,0)</f>
        <v>0</v>
      </c>
      <c r="BI134" s="203">
        <f>IF(N134="nulová",J134,0)</f>
        <v>0</v>
      </c>
      <c r="BJ134" s="24" t="s">
        <v>79</v>
      </c>
      <c r="BK134" s="203">
        <f>ROUND(I134*H134,2)</f>
        <v>0</v>
      </c>
      <c r="BL134" s="24" t="s">
        <v>559</v>
      </c>
      <c r="BM134" s="24" t="s">
        <v>3321</v>
      </c>
    </row>
    <row r="135" spans="2:47" s="1" customFormat="1" ht="27">
      <c r="B135" s="41"/>
      <c r="C135" s="63"/>
      <c r="D135" s="206" t="s">
        <v>509</v>
      </c>
      <c r="E135" s="63"/>
      <c r="F135" s="258" t="s">
        <v>3320</v>
      </c>
      <c r="G135" s="63"/>
      <c r="H135" s="63"/>
      <c r="I135" s="163"/>
      <c r="J135" s="63"/>
      <c r="K135" s="63"/>
      <c r="L135" s="61"/>
      <c r="M135" s="259"/>
      <c r="N135" s="42"/>
      <c r="O135" s="42"/>
      <c r="P135" s="42"/>
      <c r="Q135" s="42"/>
      <c r="R135" s="42"/>
      <c r="S135" s="42"/>
      <c r="T135" s="78"/>
      <c r="AT135" s="24" t="s">
        <v>509</v>
      </c>
      <c r="AU135" s="24" t="s">
        <v>81</v>
      </c>
    </row>
    <row r="136" spans="2:65" s="1" customFormat="1" ht="16.5" customHeight="1">
      <c r="B136" s="41"/>
      <c r="C136" s="192" t="s">
        <v>427</v>
      </c>
      <c r="D136" s="192" t="s">
        <v>182</v>
      </c>
      <c r="E136" s="193" t="s">
        <v>1496</v>
      </c>
      <c r="F136" s="194" t="s">
        <v>3318</v>
      </c>
      <c r="G136" s="195" t="s">
        <v>671</v>
      </c>
      <c r="H136" s="196">
        <v>2</v>
      </c>
      <c r="I136" s="197"/>
      <c r="J136" s="198">
        <f>ROUND(I136*H136,2)</f>
        <v>0</v>
      </c>
      <c r="K136" s="194" t="s">
        <v>23</v>
      </c>
      <c r="L136" s="61"/>
      <c r="M136" s="199" t="s">
        <v>23</v>
      </c>
      <c r="N136" s="200" t="s">
        <v>43</v>
      </c>
      <c r="O136" s="42"/>
      <c r="P136" s="201">
        <f>O136*H136</f>
        <v>0</v>
      </c>
      <c r="Q136" s="201">
        <v>0</v>
      </c>
      <c r="R136" s="201">
        <f>Q136*H136</f>
        <v>0</v>
      </c>
      <c r="S136" s="201">
        <v>0</v>
      </c>
      <c r="T136" s="202">
        <f>S136*H136</f>
        <v>0</v>
      </c>
      <c r="AR136" s="24" t="s">
        <v>559</v>
      </c>
      <c r="AT136" s="24" t="s">
        <v>182</v>
      </c>
      <c r="AU136" s="24" t="s">
        <v>81</v>
      </c>
      <c r="AY136" s="24" t="s">
        <v>180</v>
      </c>
      <c r="BE136" s="203">
        <f>IF(N136="základní",J136,0)</f>
        <v>0</v>
      </c>
      <c r="BF136" s="203">
        <f>IF(N136="snížená",J136,0)</f>
        <v>0</v>
      </c>
      <c r="BG136" s="203">
        <f>IF(N136="zákl. přenesená",J136,0)</f>
        <v>0</v>
      </c>
      <c r="BH136" s="203">
        <f>IF(N136="sníž. přenesená",J136,0)</f>
        <v>0</v>
      </c>
      <c r="BI136" s="203">
        <f>IF(N136="nulová",J136,0)</f>
        <v>0</v>
      </c>
      <c r="BJ136" s="24" t="s">
        <v>79</v>
      </c>
      <c r="BK136" s="203">
        <f>ROUND(I136*H136,2)</f>
        <v>0</v>
      </c>
      <c r="BL136" s="24" t="s">
        <v>559</v>
      </c>
      <c r="BM136" s="24" t="s">
        <v>3322</v>
      </c>
    </row>
    <row r="137" spans="2:47" s="1" customFormat="1" ht="27">
      <c r="B137" s="41"/>
      <c r="C137" s="63"/>
      <c r="D137" s="206" t="s">
        <v>509</v>
      </c>
      <c r="E137" s="63"/>
      <c r="F137" s="258" t="s">
        <v>3320</v>
      </c>
      <c r="G137" s="63"/>
      <c r="H137" s="63"/>
      <c r="I137" s="163"/>
      <c r="J137" s="63"/>
      <c r="K137" s="63"/>
      <c r="L137" s="61"/>
      <c r="M137" s="259"/>
      <c r="N137" s="42"/>
      <c r="O137" s="42"/>
      <c r="P137" s="42"/>
      <c r="Q137" s="42"/>
      <c r="R137" s="42"/>
      <c r="S137" s="42"/>
      <c r="T137" s="78"/>
      <c r="AT137" s="24" t="s">
        <v>509</v>
      </c>
      <c r="AU137" s="24" t="s">
        <v>81</v>
      </c>
    </row>
    <row r="138" spans="2:65" s="1" customFormat="1" ht="16.5" customHeight="1">
      <c r="B138" s="41"/>
      <c r="C138" s="192" t="s">
        <v>432</v>
      </c>
      <c r="D138" s="192" t="s">
        <v>182</v>
      </c>
      <c r="E138" s="193" t="s">
        <v>1501</v>
      </c>
      <c r="F138" s="194" t="s">
        <v>3323</v>
      </c>
      <c r="G138" s="195" t="s">
        <v>671</v>
      </c>
      <c r="H138" s="196">
        <v>36</v>
      </c>
      <c r="I138" s="197"/>
      <c r="J138" s="198">
        <f>ROUND(I138*H138,2)</f>
        <v>0</v>
      </c>
      <c r="K138" s="194" t="s">
        <v>23</v>
      </c>
      <c r="L138" s="61"/>
      <c r="M138" s="199" t="s">
        <v>23</v>
      </c>
      <c r="N138" s="200" t="s">
        <v>43</v>
      </c>
      <c r="O138" s="42"/>
      <c r="P138" s="201">
        <f>O138*H138</f>
        <v>0</v>
      </c>
      <c r="Q138" s="201">
        <v>0</v>
      </c>
      <c r="R138" s="201">
        <f>Q138*H138</f>
        <v>0</v>
      </c>
      <c r="S138" s="201">
        <v>0</v>
      </c>
      <c r="T138" s="202">
        <f>S138*H138</f>
        <v>0</v>
      </c>
      <c r="AR138" s="24" t="s">
        <v>559</v>
      </c>
      <c r="AT138" s="24" t="s">
        <v>182</v>
      </c>
      <c r="AU138" s="24" t="s">
        <v>81</v>
      </c>
      <c r="AY138" s="24" t="s">
        <v>180</v>
      </c>
      <c r="BE138" s="203">
        <f>IF(N138="základní",J138,0)</f>
        <v>0</v>
      </c>
      <c r="BF138" s="203">
        <f>IF(N138="snížená",J138,0)</f>
        <v>0</v>
      </c>
      <c r="BG138" s="203">
        <f>IF(N138="zákl. přenesená",J138,0)</f>
        <v>0</v>
      </c>
      <c r="BH138" s="203">
        <f>IF(N138="sníž. přenesená",J138,0)</f>
        <v>0</v>
      </c>
      <c r="BI138" s="203">
        <f>IF(N138="nulová",J138,0)</f>
        <v>0</v>
      </c>
      <c r="BJ138" s="24" t="s">
        <v>79</v>
      </c>
      <c r="BK138" s="203">
        <f>ROUND(I138*H138,2)</f>
        <v>0</v>
      </c>
      <c r="BL138" s="24" t="s">
        <v>559</v>
      </c>
      <c r="BM138" s="24" t="s">
        <v>3324</v>
      </c>
    </row>
    <row r="139" spans="2:47" s="1" customFormat="1" ht="27">
      <c r="B139" s="41"/>
      <c r="C139" s="63"/>
      <c r="D139" s="206" t="s">
        <v>509</v>
      </c>
      <c r="E139" s="63"/>
      <c r="F139" s="258" t="s">
        <v>3320</v>
      </c>
      <c r="G139" s="63"/>
      <c r="H139" s="63"/>
      <c r="I139" s="163"/>
      <c r="J139" s="63"/>
      <c r="K139" s="63"/>
      <c r="L139" s="61"/>
      <c r="M139" s="259"/>
      <c r="N139" s="42"/>
      <c r="O139" s="42"/>
      <c r="P139" s="42"/>
      <c r="Q139" s="42"/>
      <c r="R139" s="42"/>
      <c r="S139" s="42"/>
      <c r="T139" s="78"/>
      <c r="AT139" s="24" t="s">
        <v>509</v>
      </c>
      <c r="AU139" s="24" t="s">
        <v>81</v>
      </c>
    </row>
    <row r="140" spans="2:65" s="1" customFormat="1" ht="16.5" customHeight="1">
      <c r="B140" s="41"/>
      <c r="C140" s="192" t="s">
        <v>437</v>
      </c>
      <c r="D140" s="192" t="s">
        <v>182</v>
      </c>
      <c r="E140" s="193" t="s">
        <v>1506</v>
      </c>
      <c r="F140" s="194" t="s">
        <v>3325</v>
      </c>
      <c r="G140" s="195" t="s">
        <v>671</v>
      </c>
      <c r="H140" s="196">
        <v>1</v>
      </c>
      <c r="I140" s="197"/>
      <c r="J140" s="198">
        <f>ROUND(I140*H140,2)</f>
        <v>0</v>
      </c>
      <c r="K140" s="194" t="s">
        <v>23</v>
      </c>
      <c r="L140" s="61"/>
      <c r="M140" s="199" t="s">
        <v>23</v>
      </c>
      <c r="N140" s="200" t="s">
        <v>43</v>
      </c>
      <c r="O140" s="42"/>
      <c r="P140" s="201">
        <f>O140*H140</f>
        <v>0</v>
      </c>
      <c r="Q140" s="201">
        <v>0</v>
      </c>
      <c r="R140" s="201">
        <f>Q140*H140</f>
        <v>0</v>
      </c>
      <c r="S140" s="201">
        <v>0</v>
      </c>
      <c r="T140" s="202">
        <f>S140*H140</f>
        <v>0</v>
      </c>
      <c r="AR140" s="24" t="s">
        <v>559</v>
      </c>
      <c r="AT140" s="24" t="s">
        <v>182</v>
      </c>
      <c r="AU140" s="24" t="s">
        <v>81</v>
      </c>
      <c r="AY140" s="24" t="s">
        <v>180</v>
      </c>
      <c r="BE140" s="203">
        <f>IF(N140="základní",J140,0)</f>
        <v>0</v>
      </c>
      <c r="BF140" s="203">
        <f>IF(N140="snížená",J140,0)</f>
        <v>0</v>
      </c>
      <c r="BG140" s="203">
        <f>IF(N140="zákl. přenesená",J140,0)</f>
        <v>0</v>
      </c>
      <c r="BH140" s="203">
        <f>IF(N140="sníž. přenesená",J140,0)</f>
        <v>0</v>
      </c>
      <c r="BI140" s="203">
        <f>IF(N140="nulová",J140,0)</f>
        <v>0</v>
      </c>
      <c r="BJ140" s="24" t="s">
        <v>79</v>
      </c>
      <c r="BK140" s="203">
        <f>ROUND(I140*H140,2)</f>
        <v>0</v>
      </c>
      <c r="BL140" s="24" t="s">
        <v>559</v>
      </c>
      <c r="BM140" s="24" t="s">
        <v>3326</v>
      </c>
    </row>
    <row r="141" spans="2:47" s="1" customFormat="1" ht="27">
      <c r="B141" s="41"/>
      <c r="C141" s="63"/>
      <c r="D141" s="206" t="s">
        <v>509</v>
      </c>
      <c r="E141" s="63"/>
      <c r="F141" s="258" t="s">
        <v>3320</v>
      </c>
      <c r="G141" s="63"/>
      <c r="H141" s="63"/>
      <c r="I141" s="163"/>
      <c r="J141" s="63"/>
      <c r="K141" s="63"/>
      <c r="L141" s="61"/>
      <c r="M141" s="259"/>
      <c r="N141" s="42"/>
      <c r="O141" s="42"/>
      <c r="P141" s="42"/>
      <c r="Q141" s="42"/>
      <c r="R141" s="42"/>
      <c r="S141" s="42"/>
      <c r="T141" s="78"/>
      <c r="AT141" s="24" t="s">
        <v>509</v>
      </c>
      <c r="AU141" s="24" t="s">
        <v>81</v>
      </c>
    </row>
    <row r="142" spans="2:65" s="1" customFormat="1" ht="16.5" customHeight="1">
      <c r="B142" s="41"/>
      <c r="C142" s="192" t="s">
        <v>441</v>
      </c>
      <c r="D142" s="192" t="s">
        <v>182</v>
      </c>
      <c r="E142" s="193" t="s">
        <v>1511</v>
      </c>
      <c r="F142" s="194" t="s">
        <v>3327</v>
      </c>
      <c r="G142" s="195" t="s">
        <v>671</v>
      </c>
      <c r="H142" s="196">
        <v>14</v>
      </c>
      <c r="I142" s="197"/>
      <c r="J142" s="198">
        <f>ROUND(I142*H142,2)</f>
        <v>0</v>
      </c>
      <c r="K142" s="194" t="s">
        <v>23</v>
      </c>
      <c r="L142" s="61"/>
      <c r="M142" s="199" t="s">
        <v>23</v>
      </c>
      <c r="N142" s="200" t="s">
        <v>43</v>
      </c>
      <c r="O142" s="42"/>
      <c r="P142" s="201">
        <f>O142*H142</f>
        <v>0</v>
      </c>
      <c r="Q142" s="201">
        <v>0</v>
      </c>
      <c r="R142" s="201">
        <f>Q142*H142</f>
        <v>0</v>
      </c>
      <c r="S142" s="201">
        <v>0</v>
      </c>
      <c r="T142" s="202">
        <f>S142*H142</f>
        <v>0</v>
      </c>
      <c r="AR142" s="24" t="s">
        <v>559</v>
      </c>
      <c r="AT142" s="24" t="s">
        <v>182</v>
      </c>
      <c r="AU142" s="24" t="s">
        <v>81</v>
      </c>
      <c r="AY142" s="24" t="s">
        <v>180</v>
      </c>
      <c r="BE142" s="203">
        <f>IF(N142="základní",J142,0)</f>
        <v>0</v>
      </c>
      <c r="BF142" s="203">
        <f>IF(N142="snížená",J142,0)</f>
        <v>0</v>
      </c>
      <c r="BG142" s="203">
        <f>IF(N142="zákl. přenesená",J142,0)</f>
        <v>0</v>
      </c>
      <c r="BH142" s="203">
        <f>IF(N142="sníž. přenesená",J142,0)</f>
        <v>0</v>
      </c>
      <c r="BI142" s="203">
        <f>IF(N142="nulová",J142,0)</f>
        <v>0</v>
      </c>
      <c r="BJ142" s="24" t="s">
        <v>79</v>
      </c>
      <c r="BK142" s="203">
        <f>ROUND(I142*H142,2)</f>
        <v>0</v>
      </c>
      <c r="BL142" s="24" t="s">
        <v>559</v>
      </c>
      <c r="BM142" s="24" t="s">
        <v>3328</v>
      </c>
    </row>
    <row r="143" spans="2:47" s="1" customFormat="1" ht="27">
      <c r="B143" s="41"/>
      <c r="C143" s="63"/>
      <c r="D143" s="206" t="s">
        <v>509</v>
      </c>
      <c r="E143" s="63"/>
      <c r="F143" s="258" t="s">
        <v>3320</v>
      </c>
      <c r="G143" s="63"/>
      <c r="H143" s="63"/>
      <c r="I143" s="163"/>
      <c r="J143" s="63"/>
      <c r="K143" s="63"/>
      <c r="L143" s="61"/>
      <c r="M143" s="259"/>
      <c r="N143" s="42"/>
      <c r="O143" s="42"/>
      <c r="P143" s="42"/>
      <c r="Q143" s="42"/>
      <c r="R143" s="42"/>
      <c r="S143" s="42"/>
      <c r="T143" s="78"/>
      <c r="AT143" s="24" t="s">
        <v>509</v>
      </c>
      <c r="AU143" s="24" t="s">
        <v>81</v>
      </c>
    </row>
    <row r="144" spans="2:65" s="1" customFormat="1" ht="16.5" customHeight="1">
      <c r="B144" s="41"/>
      <c r="C144" s="192" t="s">
        <v>447</v>
      </c>
      <c r="D144" s="192" t="s">
        <v>182</v>
      </c>
      <c r="E144" s="193" t="s">
        <v>1516</v>
      </c>
      <c r="F144" s="194" t="s">
        <v>3329</v>
      </c>
      <c r="G144" s="195" t="s">
        <v>671</v>
      </c>
      <c r="H144" s="196">
        <v>2</v>
      </c>
      <c r="I144" s="197"/>
      <c r="J144" s="198">
        <f>ROUND(I144*H144,2)</f>
        <v>0</v>
      </c>
      <c r="K144" s="194" t="s">
        <v>23</v>
      </c>
      <c r="L144" s="61"/>
      <c r="M144" s="199" t="s">
        <v>23</v>
      </c>
      <c r="N144" s="200" t="s">
        <v>43</v>
      </c>
      <c r="O144" s="42"/>
      <c r="P144" s="201">
        <f>O144*H144</f>
        <v>0</v>
      </c>
      <c r="Q144" s="201">
        <v>0</v>
      </c>
      <c r="R144" s="201">
        <f>Q144*H144</f>
        <v>0</v>
      </c>
      <c r="S144" s="201">
        <v>0</v>
      </c>
      <c r="T144" s="202">
        <f>S144*H144</f>
        <v>0</v>
      </c>
      <c r="AR144" s="24" t="s">
        <v>559</v>
      </c>
      <c r="AT144" s="24" t="s">
        <v>182</v>
      </c>
      <c r="AU144" s="24" t="s">
        <v>81</v>
      </c>
      <c r="AY144" s="24" t="s">
        <v>180</v>
      </c>
      <c r="BE144" s="203">
        <f>IF(N144="základní",J144,0)</f>
        <v>0</v>
      </c>
      <c r="BF144" s="203">
        <f>IF(N144="snížená",J144,0)</f>
        <v>0</v>
      </c>
      <c r="BG144" s="203">
        <f>IF(N144="zákl. přenesená",J144,0)</f>
        <v>0</v>
      </c>
      <c r="BH144" s="203">
        <f>IF(N144="sníž. přenesená",J144,0)</f>
        <v>0</v>
      </c>
      <c r="BI144" s="203">
        <f>IF(N144="nulová",J144,0)</f>
        <v>0</v>
      </c>
      <c r="BJ144" s="24" t="s">
        <v>79</v>
      </c>
      <c r="BK144" s="203">
        <f>ROUND(I144*H144,2)</f>
        <v>0</v>
      </c>
      <c r="BL144" s="24" t="s">
        <v>559</v>
      </c>
      <c r="BM144" s="24" t="s">
        <v>3330</v>
      </c>
    </row>
    <row r="145" spans="2:47" s="1" customFormat="1" ht="27">
      <c r="B145" s="41"/>
      <c r="C145" s="63"/>
      <c r="D145" s="206" t="s">
        <v>509</v>
      </c>
      <c r="E145" s="63"/>
      <c r="F145" s="258" t="s">
        <v>3320</v>
      </c>
      <c r="G145" s="63"/>
      <c r="H145" s="63"/>
      <c r="I145" s="163"/>
      <c r="J145" s="63"/>
      <c r="K145" s="63"/>
      <c r="L145" s="61"/>
      <c r="M145" s="259"/>
      <c r="N145" s="42"/>
      <c r="O145" s="42"/>
      <c r="P145" s="42"/>
      <c r="Q145" s="42"/>
      <c r="R145" s="42"/>
      <c r="S145" s="42"/>
      <c r="T145" s="78"/>
      <c r="AT145" s="24" t="s">
        <v>509</v>
      </c>
      <c r="AU145" s="24" t="s">
        <v>81</v>
      </c>
    </row>
    <row r="146" spans="2:65" s="1" customFormat="1" ht="16.5" customHeight="1">
      <c r="B146" s="41"/>
      <c r="C146" s="192" t="s">
        <v>452</v>
      </c>
      <c r="D146" s="192" t="s">
        <v>182</v>
      </c>
      <c r="E146" s="193" t="s">
        <v>1521</v>
      </c>
      <c r="F146" s="194" t="s">
        <v>3331</v>
      </c>
      <c r="G146" s="195" t="s">
        <v>671</v>
      </c>
      <c r="H146" s="196">
        <v>1</v>
      </c>
      <c r="I146" s="197"/>
      <c r="J146" s="198">
        <f>ROUND(I146*H146,2)</f>
        <v>0</v>
      </c>
      <c r="K146" s="194" t="s">
        <v>23</v>
      </c>
      <c r="L146" s="61"/>
      <c r="M146" s="199" t="s">
        <v>23</v>
      </c>
      <c r="N146" s="200" t="s">
        <v>43</v>
      </c>
      <c r="O146" s="42"/>
      <c r="P146" s="201">
        <f>O146*H146</f>
        <v>0</v>
      </c>
      <c r="Q146" s="201">
        <v>0</v>
      </c>
      <c r="R146" s="201">
        <f>Q146*H146</f>
        <v>0</v>
      </c>
      <c r="S146" s="201">
        <v>0</v>
      </c>
      <c r="T146" s="202">
        <f>S146*H146</f>
        <v>0</v>
      </c>
      <c r="AR146" s="24" t="s">
        <v>559</v>
      </c>
      <c r="AT146" s="24" t="s">
        <v>182</v>
      </c>
      <c r="AU146" s="24" t="s">
        <v>81</v>
      </c>
      <c r="AY146" s="24" t="s">
        <v>180</v>
      </c>
      <c r="BE146" s="203">
        <f>IF(N146="základní",J146,0)</f>
        <v>0</v>
      </c>
      <c r="BF146" s="203">
        <f>IF(N146="snížená",J146,0)</f>
        <v>0</v>
      </c>
      <c r="BG146" s="203">
        <f>IF(N146="zákl. přenesená",J146,0)</f>
        <v>0</v>
      </c>
      <c r="BH146" s="203">
        <f>IF(N146="sníž. přenesená",J146,0)</f>
        <v>0</v>
      </c>
      <c r="BI146" s="203">
        <f>IF(N146="nulová",J146,0)</f>
        <v>0</v>
      </c>
      <c r="BJ146" s="24" t="s">
        <v>79</v>
      </c>
      <c r="BK146" s="203">
        <f>ROUND(I146*H146,2)</f>
        <v>0</v>
      </c>
      <c r="BL146" s="24" t="s">
        <v>559</v>
      </c>
      <c r="BM146" s="24" t="s">
        <v>3332</v>
      </c>
    </row>
    <row r="147" spans="2:47" s="1" customFormat="1" ht="27">
      <c r="B147" s="41"/>
      <c r="C147" s="63"/>
      <c r="D147" s="206" t="s">
        <v>509</v>
      </c>
      <c r="E147" s="63"/>
      <c r="F147" s="258" t="s">
        <v>3320</v>
      </c>
      <c r="G147" s="63"/>
      <c r="H147" s="63"/>
      <c r="I147" s="163"/>
      <c r="J147" s="63"/>
      <c r="K147" s="63"/>
      <c r="L147" s="61"/>
      <c r="M147" s="259"/>
      <c r="N147" s="42"/>
      <c r="O147" s="42"/>
      <c r="P147" s="42"/>
      <c r="Q147" s="42"/>
      <c r="R147" s="42"/>
      <c r="S147" s="42"/>
      <c r="T147" s="78"/>
      <c r="AT147" s="24" t="s">
        <v>509</v>
      </c>
      <c r="AU147" s="24" t="s">
        <v>81</v>
      </c>
    </row>
    <row r="148" spans="2:65" s="1" customFormat="1" ht="16.5" customHeight="1">
      <c r="B148" s="41"/>
      <c r="C148" s="192" t="s">
        <v>460</v>
      </c>
      <c r="D148" s="192" t="s">
        <v>182</v>
      </c>
      <c r="E148" s="193" t="s">
        <v>1526</v>
      </c>
      <c r="F148" s="194" t="s">
        <v>3333</v>
      </c>
      <c r="G148" s="195" t="s">
        <v>671</v>
      </c>
      <c r="H148" s="196">
        <v>36</v>
      </c>
      <c r="I148" s="197"/>
      <c r="J148" s="198">
        <f>ROUND(I148*H148,2)</f>
        <v>0</v>
      </c>
      <c r="K148" s="194" t="s">
        <v>23</v>
      </c>
      <c r="L148" s="61"/>
      <c r="M148" s="199" t="s">
        <v>23</v>
      </c>
      <c r="N148" s="200" t="s">
        <v>43</v>
      </c>
      <c r="O148" s="42"/>
      <c r="P148" s="201">
        <f>O148*H148</f>
        <v>0</v>
      </c>
      <c r="Q148" s="201">
        <v>0</v>
      </c>
      <c r="R148" s="201">
        <f>Q148*H148</f>
        <v>0</v>
      </c>
      <c r="S148" s="201">
        <v>0</v>
      </c>
      <c r="T148" s="202">
        <f>S148*H148</f>
        <v>0</v>
      </c>
      <c r="AR148" s="24" t="s">
        <v>559</v>
      </c>
      <c r="AT148" s="24" t="s">
        <v>182</v>
      </c>
      <c r="AU148" s="24" t="s">
        <v>81</v>
      </c>
      <c r="AY148" s="24" t="s">
        <v>180</v>
      </c>
      <c r="BE148" s="203">
        <f>IF(N148="základní",J148,0)</f>
        <v>0</v>
      </c>
      <c r="BF148" s="203">
        <f>IF(N148="snížená",J148,0)</f>
        <v>0</v>
      </c>
      <c r="BG148" s="203">
        <f>IF(N148="zákl. přenesená",J148,0)</f>
        <v>0</v>
      </c>
      <c r="BH148" s="203">
        <f>IF(N148="sníž. přenesená",J148,0)</f>
        <v>0</v>
      </c>
      <c r="BI148" s="203">
        <f>IF(N148="nulová",J148,0)</f>
        <v>0</v>
      </c>
      <c r="BJ148" s="24" t="s">
        <v>79</v>
      </c>
      <c r="BK148" s="203">
        <f>ROUND(I148*H148,2)</f>
        <v>0</v>
      </c>
      <c r="BL148" s="24" t="s">
        <v>559</v>
      </c>
      <c r="BM148" s="24" t="s">
        <v>3334</v>
      </c>
    </row>
    <row r="149" spans="2:47" s="1" customFormat="1" ht="27">
      <c r="B149" s="41"/>
      <c r="C149" s="63"/>
      <c r="D149" s="206" t="s">
        <v>509</v>
      </c>
      <c r="E149" s="63"/>
      <c r="F149" s="258" t="s">
        <v>3320</v>
      </c>
      <c r="G149" s="63"/>
      <c r="H149" s="63"/>
      <c r="I149" s="163"/>
      <c r="J149" s="63"/>
      <c r="K149" s="63"/>
      <c r="L149" s="61"/>
      <c r="M149" s="259"/>
      <c r="N149" s="42"/>
      <c r="O149" s="42"/>
      <c r="P149" s="42"/>
      <c r="Q149" s="42"/>
      <c r="R149" s="42"/>
      <c r="S149" s="42"/>
      <c r="T149" s="78"/>
      <c r="AT149" s="24" t="s">
        <v>509</v>
      </c>
      <c r="AU149" s="24" t="s">
        <v>81</v>
      </c>
    </row>
    <row r="150" spans="2:65" s="1" customFormat="1" ht="16.5" customHeight="1">
      <c r="B150" s="41"/>
      <c r="C150" s="192" t="s">
        <v>475</v>
      </c>
      <c r="D150" s="192" t="s">
        <v>182</v>
      </c>
      <c r="E150" s="193" t="s">
        <v>1531</v>
      </c>
      <c r="F150" s="194" t="s">
        <v>3333</v>
      </c>
      <c r="G150" s="195" t="s">
        <v>671</v>
      </c>
      <c r="H150" s="196">
        <v>1</v>
      </c>
      <c r="I150" s="197"/>
      <c r="J150" s="198">
        <f>ROUND(I150*H150,2)</f>
        <v>0</v>
      </c>
      <c r="K150" s="194" t="s">
        <v>23</v>
      </c>
      <c r="L150" s="61"/>
      <c r="M150" s="199" t="s">
        <v>23</v>
      </c>
      <c r="N150" s="200" t="s">
        <v>43</v>
      </c>
      <c r="O150" s="42"/>
      <c r="P150" s="201">
        <f>O150*H150</f>
        <v>0</v>
      </c>
      <c r="Q150" s="201">
        <v>0</v>
      </c>
      <c r="R150" s="201">
        <f>Q150*H150</f>
        <v>0</v>
      </c>
      <c r="S150" s="201">
        <v>0</v>
      </c>
      <c r="T150" s="202">
        <f>S150*H150</f>
        <v>0</v>
      </c>
      <c r="AR150" s="24" t="s">
        <v>559</v>
      </c>
      <c r="AT150" s="24" t="s">
        <v>182</v>
      </c>
      <c r="AU150" s="24" t="s">
        <v>81</v>
      </c>
      <c r="AY150" s="24" t="s">
        <v>180</v>
      </c>
      <c r="BE150" s="203">
        <f>IF(N150="základní",J150,0)</f>
        <v>0</v>
      </c>
      <c r="BF150" s="203">
        <f>IF(N150="snížená",J150,0)</f>
        <v>0</v>
      </c>
      <c r="BG150" s="203">
        <f>IF(N150="zákl. přenesená",J150,0)</f>
        <v>0</v>
      </c>
      <c r="BH150" s="203">
        <f>IF(N150="sníž. přenesená",J150,0)</f>
        <v>0</v>
      </c>
      <c r="BI150" s="203">
        <f>IF(N150="nulová",J150,0)</f>
        <v>0</v>
      </c>
      <c r="BJ150" s="24" t="s">
        <v>79</v>
      </c>
      <c r="BK150" s="203">
        <f>ROUND(I150*H150,2)</f>
        <v>0</v>
      </c>
      <c r="BL150" s="24" t="s">
        <v>559</v>
      </c>
      <c r="BM150" s="24" t="s">
        <v>3335</v>
      </c>
    </row>
    <row r="151" spans="2:47" s="1" customFormat="1" ht="27">
      <c r="B151" s="41"/>
      <c r="C151" s="63"/>
      <c r="D151" s="206" t="s">
        <v>509</v>
      </c>
      <c r="E151" s="63"/>
      <c r="F151" s="258" t="s">
        <v>3320</v>
      </c>
      <c r="G151" s="63"/>
      <c r="H151" s="63"/>
      <c r="I151" s="163"/>
      <c r="J151" s="63"/>
      <c r="K151" s="63"/>
      <c r="L151" s="61"/>
      <c r="M151" s="259"/>
      <c r="N151" s="42"/>
      <c r="O151" s="42"/>
      <c r="P151" s="42"/>
      <c r="Q151" s="42"/>
      <c r="R151" s="42"/>
      <c r="S151" s="42"/>
      <c r="T151" s="78"/>
      <c r="AT151" s="24" t="s">
        <v>509</v>
      </c>
      <c r="AU151" s="24" t="s">
        <v>81</v>
      </c>
    </row>
    <row r="152" spans="2:65" s="1" customFormat="1" ht="16.5" customHeight="1">
      <c r="B152" s="41"/>
      <c r="C152" s="192" t="s">
        <v>479</v>
      </c>
      <c r="D152" s="192" t="s">
        <v>182</v>
      </c>
      <c r="E152" s="193" t="s">
        <v>1536</v>
      </c>
      <c r="F152" s="194" t="s">
        <v>3333</v>
      </c>
      <c r="G152" s="195" t="s">
        <v>671</v>
      </c>
      <c r="H152" s="196">
        <v>14</v>
      </c>
      <c r="I152" s="197"/>
      <c r="J152" s="198">
        <f>ROUND(I152*H152,2)</f>
        <v>0</v>
      </c>
      <c r="K152" s="194" t="s">
        <v>23</v>
      </c>
      <c r="L152" s="61"/>
      <c r="M152" s="199" t="s">
        <v>23</v>
      </c>
      <c r="N152" s="200" t="s">
        <v>43</v>
      </c>
      <c r="O152" s="42"/>
      <c r="P152" s="201">
        <f>O152*H152</f>
        <v>0</v>
      </c>
      <c r="Q152" s="201">
        <v>0</v>
      </c>
      <c r="R152" s="201">
        <f>Q152*H152</f>
        <v>0</v>
      </c>
      <c r="S152" s="201">
        <v>0</v>
      </c>
      <c r="T152" s="202">
        <f>S152*H152</f>
        <v>0</v>
      </c>
      <c r="AR152" s="24" t="s">
        <v>559</v>
      </c>
      <c r="AT152" s="24" t="s">
        <v>182</v>
      </c>
      <c r="AU152" s="24" t="s">
        <v>81</v>
      </c>
      <c r="AY152" s="24" t="s">
        <v>180</v>
      </c>
      <c r="BE152" s="203">
        <f>IF(N152="základní",J152,0)</f>
        <v>0</v>
      </c>
      <c r="BF152" s="203">
        <f>IF(N152="snížená",J152,0)</f>
        <v>0</v>
      </c>
      <c r="BG152" s="203">
        <f>IF(N152="zákl. přenesená",J152,0)</f>
        <v>0</v>
      </c>
      <c r="BH152" s="203">
        <f>IF(N152="sníž. přenesená",J152,0)</f>
        <v>0</v>
      </c>
      <c r="BI152" s="203">
        <f>IF(N152="nulová",J152,0)</f>
        <v>0</v>
      </c>
      <c r="BJ152" s="24" t="s">
        <v>79</v>
      </c>
      <c r="BK152" s="203">
        <f>ROUND(I152*H152,2)</f>
        <v>0</v>
      </c>
      <c r="BL152" s="24" t="s">
        <v>559</v>
      </c>
      <c r="BM152" s="24" t="s">
        <v>3336</v>
      </c>
    </row>
    <row r="153" spans="2:47" s="1" customFormat="1" ht="27">
      <c r="B153" s="41"/>
      <c r="C153" s="63"/>
      <c r="D153" s="206" t="s">
        <v>509</v>
      </c>
      <c r="E153" s="63"/>
      <c r="F153" s="258" t="s">
        <v>3320</v>
      </c>
      <c r="G153" s="63"/>
      <c r="H153" s="63"/>
      <c r="I153" s="163"/>
      <c r="J153" s="63"/>
      <c r="K153" s="63"/>
      <c r="L153" s="61"/>
      <c r="M153" s="259"/>
      <c r="N153" s="42"/>
      <c r="O153" s="42"/>
      <c r="P153" s="42"/>
      <c r="Q153" s="42"/>
      <c r="R153" s="42"/>
      <c r="S153" s="42"/>
      <c r="T153" s="78"/>
      <c r="AT153" s="24" t="s">
        <v>509</v>
      </c>
      <c r="AU153" s="24" t="s">
        <v>81</v>
      </c>
    </row>
    <row r="154" spans="2:65" s="1" customFormat="1" ht="16.5" customHeight="1">
      <c r="B154" s="41"/>
      <c r="C154" s="192" t="s">
        <v>487</v>
      </c>
      <c r="D154" s="192" t="s">
        <v>182</v>
      </c>
      <c r="E154" s="193" t="s">
        <v>1541</v>
      </c>
      <c r="F154" s="194" t="s">
        <v>3333</v>
      </c>
      <c r="G154" s="195" t="s">
        <v>671</v>
      </c>
      <c r="H154" s="196">
        <v>2</v>
      </c>
      <c r="I154" s="197"/>
      <c r="J154" s="198">
        <f>ROUND(I154*H154,2)</f>
        <v>0</v>
      </c>
      <c r="K154" s="194" t="s">
        <v>23</v>
      </c>
      <c r="L154" s="61"/>
      <c r="M154" s="199" t="s">
        <v>23</v>
      </c>
      <c r="N154" s="200" t="s">
        <v>43</v>
      </c>
      <c r="O154" s="42"/>
      <c r="P154" s="201">
        <f>O154*H154</f>
        <v>0</v>
      </c>
      <c r="Q154" s="201">
        <v>0</v>
      </c>
      <c r="R154" s="201">
        <f>Q154*H154</f>
        <v>0</v>
      </c>
      <c r="S154" s="201">
        <v>0</v>
      </c>
      <c r="T154" s="202">
        <f>S154*H154</f>
        <v>0</v>
      </c>
      <c r="AR154" s="24" t="s">
        <v>559</v>
      </c>
      <c r="AT154" s="24" t="s">
        <v>182</v>
      </c>
      <c r="AU154" s="24" t="s">
        <v>81</v>
      </c>
      <c r="AY154" s="24" t="s">
        <v>180</v>
      </c>
      <c r="BE154" s="203">
        <f>IF(N154="základní",J154,0)</f>
        <v>0</v>
      </c>
      <c r="BF154" s="203">
        <f>IF(N154="snížená",J154,0)</f>
        <v>0</v>
      </c>
      <c r="BG154" s="203">
        <f>IF(N154="zákl. přenesená",J154,0)</f>
        <v>0</v>
      </c>
      <c r="BH154" s="203">
        <f>IF(N154="sníž. přenesená",J154,0)</f>
        <v>0</v>
      </c>
      <c r="BI154" s="203">
        <f>IF(N154="nulová",J154,0)</f>
        <v>0</v>
      </c>
      <c r="BJ154" s="24" t="s">
        <v>79</v>
      </c>
      <c r="BK154" s="203">
        <f>ROUND(I154*H154,2)</f>
        <v>0</v>
      </c>
      <c r="BL154" s="24" t="s">
        <v>559</v>
      </c>
      <c r="BM154" s="24" t="s">
        <v>3337</v>
      </c>
    </row>
    <row r="155" spans="2:47" s="1" customFormat="1" ht="27">
      <c r="B155" s="41"/>
      <c r="C155" s="63"/>
      <c r="D155" s="206" t="s">
        <v>509</v>
      </c>
      <c r="E155" s="63"/>
      <c r="F155" s="258" t="s">
        <v>3320</v>
      </c>
      <c r="G155" s="63"/>
      <c r="H155" s="63"/>
      <c r="I155" s="163"/>
      <c r="J155" s="63"/>
      <c r="K155" s="63"/>
      <c r="L155" s="61"/>
      <c r="M155" s="259"/>
      <c r="N155" s="42"/>
      <c r="O155" s="42"/>
      <c r="P155" s="42"/>
      <c r="Q155" s="42"/>
      <c r="R155" s="42"/>
      <c r="S155" s="42"/>
      <c r="T155" s="78"/>
      <c r="AT155" s="24" t="s">
        <v>509</v>
      </c>
      <c r="AU155" s="24" t="s">
        <v>81</v>
      </c>
    </row>
    <row r="156" spans="2:65" s="1" customFormat="1" ht="16.5" customHeight="1">
      <c r="B156" s="41"/>
      <c r="C156" s="192" t="s">
        <v>499</v>
      </c>
      <c r="D156" s="192" t="s">
        <v>182</v>
      </c>
      <c r="E156" s="193" t="s">
        <v>1546</v>
      </c>
      <c r="F156" s="194" t="s">
        <v>3338</v>
      </c>
      <c r="G156" s="195" t="s">
        <v>671</v>
      </c>
      <c r="H156" s="196">
        <v>2</v>
      </c>
      <c r="I156" s="197"/>
      <c r="J156" s="198">
        <f>ROUND(I156*H156,2)</f>
        <v>0</v>
      </c>
      <c r="K156" s="194" t="s">
        <v>23</v>
      </c>
      <c r="L156" s="61"/>
      <c r="M156" s="199" t="s">
        <v>23</v>
      </c>
      <c r="N156" s="200" t="s">
        <v>43</v>
      </c>
      <c r="O156" s="42"/>
      <c r="P156" s="201">
        <f>O156*H156</f>
        <v>0</v>
      </c>
      <c r="Q156" s="201">
        <v>0</v>
      </c>
      <c r="R156" s="201">
        <f>Q156*H156</f>
        <v>0</v>
      </c>
      <c r="S156" s="201">
        <v>0</v>
      </c>
      <c r="T156" s="202">
        <f>S156*H156</f>
        <v>0</v>
      </c>
      <c r="AR156" s="24" t="s">
        <v>559</v>
      </c>
      <c r="AT156" s="24" t="s">
        <v>182</v>
      </c>
      <c r="AU156" s="24" t="s">
        <v>81</v>
      </c>
      <c r="AY156" s="24" t="s">
        <v>180</v>
      </c>
      <c r="BE156" s="203">
        <f>IF(N156="základní",J156,0)</f>
        <v>0</v>
      </c>
      <c r="BF156" s="203">
        <f>IF(N156="snížená",J156,0)</f>
        <v>0</v>
      </c>
      <c r="BG156" s="203">
        <f>IF(N156="zákl. přenesená",J156,0)</f>
        <v>0</v>
      </c>
      <c r="BH156" s="203">
        <f>IF(N156="sníž. přenesená",J156,0)</f>
        <v>0</v>
      </c>
      <c r="BI156" s="203">
        <f>IF(N156="nulová",J156,0)</f>
        <v>0</v>
      </c>
      <c r="BJ156" s="24" t="s">
        <v>79</v>
      </c>
      <c r="BK156" s="203">
        <f>ROUND(I156*H156,2)</f>
        <v>0</v>
      </c>
      <c r="BL156" s="24" t="s">
        <v>559</v>
      </c>
      <c r="BM156" s="24" t="s">
        <v>3339</v>
      </c>
    </row>
    <row r="157" spans="2:47" s="1" customFormat="1" ht="27">
      <c r="B157" s="41"/>
      <c r="C157" s="63"/>
      <c r="D157" s="206" t="s">
        <v>509</v>
      </c>
      <c r="E157" s="63"/>
      <c r="F157" s="258" t="s">
        <v>3320</v>
      </c>
      <c r="G157" s="63"/>
      <c r="H157" s="63"/>
      <c r="I157" s="163"/>
      <c r="J157" s="63"/>
      <c r="K157" s="63"/>
      <c r="L157" s="61"/>
      <c r="M157" s="259"/>
      <c r="N157" s="42"/>
      <c r="O157" s="42"/>
      <c r="P157" s="42"/>
      <c r="Q157" s="42"/>
      <c r="R157" s="42"/>
      <c r="S157" s="42"/>
      <c r="T157" s="78"/>
      <c r="AT157" s="24" t="s">
        <v>509</v>
      </c>
      <c r="AU157" s="24" t="s">
        <v>81</v>
      </c>
    </row>
    <row r="158" spans="2:65" s="1" customFormat="1" ht="16.5" customHeight="1">
      <c r="B158" s="41"/>
      <c r="C158" s="192" t="s">
        <v>504</v>
      </c>
      <c r="D158" s="192" t="s">
        <v>182</v>
      </c>
      <c r="E158" s="193" t="s">
        <v>1551</v>
      </c>
      <c r="F158" s="194" t="s">
        <v>3340</v>
      </c>
      <c r="G158" s="195" t="s">
        <v>671</v>
      </c>
      <c r="H158" s="196">
        <v>17</v>
      </c>
      <c r="I158" s="197"/>
      <c r="J158" s="198">
        <f>ROUND(I158*H158,2)</f>
        <v>0</v>
      </c>
      <c r="K158" s="194" t="s">
        <v>23</v>
      </c>
      <c r="L158" s="61"/>
      <c r="M158" s="199" t="s">
        <v>23</v>
      </c>
      <c r="N158" s="200" t="s">
        <v>43</v>
      </c>
      <c r="O158" s="42"/>
      <c r="P158" s="201">
        <f>O158*H158</f>
        <v>0</v>
      </c>
      <c r="Q158" s="201">
        <v>0</v>
      </c>
      <c r="R158" s="201">
        <f>Q158*H158</f>
        <v>0</v>
      </c>
      <c r="S158" s="201">
        <v>0</v>
      </c>
      <c r="T158" s="202">
        <f>S158*H158</f>
        <v>0</v>
      </c>
      <c r="AR158" s="24" t="s">
        <v>559</v>
      </c>
      <c r="AT158" s="24" t="s">
        <v>182</v>
      </c>
      <c r="AU158" s="24" t="s">
        <v>81</v>
      </c>
      <c r="AY158" s="24" t="s">
        <v>180</v>
      </c>
      <c r="BE158" s="203">
        <f>IF(N158="základní",J158,0)</f>
        <v>0</v>
      </c>
      <c r="BF158" s="203">
        <f>IF(N158="snížená",J158,0)</f>
        <v>0</v>
      </c>
      <c r="BG158" s="203">
        <f>IF(N158="zákl. přenesená",J158,0)</f>
        <v>0</v>
      </c>
      <c r="BH158" s="203">
        <f>IF(N158="sníž. přenesená",J158,0)</f>
        <v>0</v>
      </c>
      <c r="BI158" s="203">
        <f>IF(N158="nulová",J158,0)</f>
        <v>0</v>
      </c>
      <c r="BJ158" s="24" t="s">
        <v>79</v>
      </c>
      <c r="BK158" s="203">
        <f>ROUND(I158*H158,2)</f>
        <v>0</v>
      </c>
      <c r="BL158" s="24" t="s">
        <v>559</v>
      </c>
      <c r="BM158" s="24" t="s">
        <v>3341</v>
      </c>
    </row>
    <row r="159" spans="2:47" s="1" customFormat="1" ht="27">
      <c r="B159" s="41"/>
      <c r="C159" s="63"/>
      <c r="D159" s="206" t="s">
        <v>509</v>
      </c>
      <c r="E159" s="63"/>
      <c r="F159" s="258" t="s">
        <v>3320</v>
      </c>
      <c r="G159" s="63"/>
      <c r="H159" s="63"/>
      <c r="I159" s="163"/>
      <c r="J159" s="63"/>
      <c r="K159" s="63"/>
      <c r="L159" s="61"/>
      <c r="M159" s="259"/>
      <c r="N159" s="42"/>
      <c r="O159" s="42"/>
      <c r="P159" s="42"/>
      <c r="Q159" s="42"/>
      <c r="R159" s="42"/>
      <c r="S159" s="42"/>
      <c r="T159" s="78"/>
      <c r="AT159" s="24" t="s">
        <v>509</v>
      </c>
      <c r="AU159" s="24" t="s">
        <v>81</v>
      </c>
    </row>
    <row r="160" spans="2:65" s="1" customFormat="1" ht="16.5" customHeight="1">
      <c r="B160" s="41"/>
      <c r="C160" s="192" t="s">
        <v>513</v>
      </c>
      <c r="D160" s="192" t="s">
        <v>182</v>
      </c>
      <c r="E160" s="193" t="s">
        <v>1556</v>
      </c>
      <c r="F160" s="194" t="s">
        <v>3342</v>
      </c>
      <c r="G160" s="195" t="s">
        <v>671</v>
      </c>
      <c r="H160" s="196">
        <v>5</v>
      </c>
      <c r="I160" s="197"/>
      <c r="J160" s="198">
        <f>ROUND(I160*H160,2)</f>
        <v>0</v>
      </c>
      <c r="K160" s="194" t="s">
        <v>23</v>
      </c>
      <c r="L160" s="61"/>
      <c r="M160" s="199" t="s">
        <v>23</v>
      </c>
      <c r="N160" s="200" t="s">
        <v>43</v>
      </c>
      <c r="O160" s="42"/>
      <c r="P160" s="201">
        <f>O160*H160</f>
        <v>0</v>
      </c>
      <c r="Q160" s="201">
        <v>0</v>
      </c>
      <c r="R160" s="201">
        <f>Q160*H160</f>
        <v>0</v>
      </c>
      <c r="S160" s="201">
        <v>0</v>
      </c>
      <c r="T160" s="202">
        <f>S160*H160</f>
        <v>0</v>
      </c>
      <c r="AR160" s="24" t="s">
        <v>559</v>
      </c>
      <c r="AT160" s="24" t="s">
        <v>182</v>
      </c>
      <c r="AU160" s="24" t="s">
        <v>81</v>
      </c>
      <c r="AY160" s="24" t="s">
        <v>180</v>
      </c>
      <c r="BE160" s="203">
        <f>IF(N160="základní",J160,0)</f>
        <v>0</v>
      </c>
      <c r="BF160" s="203">
        <f>IF(N160="snížená",J160,0)</f>
        <v>0</v>
      </c>
      <c r="BG160" s="203">
        <f>IF(N160="zákl. přenesená",J160,0)</f>
        <v>0</v>
      </c>
      <c r="BH160" s="203">
        <f>IF(N160="sníž. přenesená",J160,0)</f>
        <v>0</v>
      </c>
      <c r="BI160" s="203">
        <f>IF(N160="nulová",J160,0)</f>
        <v>0</v>
      </c>
      <c r="BJ160" s="24" t="s">
        <v>79</v>
      </c>
      <c r="BK160" s="203">
        <f>ROUND(I160*H160,2)</f>
        <v>0</v>
      </c>
      <c r="BL160" s="24" t="s">
        <v>559</v>
      </c>
      <c r="BM160" s="24" t="s">
        <v>3343</v>
      </c>
    </row>
    <row r="161" spans="2:47" s="1" customFormat="1" ht="27">
      <c r="B161" s="41"/>
      <c r="C161" s="63"/>
      <c r="D161" s="206" t="s">
        <v>509</v>
      </c>
      <c r="E161" s="63"/>
      <c r="F161" s="258" t="s">
        <v>3320</v>
      </c>
      <c r="G161" s="63"/>
      <c r="H161" s="63"/>
      <c r="I161" s="163"/>
      <c r="J161" s="63"/>
      <c r="K161" s="63"/>
      <c r="L161" s="61"/>
      <c r="M161" s="259"/>
      <c r="N161" s="42"/>
      <c r="O161" s="42"/>
      <c r="P161" s="42"/>
      <c r="Q161" s="42"/>
      <c r="R161" s="42"/>
      <c r="S161" s="42"/>
      <c r="T161" s="78"/>
      <c r="AT161" s="24" t="s">
        <v>509</v>
      </c>
      <c r="AU161" s="24" t="s">
        <v>81</v>
      </c>
    </row>
    <row r="162" spans="2:65" s="1" customFormat="1" ht="16.5" customHeight="1">
      <c r="B162" s="41"/>
      <c r="C162" s="192" t="s">
        <v>517</v>
      </c>
      <c r="D162" s="192" t="s">
        <v>182</v>
      </c>
      <c r="E162" s="193" t="s">
        <v>1562</v>
      </c>
      <c r="F162" s="194" t="s">
        <v>3344</v>
      </c>
      <c r="G162" s="195" t="s">
        <v>671</v>
      </c>
      <c r="H162" s="196">
        <v>5</v>
      </c>
      <c r="I162" s="197"/>
      <c r="J162" s="198">
        <f>ROUND(I162*H162,2)</f>
        <v>0</v>
      </c>
      <c r="K162" s="194" t="s">
        <v>23</v>
      </c>
      <c r="L162" s="61"/>
      <c r="M162" s="199" t="s">
        <v>23</v>
      </c>
      <c r="N162" s="200" t="s">
        <v>43</v>
      </c>
      <c r="O162" s="42"/>
      <c r="P162" s="201">
        <f>O162*H162</f>
        <v>0</v>
      </c>
      <c r="Q162" s="201">
        <v>0</v>
      </c>
      <c r="R162" s="201">
        <f>Q162*H162</f>
        <v>0</v>
      </c>
      <c r="S162" s="201">
        <v>0</v>
      </c>
      <c r="T162" s="202">
        <f>S162*H162</f>
        <v>0</v>
      </c>
      <c r="AR162" s="24" t="s">
        <v>559</v>
      </c>
      <c r="AT162" s="24" t="s">
        <v>182</v>
      </c>
      <c r="AU162" s="24" t="s">
        <v>81</v>
      </c>
      <c r="AY162" s="24" t="s">
        <v>180</v>
      </c>
      <c r="BE162" s="203">
        <f>IF(N162="základní",J162,0)</f>
        <v>0</v>
      </c>
      <c r="BF162" s="203">
        <f>IF(N162="snížená",J162,0)</f>
        <v>0</v>
      </c>
      <c r="BG162" s="203">
        <f>IF(N162="zákl. přenesená",J162,0)</f>
        <v>0</v>
      </c>
      <c r="BH162" s="203">
        <f>IF(N162="sníž. přenesená",J162,0)</f>
        <v>0</v>
      </c>
      <c r="BI162" s="203">
        <f>IF(N162="nulová",J162,0)</f>
        <v>0</v>
      </c>
      <c r="BJ162" s="24" t="s">
        <v>79</v>
      </c>
      <c r="BK162" s="203">
        <f>ROUND(I162*H162,2)</f>
        <v>0</v>
      </c>
      <c r="BL162" s="24" t="s">
        <v>559</v>
      </c>
      <c r="BM162" s="24" t="s">
        <v>3345</v>
      </c>
    </row>
    <row r="163" spans="2:47" s="1" customFormat="1" ht="27">
      <c r="B163" s="41"/>
      <c r="C163" s="63"/>
      <c r="D163" s="206" t="s">
        <v>509</v>
      </c>
      <c r="E163" s="63"/>
      <c r="F163" s="258" t="s">
        <v>3320</v>
      </c>
      <c r="G163" s="63"/>
      <c r="H163" s="63"/>
      <c r="I163" s="163"/>
      <c r="J163" s="63"/>
      <c r="K163" s="63"/>
      <c r="L163" s="61"/>
      <c r="M163" s="259"/>
      <c r="N163" s="42"/>
      <c r="O163" s="42"/>
      <c r="P163" s="42"/>
      <c r="Q163" s="42"/>
      <c r="R163" s="42"/>
      <c r="S163" s="42"/>
      <c r="T163" s="78"/>
      <c r="AT163" s="24" t="s">
        <v>509</v>
      </c>
      <c r="AU163" s="24" t="s">
        <v>81</v>
      </c>
    </row>
    <row r="164" spans="2:65" s="1" customFormat="1" ht="16.5" customHeight="1">
      <c r="B164" s="41"/>
      <c r="C164" s="192" t="s">
        <v>522</v>
      </c>
      <c r="D164" s="192" t="s">
        <v>182</v>
      </c>
      <c r="E164" s="193" t="s">
        <v>1570</v>
      </c>
      <c r="F164" s="194" t="s">
        <v>3346</v>
      </c>
      <c r="G164" s="195" t="s">
        <v>671</v>
      </c>
      <c r="H164" s="196">
        <v>7</v>
      </c>
      <c r="I164" s="197"/>
      <c r="J164" s="198">
        <f>ROUND(I164*H164,2)</f>
        <v>0</v>
      </c>
      <c r="K164" s="194" t="s">
        <v>23</v>
      </c>
      <c r="L164" s="61"/>
      <c r="M164" s="199" t="s">
        <v>23</v>
      </c>
      <c r="N164" s="200" t="s">
        <v>43</v>
      </c>
      <c r="O164" s="42"/>
      <c r="P164" s="201">
        <f>O164*H164</f>
        <v>0</v>
      </c>
      <c r="Q164" s="201">
        <v>0</v>
      </c>
      <c r="R164" s="201">
        <f>Q164*H164</f>
        <v>0</v>
      </c>
      <c r="S164" s="201">
        <v>0</v>
      </c>
      <c r="T164" s="202">
        <f>S164*H164</f>
        <v>0</v>
      </c>
      <c r="AR164" s="24" t="s">
        <v>559</v>
      </c>
      <c r="AT164" s="24" t="s">
        <v>182</v>
      </c>
      <c r="AU164" s="24" t="s">
        <v>81</v>
      </c>
      <c r="AY164" s="24" t="s">
        <v>180</v>
      </c>
      <c r="BE164" s="203">
        <f>IF(N164="základní",J164,0)</f>
        <v>0</v>
      </c>
      <c r="BF164" s="203">
        <f>IF(N164="snížená",J164,0)</f>
        <v>0</v>
      </c>
      <c r="BG164" s="203">
        <f>IF(N164="zákl. přenesená",J164,0)</f>
        <v>0</v>
      </c>
      <c r="BH164" s="203">
        <f>IF(N164="sníž. přenesená",J164,0)</f>
        <v>0</v>
      </c>
      <c r="BI164" s="203">
        <f>IF(N164="nulová",J164,0)</f>
        <v>0</v>
      </c>
      <c r="BJ164" s="24" t="s">
        <v>79</v>
      </c>
      <c r="BK164" s="203">
        <f>ROUND(I164*H164,2)</f>
        <v>0</v>
      </c>
      <c r="BL164" s="24" t="s">
        <v>559</v>
      </c>
      <c r="BM164" s="24" t="s">
        <v>3347</v>
      </c>
    </row>
    <row r="165" spans="2:47" s="1" customFormat="1" ht="27">
      <c r="B165" s="41"/>
      <c r="C165" s="63"/>
      <c r="D165" s="206" t="s">
        <v>509</v>
      </c>
      <c r="E165" s="63"/>
      <c r="F165" s="258" t="s">
        <v>3320</v>
      </c>
      <c r="G165" s="63"/>
      <c r="H165" s="63"/>
      <c r="I165" s="163"/>
      <c r="J165" s="63"/>
      <c r="K165" s="63"/>
      <c r="L165" s="61"/>
      <c r="M165" s="259"/>
      <c r="N165" s="42"/>
      <c r="O165" s="42"/>
      <c r="P165" s="42"/>
      <c r="Q165" s="42"/>
      <c r="R165" s="42"/>
      <c r="S165" s="42"/>
      <c r="T165" s="78"/>
      <c r="AT165" s="24" t="s">
        <v>509</v>
      </c>
      <c r="AU165" s="24" t="s">
        <v>81</v>
      </c>
    </row>
    <row r="166" spans="2:65" s="1" customFormat="1" ht="16.5" customHeight="1">
      <c r="B166" s="41"/>
      <c r="C166" s="192" t="s">
        <v>528</v>
      </c>
      <c r="D166" s="192" t="s">
        <v>182</v>
      </c>
      <c r="E166" s="193" t="s">
        <v>1575</v>
      </c>
      <c r="F166" s="194" t="s">
        <v>3348</v>
      </c>
      <c r="G166" s="195" t="s">
        <v>671</v>
      </c>
      <c r="H166" s="196">
        <v>5</v>
      </c>
      <c r="I166" s="197"/>
      <c r="J166" s="198">
        <f aca="true" t="shared" si="10" ref="J166:J182">ROUND(I166*H166,2)</f>
        <v>0</v>
      </c>
      <c r="K166" s="194" t="s">
        <v>23</v>
      </c>
      <c r="L166" s="61"/>
      <c r="M166" s="199" t="s">
        <v>23</v>
      </c>
      <c r="N166" s="200" t="s">
        <v>43</v>
      </c>
      <c r="O166" s="42"/>
      <c r="P166" s="201">
        <f aca="true" t="shared" si="11" ref="P166:P182">O166*H166</f>
        <v>0</v>
      </c>
      <c r="Q166" s="201">
        <v>0</v>
      </c>
      <c r="R166" s="201">
        <f aca="true" t="shared" si="12" ref="R166:R182">Q166*H166</f>
        <v>0</v>
      </c>
      <c r="S166" s="201">
        <v>0</v>
      </c>
      <c r="T166" s="202">
        <f aca="true" t="shared" si="13" ref="T166:T182">S166*H166</f>
        <v>0</v>
      </c>
      <c r="AR166" s="24" t="s">
        <v>559</v>
      </c>
      <c r="AT166" s="24" t="s">
        <v>182</v>
      </c>
      <c r="AU166" s="24" t="s">
        <v>81</v>
      </c>
      <c r="AY166" s="24" t="s">
        <v>180</v>
      </c>
      <c r="BE166" s="203">
        <f aca="true" t="shared" si="14" ref="BE166:BE182">IF(N166="základní",J166,0)</f>
        <v>0</v>
      </c>
      <c r="BF166" s="203">
        <f aca="true" t="shared" si="15" ref="BF166:BF182">IF(N166="snížená",J166,0)</f>
        <v>0</v>
      </c>
      <c r="BG166" s="203">
        <f aca="true" t="shared" si="16" ref="BG166:BG182">IF(N166="zákl. přenesená",J166,0)</f>
        <v>0</v>
      </c>
      <c r="BH166" s="203">
        <f aca="true" t="shared" si="17" ref="BH166:BH182">IF(N166="sníž. přenesená",J166,0)</f>
        <v>0</v>
      </c>
      <c r="BI166" s="203">
        <f aca="true" t="shared" si="18" ref="BI166:BI182">IF(N166="nulová",J166,0)</f>
        <v>0</v>
      </c>
      <c r="BJ166" s="24" t="s">
        <v>79</v>
      </c>
      <c r="BK166" s="203">
        <f aca="true" t="shared" si="19" ref="BK166:BK182">ROUND(I166*H166,2)</f>
        <v>0</v>
      </c>
      <c r="BL166" s="24" t="s">
        <v>559</v>
      </c>
      <c r="BM166" s="24" t="s">
        <v>3349</v>
      </c>
    </row>
    <row r="167" spans="2:65" s="1" customFormat="1" ht="16.5" customHeight="1">
      <c r="B167" s="41"/>
      <c r="C167" s="192" t="s">
        <v>533</v>
      </c>
      <c r="D167" s="192" t="s">
        <v>182</v>
      </c>
      <c r="E167" s="193" t="s">
        <v>1579</v>
      </c>
      <c r="F167" s="194" t="s">
        <v>3350</v>
      </c>
      <c r="G167" s="195" t="s">
        <v>671</v>
      </c>
      <c r="H167" s="196">
        <v>50</v>
      </c>
      <c r="I167" s="197"/>
      <c r="J167" s="198">
        <f t="shared" si="10"/>
        <v>0</v>
      </c>
      <c r="K167" s="194" t="s">
        <v>23</v>
      </c>
      <c r="L167" s="61"/>
      <c r="M167" s="199" t="s">
        <v>23</v>
      </c>
      <c r="N167" s="200" t="s">
        <v>43</v>
      </c>
      <c r="O167" s="42"/>
      <c r="P167" s="201">
        <f t="shared" si="11"/>
        <v>0</v>
      </c>
      <c r="Q167" s="201">
        <v>0</v>
      </c>
      <c r="R167" s="201">
        <f t="shared" si="12"/>
        <v>0</v>
      </c>
      <c r="S167" s="201">
        <v>0</v>
      </c>
      <c r="T167" s="202">
        <f t="shared" si="13"/>
        <v>0</v>
      </c>
      <c r="AR167" s="24" t="s">
        <v>559</v>
      </c>
      <c r="AT167" s="24" t="s">
        <v>182</v>
      </c>
      <c r="AU167" s="24" t="s">
        <v>81</v>
      </c>
      <c r="AY167" s="24" t="s">
        <v>180</v>
      </c>
      <c r="BE167" s="203">
        <f t="shared" si="14"/>
        <v>0</v>
      </c>
      <c r="BF167" s="203">
        <f t="shared" si="15"/>
        <v>0</v>
      </c>
      <c r="BG167" s="203">
        <f t="shared" si="16"/>
        <v>0</v>
      </c>
      <c r="BH167" s="203">
        <f t="shared" si="17"/>
        <v>0</v>
      </c>
      <c r="BI167" s="203">
        <f t="shared" si="18"/>
        <v>0</v>
      </c>
      <c r="BJ167" s="24" t="s">
        <v>79</v>
      </c>
      <c r="BK167" s="203">
        <f t="shared" si="19"/>
        <v>0</v>
      </c>
      <c r="BL167" s="24" t="s">
        <v>559</v>
      </c>
      <c r="BM167" s="24" t="s">
        <v>3351</v>
      </c>
    </row>
    <row r="168" spans="2:65" s="1" customFormat="1" ht="16.5" customHeight="1">
      <c r="B168" s="41"/>
      <c r="C168" s="192" t="s">
        <v>543</v>
      </c>
      <c r="D168" s="192" t="s">
        <v>182</v>
      </c>
      <c r="E168" s="193" t="s">
        <v>1583</v>
      </c>
      <c r="F168" s="194" t="s">
        <v>3352</v>
      </c>
      <c r="G168" s="195" t="s">
        <v>671</v>
      </c>
      <c r="H168" s="196">
        <v>80</v>
      </c>
      <c r="I168" s="197"/>
      <c r="J168" s="198">
        <f t="shared" si="10"/>
        <v>0</v>
      </c>
      <c r="K168" s="194" t="s">
        <v>23</v>
      </c>
      <c r="L168" s="61"/>
      <c r="M168" s="199" t="s">
        <v>23</v>
      </c>
      <c r="N168" s="200" t="s">
        <v>43</v>
      </c>
      <c r="O168" s="42"/>
      <c r="P168" s="201">
        <f t="shared" si="11"/>
        <v>0</v>
      </c>
      <c r="Q168" s="201">
        <v>0</v>
      </c>
      <c r="R168" s="201">
        <f t="shared" si="12"/>
        <v>0</v>
      </c>
      <c r="S168" s="201">
        <v>0</v>
      </c>
      <c r="T168" s="202">
        <f t="shared" si="13"/>
        <v>0</v>
      </c>
      <c r="AR168" s="24" t="s">
        <v>559</v>
      </c>
      <c r="AT168" s="24" t="s">
        <v>182</v>
      </c>
      <c r="AU168" s="24" t="s">
        <v>81</v>
      </c>
      <c r="AY168" s="24" t="s">
        <v>180</v>
      </c>
      <c r="BE168" s="203">
        <f t="shared" si="14"/>
        <v>0</v>
      </c>
      <c r="BF168" s="203">
        <f t="shared" si="15"/>
        <v>0</v>
      </c>
      <c r="BG168" s="203">
        <f t="shared" si="16"/>
        <v>0</v>
      </c>
      <c r="BH168" s="203">
        <f t="shared" si="17"/>
        <v>0</v>
      </c>
      <c r="BI168" s="203">
        <f t="shared" si="18"/>
        <v>0</v>
      </c>
      <c r="BJ168" s="24" t="s">
        <v>79</v>
      </c>
      <c r="BK168" s="203">
        <f t="shared" si="19"/>
        <v>0</v>
      </c>
      <c r="BL168" s="24" t="s">
        <v>559</v>
      </c>
      <c r="BM168" s="24" t="s">
        <v>3353</v>
      </c>
    </row>
    <row r="169" spans="2:65" s="1" customFormat="1" ht="16.5" customHeight="1">
      <c r="B169" s="41"/>
      <c r="C169" s="192" t="s">
        <v>548</v>
      </c>
      <c r="D169" s="192" t="s">
        <v>182</v>
      </c>
      <c r="E169" s="193" t="s">
        <v>1595</v>
      </c>
      <c r="F169" s="194" t="s">
        <v>3354</v>
      </c>
      <c r="G169" s="195" t="s">
        <v>671</v>
      </c>
      <c r="H169" s="196">
        <v>6</v>
      </c>
      <c r="I169" s="197"/>
      <c r="J169" s="198">
        <f t="shared" si="10"/>
        <v>0</v>
      </c>
      <c r="K169" s="194" t="s">
        <v>23</v>
      </c>
      <c r="L169" s="61"/>
      <c r="M169" s="199" t="s">
        <v>23</v>
      </c>
      <c r="N169" s="200" t="s">
        <v>43</v>
      </c>
      <c r="O169" s="42"/>
      <c r="P169" s="201">
        <f t="shared" si="11"/>
        <v>0</v>
      </c>
      <c r="Q169" s="201">
        <v>0</v>
      </c>
      <c r="R169" s="201">
        <f t="shared" si="12"/>
        <v>0</v>
      </c>
      <c r="S169" s="201">
        <v>0</v>
      </c>
      <c r="T169" s="202">
        <f t="shared" si="13"/>
        <v>0</v>
      </c>
      <c r="AR169" s="24" t="s">
        <v>559</v>
      </c>
      <c r="AT169" s="24" t="s">
        <v>182</v>
      </c>
      <c r="AU169" s="24" t="s">
        <v>81</v>
      </c>
      <c r="AY169" s="24" t="s">
        <v>180</v>
      </c>
      <c r="BE169" s="203">
        <f t="shared" si="14"/>
        <v>0</v>
      </c>
      <c r="BF169" s="203">
        <f t="shared" si="15"/>
        <v>0</v>
      </c>
      <c r="BG169" s="203">
        <f t="shared" si="16"/>
        <v>0</v>
      </c>
      <c r="BH169" s="203">
        <f t="shared" si="17"/>
        <v>0</v>
      </c>
      <c r="BI169" s="203">
        <f t="shared" si="18"/>
        <v>0</v>
      </c>
      <c r="BJ169" s="24" t="s">
        <v>79</v>
      </c>
      <c r="BK169" s="203">
        <f t="shared" si="19"/>
        <v>0</v>
      </c>
      <c r="BL169" s="24" t="s">
        <v>559</v>
      </c>
      <c r="BM169" s="24" t="s">
        <v>3355</v>
      </c>
    </row>
    <row r="170" spans="2:65" s="1" customFormat="1" ht="16.5" customHeight="1">
      <c r="B170" s="41"/>
      <c r="C170" s="192" t="s">
        <v>554</v>
      </c>
      <c r="D170" s="192" t="s">
        <v>182</v>
      </c>
      <c r="E170" s="193" t="s">
        <v>1601</v>
      </c>
      <c r="F170" s="194" t="s">
        <v>3356</v>
      </c>
      <c r="G170" s="195" t="s">
        <v>215</v>
      </c>
      <c r="H170" s="196">
        <v>15</v>
      </c>
      <c r="I170" s="197"/>
      <c r="J170" s="198">
        <f t="shared" si="10"/>
        <v>0</v>
      </c>
      <c r="K170" s="194" t="s">
        <v>23</v>
      </c>
      <c r="L170" s="61"/>
      <c r="M170" s="199" t="s">
        <v>23</v>
      </c>
      <c r="N170" s="200" t="s">
        <v>43</v>
      </c>
      <c r="O170" s="42"/>
      <c r="P170" s="201">
        <f t="shared" si="11"/>
        <v>0</v>
      </c>
      <c r="Q170" s="201">
        <v>0</v>
      </c>
      <c r="R170" s="201">
        <f t="shared" si="12"/>
        <v>0</v>
      </c>
      <c r="S170" s="201">
        <v>0</v>
      </c>
      <c r="T170" s="202">
        <f t="shared" si="13"/>
        <v>0</v>
      </c>
      <c r="AR170" s="24" t="s">
        <v>559</v>
      </c>
      <c r="AT170" s="24" t="s">
        <v>182</v>
      </c>
      <c r="AU170" s="24" t="s">
        <v>81</v>
      </c>
      <c r="AY170" s="24" t="s">
        <v>180</v>
      </c>
      <c r="BE170" s="203">
        <f t="shared" si="14"/>
        <v>0</v>
      </c>
      <c r="BF170" s="203">
        <f t="shared" si="15"/>
        <v>0</v>
      </c>
      <c r="BG170" s="203">
        <f t="shared" si="16"/>
        <v>0</v>
      </c>
      <c r="BH170" s="203">
        <f t="shared" si="17"/>
        <v>0</v>
      </c>
      <c r="BI170" s="203">
        <f t="shared" si="18"/>
        <v>0</v>
      </c>
      <c r="BJ170" s="24" t="s">
        <v>79</v>
      </c>
      <c r="BK170" s="203">
        <f t="shared" si="19"/>
        <v>0</v>
      </c>
      <c r="BL170" s="24" t="s">
        <v>559</v>
      </c>
      <c r="BM170" s="24" t="s">
        <v>3357</v>
      </c>
    </row>
    <row r="171" spans="2:65" s="1" customFormat="1" ht="16.5" customHeight="1">
      <c r="B171" s="41"/>
      <c r="C171" s="192" t="s">
        <v>559</v>
      </c>
      <c r="D171" s="192" t="s">
        <v>182</v>
      </c>
      <c r="E171" s="193" t="s">
        <v>1605</v>
      </c>
      <c r="F171" s="194" t="s">
        <v>3358</v>
      </c>
      <c r="G171" s="195" t="s">
        <v>215</v>
      </c>
      <c r="H171" s="196">
        <v>50</v>
      </c>
      <c r="I171" s="197"/>
      <c r="J171" s="198">
        <f t="shared" si="10"/>
        <v>0</v>
      </c>
      <c r="K171" s="194" t="s">
        <v>23</v>
      </c>
      <c r="L171" s="61"/>
      <c r="M171" s="199" t="s">
        <v>23</v>
      </c>
      <c r="N171" s="200" t="s">
        <v>43</v>
      </c>
      <c r="O171" s="42"/>
      <c r="P171" s="201">
        <f t="shared" si="11"/>
        <v>0</v>
      </c>
      <c r="Q171" s="201">
        <v>0</v>
      </c>
      <c r="R171" s="201">
        <f t="shared" si="12"/>
        <v>0</v>
      </c>
      <c r="S171" s="201">
        <v>0</v>
      </c>
      <c r="T171" s="202">
        <f t="shared" si="13"/>
        <v>0</v>
      </c>
      <c r="AR171" s="24" t="s">
        <v>559</v>
      </c>
      <c r="AT171" s="24" t="s">
        <v>182</v>
      </c>
      <c r="AU171" s="24" t="s">
        <v>81</v>
      </c>
      <c r="AY171" s="24" t="s">
        <v>180</v>
      </c>
      <c r="BE171" s="203">
        <f t="shared" si="14"/>
        <v>0</v>
      </c>
      <c r="BF171" s="203">
        <f t="shared" si="15"/>
        <v>0</v>
      </c>
      <c r="BG171" s="203">
        <f t="shared" si="16"/>
        <v>0</v>
      </c>
      <c r="BH171" s="203">
        <f t="shared" si="17"/>
        <v>0</v>
      </c>
      <c r="BI171" s="203">
        <f t="shared" si="18"/>
        <v>0</v>
      </c>
      <c r="BJ171" s="24" t="s">
        <v>79</v>
      </c>
      <c r="BK171" s="203">
        <f t="shared" si="19"/>
        <v>0</v>
      </c>
      <c r="BL171" s="24" t="s">
        <v>559</v>
      </c>
      <c r="BM171" s="24" t="s">
        <v>3359</v>
      </c>
    </row>
    <row r="172" spans="2:65" s="1" customFormat="1" ht="16.5" customHeight="1">
      <c r="B172" s="41"/>
      <c r="C172" s="192" t="s">
        <v>565</v>
      </c>
      <c r="D172" s="192" t="s">
        <v>182</v>
      </c>
      <c r="E172" s="193" t="s">
        <v>1612</v>
      </c>
      <c r="F172" s="194" t="s">
        <v>3360</v>
      </c>
      <c r="G172" s="195" t="s">
        <v>215</v>
      </c>
      <c r="H172" s="196">
        <v>10</v>
      </c>
      <c r="I172" s="197"/>
      <c r="J172" s="198">
        <f t="shared" si="10"/>
        <v>0</v>
      </c>
      <c r="K172" s="194" t="s">
        <v>23</v>
      </c>
      <c r="L172" s="61"/>
      <c r="M172" s="199" t="s">
        <v>23</v>
      </c>
      <c r="N172" s="200" t="s">
        <v>43</v>
      </c>
      <c r="O172" s="42"/>
      <c r="P172" s="201">
        <f t="shared" si="11"/>
        <v>0</v>
      </c>
      <c r="Q172" s="201">
        <v>0</v>
      </c>
      <c r="R172" s="201">
        <f t="shared" si="12"/>
        <v>0</v>
      </c>
      <c r="S172" s="201">
        <v>0</v>
      </c>
      <c r="T172" s="202">
        <f t="shared" si="13"/>
        <v>0</v>
      </c>
      <c r="AR172" s="24" t="s">
        <v>559</v>
      </c>
      <c r="AT172" s="24" t="s">
        <v>182</v>
      </c>
      <c r="AU172" s="24" t="s">
        <v>81</v>
      </c>
      <c r="AY172" s="24" t="s">
        <v>180</v>
      </c>
      <c r="BE172" s="203">
        <f t="shared" si="14"/>
        <v>0</v>
      </c>
      <c r="BF172" s="203">
        <f t="shared" si="15"/>
        <v>0</v>
      </c>
      <c r="BG172" s="203">
        <f t="shared" si="16"/>
        <v>0</v>
      </c>
      <c r="BH172" s="203">
        <f t="shared" si="17"/>
        <v>0</v>
      </c>
      <c r="BI172" s="203">
        <f t="shared" si="18"/>
        <v>0</v>
      </c>
      <c r="BJ172" s="24" t="s">
        <v>79</v>
      </c>
      <c r="BK172" s="203">
        <f t="shared" si="19"/>
        <v>0</v>
      </c>
      <c r="BL172" s="24" t="s">
        <v>559</v>
      </c>
      <c r="BM172" s="24" t="s">
        <v>3361</v>
      </c>
    </row>
    <row r="173" spans="2:65" s="1" customFormat="1" ht="16.5" customHeight="1">
      <c r="B173" s="41"/>
      <c r="C173" s="192" t="s">
        <v>571</v>
      </c>
      <c r="D173" s="192" t="s">
        <v>182</v>
      </c>
      <c r="E173" s="193" t="s">
        <v>1616</v>
      </c>
      <c r="F173" s="194" t="s">
        <v>3362</v>
      </c>
      <c r="G173" s="195" t="s">
        <v>215</v>
      </c>
      <c r="H173" s="196">
        <v>35</v>
      </c>
      <c r="I173" s="197"/>
      <c r="J173" s="198">
        <f t="shared" si="10"/>
        <v>0</v>
      </c>
      <c r="K173" s="194" t="s">
        <v>23</v>
      </c>
      <c r="L173" s="61"/>
      <c r="M173" s="199" t="s">
        <v>23</v>
      </c>
      <c r="N173" s="200" t="s">
        <v>43</v>
      </c>
      <c r="O173" s="42"/>
      <c r="P173" s="201">
        <f t="shared" si="11"/>
        <v>0</v>
      </c>
      <c r="Q173" s="201">
        <v>0</v>
      </c>
      <c r="R173" s="201">
        <f t="shared" si="12"/>
        <v>0</v>
      </c>
      <c r="S173" s="201">
        <v>0</v>
      </c>
      <c r="T173" s="202">
        <f t="shared" si="13"/>
        <v>0</v>
      </c>
      <c r="AR173" s="24" t="s">
        <v>559</v>
      </c>
      <c r="AT173" s="24" t="s">
        <v>182</v>
      </c>
      <c r="AU173" s="24" t="s">
        <v>81</v>
      </c>
      <c r="AY173" s="24" t="s">
        <v>180</v>
      </c>
      <c r="BE173" s="203">
        <f t="shared" si="14"/>
        <v>0</v>
      </c>
      <c r="BF173" s="203">
        <f t="shared" si="15"/>
        <v>0</v>
      </c>
      <c r="BG173" s="203">
        <f t="shared" si="16"/>
        <v>0</v>
      </c>
      <c r="BH173" s="203">
        <f t="shared" si="17"/>
        <v>0</v>
      </c>
      <c r="BI173" s="203">
        <f t="shared" si="18"/>
        <v>0</v>
      </c>
      <c r="BJ173" s="24" t="s">
        <v>79</v>
      </c>
      <c r="BK173" s="203">
        <f t="shared" si="19"/>
        <v>0</v>
      </c>
      <c r="BL173" s="24" t="s">
        <v>559</v>
      </c>
      <c r="BM173" s="24" t="s">
        <v>3363</v>
      </c>
    </row>
    <row r="174" spans="2:65" s="1" customFormat="1" ht="16.5" customHeight="1">
      <c r="B174" s="41"/>
      <c r="C174" s="192" t="s">
        <v>576</v>
      </c>
      <c r="D174" s="192" t="s">
        <v>182</v>
      </c>
      <c r="E174" s="193" t="s">
        <v>1621</v>
      </c>
      <c r="F174" s="194" t="s">
        <v>3364</v>
      </c>
      <c r="G174" s="195" t="s">
        <v>671</v>
      </c>
      <c r="H174" s="196">
        <v>6</v>
      </c>
      <c r="I174" s="197"/>
      <c r="J174" s="198">
        <f t="shared" si="10"/>
        <v>0</v>
      </c>
      <c r="K174" s="194" t="s">
        <v>23</v>
      </c>
      <c r="L174" s="61"/>
      <c r="M174" s="199" t="s">
        <v>23</v>
      </c>
      <c r="N174" s="200" t="s">
        <v>43</v>
      </c>
      <c r="O174" s="42"/>
      <c r="P174" s="201">
        <f t="shared" si="11"/>
        <v>0</v>
      </c>
      <c r="Q174" s="201">
        <v>0</v>
      </c>
      <c r="R174" s="201">
        <f t="shared" si="12"/>
        <v>0</v>
      </c>
      <c r="S174" s="201">
        <v>0</v>
      </c>
      <c r="T174" s="202">
        <f t="shared" si="13"/>
        <v>0</v>
      </c>
      <c r="AR174" s="24" t="s">
        <v>559</v>
      </c>
      <c r="AT174" s="24" t="s">
        <v>182</v>
      </c>
      <c r="AU174" s="24" t="s">
        <v>81</v>
      </c>
      <c r="AY174" s="24" t="s">
        <v>180</v>
      </c>
      <c r="BE174" s="203">
        <f t="shared" si="14"/>
        <v>0</v>
      </c>
      <c r="BF174" s="203">
        <f t="shared" si="15"/>
        <v>0</v>
      </c>
      <c r="BG174" s="203">
        <f t="shared" si="16"/>
        <v>0</v>
      </c>
      <c r="BH174" s="203">
        <f t="shared" si="17"/>
        <v>0</v>
      </c>
      <c r="BI174" s="203">
        <f t="shared" si="18"/>
        <v>0</v>
      </c>
      <c r="BJ174" s="24" t="s">
        <v>79</v>
      </c>
      <c r="BK174" s="203">
        <f t="shared" si="19"/>
        <v>0</v>
      </c>
      <c r="BL174" s="24" t="s">
        <v>559</v>
      </c>
      <c r="BM174" s="24" t="s">
        <v>3365</v>
      </c>
    </row>
    <row r="175" spans="2:65" s="1" customFormat="1" ht="16.5" customHeight="1">
      <c r="B175" s="41"/>
      <c r="C175" s="192" t="s">
        <v>581</v>
      </c>
      <c r="D175" s="192" t="s">
        <v>182</v>
      </c>
      <c r="E175" s="193" t="s">
        <v>1625</v>
      </c>
      <c r="F175" s="194" t="s">
        <v>3366</v>
      </c>
      <c r="G175" s="195" t="s">
        <v>671</v>
      </c>
      <c r="H175" s="196">
        <v>20</v>
      </c>
      <c r="I175" s="197"/>
      <c r="J175" s="198">
        <f t="shared" si="10"/>
        <v>0</v>
      </c>
      <c r="K175" s="194" t="s">
        <v>23</v>
      </c>
      <c r="L175" s="61"/>
      <c r="M175" s="199" t="s">
        <v>23</v>
      </c>
      <c r="N175" s="200" t="s">
        <v>43</v>
      </c>
      <c r="O175" s="42"/>
      <c r="P175" s="201">
        <f t="shared" si="11"/>
        <v>0</v>
      </c>
      <c r="Q175" s="201">
        <v>0</v>
      </c>
      <c r="R175" s="201">
        <f t="shared" si="12"/>
        <v>0</v>
      </c>
      <c r="S175" s="201">
        <v>0</v>
      </c>
      <c r="T175" s="202">
        <f t="shared" si="13"/>
        <v>0</v>
      </c>
      <c r="AR175" s="24" t="s">
        <v>559</v>
      </c>
      <c r="AT175" s="24" t="s">
        <v>182</v>
      </c>
      <c r="AU175" s="24" t="s">
        <v>81</v>
      </c>
      <c r="AY175" s="24" t="s">
        <v>180</v>
      </c>
      <c r="BE175" s="203">
        <f t="shared" si="14"/>
        <v>0</v>
      </c>
      <c r="BF175" s="203">
        <f t="shared" si="15"/>
        <v>0</v>
      </c>
      <c r="BG175" s="203">
        <f t="shared" si="16"/>
        <v>0</v>
      </c>
      <c r="BH175" s="203">
        <f t="shared" si="17"/>
        <v>0</v>
      </c>
      <c r="BI175" s="203">
        <f t="shared" si="18"/>
        <v>0</v>
      </c>
      <c r="BJ175" s="24" t="s">
        <v>79</v>
      </c>
      <c r="BK175" s="203">
        <f t="shared" si="19"/>
        <v>0</v>
      </c>
      <c r="BL175" s="24" t="s">
        <v>559</v>
      </c>
      <c r="BM175" s="24" t="s">
        <v>3367</v>
      </c>
    </row>
    <row r="176" spans="2:65" s="1" customFormat="1" ht="16.5" customHeight="1">
      <c r="B176" s="41"/>
      <c r="C176" s="192" t="s">
        <v>596</v>
      </c>
      <c r="D176" s="192" t="s">
        <v>182</v>
      </c>
      <c r="E176" s="193" t="s">
        <v>1631</v>
      </c>
      <c r="F176" s="194" t="s">
        <v>3368</v>
      </c>
      <c r="G176" s="195" t="s">
        <v>215</v>
      </c>
      <c r="H176" s="196">
        <v>15</v>
      </c>
      <c r="I176" s="197"/>
      <c r="J176" s="198">
        <f t="shared" si="10"/>
        <v>0</v>
      </c>
      <c r="K176" s="194" t="s">
        <v>23</v>
      </c>
      <c r="L176" s="61"/>
      <c r="M176" s="199" t="s">
        <v>23</v>
      </c>
      <c r="N176" s="200" t="s">
        <v>43</v>
      </c>
      <c r="O176" s="42"/>
      <c r="P176" s="201">
        <f t="shared" si="11"/>
        <v>0</v>
      </c>
      <c r="Q176" s="201">
        <v>0</v>
      </c>
      <c r="R176" s="201">
        <f t="shared" si="12"/>
        <v>0</v>
      </c>
      <c r="S176" s="201">
        <v>0</v>
      </c>
      <c r="T176" s="202">
        <f t="shared" si="13"/>
        <v>0</v>
      </c>
      <c r="AR176" s="24" t="s">
        <v>559</v>
      </c>
      <c r="AT176" s="24" t="s">
        <v>182</v>
      </c>
      <c r="AU176" s="24" t="s">
        <v>81</v>
      </c>
      <c r="AY176" s="24" t="s">
        <v>180</v>
      </c>
      <c r="BE176" s="203">
        <f t="shared" si="14"/>
        <v>0</v>
      </c>
      <c r="BF176" s="203">
        <f t="shared" si="15"/>
        <v>0</v>
      </c>
      <c r="BG176" s="203">
        <f t="shared" si="16"/>
        <v>0</v>
      </c>
      <c r="BH176" s="203">
        <f t="shared" si="17"/>
        <v>0</v>
      </c>
      <c r="BI176" s="203">
        <f t="shared" si="18"/>
        <v>0</v>
      </c>
      <c r="BJ176" s="24" t="s">
        <v>79</v>
      </c>
      <c r="BK176" s="203">
        <f t="shared" si="19"/>
        <v>0</v>
      </c>
      <c r="BL176" s="24" t="s">
        <v>559</v>
      </c>
      <c r="BM176" s="24" t="s">
        <v>3369</v>
      </c>
    </row>
    <row r="177" spans="2:65" s="1" customFormat="1" ht="16.5" customHeight="1">
      <c r="B177" s="41"/>
      <c r="C177" s="192" t="s">
        <v>602</v>
      </c>
      <c r="D177" s="192" t="s">
        <v>182</v>
      </c>
      <c r="E177" s="193" t="s">
        <v>1644</v>
      </c>
      <c r="F177" s="194" t="s">
        <v>3370</v>
      </c>
      <c r="G177" s="195" t="s">
        <v>215</v>
      </c>
      <c r="H177" s="196">
        <v>9</v>
      </c>
      <c r="I177" s="197"/>
      <c r="J177" s="198">
        <f t="shared" si="10"/>
        <v>0</v>
      </c>
      <c r="K177" s="194" t="s">
        <v>23</v>
      </c>
      <c r="L177" s="61"/>
      <c r="M177" s="199" t="s">
        <v>23</v>
      </c>
      <c r="N177" s="200" t="s">
        <v>43</v>
      </c>
      <c r="O177" s="42"/>
      <c r="P177" s="201">
        <f t="shared" si="11"/>
        <v>0</v>
      </c>
      <c r="Q177" s="201">
        <v>0</v>
      </c>
      <c r="R177" s="201">
        <f t="shared" si="12"/>
        <v>0</v>
      </c>
      <c r="S177" s="201">
        <v>0</v>
      </c>
      <c r="T177" s="202">
        <f t="shared" si="13"/>
        <v>0</v>
      </c>
      <c r="AR177" s="24" t="s">
        <v>559</v>
      </c>
      <c r="AT177" s="24" t="s">
        <v>182</v>
      </c>
      <c r="AU177" s="24" t="s">
        <v>81</v>
      </c>
      <c r="AY177" s="24" t="s">
        <v>180</v>
      </c>
      <c r="BE177" s="203">
        <f t="shared" si="14"/>
        <v>0</v>
      </c>
      <c r="BF177" s="203">
        <f t="shared" si="15"/>
        <v>0</v>
      </c>
      <c r="BG177" s="203">
        <f t="shared" si="16"/>
        <v>0</v>
      </c>
      <c r="BH177" s="203">
        <f t="shared" si="17"/>
        <v>0</v>
      </c>
      <c r="BI177" s="203">
        <f t="shared" si="18"/>
        <v>0</v>
      </c>
      <c r="BJ177" s="24" t="s">
        <v>79</v>
      </c>
      <c r="BK177" s="203">
        <f t="shared" si="19"/>
        <v>0</v>
      </c>
      <c r="BL177" s="24" t="s">
        <v>559</v>
      </c>
      <c r="BM177" s="24" t="s">
        <v>3371</v>
      </c>
    </row>
    <row r="178" spans="2:65" s="1" customFormat="1" ht="16.5" customHeight="1">
      <c r="B178" s="41"/>
      <c r="C178" s="192" t="s">
        <v>608</v>
      </c>
      <c r="D178" s="192" t="s">
        <v>182</v>
      </c>
      <c r="E178" s="193" t="s">
        <v>1649</v>
      </c>
      <c r="F178" s="194" t="s">
        <v>3372</v>
      </c>
      <c r="G178" s="195" t="s">
        <v>671</v>
      </c>
      <c r="H178" s="196">
        <v>38</v>
      </c>
      <c r="I178" s="197"/>
      <c r="J178" s="198">
        <f t="shared" si="10"/>
        <v>0</v>
      </c>
      <c r="K178" s="194" t="s">
        <v>23</v>
      </c>
      <c r="L178" s="61"/>
      <c r="M178" s="199" t="s">
        <v>23</v>
      </c>
      <c r="N178" s="200" t="s">
        <v>43</v>
      </c>
      <c r="O178" s="42"/>
      <c r="P178" s="201">
        <f t="shared" si="11"/>
        <v>0</v>
      </c>
      <c r="Q178" s="201">
        <v>0</v>
      </c>
      <c r="R178" s="201">
        <f t="shared" si="12"/>
        <v>0</v>
      </c>
      <c r="S178" s="201">
        <v>0</v>
      </c>
      <c r="T178" s="202">
        <f t="shared" si="13"/>
        <v>0</v>
      </c>
      <c r="AR178" s="24" t="s">
        <v>559</v>
      </c>
      <c r="AT178" s="24" t="s">
        <v>182</v>
      </c>
      <c r="AU178" s="24" t="s">
        <v>81</v>
      </c>
      <c r="AY178" s="24" t="s">
        <v>180</v>
      </c>
      <c r="BE178" s="203">
        <f t="shared" si="14"/>
        <v>0</v>
      </c>
      <c r="BF178" s="203">
        <f t="shared" si="15"/>
        <v>0</v>
      </c>
      <c r="BG178" s="203">
        <f t="shared" si="16"/>
        <v>0</v>
      </c>
      <c r="BH178" s="203">
        <f t="shared" si="17"/>
        <v>0</v>
      </c>
      <c r="BI178" s="203">
        <f t="shared" si="18"/>
        <v>0</v>
      </c>
      <c r="BJ178" s="24" t="s">
        <v>79</v>
      </c>
      <c r="BK178" s="203">
        <f t="shared" si="19"/>
        <v>0</v>
      </c>
      <c r="BL178" s="24" t="s">
        <v>559</v>
      </c>
      <c r="BM178" s="24" t="s">
        <v>3373</v>
      </c>
    </row>
    <row r="179" spans="2:65" s="1" customFormat="1" ht="16.5" customHeight="1">
      <c r="B179" s="41"/>
      <c r="C179" s="192" t="s">
        <v>614</v>
      </c>
      <c r="D179" s="192" t="s">
        <v>182</v>
      </c>
      <c r="E179" s="193" t="s">
        <v>1653</v>
      </c>
      <c r="F179" s="194" t="s">
        <v>3374</v>
      </c>
      <c r="G179" s="195" t="s">
        <v>671</v>
      </c>
      <c r="H179" s="196">
        <v>75</v>
      </c>
      <c r="I179" s="197"/>
      <c r="J179" s="198">
        <f t="shared" si="10"/>
        <v>0</v>
      </c>
      <c r="K179" s="194" t="s">
        <v>23</v>
      </c>
      <c r="L179" s="61"/>
      <c r="M179" s="199" t="s">
        <v>23</v>
      </c>
      <c r="N179" s="200" t="s">
        <v>43</v>
      </c>
      <c r="O179" s="42"/>
      <c r="P179" s="201">
        <f t="shared" si="11"/>
        <v>0</v>
      </c>
      <c r="Q179" s="201">
        <v>0</v>
      </c>
      <c r="R179" s="201">
        <f t="shared" si="12"/>
        <v>0</v>
      </c>
      <c r="S179" s="201">
        <v>0</v>
      </c>
      <c r="T179" s="202">
        <f t="shared" si="13"/>
        <v>0</v>
      </c>
      <c r="AR179" s="24" t="s">
        <v>559</v>
      </c>
      <c r="AT179" s="24" t="s">
        <v>182</v>
      </c>
      <c r="AU179" s="24" t="s">
        <v>81</v>
      </c>
      <c r="AY179" s="24" t="s">
        <v>180</v>
      </c>
      <c r="BE179" s="203">
        <f t="shared" si="14"/>
        <v>0</v>
      </c>
      <c r="BF179" s="203">
        <f t="shared" si="15"/>
        <v>0</v>
      </c>
      <c r="BG179" s="203">
        <f t="shared" si="16"/>
        <v>0</v>
      </c>
      <c r="BH179" s="203">
        <f t="shared" si="17"/>
        <v>0</v>
      </c>
      <c r="BI179" s="203">
        <f t="shared" si="18"/>
        <v>0</v>
      </c>
      <c r="BJ179" s="24" t="s">
        <v>79</v>
      </c>
      <c r="BK179" s="203">
        <f t="shared" si="19"/>
        <v>0</v>
      </c>
      <c r="BL179" s="24" t="s">
        <v>559</v>
      </c>
      <c r="BM179" s="24" t="s">
        <v>3375</v>
      </c>
    </row>
    <row r="180" spans="2:65" s="1" customFormat="1" ht="16.5" customHeight="1">
      <c r="B180" s="41"/>
      <c r="C180" s="192" t="s">
        <v>620</v>
      </c>
      <c r="D180" s="192" t="s">
        <v>182</v>
      </c>
      <c r="E180" s="193" t="s">
        <v>1657</v>
      </c>
      <c r="F180" s="194" t="s">
        <v>3374</v>
      </c>
      <c r="G180" s="195" t="s">
        <v>671</v>
      </c>
      <c r="H180" s="196">
        <v>80</v>
      </c>
      <c r="I180" s="197"/>
      <c r="J180" s="198">
        <f t="shared" si="10"/>
        <v>0</v>
      </c>
      <c r="K180" s="194" t="s">
        <v>23</v>
      </c>
      <c r="L180" s="61"/>
      <c r="M180" s="199" t="s">
        <v>23</v>
      </c>
      <c r="N180" s="200" t="s">
        <v>43</v>
      </c>
      <c r="O180" s="42"/>
      <c r="P180" s="201">
        <f t="shared" si="11"/>
        <v>0</v>
      </c>
      <c r="Q180" s="201">
        <v>0</v>
      </c>
      <c r="R180" s="201">
        <f t="shared" si="12"/>
        <v>0</v>
      </c>
      <c r="S180" s="201">
        <v>0</v>
      </c>
      <c r="T180" s="202">
        <f t="shared" si="13"/>
        <v>0</v>
      </c>
      <c r="AR180" s="24" t="s">
        <v>559</v>
      </c>
      <c r="AT180" s="24" t="s">
        <v>182</v>
      </c>
      <c r="AU180" s="24" t="s">
        <v>81</v>
      </c>
      <c r="AY180" s="24" t="s">
        <v>180</v>
      </c>
      <c r="BE180" s="203">
        <f t="shared" si="14"/>
        <v>0</v>
      </c>
      <c r="BF180" s="203">
        <f t="shared" si="15"/>
        <v>0</v>
      </c>
      <c r="BG180" s="203">
        <f t="shared" si="16"/>
        <v>0</v>
      </c>
      <c r="BH180" s="203">
        <f t="shared" si="17"/>
        <v>0</v>
      </c>
      <c r="BI180" s="203">
        <f t="shared" si="18"/>
        <v>0</v>
      </c>
      <c r="BJ180" s="24" t="s">
        <v>79</v>
      </c>
      <c r="BK180" s="203">
        <f t="shared" si="19"/>
        <v>0</v>
      </c>
      <c r="BL180" s="24" t="s">
        <v>559</v>
      </c>
      <c r="BM180" s="24" t="s">
        <v>3376</v>
      </c>
    </row>
    <row r="181" spans="2:65" s="1" customFormat="1" ht="16.5" customHeight="1">
      <c r="B181" s="41"/>
      <c r="C181" s="192" t="s">
        <v>624</v>
      </c>
      <c r="D181" s="192" t="s">
        <v>182</v>
      </c>
      <c r="E181" s="193" t="s">
        <v>1661</v>
      </c>
      <c r="F181" s="194" t="s">
        <v>3377</v>
      </c>
      <c r="G181" s="195" t="s">
        <v>671</v>
      </c>
      <c r="H181" s="196">
        <v>20</v>
      </c>
      <c r="I181" s="197"/>
      <c r="J181" s="198">
        <f t="shared" si="10"/>
        <v>0</v>
      </c>
      <c r="K181" s="194" t="s">
        <v>23</v>
      </c>
      <c r="L181" s="61"/>
      <c r="M181" s="199" t="s">
        <v>23</v>
      </c>
      <c r="N181" s="200" t="s">
        <v>43</v>
      </c>
      <c r="O181" s="42"/>
      <c r="P181" s="201">
        <f t="shared" si="11"/>
        <v>0</v>
      </c>
      <c r="Q181" s="201">
        <v>0</v>
      </c>
      <c r="R181" s="201">
        <f t="shared" si="12"/>
        <v>0</v>
      </c>
      <c r="S181" s="201">
        <v>0</v>
      </c>
      <c r="T181" s="202">
        <f t="shared" si="13"/>
        <v>0</v>
      </c>
      <c r="AR181" s="24" t="s">
        <v>559</v>
      </c>
      <c r="AT181" s="24" t="s">
        <v>182</v>
      </c>
      <c r="AU181" s="24" t="s">
        <v>81</v>
      </c>
      <c r="AY181" s="24" t="s">
        <v>180</v>
      </c>
      <c r="BE181" s="203">
        <f t="shared" si="14"/>
        <v>0</v>
      </c>
      <c r="BF181" s="203">
        <f t="shared" si="15"/>
        <v>0</v>
      </c>
      <c r="BG181" s="203">
        <f t="shared" si="16"/>
        <v>0</v>
      </c>
      <c r="BH181" s="203">
        <f t="shared" si="17"/>
        <v>0</v>
      </c>
      <c r="BI181" s="203">
        <f t="shared" si="18"/>
        <v>0</v>
      </c>
      <c r="BJ181" s="24" t="s">
        <v>79</v>
      </c>
      <c r="BK181" s="203">
        <f t="shared" si="19"/>
        <v>0</v>
      </c>
      <c r="BL181" s="24" t="s">
        <v>559</v>
      </c>
      <c r="BM181" s="24" t="s">
        <v>3378</v>
      </c>
    </row>
    <row r="182" spans="2:65" s="1" customFormat="1" ht="16.5" customHeight="1">
      <c r="B182" s="41"/>
      <c r="C182" s="192" t="s">
        <v>629</v>
      </c>
      <c r="D182" s="192" t="s">
        <v>182</v>
      </c>
      <c r="E182" s="193" t="s">
        <v>1667</v>
      </c>
      <c r="F182" s="194" t="s">
        <v>3379</v>
      </c>
      <c r="G182" s="195" t="s">
        <v>671</v>
      </c>
      <c r="H182" s="196">
        <v>40</v>
      </c>
      <c r="I182" s="197"/>
      <c r="J182" s="198">
        <f t="shared" si="10"/>
        <v>0</v>
      </c>
      <c r="K182" s="194" t="s">
        <v>23</v>
      </c>
      <c r="L182" s="61"/>
      <c r="M182" s="199" t="s">
        <v>23</v>
      </c>
      <c r="N182" s="200" t="s">
        <v>43</v>
      </c>
      <c r="O182" s="42"/>
      <c r="P182" s="201">
        <f t="shared" si="11"/>
        <v>0</v>
      </c>
      <c r="Q182" s="201">
        <v>0</v>
      </c>
      <c r="R182" s="201">
        <f t="shared" si="12"/>
        <v>0</v>
      </c>
      <c r="S182" s="201">
        <v>0</v>
      </c>
      <c r="T182" s="202">
        <f t="shared" si="13"/>
        <v>0</v>
      </c>
      <c r="AR182" s="24" t="s">
        <v>559</v>
      </c>
      <c r="AT182" s="24" t="s">
        <v>182</v>
      </c>
      <c r="AU182" s="24" t="s">
        <v>81</v>
      </c>
      <c r="AY182" s="24" t="s">
        <v>180</v>
      </c>
      <c r="BE182" s="203">
        <f t="shared" si="14"/>
        <v>0</v>
      </c>
      <c r="BF182" s="203">
        <f t="shared" si="15"/>
        <v>0</v>
      </c>
      <c r="BG182" s="203">
        <f t="shared" si="16"/>
        <v>0</v>
      </c>
      <c r="BH182" s="203">
        <f t="shared" si="17"/>
        <v>0</v>
      </c>
      <c r="BI182" s="203">
        <f t="shared" si="18"/>
        <v>0</v>
      </c>
      <c r="BJ182" s="24" t="s">
        <v>79</v>
      </c>
      <c r="BK182" s="203">
        <f t="shared" si="19"/>
        <v>0</v>
      </c>
      <c r="BL182" s="24" t="s">
        <v>559</v>
      </c>
      <c r="BM182" s="24" t="s">
        <v>3380</v>
      </c>
    </row>
    <row r="183" spans="2:47" s="1" customFormat="1" ht="27">
      <c r="B183" s="41"/>
      <c r="C183" s="63"/>
      <c r="D183" s="206" t="s">
        <v>509</v>
      </c>
      <c r="E183" s="63"/>
      <c r="F183" s="258" t="s">
        <v>3320</v>
      </c>
      <c r="G183" s="63"/>
      <c r="H183" s="63"/>
      <c r="I183" s="163"/>
      <c r="J183" s="63"/>
      <c r="K183" s="63"/>
      <c r="L183" s="61"/>
      <c r="M183" s="259"/>
      <c r="N183" s="42"/>
      <c r="O183" s="42"/>
      <c r="P183" s="42"/>
      <c r="Q183" s="42"/>
      <c r="R183" s="42"/>
      <c r="S183" s="42"/>
      <c r="T183" s="78"/>
      <c r="AT183" s="24" t="s">
        <v>509</v>
      </c>
      <c r="AU183" s="24" t="s">
        <v>81</v>
      </c>
    </row>
    <row r="184" spans="2:65" s="1" customFormat="1" ht="16.5" customHeight="1">
      <c r="B184" s="41"/>
      <c r="C184" s="192" t="s">
        <v>635</v>
      </c>
      <c r="D184" s="192" t="s">
        <v>182</v>
      </c>
      <c r="E184" s="193" t="s">
        <v>1671</v>
      </c>
      <c r="F184" s="194" t="s">
        <v>3381</v>
      </c>
      <c r="G184" s="195" t="s">
        <v>671</v>
      </c>
      <c r="H184" s="196">
        <v>75</v>
      </c>
      <c r="I184" s="197"/>
      <c r="J184" s="198">
        <f>ROUND(I184*H184,2)</f>
        <v>0</v>
      </c>
      <c r="K184" s="194" t="s">
        <v>23</v>
      </c>
      <c r="L184" s="61"/>
      <c r="M184" s="199" t="s">
        <v>23</v>
      </c>
      <c r="N184" s="200" t="s">
        <v>43</v>
      </c>
      <c r="O184" s="42"/>
      <c r="P184" s="201">
        <f>O184*H184</f>
        <v>0</v>
      </c>
      <c r="Q184" s="201">
        <v>0</v>
      </c>
      <c r="R184" s="201">
        <f>Q184*H184</f>
        <v>0</v>
      </c>
      <c r="S184" s="201">
        <v>0</v>
      </c>
      <c r="T184" s="202">
        <f>S184*H184</f>
        <v>0</v>
      </c>
      <c r="AR184" s="24" t="s">
        <v>559</v>
      </c>
      <c r="AT184" s="24" t="s">
        <v>182</v>
      </c>
      <c r="AU184" s="24" t="s">
        <v>81</v>
      </c>
      <c r="AY184" s="24" t="s">
        <v>180</v>
      </c>
      <c r="BE184" s="203">
        <f>IF(N184="základní",J184,0)</f>
        <v>0</v>
      </c>
      <c r="BF184" s="203">
        <f>IF(N184="snížená",J184,0)</f>
        <v>0</v>
      </c>
      <c r="BG184" s="203">
        <f>IF(N184="zákl. přenesená",J184,0)</f>
        <v>0</v>
      </c>
      <c r="BH184" s="203">
        <f>IF(N184="sníž. přenesená",J184,0)</f>
        <v>0</v>
      </c>
      <c r="BI184" s="203">
        <f>IF(N184="nulová",J184,0)</f>
        <v>0</v>
      </c>
      <c r="BJ184" s="24" t="s">
        <v>79</v>
      </c>
      <c r="BK184" s="203">
        <f>ROUND(I184*H184,2)</f>
        <v>0</v>
      </c>
      <c r="BL184" s="24" t="s">
        <v>559</v>
      </c>
      <c r="BM184" s="24" t="s">
        <v>3382</v>
      </c>
    </row>
    <row r="185" spans="2:47" s="1" customFormat="1" ht="27">
      <c r="B185" s="41"/>
      <c r="C185" s="63"/>
      <c r="D185" s="206" t="s">
        <v>509</v>
      </c>
      <c r="E185" s="63"/>
      <c r="F185" s="258" t="s">
        <v>3320</v>
      </c>
      <c r="G185" s="63"/>
      <c r="H185" s="63"/>
      <c r="I185" s="163"/>
      <c r="J185" s="63"/>
      <c r="K185" s="63"/>
      <c r="L185" s="61"/>
      <c r="M185" s="259"/>
      <c r="N185" s="42"/>
      <c r="O185" s="42"/>
      <c r="P185" s="42"/>
      <c r="Q185" s="42"/>
      <c r="R185" s="42"/>
      <c r="S185" s="42"/>
      <c r="T185" s="78"/>
      <c r="AT185" s="24" t="s">
        <v>509</v>
      </c>
      <c r="AU185" s="24" t="s">
        <v>81</v>
      </c>
    </row>
    <row r="186" spans="2:65" s="1" customFormat="1" ht="16.5" customHeight="1">
      <c r="B186" s="41"/>
      <c r="C186" s="192" t="s">
        <v>640</v>
      </c>
      <c r="D186" s="192" t="s">
        <v>182</v>
      </c>
      <c r="E186" s="193" t="s">
        <v>1675</v>
      </c>
      <c r="F186" s="194" t="s">
        <v>3383</v>
      </c>
      <c r="G186" s="195" t="s">
        <v>671</v>
      </c>
      <c r="H186" s="196">
        <v>5</v>
      </c>
      <c r="I186" s="197"/>
      <c r="J186" s="198">
        <f>ROUND(I186*H186,2)</f>
        <v>0</v>
      </c>
      <c r="K186" s="194" t="s">
        <v>23</v>
      </c>
      <c r="L186" s="61"/>
      <c r="M186" s="199" t="s">
        <v>23</v>
      </c>
      <c r="N186" s="200" t="s">
        <v>43</v>
      </c>
      <c r="O186" s="42"/>
      <c r="P186" s="201">
        <f>O186*H186</f>
        <v>0</v>
      </c>
      <c r="Q186" s="201">
        <v>0</v>
      </c>
      <c r="R186" s="201">
        <f>Q186*H186</f>
        <v>0</v>
      </c>
      <c r="S186" s="201">
        <v>0</v>
      </c>
      <c r="T186" s="202">
        <f>S186*H186</f>
        <v>0</v>
      </c>
      <c r="AR186" s="24" t="s">
        <v>559</v>
      </c>
      <c r="AT186" s="24" t="s">
        <v>182</v>
      </c>
      <c r="AU186" s="24" t="s">
        <v>81</v>
      </c>
      <c r="AY186" s="24" t="s">
        <v>180</v>
      </c>
      <c r="BE186" s="203">
        <f>IF(N186="základní",J186,0)</f>
        <v>0</v>
      </c>
      <c r="BF186" s="203">
        <f>IF(N186="snížená",J186,0)</f>
        <v>0</v>
      </c>
      <c r="BG186" s="203">
        <f>IF(N186="zákl. přenesená",J186,0)</f>
        <v>0</v>
      </c>
      <c r="BH186" s="203">
        <f>IF(N186="sníž. přenesená",J186,0)</f>
        <v>0</v>
      </c>
      <c r="BI186" s="203">
        <f>IF(N186="nulová",J186,0)</f>
        <v>0</v>
      </c>
      <c r="BJ186" s="24" t="s">
        <v>79</v>
      </c>
      <c r="BK186" s="203">
        <f>ROUND(I186*H186,2)</f>
        <v>0</v>
      </c>
      <c r="BL186" s="24" t="s">
        <v>559</v>
      </c>
      <c r="BM186" s="24" t="s">
        <v>3384</v>
      </c>
    </row>
    <row r="187" spans="2:47" s="1" customFormat="1" ht="27">
      <c r="B187" s="41"/>
      <c r="C187" s="63"/>
      <c r="D187" s="206" t="s">
        <v>509</v>
      </c>
      <c r="E187" s="63"/>
      <c r="F187" s="258" t="s">
        <v>3320</v>
      </c>
      <c r="G187" s="63"/>
      <c r="H187" s="63"/>
      <c r="I187" s="163"/>
      <c r="J187" s="63"/>
      <c r="K187" s="63"/>
      <c r="L187" s="61"/>
      <c r="M187" s="259"/>
      <c r="N187" s="42"/>
      <c r="O187" s="42"/>
      <c r="P187" s="42"/>
      <c r="Q187" s="42"/>
      <c r="R187" s="42"/>
      <c r="S187" s="42"/>
      <c r="T187" s="78"/>
      <c r="AT187" s="24" t="s">
        <v>509</v>
      </c>
      <c r="AU187" s="24" t="s">
        <v>81</v>
      </c>
    </row>
    <row r="188" spans="2:65" s="1" customFormat="1" ht="16.5" customHeight="1">
      <c r="B188" s="41"/>
      <c r="C188" s="192" t="s">
        <v>645</v>
      </c>
      <c r="D188" s="192" t="s">
        <v>182</v>
      </c>
      <c r="E188" s="193" t="s">
        <v>1680</v>
      </c>
      <c r="F188" s="194" t="s">
        <v>3385</v>
      </c>
      <c r="G188" s="195" t="s">
        <v>671</v>
      </c>
      <c r="H188" s="196">
        <v>9</v>
      </c>
      <c r="I188" s="197"/>
      <c r="J188" s="198">
        <f>ROUND(I188*H188,2)</f>
        <v>0</v>
      </c>
      <c r="K188" s="194" t="s">
        <v>23</v>
      </c>
      <c r="L188" s="61"/>
      <c r="M188" s="199" t="s">
        <v>23</v>
      </c>
      <c r="N188" s="200" t="s">
        <v>43</v>
      </c>
      <c r="O188" s="42"/>
      <c r="P188" s="201">
        <f>O188*H188</f>
        <v>0</v>
      </c>
      <c r="Q188" s="201">
        <v>0</v>
      </c>
      <c r="R188" s="201">
        <f>Q188*H188</f>
        <v>0</v>
      </c>
      <c r="S188" s="201">
        <v>0</v>
      </c>
      <c r="T188" s="202">
        <f>S188*H188</f>
        <v>0</v>
      </c>
      <c r="AR188" s="24" t="s">
        <v>559</v>
      </c>
      <c r="AT188" s="24" t="s">
        <v>182</v>
      </c>
      <c r="AU188" s="24" t="s">
        <v>81</v>
      </c>
      <c r="AY188" s="24" t="s">
        <v>180</v>
      </c>
      <c r="BE188" s="203">
        <f>IF(N188="základní",J188,0)</f>
        <v>0</v>
      </c>
      <c r="BF188" s="203">
        <f>IF(N188="snížená",J188,0)</f>
        <v>0</v>
      </c>
      <c r="BG188" s="203">
        <f>IF(N188="zákl. přenesená",J188,0)</f>
        <v>0</v>
      </c>
      <c r="BH188" s="203">
        <f>IF(N188="sníž. přenesená",J188,0)</f>
        <v>0</v>
      </c>
      <c r="BI188" s="203">
        <f>IF(N188="nulová",J188,0)</f>
        <v>0</v>
      </c>
      <c r="BJ188" s="24" t="s">
        <v>79</v>
      </c>
      <c r="BK188" s="203">
        <f>ROUND(I188*H188,2)</f>
        <v>0</v>
      </c>
      <c r="BL188" s="24" t="s">
        <v>559</v>
      </c>
      <c r="BM188" s="24" t="s">
        <v>3386</v>
      </c>
    </row>
    <row r="189" spans="2:47" s="1" customFormat="1" ht="27">
      <c r="B189" s="41"/>
      <c r="C189" s="63"/>
      <c r="D189" s="206" t="s">
        <v>509</v>
      </c>
      <c r="E189" s="63"/>
      <c r="F189" s="258" t="s">
        <v>3320</v>
      </c>
      <c r="G189" s="63"/>
      <c r="H189" s="63"/>
      <c r="I189" s="163"/>
      <c r="J189" s="63"/>
      <c r="K189" s="63"/>
      <c r="L189" s="61"/>
      <c r="M189" s="259"/>
      <c r="N189" s="42"/>
      <c r="O189" s="42"/>
      <c r="P189" s="42"/>
      <c r="Q189" s="42"/>
      <c r="R189" s="42"/>
      <c r="S189" s="42"/>
      <c r="T189" s="78"/>
      <c r="AT189" s="24" t="s">
        <v>509</v>
      </c>
      <c r="AU189" s="24" t="s">
        <v>81</v>
      </c>
    </row>
    <row r="190" spans="2:65" s="1" customFormat="1" ht="16.5" customHeight="1">
      <c r="B190" s="41"/>
      <c r="C190" s="192" t="s">
        <v>650</v>
      </c>
      <c r="D190" s="192" t="s">
        <v>182</v>
      </c>
      <c r="E190" s="193" t="s">
        <v>1686</v>
      </c>
      <c r="F190" s="194" t="s">
        <v>3387</v>
      </c>
      <c r="G190" s="195" t="s">
        <v>671</v>
      </c>
      <c r="H190" s="196">
        <v>15</v>
      </c>
      <c r="I190" s="197"/>
      <c r="J190" s="198">
        <f>ROUND(I190*H190,2)</f>
        <v>0</v>
      </c>
      <c r="K190" s="194" t="s">
        <v>23</v>
      </c>
      <c r="L190" s="61"/>
      <c r="M190" s="199" t="s">
        <v>23</v>
      </c>
      <c r="N190" s="200" t="s">
        <v>43</v>
      </c>
      <c r="O190" s="42"/>
      <c r="P190" s="201">
        <f>O190*H190</f>
        <v>0</v>
      </c>
      <c r="Q190" s="201">
        <v>0</v>
      </c>
      <c r="R190" s="201">
        <f>Q190*H190</f>
        <v>0</v>
      </c>
      <c r="S190" s="201">
        <v>0</v>
      </c>
      <c r="T190" s="202">
        <f>S190*H190</f>
        <v>0</v>
      </c>
      <c r="AR190" s="24" t="s">
        <v>559</v>
      </c>
      <c r="AT190" s="24" t="s">
        <v>182</v>
      </c>
      <c r="AU190" s="24" t="s">
        <v>81</v>
      </c>
      <c r="AY190" s="24" t="s">
        <v>180</v>
      </c>
      <c r="BE190" s="203">
        <f>IF(N190="základní",J190,0)</f>
        <v>0</v>
      </c>
      <c r="BF190" s="203">
        <f>IF(N190="snížená",J190,0)</f>
        <v>0</v>
      </c>
      <c r="BG190" s="203">
        <f>IF(N190="zákl. přenesená",J190,0)</f>
        <v>0</v>
      </c>
      <c r="BH190" s="203">
        <f>IF(N190="sníž. přenesená",J190,0)</f>
        <v>0</v>
      </c>
      <c r="BI190" s="203">
        <f>IF(N190="nulová",J190,0)</f>
        <v>0</v>
      </c>
      <c r="BJ190" s="24" t="s">
        <v>79</v>
      </c>
      <c r="BK190" s="203">
        <f>ROUND(I190*H190,2)</f>
        <v>0</v>
      </c>
      <c r="BL190" s="24" t="s">
        <v>559</v>
      </c>
      <c r="BM190" s="24" t="s">
        <v>3388</v>
      </c>
    </row>
    <row r="191" spans="2:47" s="1" customFormat="1" ht="27">
      <c r="B191" s="41"/>
      <c r="C191" s="63"/>
      <c r="D191" s="206" t="s">
        <v>509</v>
      </c>
      <c r="E191" s="63"/>
      <c r="F191" s="258" t="s">
        <v>3320</v>
      </c>
      <c r="G191" s="63"/>
      <c r="H191" s="63"/>
      <c r="I191" s="163"/>
      <c r="J191" s="63"/>
      <c r="K191" s="63"/>
      <c r="L191" s="61"/>
      <c r="M191" s="259"/>
      <c r="N191" s="42"/>
      <c r="O191" s="42"/>
      <c r="P191" s="42"/>
      <c r="Q191" s="42"/>
      <c r="R191" s="42"/>
      <c r="S191" s="42"/>
      <c r="T191" s="78"/>
      <c r="AT191" s="24" t="s">
        <v>509</v>
      </c>
      <c r="AU191" s="24" t="s">
        <v>81</v>
      </c>
    </row>
    <row r="192" spans="2:65" s="1" customFormat="1" ht="16.5" customHeight="1">
      <c r="B192" s="41"/>
      <c r="C192" s="192" t="s">
        <v>656</v>
      </c>
      <c r="D192" s="192" t="s">
        <v>182</v>
      </c>
      <c r="E192" s="193" t="s">
        <v>1700</v>
      </c>
      <c r="F192" s="194" t="s">
        <v>3389</v>
      </c>
      <c r="G192" s="195" t="s">
        <v>671</v>
      </c>
      <c r="H192" s="196">
        <v>11</v>
      </c>
      <c r="I192" s="197"/>
      <c r="J192" s="198">
        <f>ROUND(I192*H192,2)</f>
        <v>0</v>
      </c>
      <c r="K192" s="194" t="s">
        <v>23</v>
      </c>
      <c r="L192" s="61"/>
      <c r="M192" s="199" t="s">
        <v>23</v>
      </c>
      <c r="N192" s="200" t="s">
        <v>43</v>
      </c>
      <c r="O192" s="42"/>
      <c r="P192" s="201">
        <f>O192*H192</f>
        <v>0</v>
      </c>
      <c r="Q192" s="201">
        <v>0</v>
      </c>
      <c r="R192" s="201">
        <f>Q192*H192</f>
        <v>0</v>
      </c>
      <c r="S192" s="201">
        <v>0</v>
      </c>
      <c r="T192" s="202">
        <f>S192*H192</f>
        <v>0</v>
      </c>
      <c r="AR192" s="24" t="s">
        <v>559</v>
      </c>
      <c r="AT192" s="24" t="s">
        <v>182</v>
      </c>
      <c r="AU192" s="24" t="s">
        <v>81</v>
      </c>
      <c r="AY192" s="24" t="s">
        <v>180</v>
      </c>
      <c r="BE192" s="203">
        <f>IF(N192="základní",J192,0)</f>
        <v>0</v>
      </c>
      <c r="BF192" s="203">
        <f>IF(N192="snížená",J192,0)</f>
        <v>0</v>
      </c>
      <c r="BG192" s="203">
        <f>IF(N192="zákl. přenesená",J192,0)</f>
        <v>0</v>
      </c>
      <c r="BH192" s="203">
        <f>IF(N192="sníž. přenesená",J192,0)</f>
        <v>0</v>
      </c>
      <c r="BI192" s="203">
        <f>IF(N192="nulová",J192,0)</f>
        <v>0</v>
      </c>
      <c r="BJ192" s="24" t="s">
        <v>79</v>
      </c>
      <c r="BK192" s="203">
        <f>ROUND(I192*H192,2)</f>
        <v>0</v>
      </c>
      <c r="BL192" s="24" t="s">
        <v>559</v>
      </c>
      <c r="BM192" s="24" t="s">
        <v>3390</v>
      </c>
    </row>
    <row r="193" spans="2:47" s="1" customFormat="1" ht="27">
      <c r="B193" s="41"/>
      <c r="C193" s="63"/>
      <c r="D193" s="206" t="s">
        <v>509</v>
      </c>
      <c r="E193" s="63"/>
      <c r="F193" s="258" t="s">
        <v>3320</v>
      </c>
      <c r="G193" s="63"/>
      <c r="H193" s="63"/>
      <c r="I193" s="163"/>
      <c r="J193" s="63"/>
      <c r="K193" s="63"/>
      <c r="L193" s="61"/>
      <c r="M193" s="259"/>
      <c r="N193" s="42"/>
      <c r="O193" s="42"/>
      <c r="P193" s="42"/>
      <c r="Q193" s="42"/>
      <c r="R193" s="42"/>
      <c r="S193" s="42"/>
      <c r="T193" s="78"/>
      <c r="AT193" s="24" t="s">
        <v>509</v>
      </c>
      <c r="AU193" s="24" t="s">
        <v>81</v>
      </c>
    </row>
    <row r="194" spans="2:65" s="1" customFormat="1" ht="16.5" customHeight="1">
      <c r="B194" s="41"/>
      <c r="C194" s="192" t="s">
        <v>663</v>
      </c>
      <c r="D194" s="192" t="s">
        <v>182</v>
      </c>
      <c r="E194" s="193" t="s">
        <v>3391</v>
      </c>
      <c r="F194" s="194" t="s">
        <v>3392</v>
      </c>
      <c r="G194" s="195" t="s">
        <v>671</v>
      </c>
      <c r="H194" s="196">
        <v>6</v>
      </c>
      <c r="I194" s="197"/>
      <c r="J194" s="198">
        <f>ROUND(I194*H194,2)</f>
        <v>0</v>
      </c>
      <c r="K194" s="194" t="s">
        <v>23</v>
      </c>
      <c r="L194" s="61"/>
      <c r="M194" s="199" t="s">
        <v>23</v>
      </c>
      <c r="N194" s="200" t="s">
        <v>43</v>
      </c>
      <c r="O194" s="42"/>
      <c r="P194" s="201">
        <f>O194*H194</f>
        <v>0</v>
      </c>
      <c r="Q194" s="201">
        <v>0</v>
      </c>
      <c r="R194" s="201">
        <f>Q194*H194</f>
        <v>0</v>
      </c>
      <c r="S194" s="201">
        <v>0</v>
      </c>
      <c r="T194" s="202">
        <f>S194*H194</f>
        <v>0</v>
      </c>
      <c r="AR194" s="24" t="s">
        <v>559</v>
      </c>
      <c r="AT194" s="24" t="s">
        <v>182</v>
      </c>
      <c r="AU194" s="24" t="s">
        <v>81</v>
      </c>
      <c r="AY194" s="24" t="s">
        <v>180</v>
      </c>
      <c r="BE194" s="203">
        <f>IF(N194="základní",J194,0)</f>
        <v>0</v>
      </c>
      <c r="BF194" s="203">
        <f>IF(N194="snížená",J194,0)</f>
        <v>0</v>
      </c>
      <c r="BG194" s="203">
        <f>IF(N194="zákl. přenesená",J194,0)</f>
        <v>0</v>
      </c>
      <c r="BH194" s="203">
        <f>IF(N194="sníž. přenesená",J194,0)</f>
        <v>0</v>
      </c>
      <c r="BI194" s="203">
        <f>IF(N194="nulová",J194,0)</f>
        <v>0</v>
      </c>
      <c r="BJ194" s="24" t="s">
        <v>79</v>
      </c>
      <c r="BK194" s="203">
        <f>ROUND(I194*H194,2)</f>
        <v>0</v>
      </c>
      <c r="BL194" s="24" t="s">
        <v>559</v>
      </c>
      <c r="BM194" s="24" t="s">
        <v>3393</v>
      </c>
    </row>
    <row r="195" spans="2:47" s="1" customFormat="1" ht="27">
      <c r="B195" s="41"/>
      <c r="C195" s="63"/>
      <c r="D195" s="206" t="s">
        <v>509</v>
      </c>
      <c r="E195" s="63"/>
      <c r="F195" s="258" t="s">
        <v>3320</v>
      </c>
      <c r="G195" s="63"/>
      <c r="H195" s="63"/>
      <c r="I195" s="163"/>
      <c r="J195" s="63"/>
      <c r="K195" s="63"/>
      <c r="L195" s="61"/>
      <c r="M195" s="259"/>
      <c r="N195" s="42"/>
      <c r="O195" s="42"/>
      <c r="P195" s="42"/>
      <c r="Q195" s="42"/>
      <c r="R195" s="42"/>
      <c r="S195" s="42"/>
      <c r="T195" s="78"/>
      <c r="AT195" s="24" t="s">
        <v>509</v>
      </c>
      <c r="AU195" s="24" t="s">
        <v>81</v>
      </c>
    </row>
    <row r="196" spans="2:65" s="1" customFormat="1" ht="16.5" customHeight="1">
      <c r="B196" s="41"/>
      <c r="C196" s="192" t="s">
        <v>668</v>
      </c>
      <c r="D196" s="192" t="s">
        <v>182</v>
      </c>
      <c r="E196" s="193" t="s">
        <v>3394</v>
      </c>
      <c r="F196" s="194" t="s">
        <v>3395</v>
      </c>
      <c r="G196" s="195" t="s">
        <v>671</v>
      </c>
      <c r="H196" s="196">
        <v>9</v>
      </c>
      <c r="I196" s="197"/>
      <c r="J196" s="198">
        <f>ROUND(I196*H196,2)</f>
        <v>0</v>
      </c>
      <c r="K196" s="194" t="s">
        <v>23</v>
      </c>
      <c r="L196" s="61"/>
      <c r="M196" s="199" t="s">
        <v>23</v>
      </c>
      <c r="N196" s="200" t="s">
        <v>43</v>
      </c>
      <c r="O196" s="42"/>
      <c r="P196" s="201">
        <f>O196*H196</f>
        <v>0</v>
      </c>
      <c r="Q196" s="201">
        <v>0</v>
      </c>
      <c r="R196" s="201">
        <f>Q196*H196</f>
        <v>0</v>
      </c>
      <c r="S196" s="201">
        <v>0</v>
      </c>
      <c r="T196" s="202">
        <f>S196*H196</f>
        <v>0</v>
      </c>
      <c r="AR196" s="24" t="s">
        <v>559</v>
      </c>
      <c r="AT196" s="24" t="s">
        <v>182</v>
      </c>
      <c r="AU196" s="24" t="s">
        <v>81</v>
      </c>
      <c r="AY196" s="24" t="s">
        <v>180</v>
      </c>
      <c r="BE196" s="203">
        <f>IF(N196="základní",J196,0)</f>
        <v>0</v>
      </c>
      <c r="BF196" s="203">
        <f>IF(N196="snížená",J196,0)</f>
        <v>0</v>
      </c>
      <c r="BG196" s="203">
        <f>IF(N196="zákl. přenesená",J196,0)</f>
        <v>0</v>
      </c>
      <c r="BH196" s="203">
        <f>IF(N196="sníž. přenesená",J196,0)</f>
        <v>0</v>
      </c>
      <c r="BI196" s="203">
        <f>IF(N196="nulová",J196,0)</f>
        <v>0</v>
      </c>
      <c r="BJ196" s="24" t="s">
        <v>79</v>
      </c>
      <c r="BK196" s="203">
        <f>ROUND(I196*H196,2)</f>
        <v>0</v>
      </c>
      <c r="BL196" s="24" t="s">
        <v>559</v>
      </c>
      <c r="BM196" s="24" t="s">
        <v>3396</v>
      </c>
    </row>
    <row r="197" spans="2:47" s="1" customFormat="1" ht="27">
      <c r="B197" s="41"/>
      <c r="C197" s="63"/>
      <c r="D197" s="206" t="s">
        <v>509</v>
      </c>
      <c r="E197" s="63"/>
      <c r="F197" s="258" t="s">
        <v>3320</v>
      </c>
      <c r="G197" s="63"/>
      <c r="H197" s="63"/>
      <c r="I197" s="163"/>
      <c r="J197" s="63"/>
      <c r="K197" s="63"/>
      <c r="L197" s="61"/>
      <c r="M197" s="259"/>
      <c r="N197" s="42"/>
      <c r="O197" s="42"/>
      <c r="P197" s="42"/>
      <c r="Q197" s="42"/>
      <c r="R197" s="42"/>
      <c r="S197" s="42"/>
      <c r="T197" s="78"/>
      <c r="AT197" s="24" t="s">
        <v>509</v>
      </c>
      <c r="AU197" s="24" t="s">
        <v>81</v>
      </c>
    </row>
    <row r="198" spans="2:65" s="1" customFormat="1" ht="16.5" customHeight="1">
      <c r="B198" s="41"/>
      <c r="C198" s="192" t="s">
        <v>674</v>
      </c>
      <c r="D198" s="192" t="s">
        <v>182</v>
      </c>
      <c r="E198" s="193" t="s">
        <v>3397</v>
      </c>
      <c r="F198" s="194" t="s">
        <v>3398</v>
      </c>
      <c r="G198" s="195" t="s">
        <v>671</v>
      </c>
      <c r="H198" s="196">
        <v>21</v>
      </c>
      <c r="I198" s="197"/>
      <c r="J198" s="198">
        <f>ROUND(I198*H198,2)</f>
        <v>0</v>
      </c>
      <c r="K198" s="194" t="s">
        <v>23</v>
      </c>
      <c r="L198" s="61"/>
      <c r="M198" s="199" t="s">
        <v>23</v>
      </c>
      <c r="N198" s="200" t="s">
        <v>43</v>
      </c>
      <c r="O198" s="42"/>
      <c r="P198" s="201">
        <f>O198*H198</f>
        <v>0</v>
      </c>
      <c r="Q198" s="201">
        <v>0</v>
      </c>
      <c r="R198" s="201">
        <f>Q198*H198</f>
        <v>0</v>
      </c>
      <c r="S198" s="201">
        <v>0</v>
      </c>
      <c r="T198" s="202">
        <f>S198*H198</f>
        <v>0</v>
      </c>
      <c r="AR198" s="24" t="s">
        <v>559</v>
      </c>
      <c r="AT198" s="24" t="s">
        <v>182</v>
      </c>
      <c r="AU198" s="24" t="s">
        <v>81</v>
      </c>
      <c r="AY198" s="24" t="s">
        <v>180</v>
      </c>
      <c r="BE198" s="203">
        <f>IF(N198="základní",J198,0)</f>
        <v>0</v>
      </c>
      <c r="BF198" s="203">
        <f>IF(N198="snížená",J198,0)</f>
        <v>0</v>
      </c>
      <c r="BG198" s="203">
        <f>IF(N198="zákl. přenesená",J198,0)</f>
        <v>0</v>
      </c>
      <c r="BH198" s="203">
        <f>IF(N198="sníž. přenesená",J198,0)</f>
        <v>0</v>
      </c>
      <c r="BI198" s="203">
        <f>IF(N198="nulová",J198,0)</f>
        <v>0</v>
      </c>
      <c r="BJ198" s="24" t="s">
        <v>79</v>
      </c>
      <c r="BK198" s="203">
        <f>ROUND(I198*H198,2)</f>
        <v>0</v>
      </c>
      <c r="BL198" s="24" t="s">
        <v>559</v>
      </c>
      <c r="BM198" s="24" t="s">
        <v>3399</v>
      </c>
    </row>
    <row r="199" spans="2:47" s="1" customFormat="1" ht="27">
      <c r="B199" s="41"/>
      <c r="C199" s="63"/>
      <c r="D199" s="206" t="s">
        <v>509</v>
      </c>
      <c r="E199" s="63"/>
      <c r="F199" s="258" t="s">
        <v>3320</v>
      </c>
      <c r="G199" s="63"/>
      <c r="H199" s="63"/>
      <c r="I199" s="163"/>
      <c r="J199" s="63"/>
      <c r="K199" s="63"/>
      <c r="L199" s="61"/>
      <c r="M199" s="259"/>
      <c r="N199" s="42"/>
      <c r="O199" s="42"/>
      <c r="P199" s="42"/>
      <c r="Q199" s="42"/>
      <c r="R199" s="42"/>
      <c r="S199" s="42"/>
      <c r="T199" s="78"/>
      <c r="AT199" s="24" t="s">
        <v>509</v>
      </c>
      <c r="AU199" s="24" t="s">
        <v>81</v>
      </c>
    </row>
    <row r="200" spans="2:65" s="1" customFormat="1" ht="16.5" customHeight="1">
      <c r="B200" s="41"/>
      <c r="C200" s="192" t="s">
        <v>679</v>
      </c>
      <c r="D200" s="192" t="s">
        <v>182</v>
      </c>
      <c r="E200" s="193" t="s">
        <v>3400</v>
      </c>
      <c r="F200" s="194" t="s">
        <v>3401</v>
      </c>
      <c r="G200" s="195" t="s">
        <v>671</v>
      </c>
      <c r="H200" s="196">
        <v>2</v>
      </c>
      <c r="I200" s="197"/>
      <c r="J200" s="198">
        <f>ROUND(I200*H200,2)</f>
        <v>0</v>
      </c>
      <c r="K200" s="194" t="s">
        <v>23</v>
      </c>
      <c r="L200" s="61"/>
      <c r="M200" s="199" t="s">
        <v>23</v>
      </c>
      <c r="N200" s="200" t="s">
        <v>43</v>
      </c>
      <c r="O200" s="42"/>
      <c r="P200" s="201">
        <f>O200*H200</f>
        <v>0</v>
      </c>
      <c r="Q200" s="201">
        <v>0</v>
      </c>
      <c r="R200" s="201">
        <f>Q200*H200</f>
        <v>0</v>
      </c>
      <c r="S200" s="201">
        <v>0</v>
      </c>
      <c r="T200" s="202">
        <f>S200*H200</f>
        <v>0</v>
      </c>
      <c r="AR200" s="24" t="s">
        <v>559</v>
      </c>
      <c r="AT200" s="24" t="s">
        <v>182</v>
      </c>
      <c r="AU200" s="24" t="s">
        <v>81</v>
      </c>
      <c r="AY200" s="24" t="s">
        <v>180</v>
      </c>
      <c r="BE200" s="203">
        <f>IF(N200="základní",J200,0)</f>
        <v>0</v>
      </c>
      <c r="BF200" s="203">
        <f>IF(N200="snížená",J200,0)</f>
        <v>0</v>
      </c>
      <c r="BG200" s="203">
        <f>IF(N200="zákl. přenesená",J200,0)</f>
        <v>0</v>
      </c>
      <c r="BH200" s="203">
        <f>IF(N200="sníž. přenesená",J200,0)</f>
        <v>0</v>
      </c>
      <c r="BI200" s="203">
        <f>IF(N200="nulová",J200,0)</f>
        <v>0</v>
      </c>
      <c r="BJ200" s="24" t="s">
        <v>79</v>
      </c>
      <c r="BK200" s="203">
        <f>ROUND(I200*H200,2)</f>
        <v>0</v>
      </c>
      <c r="BL200" s="24" t="s">
        <v>559</v>
      </c>
      <c r="BM200" s="24" t="s">
        <v>3402</v>
      </c>
    </row>
    <row r="201" spans="2:47" s="1" customFormat="1" ht="27">
      <c r="B201" s="41"/>
      <c r="C201" s="63"/>
      <c r="D201" s="206" t="s">
        <v>509</v>
      </c>
      <c r="E201" s="63"/>
      <c r="F201" s="258" t="s">
        <v>3320</v>
      </c>
      <c r="G201" s="63"/>
      <c r="H201" s="63"/>
      <c r="I201" s="163"/>
      <c r="J201" s="63"/>
      <c r="K201" s="63"/>
      <c r="L201" s="61"/>
      <c r="M201" s="259"/>
      <c r="N201" s="42"/>
      <c r="O201" s="42"/>
      <c r="P201" s="42"/>
      <c r="Q201" s="42"/>
      <c r="R201" s="42"/>
      <c r="S201" s="42"/>
      <c r="T201" s="78"/>
      <c r="AT201" s="24" t="s">
        <v>509</v>
      </c>
      <c r="AU201" s="24" t="s">
        <v>81</v>
      </c>
    </row>
    <row r="202" spans="2:65" s="1" customFormat="1" ht="16.5" customHeight="1">
      <c r="B202" s="41"/>
      <c r="C202" s="192" t="s">
        <v>684</v>
      </c>
      <c r="D202" s="192" t="s">
        <v>182</v>
      </c>
      <c r="E202" s="193" t="s">
        <v>3403</v>
      </c>
      <c r="F202" s="194" t="s">
        <v>3404</v>
      </c>
      <c r="G202" s="195" t="s">
        <v>671</v>
      </c>
      <c r="H202" s="196">
        <v>10</v>
      </c>
      <c r="I202" s="197"/>
      <c r="J202" s="198">
        <f>ROUND(I202*H202,2)</f>
        <v>0</v>
      </c>
      <c r="K202" s="194" t="s">
        <v>23</v>
      </c>
      <c r="L202" s="61"/>
      <c r="M202" s="199" t="s">
        <v>23</v>
      </c>
      <c r="N202" s="200" t="s">
        <v>43</v>
      </c>
      <c r="O202" s="42"/>
      <c r="P202" s="201">
        <f>O202*H202</f>
        <v>0</v>
      </c>
      <c r="Q202" s="201">
        <v>0</v>
      </c>
      <c r="R202" s="201">
        <f>Q202*H202</f>
        <v>0</v>
      </c>
      <c r="S202" s="201">
        <v>0</v>
      </c>
      <c r="T202" s="202">
        <f>S202*H202</f>
        <v>0</v>
      </c>
      <c r="AR202" s="24" t="s">
        <v>559</v>
      </c>
      <c r="AT202" s="24" t="s">
        <v>182</v>
      </c>
      <c r="AU202" s="24" t="s">
        <v>81</v>
      </c>
      <c r="AY202" s="24" t="s">
        <v>180</v>
      </c>
      <c r="BE202" s="203">
        <f>IF(N202="základní",J202,0)</f>
        <v>0</v>
      </c>
      <c r="BF202" s="203">
        <f>IF(N202="snížená",J202,0)</f>
        <v>0</v>
      </c>
      <c r="BG202" s="203">
        <f>IF(N202="zákl. přenesená",J202,0)</f>
        <v>0</v>
      </c>
      <c r="BH202" s="203">
        <f>IF(N202="sníž. přenesená",J202,0)</f>
        <v>0</v>
      </c>
      <c r="BI202" s="203">
        <f>IF(N202="nulová",J202,0)</f>
        <v>0</v>
      </c>
      <c r="BJ202" s="24" t="s">
        <v>79</v>
      </c>
      <c r="BK202" s="203">
        <f>ROUND(I202*H202,2)</f>
        <v>0</v>
      </c>
      <c r="BL202" s="24" t="s">
        <v>559</v>
      </c>
      <c r="BM202" s="24" t="s">
        <v>3405</v>
      </c>
    </row>
    <row r="203" spans="2:47" s="1" customFormat="1" ht="27">
      <c r="B203" s="41"/>
      <c r="C203" s="63"/>
      <c r="D203" s="206" t="s">
        <v>509</v>
      </c>
      <c r="E203" s="63"/>
      <c r="F203" s="258" t="s">
        <v>3320</v>
      </c>
      <c r="G203" s="63"/>
      <c r="H203" s="63"/>
      <c r="I203" s="163"/>
      <c r="J203" s="63"/>
      <c r="K203" s="63"/>
      <c r="L203" s="61"/>
      <c r="M203" s="259"/>
      <c r="N203" s="42"/>
      <c r="O203" s="42"/>
      <c r="P203" s="42"/>
      <c r="Q203" s="42"/>
      <c r="R203" s="42"/>
      <c r="S203" s="42"/>
      <c r="T203" s="78"/>
      <c r="AT203" s="24" t="s">
        <v>509</v>
      </c>
      <c r="AU203" s="24" t="s">
        <v>81</v>
      </c>
    </row>
    <row r="204" spans="2:65" s="1" customFormat="1" ht="16.5" customHeight="1">
      <c r="B204" s="41"/>
      <c r="C204" s="192" t="s">
        <v>690</v>
      </c>
      <c r="D204" s="192" t="s">
        <v>182</v>
      </c>
      <c r="E204" s="193" t="s">
        <v>3406</v>
      </c>
      <c r="F204" s="194" t="s">
        <v>3407</v>
      </c>
      <c r="G204" s="195" t="s">
        <v>671</v>
      </c>
      <c r="H204" s="196">
        <v>48</v>
      </c>
      <c r="I204" s="197"/>
      <c r="J204" s="198">
        <f>ROUND(I204*H204,2)</f>
        <v>0</v>
      </c>
      <c r="K204" s="194" t="s">
        <v>23</v>
      </c>
      <c r="L204" s="61"/>
      <c r="M204" s="199" t="s">
        <v>23</v>
      </c>
      <c r="N204" s="200" t="s">
        <v>43</v>
      </c>
      <c r="O204" s="42"/>
      <c r="P204" s="201">
        <f>O204*H204</f>
        <v>0</v>
      </c>
      <c r="Q204" s="201">
        <v>0</v>
      </c>
      <c r="R204" s="201">
        <f>Q204*H204</f>
        <v>0</v>
      </c>
      <c r="S204" s="201">
        <v>0</v>
      </c>
      <c r="T204" s="202">
        <f>S204*H204</f>
        <v>0</v>
      </c>
      <c r="AR204" s="24" t="s">
        <v>559</v>
      </c>
      <c r="AT204" s="24" t="s">
        <v>182</v>
      </c>
      <c r="AU204" s="24" t="s">
        <v>81</v>
      </c>
      <c r="AY204" s="24" t="s">
        <v>180</v>
      </c>
      <c r="BE204" s="203">
        <f>IF(N204="základní",J204,0)</f>
        <v>0</v>
      </c>
      <c r="BF204" s="203">
        <f>IF(N204="snížená",J204,0)</f>
        <v>0</v>
      </c>
      <c r="BG204" s="203">
        <f>IF(N204="zákl. přenesená",J204,0)</f>
        <v>0</v>
      </c>
      <c r="BH204" s="203">
        <f>IF(N204="sníž. přenesená",J204,0)</f>
        <v>0</v>
      </c>
      <c r="BI204" s="203">
        <f>IF(N204="nulová",J204,0)</f>
        <v>0</v>
      </c>
      <c r="BJ204" s="24" t="s">
        <v>79</v>
      </c>
      <c r="BK204" s="203">
        <f>ROUND(I204*H204,2)</f>
        <v>0</v>
      </c>
      <c r="BL204" s="24" t="s">
        <v>559</v>
      </c>
      <c r="BM204" s="24" t="s">
        <v>3408</v>
      </c>
    </row>
    <row r="205" spans="2:47" s="1" customFormat="1" ht="27">
      <c r="B205" s="41"/>
      <c r="C205" s="63"/>
      <c r="D205" s="206" t="s">
        <v>509</v>
      </c>
      <c r="E205" s="63"/>
      <c r="F205" s="258" t="s">
        <v>3320</v>
      </c>
      <c r="G205" s="63"/>
      <c r="H205" s="63"/>
      <c r="I205" s="163"/>
      <c r="J205" s="63"/>
      <c r="K205" s="63"/>
      <c r="L205" s="61"/>
      <c r="M205" s="259"/>
      <c r="N205" s="42"/>
      <c r="O205" s="42"/>
      <c r="P205" s="42"/>
      <c r="Q205" s="42"/>
      <c r="R205" s="42"/>
      <c r="S205" s="42"/>
      <c r="T205" s="78"/>
      <c r="AT205" s="24" t="s">
        <v>509</v>
      </c>
      <c r="AU205" s="24" t="s">
        <v>81</v>
      </c>
    </row>
    <row r="206" spans="2:65" s="1" customFormat="1" ht="16.5" customHeight="1">
      <c r="B206" s="41"/>
      <c r="C206" s="192" t="s">
        <v>695</v>
      </c>
      <c r="D206" s="192" t="s">
        <v>182</v>
      </c>
      <c r="E206" s="193" t="s">
        <v>3409</v>
      </c>
      <c r="F206" s="194" t="s">
        <v>3410</v>
      </c>
      <c r="G206" s="195" t="s">
        <v>671</v>
      </c>
      <c r="H206" s="196">
        <v>17</v>
      </c>
      <c r="I206" s="197"/>
      <c r="J206" s="198">
        <f>ROUND(I206*H206,2)</f>
        <v>0</v>
      </c>
      <c r="K206" s="194" t="s">
        <v>23</v>
      </c>
      <c r="L206" s="61"/>
      <c r="M206" s="199" t="s">
        <v>23</v>
      </c>
      <c r="N206" s="200" t="s">
        <v>43</v>
      </c>
      <c r="O206" s="42"/>
      <c r="P206" s="201">
        <f>O206*H206</f>
        <v>0</v>
      </c>
      <c r="Q206" s="201">
        <v>0</v>
      </c>
      <c r="R206" s="201">
        <f>Q206*H206</f>
        <v>0</v>
      </c>
      <c r="S206" s="201">
        <v>0</v>
      </c>
      <c r="T206" s="202">
        <f>S206*H206</f>
        <v>0</v>
      </c>
      <c r="AR206" s="24" t="s">
        <v>559</v>
      </c>
      <c r="AT206" s="24" t="s">
        <v>182</v>
      </c>
      <c r="AU206" s="24" t="s">
        <v>81</v>
      </c>
      <c r="AY206" s="24" t="s">
        <v>180</v>
      </c>
      <c r="BE206" s="203">
        <f>IF(N206="základní",J206,0)</f>
        <v>0</v>
      </c>
      <c r="BF206" s="203">
        <f>IF(N206="snížená",J206,0)</f>
        <v>0</v>
      </c>
      <c r="BG206" s="203">
        <f>IF(N206="zákl. přenesená",J206,0)</f>
        <v>0</v>
      </c>
      <c r="BH206" s="203">
        <f>IF(N206="sníž. přenesená",J206,0)</f>
        <v>0</v>
      </c>
      <c r="BI206" s="203">
        <f>IF(N206="nulová",J206,0)</f>
        <v>0</v>
      </c>
      <c r="BJ206" s="24" t="s">
        <v>79</v>
      </c>
      <c r="BK206" s="203">
        <f>ROUND(I206*H206,2)</f>
        <v>0</v>
      </c>
      <c r="BL206" s="24" t="s">
        <v>559</v>
      </c>
      <c r="BM206" s="24" t="s">
        <v>3411</v>
      </c>
    </row>
    <row r="207" spans="2:47" s="1" customFormat="1" ht="27">
      <c r="B207" s="41"/>
      <c r="C207" s="63"/>
      <c r="D207" s="206" t="s">
        <v>509</v>
      </c>
      <c r="E207" s="63"/>
      <c r="F207" s="258" t="s">
        <v>3320</v>
      </c>
      <c r="G207" s="63"/>
      <c r="H207" s="63"/>
      <c r="I207" s="163"/>
      <c r="J207" s="63"/>
      <c r="K207" s="63"/>
      <c r="L207" s="61"/>
      <c r="M207" s="259"/>
      <c r="N207" s="42"/>
      <c r="O207" s="42"/>
      <c r="P207" s="42"/>
      <c r="Q207" s="42"/>
      <c r="R207" s="42"/>
      <c r="S207" s="42"/>
      <c r="T207" s="78"/>
      <c r="AT207" s="24" t="s">
        <v>509</v>
      </c>
      <c r="AU207" s="24" t="s">
        <v>81</v>
      </c>
    </row>
    <row r="208" spans="2:65" s="1" customFormat="1" ht="16.5" customHeight="1">
      <c r="B208" s="41"/>
      <c r="C208" s="192" t="s">
        <v>701</v>
      </c>
      <c r="D208" s="192" t="s">
        <v>182</v>
      </c>
      <c r="E208" s="193" t="s">
        <v>3412</v>
      </c>
      <c r="F208" s="194" t="s">
        <v>3413</v>
      </c>
      <c r="G208" s="195" t="s">
        <v>671</v>
      </c>
      <c r="H208" s="196">
        <v>10</v>
      </c>
      <c r="I208" s="197"/>
      <c r="J208" s="198">
        <f>ROUND(I208*H208,2)</f>
        <v>0</v>
      </c>
      <c r="K208" s="194" t="s">
        <v>23</v>
      </c>
      <c r="L208" s="61"/>
      <c r="M208" s="199" t="s">
        <v>23</v>
      </c>
      <c r="N208" s="200" t="s">
        <v>43</v>
      </c>
      <c r="O208" s="42"/>
      <c r="P208" s="201">
        <f>O208*H208</f>
        <v>0</v>
      </c>
      <c r="Q208" s="201">
        <v>0</v>
      </c>
      <c r="R208" s="201">
        <f>Q208*H208</f>
        <v>0</v>
      </c>
      <c r="S208" s="201">
        <v>0</v>
      </c>
      <c r="T208" s="202">
        <f>S208*H208</f>
        <v>0</v>
      </c>
      <c r="AR208" s="24" t="s">
        <v>559</v>
      </c>
      <c r="AT208" s="24" t="s">
        <v>182</v>
      </c>
      <c r="AU208" s="24" t="s">
        <v>81</v>
      </c>
      <c r="AY208" s="24" t="s">
        <v>180</v>
      </c>
      <c r="BE208" s="203">
        <f>IF(N208="základní",J208,0)</f>
        <v>0</v>
      </c>
      <c r="BF208" s="203">
        <f>IF(N208="snížená",J208,0)</f>
        <v>0</v>
      </c>
      <c r="BG208" s="203">
        <f>IF(N208="zákl. přenesená",J208,0)</f>
        <v>0</v>
      </c>
      <c r="BH208" s="203">
        <f>IF(N208="sníž. přenesená",J208,0)</f>
        <v>0</v>
      </c>
      <c r="BI208" s="203">
        <f>IF(N208="nulová",J208,0)</f>
        <v>0</v>
      </c>
      <c r="BJ208" s="24" t="s">
        <v>79</v>
      </c>
      <c r="BK208" s="203">
        <f>ROUND(I208*H208,2)</f>
        <v>0</v>
      </c>
      <c r="BL208" s="24" t="s">
        <v>559</v>
      </c>
      <c r="BM208" s="24" t="s">
        <v>3414</v>
      </c>
    </row>
    <row r="209" spans="2:47" s="1" customFormat="1" ht="27">
      <c r="B209" s="41"/>
      <c r="C209" s="63"/>
      <c r="D209" s="206" t="s">
        <v>509</v>
      </c>
      <c r="E209" s="63"/>
      <c r="F209" s="258" t="s">
        <v>3320</v>
      </c>
      <c r="G209" s="63"/>
      <c r="H209" s="63"/>
      <c r="I209" s="163"/>
      <c r="J209" s="63"/>
      <c r="K209" s="63"/>
      <c r="L209" s="61"/>
      <c r="M209" s="259"/>
      <c r="N209" s="42"/>
      <c r="O209" s="42"/>
      <c r="P209" s="42"/>
      <c r="Q209" s="42"/>
      <c r="R209" s="42"/>
      <c r="S209" s="42"/>
      <c r="T209" s="78"/>
      <c r="AT209" s="24" t="s">
        <v>509</v>
      </c>
      <c r="AU209" s="24" t="s">
        <v>81</v>
      </c>
    </row>
    <row r="210" spans="2:65" s="1" customFormat="1" ht="16.5" customHeight="1">
      <c r="B210" s="41"/>
      <c r="C210" s="192" t="s">
        <v>706</v>
      </c>
      <c r="D210" s="192" t="s">
        <v>182</v>
      </c>
      <c r="E210" s="193" t="s">
        <v>3415</v>
      </c>
      <c r="F210" s="194" t="s">
        <v>3416</v>
      </c>
      <c r="G210" s="195" t="s">
        <v>671</v>
      </c>
      <c r="H210" s="196">
        <v>192</v>
      </c>
      <c r="I210" s="197"/>
      <c r="J210" s="198">
        <f>ROUND(I210*H210,2)</f>
        <v>0</v>
      </c>
      <c r="K210" s="194" t="s">
        <v>23</v>
      </c>
      <c r="L210" s="61"/>
      <c r="M210" s="199" t="s">
        <v>23</v>
      </c>
      <c r="N210" s="200" t="s">
        <v>43</v>
      </c>
      <c r="O210" s="42"/>
      <c r="P210" s="201">
        <f>O210*H210</f>
        <v>0</v>
      </c>
      <c r="Q210" s="201">
        <v>0</v>
      </c>
      <c r="R210" s="201">
        <f>Q210*H210</f>
        <v>0</v>
      </c>
      <c r="S210" s="201">
        <v>0</v>
      </c>
      <c r="T210" s="202">
        <f>S210*H210</f>
        <v>0</v>
      </c>
      <c r="AR210" s="24" t="s">
        <v>559</v>
      </c>
      <c r="AT210" s="24" t="s">
        <v>182</v>
      </c>
      <c r="AU210" s="24" t="s">
        <v>81</v>
      </c>
      <c r="AY210" s="24" t="s">
        <v>180</v>
      </c>
      <c r="BE210" s="203">
        <f>IF(N210="základní",J210,0)</f>
        <v>0</v>
      </c>
      <c r="BF210" s="203">
        <f>IF(N210="snížená",J210,0)</f>
        <v>0</v>
      </c>
      <c r="BG210" s="203">
        <f>IF(N210="zákl. přenesená",J210,0)</f>
        <v>0</v>
      </c>
      <c r="BH210" s="203">
        <f>IF(N210="sníž. přenesená",J210,0)</f>
        <v>0</v>
      </c>
      <c r="BI210" s="203">
        <f>IF(N210="nulová",J210,0)</f>
        <v>0</v>
      </c>
      <c r="BJ210" s="24" t="s">
        <v>79</v>
      </c>
      <c r="BK210" s="203">
        <f>ROUND(I210*H210,2)</f>
        <v>0</v>
      </c>
      <c r="BL210" s="24" t="s">
        <v>559</v>
      </c>
      <c r="BM210" s="24" t="s">
        <v>3417</v>
      </c>
    </row>
    <row r="211" spans="2:47" s="1" customFormat="1" ht="27">
      <c r="B211" s="41"/>
      <c r="C211" s="63"/>
      <c r="D211" s="206" t="s">
        <v>509</v>
      </c>
      <c r="E211" s="63"/>
      <c r="F211" s="258" t="s">
        <v>3320</v>
      </c>
      <c r="G211" s="63"/>
      <c r="H211" s="63"/>
      <c r="I211" s="163"/>
      <c r="J211" s="63"/>
      <c r="K211" s="63"/>
      <c r="L211" s="61"/>
      <c r="M211" s="259"/>
      <c r="N211" s="42"/>
      <c r="O211" s="42"/>
      <c r="P211" s="42"/>
      <c r="Q211" s="42"/>
      <c r="R211" s="42"/>
      <c r="S211" s="42"/>
      <c r="T211" s="78"/>
      <c r="AT211" s="24" t="s">
        <v>509</v>
      </c>
      <c r="AU211" s="24" t="s">
        <v>81</v>
      </c>
    </row>
    <row r="212" spans="2:65" s="1" customFormat="1" ht="16.5" customHeight="1">
      <c r="B212" s="41"/>
      <c r="C212" s="192" t="s">
        <v>711</v>
      </c>
      <c r="D212" s="192" t="s">
        <v>182</v>
      </c>
      <c r="E212" s="193" t="s">
        <v>3418</v>
      </c>
      <c r="F212" s="194" t="s">
        <v>3419</v>
      </c>
      <c r="G212" s="195" t="s">
        <v>671</v>
      </c>
      <c r="H212" s="196">
        <v>17</v>
      </c>
      <c r="I212" s="197"/>
      <c r="J212" s="198">
        <f>ROUND(I212*H212,2)</f>
        <v>0</v>
      </c>
      <c r="K212" s="194" t="s">
        <v>23</v>
      </c>
      <c r="L212" s="61"/>
      <c r="M212" s="199" t="s">
        <v>23</v>
      </c>
      <c r="N212" s="200" t="s">
        <v>43</v>
      </c>
      <c r="O212" s="42"/>
      <c r="P212" s="201">
        <f>O212*H212</f>
        <v>0</v>
      </c>
      <c r="Q212" s="201">
        <v>0</v>
      </c>
      <c r="R212" s="201">
        <f>Q212*H212</f>
        <v>0</v>
      </c>
      <c r="S212" s="201">
        <v>0</v>
      </c>
      <c r="T212" s="202">
        <f>S212*H212</f>
        <v>0</v>
      </c>
      <c r="AR212" s="24" t="s">
        <v>559</v>
      </c>
      <c r="AT212" s="24" t="s">
        <v>182</v>
      </c>
      <c r="AU212" s="24" t="s">
        <v>81</v>
      </c>
      <c r="AY212" s="24" t="s">
        <v>180</v>
      </c>
      <c r="BE212" s="203">
        <f>IF(N212="základní",J212,0)</f>
        <v>0</v>
      </c>
      <c r="BF212" s="203">
        <f>IF(N212="snížená",J212,0)</f>
        <v>0</v>
      </c>
      <c r="BG212" s="203">
        <f>IF(N212="zákl. přenesená",J212,0)</f>
        <v>0</v>
      </c>
      <c r="BH212" s="203">
        <f>IF(N212="sníž. přenesená",J212,0)</f>
        <v>0</v>
      </c>
      <c r="BI212" s="203">
        <f>IF(N212="nulová",J212,0)</f>
        <v>0</v>
      </c>
      <c r="BJ212" s="24" t="s">
        <v>79</v>
      </c>
      <c r="BK212" s="203">
        <f>ROUND(I212*H212,2)</f>
        <v>0</v>
      </c>
      <c r="BL212" s="24" t="s">
        <v>559</v>
      </c>
      <c r="BM212" s="24" t="s">
        <v>3420</v>
      </c>
    </row>
    <row r="213" spans="2:47" s="1" customFormat="1" ht="27">
      <c r="B213" s="41"/>
      <c r="C213" s="63"/>
      <c r="D213" s="206" t="s">
        <v>509</v>
      </c>
      <c r="E213" s="63"/>
      <c r="F213" s="258" t="s">
        <v>3320</v>
      </c>
      <c r="G213" s="63"/>
      <c r="H213" s="63"/>
      <c r="I213" s="163"/>
      <c r="J213" s="63"/>
      <c r="K213" s="63"/>
      <c r="L213" s="61"/>
      <c r="M213" s="259"/>
      <c r="N213" s="42"/>
      <c r="O213" s="42"/>
      <c r="P213" s="42"/>
      <c r="Q213" s="42"/>
      <c r="R213" s="42"/>
      <c r="S213" s="42"/>
      <c r="T213" s="78"/>
      <c r="AT213" s="24" t="s">
        <v>509</v>
      </c>
      <c r="AU213" s="24" t="s">
        <v>81</v>
      </c>
    </row>
    <row r="214" spans="2:65" s="1" customFormat="1" ht="16.5" customHeight="1">
      <c r="B214" s="41"/>
      <c r="C214" s="192" t="s">
        <v>717</v>
      </c>
      <c r="D214" s="192" t="s">
        <v>182</v>
      </c>
      <c r="E214" s="193" t="s">
        <v>3421</v>
      </c>
      <c r="F214" s="194" t="s">
        <v>3422</v>
      </c>
      <c r="G214" s="195" t="s">
        <v>671</v>
      </c>
      <c r="H214" s="196">
        <v>2</v>
      </c>
      <c r="I214" s="197"/>
      <c r="J214" s="198">
        <f>ROUND(I214*H214,2)</f>
        <v>0</v>
      </c>
      <c r="K214" s="194" t="s">
        <v>23</v>
      </c>
      <c r="L214" s="61"/>
      <c r="M214" s="199" t="s">
        <v>23</v>
      </c>
      <c r="N214" s="200" t="s">
        <v>43</v>
      </c>
      <c r="O214" s="42"/>
      <c r="P214" s="201">
        <f>O214*H214</f>
        <v>0</v>
      </c>
      <c r="Q214" s="201">
        <v>0</v>
      </c>
      <c r="R214" s="201">
        <f>Q214*H214</f>
        <v>0</v>
      </c>
      <c r="S214" s="201">
        <v>0</v>
      </c>
      <c r="T214" s="202">
        <f>S214*H214</f>
        <v>0</v>
      </c>
      <c r="AR214" s="24" t="s">
        <v>559</v>
      </c>
      <c r="AT214" s="24" t="s">
        <v>182</v>
      </c>
      <c r="AU214" s="24" t="s">
        <v>81</v>
      </c>
      <c r="AY214" s="24" t="s">
        <v>180</v>
      </c>
      <c r="BE214" s="203">
        <f>IF(N214="základní",J214,0)</f>
        <v>0</v>
      </c>
      <c r="BF214" s="203">
        <f>IF(N214="snížená",J214,0)</f>
        <v>0</v>
      </c>
      <c r="BG214" s="203">
        <f>IF(N214="zákl. přenesená",J214,0)</f>
        <v>0</v>
      </c>
      <c r="BH214" s="203">
        <f>IF(N214="sníž. přenesená",J214,0)</f>
        <v>0</v>
      </c>
      <c r="BI214" s="203">
        <f>IF(N214="nulová",J214,0)</f>
        <v>0</v>
      </c>
      <c r="BJ214" s="24" t="s">
        <v>79</v>
      </c>
      <c r="BK214" s="203">
        <f>ROUND(I214*H214,2)</f>
        <v>0</v>
      </c>
      <c r="BL214" s="24" t="s">
        <v>559</v>
      </c>
      <c r="BM214" s="24" t="s">
        <v>3423</v>
      </c>
    </row>
    <row r="215" spans="2:47" s="1" customFormat="1" ht="27">
      <c r="B215" s="41"/>
      <c r="C215" s="63"/>
      <c r="D215" s="206" t="s">
        <v>509</v>
      </c>
      <c r="E215" s="63"/>
      <c r="F215" s="258" t="s">
        <v>3320</v>
      </c>
      <c r="G215" s="63"/>
      <c r="H215" s="63"/>
      <c r="I215" s="163"/>
      <c r="J215" s="63"/>
      <c r="K215" s="63"/>
      <c r="L215" s="61"/>
      <c r="M215" s="259"/>
      <c r="N215" s="42"/>
      <c r="O215" s="42"/>
      <c r="P215" s="42"/>
      <c r="Q215" s="42"/>
      <c r="R215" s="42"/>
      <c r="S215" s="42"/>
      <c r="T215" s="78"/>
      <c r="AT215" s="24" t="s">
        <v>509</v>
      </c>
      <c r="AU215" s="24" t="s">
        <v>81</v>
      </c>
    </row>
    <row r="216" spans="2:65" s="1" customFormat="1" ht="16.5" customHeight="1">
      <c r="B216" s="41"/>
      <c r="C216" s="192" t="s">
        <v>723</v>
      </c>
      <c r="D216" s="192" t="s">
        <v>182</v>
      </c>
      <c r="E216" s="193" t="s">
        <v>3424</v>
      </c>
      <c r="F216" s="194" t="s">
        <v>3425</v>
      </c>
      <c r="G216" s="195" t="s">
        <v>671</v>
      </c>
      <c r="H216" s="196">
        <v>36</v>
      </c>
      <c r="I216" s="197"/>
      <c r="J216" s="198">
        <f>ROUND(I216*H216,2)</f>
        <v>0</v>
      </c>
      <c r="K216" s="194" t="s">
        <v>23</v>
      </c>
      <c r="L216" s="61"/>
      <c r="M216" s="199" t="s">
        <v>23</v>
      </c>
      <c r="N216" s="200" t="s">
        <v>43</v>
      </c>
      <c r="O216" s="42"/>
      <c r="P216" s="201">
        <f>O216*H216</f>
        <v>0</v>
      </c>
      <c r="Q216" s="201">
        <v>0</v>
      </c>
      <c r="R216" s="201">
        <f>Q216*H216</f>
        <v>0</v>
      </c>
      <c r="S216" s="201">
        <v>0</v>
      </c>
      <c r="T216" s="202">
        <f>S216*H216</f>
        <v>0</v>
      </c>
      <c r="AR216" s="24" t="s">
        <v>559</v>
      </c>
      <c r="AT216" s="24" t="s">
        <v>182</v>
      </c>
      <c r="AU216" s="24" t="s">
        <v>81</v>
      </c>
      <c r="AY216" s="24" t="s">
        <v>180</v>
      </c>
      <c r="BE216" s="203">
        <f>IF(N216="základní",J216,0)</f>
        <v>0</v>
      </c>
      <c r="BF216" s="203">
        <f>IF(N216="snížená",J216,0)</f>
        <v>0</v>
      </c>
      <c r="BG216" s="203">
        <f>IF(N216="zákl. přenesená",J216,0)</f>
        <v>0</v>
      </c>
      <c r="BH216" s="203">
        <f>IF(N216="sníž. přenesená",J216,0)</f>
        <v>0</v>
      </c>
      <c r="BI216" s="203">
        <f>IF(N216="nulová",J216,0)</f>
        <v>0</v>
      </c>
      <c r="BJ216" s="24" t="s">
        <v>79</v>
      </c>
      <c r="BK216" s="203">
        <f>ROUND(I216*H216,2)</f>
        <v>0</v>
      </c>
      <c r="BL216" s="24" t="s">
        <v>559</v>
      </c>
      <c r="BM216" s="24" t="s">
        <v>3426</v>
      </c>
    </row>
    <row r="217" spans="2:47" s="1" customFormat="1" ht="27">
      <c r="B217" s="41"/>
      <c r="C217" s="63"/>
      <c r="D217" s="206" t="s">
        <v>509</v>
      </c>
      <c r="E217" s="63"/>
      <c r="F217" s="258" t="s">
        <v>3320</v>
      </c>
      <c r="G217" s="63"/>
      <c r="H217" s="63"/>
      <c r="I217" s="163"/>
      <c r="J217" s="63"/>
      <c r="K217" s="63"/>
      <c r="L217" s="61"/>
      <c r="M217" s="259"/>
      <c r="N217" s="42"/>
      <c r="O217" s="42"/>
      <c r="P217" s="42"/>
      <c r="Q217" s="42"/>
      <c r="R217" s="42"/>
      <c r="S217" s="42"/>
      <c r="T217" s="78"/>
      <c r="AT217" s="24" t="s">
        <v>509</v>
      </c>
      <c r="AU217" s="24" t="s">
        <v>81</v>
      </c>
    </row>
    <row r="218" spans="2:65" s="1" customFormat="1" ht="16.5" customHeight="1">
      <c r="B218" s="41"/>
      <c r="C218" s="192" t="s">
        <v>728</v>
      </c>
      <c r="D218" s="192" t="s">
        <v>182</v>
      </c>
      <c r="E218" s="193" t="s">
        <v>3427</v>
      </c>
      <c r="F218" s="194" t="s">
        <v>3428</v>
      </c>
      <c r="G218" s="195" t="s">
        <v>1847</v>
      </c>
      <c r="H218" s="196">
        <v>1</v>
      </c>
      <c r="I218" s="197"/>
      <c r="J218" s="198">
        <f>ROUND(I218*H218,2)</f>
        <v>0</v>
      </c>
      <c r="K218" s="194" t="s">
        <v>23</v>
      </c>
      <c r="L218" s="61"/>
      <c r="M218" s="199" t="s">
        <v>23</v>
      </c>
      <c r="N218" s="200" t="s">
        <v>43</v>
      </c>
      <c r="O218" s="42"/>
      <c r="P218" s="201">
        <f>O218*H218</f>
        <v>0</v>
      </c>
      <c r="Q218" s="201">
        <v>0</v>
      </c>
      <c r="R218" s="201">
        <f>Q218*H218</f>
        <v>0</v>
      </c>
      <c r="S218" s="201">
        <v>0</v>
      </c>
      <c r="T218" s="202">
        <f>S218*H218</f>
        <v>0</v>
      </c>
      <c r="AR218" s="24" t="s">
        <v>559</v>
      </c>
      <c r="AT218" s="24" t="s">
        <v>182</v>
      </c>
      <c r="AU218" s="24" t="s">
        <v>81</v>
      </c>
      <c r="AY218" s="24" t="s">
        <v>180</v>
      </c>
      <c r="BE218" s="203">
        <f>IF(N218="základní",J218,0)</f>
        <v>0</v>
      </c>
      <c r="BF218" s="203">
        <f>IF(N218="snížená",J218,0)</f>
        <v>0</v>
      </c>
      <c r="BG218" s="203">
        <f>IF(N218="zákl. přenesená",J218,0)</f>
        <v>0</v>
      </c>
      <c r="BH218" s="203">
        <f>IF(N218="sníž. přenesená",J218,0)</f>
        <v>0</v>
      </c>
      <c r="BI218" s="203">
        <f>IF(N218="nulová",J218,0)</f>
        <v>0</v>
      </c>
      <c r="BJ218" s="24" t="s">
        <v>79</v>
      </c>
      <c r="BK218" s="203">
        <f>ROUND(I218*H218,2)</f>
        <v>0</v>
      </c>
      <c r="BL218" s="24" t="s">
        <v>559</v>
      </c>
      <c r="BM218" s="24" t="s">
        <v>3429</v>
      </c>
    </row>
    <row r="219" spans="2:47" s="1" customFormat="1" ht="27">
      <c r="B219" s="41"/>
      <c r="C219" s="63"/>
      <c r="D219" s="206" t="s">
        <v>509</v>
      </c>
      <c r="E219" s="63"/>
      <c r="F219" s="258" t="s">
        <v>3320</v>
      </c>
      <c r="G219" s="63"/>
      <c r="H219" s="63"/>
      <c r="I219" s="163"/>
      <c r="J219" s="63"/>
      <c r="K219" s="63"/>
      <c r="L219" s="61"/>
      <c r="M219" s="259"/>
      <c r="N219" s="42"/>
      <c r="O219" s="42"/>
      <c r="P219" s="42"/>
      <c r="Q219" s="42"/>
      <c r="R219" s="42"/>
      <c r="S219" s="42"/>
      <c r="T219" s="78"/>
      <c r="AT219" s="24" t="s">
        <v>509</v>
      </c>
      <c r="AU219" s="24" t="s">
        <v>81</v>
      </c>
    </row>
    <row r="220" spans="2:65" s="1" customFormat="1" ht="16.5" customHeight="1">
      <c r="B220" s="41"/>
      <c r="C220" s="192" t="s">
        <v>733</v>
      </c>
      <c r="D220" s="192" t="s">
        <v>182</v>
      </c>
      <c r="E220" s="193" t="s">
        <v>3430</v>
      </c>
      <c r="F220" s="194" t="s">
        <v>3431</v>
      </c>
      <c r="G220" s="195" t="s">
        <v>1847</v>
      </c>
      <c r="H220" s="196">
        <v>1</v>
      </c>
      <c r="I220" s="197"/>
      <c r="J220" s="198">
        <f>ROUND(I220*H220,2)</f>
        <v>0</v>
      </c>
      <c r="K220" s="194" t="s">
        <v>23</v>
      </c>
      <c r="L220" s="61"/>
      <c r="M220" s="199" t="s">
        <v>23</v>
      </c>
      <c r="N220" s="200" t="s">
        <v>43</v>
      </c>
      <c r="O220" s="42"/>
      <c r="P220" s="201">
        <f>O220*H220</f>
        <v>0</v>
      </c>
      <c r="Q220" s="201">
        <v>0</v>
      </c>
      <c r="R220" s="201">
        <f>Q220*H220</f>
        <v>0</v>
      </c>
      <c r="S220" s="201">
        <v>0</v>
      </c>
      <c r="T220" s="202">
        <f>S220*H220</f>
        <v>0</v>
      </c>
      <c r="AR220" s="24" t="s">
        <v>559</v>
      </c>
      <c r="AT220" s="24" t="s">
        <v>182</v>
      </c>
      <c r="AU220" s="24" t="s">
        <v>81</v>
      </c>
      <c r="AY220" s="24" t="s">
        <v>180</v>
      </c>
      <c r="BE220" s="203">
        <f>IF(N220="základní",J220,0)</f>
        <v>0</v>
      </c>
      <c r="BF220" s="203">
        <f>IF(N220="snížená",J220,0)</f>
        <v>0</v>
      </c>
      <c r="BG220" s="203">
        <f>IF(N220="zákl. přenesená",J220,0)</f>
        <v>0</v>
      </c>
      <c r="BH220" s="203">
        <f>IF(N220="sníž. přenesená",J220,0)</f>
        <v>0</v>
      </c>
      <c r="BI220" s="203">
        <f>IF(N220="nulová",J220,0)</f>
        <v>0</v>
      </c>
      <c r="BJ220" s="24" t="s">
        <v>79</v>
      </c>
      <c r="BK220" s="203">
        <f>ROUND(I220*H220,2)</f>
        <v>0</v>
      </c>
      <c r="BL220" s="24" t="s">
        <v>559</v>
      </c>
      <c r="BM220" s="24" t="s">
        <v>3432</v>
      </c>
    </row>
    <row r="221" spans="2:47" s="1" customFormat="1" ht="27">
      <c r="B221" s="41"/>
      <c r="C221" s="63"/>
      <c r="D221" s="206" t="s">
        <v>509</v>
      </c>
      <c r="E221" s="63"/>
      <c r="F221" s="258" t="s">
        <v>3320</v>
      </c>
      <c r="G221" s="63"/>
      <c r="H221" s="63"/>
      <c r="I221" s="163"/>
      <c r="J221" s="63"/>
      <c r="K221" s="63"/>
      <c r="L221" s="61"/>
      <c r="M221" s="259"/>
      <c r="N221" s="42"/>
      <c r="O221" s="42"/>
      <c r="P221" s="42"/>
      <c r="Q221" s="42"/>
      <c r="R221" s="42"/>
      <c r="S221" s="42"/>
      <c r="T221" s="78"/>
      <c r="AT221" s="24" t="s">
        <v>509</v>
      </c>
      <c r="AU221" s="24" t="s">
        <v>81</v>
      </c>
    </row>
    <row r="222" spans="2:63" s="10" customFormat="1" ht="29.85" customHeight="1">
      <c r="B222" s="176"/>
      <c r="C222" s="177"/>
      <c r="D222" s="178" t="s">
        <v>71</v>
      </c>
      <c r="E222" s="190" t="s">
        <v>3433</v>
      </c>
      <c r="F222" s="190" t="s">
        <v>3434</v>
      </c>
      <c r="G222" s="177"/>
      <c r="H222" s="177"/>
      <c r="I222" s="180"/>
      <c r="J222" s="191">
        <f>BK222</f>
        <v>0</v>
      </c>
      <c r="K222" s="177"/>
      <c r="L222" s="182"/>
      <c r="M222" s="183"/>
      <c r="N222" s="184"/>
      <c r="O222" s="184"/>
      <c r="P222" s="185">
        <f>SUM(P223:P228)</f>
        <v>0</v>
      </c>
      <c r="Q222" s="184"/>
      <c r="R222" s="185">
        <f>SUM(R223:R228)</f>
        <v>0</v>
      </c>
      <c r="S222" s="184"/>
      <c r="T222" s="186">
        <f>SUM(T223:T228)</f>
        <v>0</v>
      </c>
      <c r="AR222" s="187" t="s">
        <v>195</v>
      </c>
      <c r="AT222" s="188" t="s">
        <v>71</v>
      </c>
      <c r="AU222" s="188" t="s">
        <v>79</v>
      </c>
      <c r="AY222" s="187" t="s">
        <v>180</v>
      </c>
      <c r="BK222" s="189">
        <f>SUM(BK223:BK228)</f>
        <v>0</v>
      </c>
    </row>
    <row r="223" spans="2:65" s="1" customFormat="1" ht="16.5" customHeight="1">
      <c r="B223" s="41"/>
      <c r="C223" s="192" t="s">
        <v>738</v>
      </c>
      <c r="D223" s="192" t="s">
        <v>182</v>
      </c>
      <c r="E223" s="193" t="s">
        <v>3435</v>
      </c>
      <c r="F223" s="194" t="s">
        <v>3436</v>
      </c>
      <c r="G223" s="195" t="s">
        <v>671</v>
      </c>
      <c r="H223" s="196">
        <v>3</v>
      </c>
      <c r="I223" s="197"/>
      <c r="J223" s="198">
        <f aca="true" t="shared" si="20" ref="J223:J228">ROUND(I223*H223,2)</f>
        <v>0</v>
      </c>
      <c r="K223" s="194" t="s">
        <v>23</v>
      </c>
      <c r="L223" s="61"/>
      <c r="M223" s="199" t="s">
        <v>23</v>
      </c>
      <c r="N223" s="200" t="s">
        <v>43</v>
      </c>
      <c r="O223" s="42"/>
      <c r="P223" s="201">
        <f aca="true" t="shared" si="21" ref="P223:P228">O223*H223</f>
        <v>0</v>
      </c>
      <c r="Q223" s="201">
        <v>0</v>
      </c>
      <c r="R223" s="201">
        <f aca="true" t="shared" si="22" ref="R223:R228">Q223*H223</f>
        <v>0</v>
      </c>
      <c r="S223" s="201">
        <v>0</v>
      </c>
      <c r="T223" s="202">
        <f aca="true" t="shared" si="23" ref="T223:T228">S223*H223</f>
        <v>0</v>
      </c>
      <c r="AR223" s="24" t="s">
        <v>559</v>
      </c>
      <c r="AT223" s="24" t="s">
        <v>182</v>
      </c>
      <c r="AU223" s="24" t="s">
        <v>81</v>
      </c>
      <c r="AY223" s="24" t="s">
        <v>180</v>
      </c>
      <c r="BE223" s="203">
        <f aca="true" t="shared" si="24" ref="BE223:BE228">IF(N223="základní",J223,0)</f>
        <v>0</v>
      </c>
      <c r="BF223" s="203">
        <f aca="true" t="shared" si="25" ref="BF223:BF228">IF(N223="snížená",J223,0)</f>
        <v>0</v>
      </c>
      <c r="BG223" s="203">
        <f aca="true" t="shared" si="26" ref="BG223:BG228">IF(N223="zákl. přenesená",J223,0)</f>
        <v>0</v>
      </c>
      <c r="BH223" s="203">
        <f aca="true" t="shared" si="27" ref="BH223:BH228">IF(N223="sníž. přenesená",J223,0)</f>
        <v>0</v>
      </c>
      <c r="BI223" s="203">
        <f aca="true" t="shared" si="28" ref="BI223:BI228">IF(N223="nulová",J223,0)</f>
        <v>0</v>
      </c>
      <c r="BJ223" s="24" t="s">
        <v>79</v>
      </c>
      <c r="BK223" s="203">
        <f aca="true" t="shared" si="29" ref="BK223:BK228">ROUND(I223*H223,2)</f>
        <v>0</v>
      </c>
      <c r="BL223" s="24" t="s">
        <v>559</v>
      </c>
      <c r="BM223" s="24" t="s">
        <v>3437</v>
      </c>
    </row>
    <row r="224" spans="2:65" s="1" customFormat="1" ht="16.5" customHeight="1">
      <c r="B224" s="41"/>
      <c r="C224" s="192" t="s">
        <v>748</v>
      </c>
      <c r="D224" s="192" t="s">
        <v>182</v>
      </c>
      <c r="E224" s="193" t="s">
        <v>3438</v>
      </c>
      <c r="F224" s="194" t="s">
        <v>3439</v>
      </c>
      <c r="G224" s="195" t="s">
        <v>671</v>
      </c>
      <c r="H224" s="196">
        <v>1</v>
      </c>
      <c r="I224" s="197"/>
      <c r="J224" s="198">
        <f t="shared" si="20"/>
        <v>0</v>
      </c>
      <c r="K224" s="194" t="s">
        <v>23</v>
      </c>
      <c r="L224" s="61"/>
      <c r="M224" s="199" t="s">
        <v>23</v>
      </c>
      <c r="N224" s="200" t="s">
        <v>43</v>
      </c>
      <c r="O224" s="42"/>
      <c r="P224" s="201">
        <f t="shared" si="21"/>
        <v>0</v>
      </c>
      <c r="Q224" s="201">
        <v>0</v>
      </c>
      <c r="R224" s="201">
        <f t="shared" si="22"/>
        <v>0</v>
      </c>
      <c r="S224" s="201">
        <v>0</v>
      </c>
      <c r="T224" s="202">
        <f t="shared" si="23"/>
        <v>0</v>
      </c>
      <c r="AR224" s="24" t="s">
        <v>559</v>
      </c>
      <c r="AT224" s="24" t="s">
        <v>182</v>
      </c>
      <c r="AU224" s="24" t="s">
        <v>81</v>
      </c>
      <c r="AY224" s="24" t="s">
        <v>180</v>
      </c>
      <c r="BE224" s="203">
        <f t="shared" si="24"/>
        <v>0</v>
      </c>
      <c r="BF224" s="203">
        <f t="shared" si="25"/>
        <v>0</v>
      </c>
      <c r="BG224" s="203">
        <f t="shared" si="26"/>
        <v>0</v>
      </c>
      <c r="BH224" s="203">
        <f t="shared" si="27"/>
        <v>0</v>
      </c>
      <c r="BI224" s="203">
        <f t="shared" si="28"/>
        <v>0</v>
      </c>
      <c r="BJ224" s="24" t="s">
        <v>79</v>
      </c>
      <c r="BK224" s="203">
        <f t="shared" si="29"/>
        <v>0</v>
      </c>
      <c r="BL224" s="24" t="s">
        <v>559</v>
      </c>
      <c r="BM224" s="24" t="s">
        <v>3440</v>
      </c>
    </row>
    <row r="225" spans="2:65" s="1" customFormat="1" ht="16.5" customHeight="1">
      <c r="B225" s="41"/>
      <c r="C225" s="192" t="s">
        <v>753</v>
      </c>
      <c r="D225" s="192" t="s">
        <v>182</v>
      </c>
      <c r="E225" s="193" t="s">
        <v>3441</v>
      </c>
      <c r="F225" s="194" t="s">
        <v>3442</v>
      </c>
      <c r="G225" s="195" t="s">
        <v>671</v>
      </c>
      <c r="H225" s="196">
        <v>1</v>
      </c>
      <c r="I225" s="197"/>
      <c r="J225" s="198">
        <f t="shared" si="20"/>
        <v>0</v>
      </c>
      <c r="K225" s="194" t="s">
        <v>23</v>
      </c>
      <c r="L225" s="61"/>
      <c r="M225" s="199" t="s">
        <v>23</v>
      </c>
      <c r="N225" s="200" t="s">
        <v>43</v>
      </c>
      <c r="O225" s="42"/>
      <c r="P225" s="201">
        <f t="shared" si="21"/>
        <v>0</v>
      </c>
      <c r="Q225" s="201">
        <v>0</v>
      </c>
      <c r="R225" s="201">
        <f t="shared" si="22"/>
        <v>0</v>
      </c>
      <c r="S225" s="201">
        <v>0</v>
      </c>
      <c r="T225" s="202">
        <f t="shared" si="23"/>
        <v>0</v>
      </c>
      <c r="AR225" s="24" t="s">
        <v>559</v>
      </c>
      <c r="AT225" s="24" t="s">
        <v>182</v>
      </c>
      <c r="AU225" s="24" t="s">
        <v>81</v>
      </c>
      <c r="AY225" s="24" t="s">
        <v>180</v>
      </c>
      <c r="BE225" s="203">
        <f t="shared" si="24"/>
        <v>0</v>
      </c>
      <c r="BF225" s="203">
        <f t="shared" si="25"/>
        <v>0</v>
      </c>
      <c r="BG225" s="203">
        <f t="shared" si="26"/>
        <v>0</v>
      </c>
      <c r="BH225" s="203">
        <f t="shared" si="27"/>
        <v>0</v>
      </c>
      <c r="BI225" s="203">
        <f t="shared" si="28"/>
        <v>0</v>
      </c>
      <c r="BJ225" s="24" t="s">
        <v>79</v>
      </c>
      <c r="BK225" s="203">
        <f t="shared" si="29"/>
        <v>0</v>
      </c>
      <c r="BL225" s="24" t="s">
        <v>559</v>
      </c>
      <c r="BM225" s="24" t="s">
        <v>3443</v>
      </c>
    </row>
    <row r="226" spans="2:65" s="1" customFormat="1" ht="16.5" customHeight="1">
      <c r="B226" s="41"/>
      <c r="C226" s="192" t="s">
        <v>761</v>
      </c>
      <c r="D226" s="192" t="s">
        <v>182</v>
      </c>
      <c r="E226" s="193" t="s">
        <v>3444</v>
      </c>
      <c r="F226" s="194" t="s">
        <v>3445</v>
      </c>
      <c r="G226" s="195" t="s">
        <v>671</v>
      </c>
      <c r="H226" s="196">
        <v>2</v>
      </c>
      <c r="I226" s="197"/>
      <c r="J226" s="198">
        <f t="shared" si="20"/>
        <v>0</v>
      </c>
      <c r="K226" s="194" t="s">
        <v>23</v>
      </c>
      <c r="L226" s="61"/>
      <c r="M226" s="199" t="s">
        <v>23</v>
      </c>
      <c r="N226" s="200" t="s">
        <v>43</v>
      </c>
      <c r="O226" s="42"/>
      <c r="P226" s="201">
        <f t="shared" si="21"/>
        <v>0</v>
      </c>
      <c r="Q226" s="201">
        <v>0</v>
      </c>
      <c r="R226" s="201">
        <f t="shared" si="22"/>
        <v>0</v>
      </c>
      <c r="S226" s="201">
        <v>0</v>
      </c>
      <c r="T226" s="202">
        <f t="shared" si="23"/>
        <v>0</v>
      </c>
      <c r="AR226" s="24" t="s">
        <v>559</v>
      </c>
      <c r="AT226" s="24" t="s">
        <v>182</v>
      </c>
      <c r="AU226" s="24" t="s">
        <v>81</v>
      </c>
      <c r="AY226" s="24" t="s">
        <v>180</v>
      </c>
      <c r="BE226" s="203">
        <f t="shared" si="24"/>
        <v>0</v>
      </c>
      <c r="BF226" s="203">
        <f t="shared" si="25"/>
        <v>0</v>
      </c>
      <c r="BG226" s="203">
        <f t="shared" si="26"/>
        <v>0</v>
      </c>
      <c r="BH226" s="203">
        <f t="shared" si="27"/>
        <v>0</v>
      </c>
      <c r="BI226" s="203">
        <f t="shared" si="28"/>
        <v>0</v>
      </c>
      <c r="BJ226" s="24" t="s">
        <v>79</v>
      </c>
      <c r="BK226" s="203">
        <f t="shared" si="29"/>
        <v>0</v>
      </c>
      <c r="BL226" s="24" t="s">
        <v>559</v>
      </c>
      <c r="BM226" s="24" t="s">
        <v>3446</v>
      </c>
    </row>
    <row r="227" spans="2:65" s="1" customFormat="1" ht="16.5" customHeight="1">
      <c r="B227" s="41"/>
      <c r="C227" s="192" t="s">
        <v>765</v>
      </c>
      <c r="D227" s="192" t="s">
        <v>182</v>
      </c>
      <c r="E227" s="193" t="s">
        <v>3447</v>
      </c>
      <c r="F227" s="194" t="s">
        <v>3448</v>
      </c>
      <c r="G227" s="195" t="s">
        <v>671</v>
      </c>
      <c r="H227" s="196">
        <v>1</v>
      </c>
      <c r="I227" s="197"/>
      <c r="J227" s="198">
        <f t="shared" si="20"/>
        <v>0</v>
      </c>
      <c r="K227" s="194" t="s">
        <v>23</v>
      </c>
      <c r="L227" s="61"/>
      <c r="M227" s="199" t="s">
        <v>23</v>
      </c>
      <c r="N227" s="200" t="s">
        <v>43</v>
      </c>
      <c r="O227" s="42"/>
      <c r="P227" s="201">
        <f t="shared" si="21"/>
        <v>0</v>
      </c>
      <c r="Q227" s="201">
        <v>0</v>
      </c>
      <c r="R227" s="201">
        <f t="shared" si="22"/>
        <v>0</v>
      </c>
      <c r="S227" s="201">
        <v>0</v>
      </c>
      <c r="T227" s="202">
        <f t="shared" si="23"/>
        <v>0</v>
      </c>
      <c r="AR227" s="24" t="s">
        <v>559</v>
      </c>
      <c r="AT227" s="24" t="s">
        <v>182</v>
      </c>
      <c r="AU227" s="24" t="s">
        <v>81</v>
      </c>
      <c r="AY227" s="24" t="s">
        <v>180</v>
      </c>
      <c r="BE227" s="203">
        <f t="shared" si="24"/>
        <v>0</v>
      </c>
      <c r="BF227" s="203">
        <f t="shared" si="25"/>
        <v>0</v>
      </c>
      <c r="BG227" s="203">
        <f t="shared" si="26"/>
        <v>0</v>
      </c>
      <c r="BH227" s="203">
        <f t="shared" si="27"/>
        <v>0</v>
      </c>
      <c r="BI227" s="203">
        <f t="shared" si="28"/>
        <v>0</v>
      </c>
      <c r="BJ227" s="24" t="s">
        <v>79</v>
      </c>
      <c r="BK227" s="203">
        <f t="shared" si="29"/>
        <v>0</v>
      </c>
      <c r="BL227" s="24" t="s">
        <v>559</v>
      </c>
      <c r="BM227" s="24" t="s">
        <v>3449</v>
      </c>
    </row>
    <row r="228" spans="2:65" s="1" customFormat="1" ht="16.5" customHeight="1">
      <c r="B228" s="41"/>
      <c r="C228" s="192" t="s">
        <v>770</v>
      </c>
      <c r="D228" s="192" t="s">
        <v>182</v>
      </c>
      <c r="E228" s="193" t="s">
        <v>3450</v>
      </c>
      <c r="F228" s="194" t="s">
        <v>3451</v>
      </c>
      <c r="G228" s="195" t="s">
        <v>671</v>
      </c>
      <c r="H228" s="196">
        <v>1</v>
      </c>
      <c r="I228" s="197"/>
      <c r="J228" s="198">
        <f t="shared" si="20"/>
        <v>0</v>
      </c>
      <c r="K228" s="194" t="s">
        <v>23</v>
      </c>
      <c r="L228" s="61"/>
      <c r="M228" s="199" t="s">
        <v>23</v>
      </c>
      <c r="N228" s="200" t="s">
        <v>43</v>
      </c>
      <c r="O228" s="42"/>
      <c r="P228" s="201">
        <f t="shared" si="21"/>
        <v>0</v>
      </c>
      <c r="Q228" s="201">
        <v>0</v>
      </c>
      <c r="R228" s="201">
        <f t="shared" si="22"/>
        <v>0</v>
      </c>
      <c r="S228" s="201">
        <v>0</v>
      </c>
      <c r="T228" s="202">
        <f t="shared" si="23"/>
        <v>0</v>
      </c>
      <c r="AR228" s="24" t="s">
        <v>559</v>
      </c>
      <c r="AT228" s="24" t="s">
        <v>182</v>
      </c>
      <c r="AU228" s="24" t="s">
        <v>81</v>
      </c>
      <c r="AY228" s="24" t="s">
        <v>180</v>
      </c>
      <c r="BE228" s="203">
        <f t="shared" si="24"/>
        <v>0</v>
      </c>
      <c r="BF228" s="203">
        <f t="shared" si="25"/>
        <v>0</v>
      </c>
      <c r="BG228" s="203">
        <f t="shared" si="26"/>
        <v>0</v>
      </c>
      <c r="BH228" s="203">
        <f t="shared" si="27"/>
        <v>0</v>
      </c>
      <c r="BI228" s="203">
        <f t="shared" si="28"/>
        <v>0</v>
      </c>
      <c r="BJ228" s="24" t="s">
        <v>79</v>
      </c>
      <c r="BK228" s="203">
        <f t="shared" si="29"/>
        <v>0</v>
      </c>
      <c r="BL228" s="24" t="s">
        <v>559</v>
      </c>
      <c r="BM228" s="24" t="s">
        <v>3452</v>
      </c>
    </row>
    <row r="229" spans="2:63" s="10" customFormat="1" ht="29.85" customHeight="1">
      <c r="B229" s="176"/>
      <c r="C229" s="177"/>
      <c r="D229" s="178" t="s">
        <v>71</v>
      </c>
      <c r="E229" s="190" t="s">
        <v>3453</v>
      </c>
      <c r="F229" s="190" t="s">
        <v>3454</v>
      </c>
      <c r="G229" s="177"/>
      <c r="H229" s="177"/>
      <c r="I229" s="180"/>
      <c r="J229" s="191">
        <f>BK229</f>
        <v>0</v>
      </c>
      <c r="K229" s="177"/>
      <c r="L229" s="182"/>
      <c r="M229" s="183"/>
      <c r="N229" s="184"/>
      <c r="O229" s="184"/>
      <c r="P229" s="185">
        <f>SUM(P230:P294)</f>
        <v>0</v>
      </c>
      <c r="Q229" s="184"/>
      <c r="R229" s="185">
        <f>SUM(R230:R294)</f>
        <v>0</v>
      </c>
      <c r="S229" s="184"/>
      <c r="T229" s="186">
        <f>SUM(T230:T294)</f>
        <v>0</v>
      </c>
      <c r="AR229" s="187" t="s">
        <v>195</v>
      </c>
      <c r="AT229" s="188" t="s">
        <v>71</v>
      </c>
      <c r="AU229" s="188" t="s">
        <v>79</v>
      </c>
      <c r="AY229" s="187" t="s">
        <v>180</v>
      </c>
      <c r="BK229" s="189">
        <f>SUM(BK230:BK294)</f>
        <v>0</v>
      </c>
    </row>
    <row r="230" spans="2:65" s="1" customFormat="1" ht="16.5" customHeight="1">
      <c r="B230" s="41"/>
      <c r="C230" s="192" t="s">
        <v>776</v>
      </c>
      <c r="D230" s="192" t="s">
        <v>182</v>
      </c>
      <c r="E230" s="193" t="s">
        <v>3455</v>
      </c>
      <c r="F230" s="194" t="s">
        <v>3456</v>
      </c>
      <c r="G230" s="195" t="s">
        <v>215</v>
      </c>
      <c r="H230" s="196">
        <v>50</v>
      </c>
      <c r="I230" s="197"/>
      <c r="J230" s="198">
        <f aca="true" t="shared" si="30" ref="J230:J261">ROUND(I230*H230,2)</f>
        <v>0</v>
      </c>
      <c r="K230" s="194" t="s">
        <v>23</v>
      </c>
      <c r="L230" s="61"/>
      <c r="M230" s="199" t="s">
        <v>23</v>
      </c>
      <c r="N230" s="200" t="s">
        <v>43</v>
      </c>
      <c r="O230" s="42"/>
      <c r="P230" s="201">
        <f aca="true" t="shared" si="31" ref="P230:P261">O230*H230</f>
        <v>0</v>
      </c>
      <c r="Q230" s="201">
        <v>0</v>
      </c>
      <c r="R230" s="201">
        <f aca="true" t="shared" si="32" ref="R230:R261">Q230*H230</f>
        <v>0</v>
      </c>
      <c r="S230" s="201">
        <v>0</v>
      </c>
      <c r="T230" s="202">
        <f aca="true" t="shared" si="33" ref="T230:T261">S230*H230</f>
        <v>0</v>
      </c>
      <c r="AR230" s="24" t="s">
        <v>559</v>
      </c>
      <c r="AT230" s="24" t="s">
        <v>182</v>
      </c>
      <c r="AU230" s="24" t="s">
        <v>81</v>
      </c>
      <c r="AY230" s="24" t="s">
        <v>180</v>
      </c>
      <c r="BE230" s="203">
        <f aca="true" t="shared" si="34" ref="BE230:BE261">IF(N230="základní",J230,0)</f>
        <v>0</v>
      </c>
      <c r="BF230" s="203">
        <f aca="true" t="shared" si="35" ref="BF230:BF261">IF(N230="snížená",J230,0)</f>
        <v>0</v>
      </c>
      <c r="BG230" s="203">
        <f aca="true" t="shared" si="36" ref="BG230:BG261">IF(N230="zákl. přenesená",J230,0)</f>
        <v>0</v>
      </c>
      <c r="BH230" s="203">
        <f aca="true" t="shared" si="37" ref="BH230:BH261">IF(N230="sníž. přenesená",J230,0)</f>
        <v>0</v>
      </c>
      <c r="BI230" s="203">
        <f aca="true" t="shared" si="38" ref="BI230:BI261">IF(N230="nulová",J230,0)</f>
        <v>0</v>
      </c>
      <c r="BJ230" s="24" t="s">
        <v>79</v>
      </c>
      <c r="BK230" s="203">
        <f aca="true" t="shared" si="39" ref="BK230:BK261">ROUND(I230*H230,2)</f>
        <v>0</v>
      </c>
      <c r="BL230" s="24" t="s">
        <v>559</v>
      </c>
      <c r="BM230" s="24" t="s">
        <v>3457</v>
      </c>
    </row>
    <row r="231" spans="2:65" s="1" customFormat="1" ht="16.5" customHeight="1">
      <c r="B231" s="41"/>
      <c r="C231" s="192" t="s">
        <v>781</v>
      </c>
      <c r="D231" s="192" t="s">
        <v>182</v>
      </c>
      <c r="E231" s="193" t="s">
        <v>3458</v>
      </c>
      <c r="F231" s="194" t="s">
        <v>3459</v>
      </c>
      <c r="G231" s="195" t="s">
        <v>215</v>
      </c>
      <c r="H231" s="196">
        <v>20</v>
      </c>
      <c r="I231" s="197"/>
      <c r="J231" s="198">
        <f t="shared" si="30"/>
        <v>0</v>
      </c>
      <c r="K231" s="194" t="s">
        <v>23</v>
      </c>
      <c r="L231" s="61"/>
      <c r="M231" s="199" t="s">
        <v>23</v>
      </c>
      <c r="N231" s="200" t="s">
        <v>43</v>
      </c>
      <c r="O231" s="42"/>
      <c r="P231" s="201">
        <f t="shared" si="31"/>
        <v>0</v>
      </c>
      <c r="Q231" s="201">
        <v>0</v>
      </c>
      <c r="R231" s="201">
        <f t="shared" si="32"/>
        <v>0</v>
      </c>
      <c r="S231" s="201">
        <v>0</v>
      </c>
      <c r="T231" s="202">
        <f t="shared" si="33"/>
        <v>0</v>
      </c>
      <c r="AR231" s="24" t="s">
        <v>559</v>
      </c>
      <c r="AT231" s="24" t="s">
        <v>182</v>
      </c>
      <c r="AU231" s="24" t="s">
        <v>81</v>
      </c>
      <c r="AY231" s="24" t="s">
        <v>180</v>
      </c>
      <c r="BE231" s="203">
        <f t="shared" si="34"/>
        <v>0</v>
      </c>
      <c r="BF231" s="203">
        <f t="shared" si="35"/>
        <v>0</v>
      </c>
      <c r="BG231" s="203">
        <f t="shared" si="36"/>
        <v>0</v>
      </c>
      <c r="BH231" s="203">
        <f t="shared" si="37"/>
        <v>0</v>
      </c>
      <c r="BI231" s="203">
        <f t="shared" si="38"/>
        <v>0</v>
      </c>
      <c r="BJ231" s="24" t="s">
        <v>79</v>
      </c>
      <c r="BK231" s="203">
        <f t="shared" si="39"/>
        <v>0</v>
      </c>
      <c r="BL231" s="24" t="s">
        <v>559</v>
      </c>
      <c r="BM231" s="24" t="s">
        <v>3460</v>
      </c>
    </row>
    <row r="232" spans="2:65" s="1" customFormat="1" ht="16.5" customHeight="1">
      <c r="B232" s="41"/>
      <c r="C232" s="192" t="s">
        <v>786</v>
      </c>
      <c r="D232" s="192" t="s">
        <v>182</v>
      </c>
      <c r="E232" s="193" t="s">
        <v>3461</v>
      </c>
      <c r="F232" s="194" t="s">
        <v>3462</v>
      </c>
      <c r="G232" s="195" t="s">
        <v>215</v>
      </c>
      <c r="H232" s="196">
        <v>15</v>
      </c>
      <c r="I232" s="197"/>
      <c r="J232" s="198">
        <f t="shared" si="30"/>
        <v>0</v>
      </c>
      <c r="K232" s="194" t="s">
        <v>23</v>
      </c>
      <c r="L232" s="61"/>
      <c r="M232" s="199" t="s">
        <v>23</v>
      </c>
      <c r="N232" s="200" t="s">
        <v>43</v>
      </c>
      <c r="O232" s="42"/>
      <c r="P232" s="201">
        <f t="shared" si="31"/>
        <v>0</v>
      </c>
      <c r="Q232" s="201">
        <v>0</v>
      </c>
      <c r="R232" s="201">
        <f t="shared" si="32"/>
        <v>0</v>
      </c>
      <c r="S232" s="201">
        <v>0</v>
      </c>
      <c r="T232" s="202">
        <f t="shared" si="33"/>
        <v>0</v>
      </c>
      <c r="AR232" s="24" t="s">
        <v>559</v>
      </c>
      <c r="AT232" s="24" t="s">
        <v>182</v>
      </c>
      <c r="AU232" s="24" t="s">
        <v>81</v>
      </c>
      <c r="AY232" s="24" t="s">
        <v>180</v>
      </c>
      <c r="BE232" s="203">
        <f t="shared" si="34"/>
        <v>0</v>
      </c>
      <c r="BF232" s="203">
        <f t="shared" si="35"/>
        <v>0</v>
      </c>
      <c r="BG232" s="203">
        <f t="shared" si="36"/>
        <v>0</v>
      </c>
      <c r="BH232" s="203">
        <f t="shared" si="37"/>
        <v>0</v>
      </c>
      <c r="BI232" s="203">
        <f t="shared" si="38"/>
        <v>0</v>
      </c>
      <c r="BJ232" s="24" t="s">
        <v>79</v>
      </c>
      <c r="BK232" s="203">
        <f t="shared" si="39"/>
        <v>0</v>
      </c>
      <c r="BL232" s="24" t="s">
        <v>559</v>
      </c>
      <c r="BM232" s="24" t="s">
        <v>3463</v>
      </c>
    </row>
    <row r="233" spans="2:65" s="1" customFormat="1" ht="16.5" customHeight="1">
      <c r="B233" s="41"/>
      <c r="C233" s="192" t="s">
        <v>790</v>
      </c>
      <c r="D233" s="192" t="s">
        <v>182</v>
      </c>
      <c r="E233" s="193" t="s">
        <v>3464</v>
      </c>
      <c r="F233" s="194" t="s">
        <v>3465</v>
      </c>
      <c r="G233" s="195" t="s">
        <v>215</v>
      </c>
      <c r="H233" s="196">
        <v>35</v>
      </c>
      <c r="I233" s="197"/>
      <c r="J233" s="198">
        <f t="shared" si="30"/>
        <v>0</v>
      </c>
      <c r="K233" s="194" t="s">
        <v>23</v>
      </c>
      <c r="L233" s="61"/>
      <c r="M233" s="199" t="s">
        <v>23</v>
      </c>
      <c r="N233" s="200" t="s">
        <v>43</v>
      </c>
      <c r="O233" s="42"/>
      <c r="P233" s="201">
        <f t="shared" si="31"/>
        <v>0</v>
      </c>
      <c r="Q233" s="201">
        <v>0</v>
      </c>
      <c r="R233" s="201">
        <f t="shared" si="32"/>
        <v>0</v>
      </c>
      <c r="S233" s="201">
        <v>0</v>
      </c>
      <c r="T233" s="202">
        <f t="shared" si="33"/>
        <v>0</v>
      </c>
      <c r="AR233" s="24" t="s">
        <v>559</v>
      </c>
      <c r="AT233" s="24" t="s">
        <v>182</v>
      </c>
      <c r="AU233" s="24" t="s">
        <v>81</v>
      </c>
      <c r="AY233" s="24" t="s">
        <v>180</v>
      </c>
      <c r="BE233" s="203">
        <f t="shared" si="34"/>
        <v>0</v>
      </c>
      <c r="BF233" s="203">
        <f t="shared" si="35"/>
        <v>0</v>
      </c>
      <c r="BG233" s="203">
        <f t="shared" si="36"/>
        <v>0</v>
      </c>
      <c r="BH233" s="203">
        <f t="shared" si="37"/>
        <v>0</v>
      </c>
      <c r="BI233" s="203">
        <f t="shared" si="38"/>
        <v>0</v>
      </c>
      <c r="BJ233" s="24" t="s">
        <v>79</v>
      </c>
      <c r="BK233" s="203">
        <f t="shared" si="39"/>
        <v>0</v>
      </c>
      <c r="BL233" s="24" t="s">
        <v>559</v>
      </c>
      <c r="BM233" s="24" t="s">
        <v>3466</v>
      </c>
    </row>
    <row r="234" spans="2:65" s="1" customFormat="1" ht="16.5" customHeight="1">
      <c r="B234" s="41"/>
      <c r="C234" s="192" t="s">
        <v>794</v>
      </c>
      <c r="D234" s="192" t="s">
        <v>182</v>
      </c>
      <c r="E234" s="193" t="s">
        <v>3467</v>
      </c>
      <c r="F234" s="194" t="s">
        <v>3468</v>
      </c>
      <c r="G234" s="195" t="s">
        <v>215</v>
      </c>
      <c r="H234" s="196">
        <v>15</v>
      </c>
      <c r="I234" s="197"/>
      <c r="J234" s="198">
        <f t="shared" si="30"/>
        <v>0</v>
      </c>
      <c r="K234" s="194" t="s">
        <v>23</v>
      </c>
      <c r="L234" s="61"/>
      <c r="M234" s="199" t="s">
        <v>23</v>
      </c>
      <c r="N234" s="200" t="s">
        <v>43</v>
      </c>
      <c r="O234" s="42"/>
      <c r="P234" s="201">
        <f t="shared" si="31"/>
        <v>0</v>
      </c>
      <c r="Q234" s="201">
        <v>0</v>
      </c>
      <c r="R234" s="201">
        <f t="shared" si="32"/>
        <v>0</v>
      </c>
      <c r="S234" s="201">
        <v>0</v>
      </c>
      <c r="T234" s="202">
        <f t="shared" si="33"/>
        <v>0</v>
      </c>
      <c r="AR234" s="24" t="s">
        <v>559</v>
      </c>
      <c r="AT234" s="24" t="s">
        <v>182</v>
      </c>
      <c r="AU234" s="24" t="s">
        <v>81</v>
      </c>
      <c r="AY234" s="24" t="s">
        <v>180</v>
      </c>
      <c r="BE234" s="203">
        <f t="shared" si="34"/>
        <v>0</v>
      </c>
      <c r="BF234" s="203">
        <f t="shared" si="35"/>
        <v>0</v>
      </c>
      <c r="BG234" s="203">
        <f t="shared" si="36"/>
        <v>0</v>
      </c>
      <c r="BH234" s="203">
        <f t="shared" si="37"/>
        <v>0</v>
      </c>
      <c r="BI234" s="203">
        <f t="shared" si="38"/>
        <v>0</v>
      </c>
      <c r="BJ234" s="24" t="s">
        <v>79</v>
      </c>
      <c r="BK234" s="203">
        <f t="shared" si="39"/>
        <v>0</v>
      </c>
      <c r="BL234" s="24" t="s">
        <v>559</v>
      </c>
      <c r="BM234" s="24" t="s">
        <v>3469</v>
      </c>
    </row>
    <row r="235" spans="2:65" s="1" customFormat="1" ht="16.5" customHeight="1">
      <c r="B235" s="41"/>
      <c r="C235" s="192" t="s">
        <v>798</v>
      </c>
      <c r="D235" s="192" t="s">
        <v>182</v>
      </c>
      <c r="E235" s="193" t="s">
        <v>3470</v>
      </c>
      <c r="F235" s="194" t="s">
        <v>3471</v>
      </c>
      <c r="G235" s="195" t="s">
        <v>215</v>
      </c>
      <c r="H235" s="196">
        <v>10</v>
      </c>
      <c r="I235" s="197"/>
      <c r="J235" s="198">
        <f t="shared" si="30"/>
        <v>0</v>
      </c>
      <c r="K235" s="194" t="s">
        <v>23</v>
      </c>
      <c r="L235" s="61"/>
      <c r="M235" s="199" t="s">
        <v>23</v>
      </c>
      <c r="N235" s="200" t="s">
        <v>43</v>
      </c>
      <c r="O235" s="42"/>
      <c r="P235" s="201">
        <f t="shared" si="31"/>
        <v>0</v>
      </c>
      <c r="Q235" s="201">
        <v>0</v>
      </c>
      <c r="R235" s="201">
        <f t="shared" si="32"/>
        <v>0</v>
      </c>
      <c r="S235" s="201">
        <v>0</v>
      </c>
      <c r="T235" s="202">
        <f t="shared" si="33"/>
        <v>0</v>
      </c>
      <c r="AR235" s="24" t="s">
        <v>559</v>
      </c>
      <c r="AT235" s="24" t="s">
        <v>182</v>
      </c>
      <c r="AU235" s="24" t="s">
        <v>81</v>
      </c>
      <c r="AY235" s="24" t="s">
        <v>180</v>
      </c>
      <c r="BE235" s="203">
        <f t="shared" si="34"/>
        <v>0</v>
      </c>
      <c r="BF235" s="203">
        <f t="shared" si="35"/>
        <v>0</v>
      </c>
      <c r="BG235" s="203">
        <f t="shared" si="36"/>
        <v>0</v>
      </c>
      <c r="BH235" s="203">
        <f t="shared" si="37"/>
        <v>0</v>
      </c>
      <c r="BI235" s="203">
        <f t="shared" si="38"/>
        <v>0</v>
      </c>
      <c r="BJ235" s="24" t="s">
        <v>79</v>
      </c>
      <c r="BK235" s="203">
        <f t="shared" si="39"/>
        <v>0</v>
      </c>
      <c r="BL235" s="24" t="s">
        <v>559</v>
      </c>
      <c r="BM235" s="24" t="s">
        <v>3472</v>
      </c>
    </row>
    <row r="236" spans="2:65" s="1" customFormat="1" ht="16.5" customHeight="1">
      <c r="B236" s="41"/>
      <c r="C236" s="192" t="s">
        <v>802</v>
      </c>
      <c r="D236" s="192" t="s">
        <v>182</v>
      </c>
      <c r="E236" s="193" t="s">
        <v>3473</v>
      </c>
      <c r="F236" s="194" t="s">
        <v>3474</v>
      </c>
      <c r="G236" s="195" t="s">
        <v>671</v>
      </c>
      <c r="H236" s="196">
        <v>80</v>
      </c>
      <c r="I236" s="197"/>
      <c r="J236" s="198">
        <f t="shared" si="30"/>
        <v>0</v>
      </c>
      <c r="K236" s="194" t="s">
        <v>23</v>
      </c>
      <c r="L236" s="61"/>
      <c r="M236" s="199" t="s">
        <v>23</v>
      </c>
      <c r="N236" s="200" t="s">
        <v>43</v>
      </c>
      <c r="O236" s="42"/>
      <c r="P236" s="201">
        <f t="shared" si="31"/>
        <v>0</v>
      </c>
      <c r="Q236" s="201">
        <v>0</v>
      </c>
      <c r="R236" s="201">
        <f t="shared" si="32"/>
        <v>0</v>
      </c>
      <c r="S236" s="201">
        <v>0</v>
      </c>
      <c r="T236" s="202">
        <f t="shared" si="33"/>
        <v>0</v>
      </c>
      <c r="AR236" s="24" t="s">
        <v>559</v>
      </c>
      <c r="AT236" s="24" t="s">
        <v>182</v>
      </c>
      <c r="AU236" s="24" t="s">
        <v>81</v>
      </c>
      <c r="AY236" s="24" t="s">
        <v>180</v>
      </c>
      <c r="BE236" s="203">
        <f t="shared" si="34"/>
        <v>0</v>
      </c>
      <c r="BF236" s="203">
        <f t="shared" si="35"/>
        <v>0</v>
      </c>
      <c r="BG236" s="203">
        <f t="shared" si="36"/>
        <v>0</v>
      </c>
      <c r="BH236" s="203">
        <f t="shared" si="37"/>
        <v>0</v>
      </c>
      <c r="BI236" s="203">
        <f t="shared" si="38"/>
        <v>0</v>
      </c>
      <c r="BJ236" s="24" t="s">
        <v>79</v>
      </c>
      <c r="BK236" s="203">
        <f t="shared" si="39"/>
        <v>0</v>
      </c>
      <c r="BL236" s="24" t="s">
        <v>559</v>
      </c>
      <c r="BM236" s="24" t="s">
        <v>3475</v>
      </c>
    </row>
    <row r="237" spans="2:65" s="1" customFormat="1" ht="16.5" customHeight="1">
      <c r="B237" s="41"/>
      <c r="C237" s="192" t="s">
        <v>806</v>
      </c>
      <c r="D237" s="192" t="s">
        <v>182</v>
      </c>
      <c r="E237" s="193" t="s">
        <v>3476</v>
      </c>
      <c r="F237" s="194" t="s">
        <v>3477</v>
      </c>
      <c r="G237" s="195" t="s">
        <v>671</v>
      </c>
      <c r="H237" s="196">
        <v>5</v>
      </c>
      <c r="I237" s="197"/>
      <c r="J237" s="198">
        <f t="shared" si="30"/>
        <v>0</v>
      </c>
      <c r="K237" s="194" t="s">
        <v>23</v>
      </c>
      <c r="L237" s="61"/>
      <c r="M237" s="199" t="s">
        <v>23</v>
      </c>
      <c r="N237" s="200" t="s">
        <v>43</v>
      </c>
      <c r="O237" s="42"/>
      <c r="P237" s="201">
        <f t="shared" si="31"/>
        <v>0</v>
      </c>
      <c r="Q237" s="201">
        <v>0</v>
      </c>
      <c r="R237" s="201">
        <f t="shared" si="32"/>
        <v>0</v>
      </c>
      <c r="S237" s="201">
        <v>0</v>
      </c>
      <c r="T237" s="202">
        <f t="shared" si="33"/>
        <v>0</v>
      </c>
      <c r="AR237" s="24" t="s">
        <v>559</v>
      </c>
      <c r="AT237" s="24" t="s">
        <v>182</v>
      </c>
      <c r="AU237" s="24" t="s">
        <v>81</v>
      </c>
      <c r="AY237" s="24" t="s">
        <v>180</v>
      </c>
      <c r="BE237" s="203">
        <f t="shared" si="34"/>
        <v>0</v>
      </c>
      <c r="BF237" s="203">
        <f t="shared" si="35"/>
        <v>0</v>
      </c>
      <c r="BG237" s="203">
        <f t="shared" si="36"/>
        <v>0</v>
      </c>
      <c r="BH237" s="203">
        <f t="shared" si="37"/>
        <v>0</v>
      </c>
      <c r="BI237" s="203">
        <f t="shared" si="38"/>
        <v>0</v>
      </c>
      <c r="BJ237" s="24" t="s">
        <v>79</v>
      </c>
      <c r="BK237" s="203">
        <f t="shared" si="39"/>
        <v>0</v>
      </c>
      <c r="BL237" s="24" t="s">
        <v>559</v>
      </c>
      <c r="BM237" s="24" t="s">
        <v>3478</v>
      </c>
    </row>
    <row r="238" spans="2:65" s="1" customFormat="1" ht="16.5" customHeight="1">
      <c r="B238" s="41"/>
      <c r="C238" s="192" t="s">
        <v>810</v>
      </c>
      <c r="D238" s="192" t="s">
        <v>182</v>
      </c>
      <c r="E238" s="193" t="s">
        <v>3479</v>
      </c>
      <c r="F238" s="194" t="s">
        <v>3480</v>
      </c>
      <c r="G238" s="195" t="s">
        <v>671</v>
      </c>
      <c r="H238" s="196">
        <v>50</v>
      </c>
      <c r="I238" s="197"/>
      <c r="J238" s="198">
        <f t="shared" si="30"/>
        <v>0</v>
      </c>
      <c r="K238" s="194" t="s">
        <v>23</v>
      </c>
      <c r="L238" s="61"/>
      <c r="M238" s="199" t="s">
        <v>23</v>
      </c>
      <c r="N238" s="200" t="s">
        <v>43</v>
      </c>
      <c r="O238" s="42"/>
      <c r="P238" s="201">
        <f t="shared" si="31"/>
        <v>0</v>
      </c>
      <c r="Q238" s="201">
        <v>0</v>
      </c>
      <c r="R238" s="201">
        <f t="shared" si="32"/>
        <v>0</v>
      </c>
      <c r="S238" s="201">
        <v>0</v>
      </c>
      <c r="T238" s="202">
        <f t="shared" si="33"/>
        <v>0</v>
      </c>
      <c r="AR238" s="24" t="s">
        <v>559</v>
      </c>
      <c r="AT238" s="24" t="s">
        <v>182</v>
      </c>
      <c r="AU238" s="24" t="s">
        <v>81</v>
      </c>
      <c r="AY238" s="24" t="s">
        <v>180</v>
      </c>
      <c r="BE238" s="203">
        <f t="shared" si="34"/>
        <v>0</v>
      </c>
      <c r="BF238" s="203">
        <f t="shared" si="35"/>
        <v>0</v>
      </c>
      <c r="BG238" s="203">
        <f t="shared" si="36"/>
        <v>0</v>
      </c>
      <c r="BH238" s="203">
        <f t="shared" si="37"/>
        <v>0</v>
      </c>
      <c r="BI238" s="203">
        <f t="shared" si="38"/>
        <v>0</v>
      </c>
      <c r="BJ238" s="24" t="s">
        <v>79</v>
      </c>
      <c r="BK238" s="203">
        <f t="shared" si="39"/>
        <v>0</v>
      </c>
      <c r="BL238" s="24" t="s">
        <v>559</v>
      </c>
      <c r="BM238" s="24" t="s">
        <v>3481</v>
      </c>
    </row>
    <row r="239" spans="2:65" s="1" customFormat="1" ht="16.5" customHeight="1">
      <c r="B239" s="41"/>
      <c r="C239" s="192" t="s">
        <v>814</v>
      </c>
      <c r="D239" s="192" t="s">
        <v>182</v>
      </c>
      <c r="E239" s="193" t="s">
        <v>231</v>
      </c>
      <c r="F239" s="194" t="s">
        <v>3482</v>
      </c>
      <c r="G239" s="195" t="s">
        <v>671</v>
      </c>
      <c r="H239" s="196">
        <v>6</v>
      </c>
      <c r="I239" s="197"/>
      <c r="J239" s="198">
        <f t="shared" si="30"/>
        <v>0</v>
      </c>
      <c r="K239" s="194" t="s">
        <v>23</v>
      </c>
      <c r="L239" s="61"/>
      <c r="M239" s="199" t="s">
        <v>23</v>
      </c>
      <c r="N239" s="200" t="s">
        <v>43</v>
      </c>
      <c r="O239" s="42"/>
      <c r="P239" s="201">
        <f t="shared" si="31"/>
        <v>0</v>
      </c>
      <c r="Q239" s="201">
        <v>0</v>
      </c>
      <c r="R239" s="201">
        <f t="shared" si="32"/>
        <v>0</v>
      </c>
      <c r="S239" s="201">
        <v>0</v>
      </c>
      <c r="T239" s="202">
        <f t="shared" si="33"/>
        <v>0</v>
      </c>
      <c r="AR239" s="24" t="s">
        <v>559</v>
      </c>
      <c r="AT239" s="24" t="s">
        <v>182</v>
      </c>
      <c r="AU239" s="24" t="s">
        <v>81</v>
      </c>
      <c r="AY239" s="24" t="s">
        <v>180</v>
      </c>
      <c r="BE239" s="203">
        <f t="shared" si="34"/>
        <v>0</v>
      </c>
      <c r="BF239" s="203">
        <f t="shared" si="35"/>
        <v>0</v>
      </c>
      <c r="BG239" s="203">
        <f t="shared" si="36"/>
        <v>0</v>
      </c>
      <c r="BH239" s="203">
        <f t="shared" si="37"/>
        <v>0</v>
      </c>
      <c r="BI239" s="203">
        <f t="shared" si="38"/>
        <v>0</v>
      </c>
      <c r="BJ239" s="24" t="s">
        <v>79</v>
      </c>
      <c r="BK239" s="203">
        <f t="shared" si="39"/>
        <v>0</v>
      </c>
      <c r="BL239" s="24" t="s">
        <v>559</v>
      </c>
      <c r="BM239" s="24" t="s">
        <v>3483</v>
      </c>
    </row>
    <row r="240" spans="2:65" s="1" customFormat="1" ht="16.5" customHeight="1">
      <c r="B240" s="41"/>
      <c r="C240" s="192" t="s">
        <v>821</v>
      </c>
      <c r="D240" s="192" t="s">
        <v>182</v>
      </c>
      <c r="E240" s="193" t="s">
        <v>235</v>
      </c>
      <c r="F240" s="194" t="s">
        <v>3484</v>
      </c>
      <c r="G240" s="195" t="s">
        <v>215</v>
      </c>
      <c r="H240" s="196">
        <v>75</v>
      </c>
      <c r="I240" s="197"/>
      <c r="J240" s="198">
        <f t="shared" si="30"/>
        <v>0</v>
      </c>
      <c r="K240" s="194" t="s">
        <v>23</v>
      </c>
      <c r="L240" s="61"/>
      <c r="M240" s="199" t="s">
        <v>23</v>
      </c>
      <c r="N240" s="200" t="s">
        <v>43</v>
      </c>
      <c r="O240" s="42"/>
      <c r="P240" s="201">
        <f t="shared" si="31"/>
        <v>0</v>
      </c>
      <c r="Q240" s="201">
        <v>0</v>
      </c>
      <c r="R240" s="201">
        <f t="shared" si="32"/>
        <v>0</v>
      </c>
      <c r="S240" s="201">
        <v>0</v>
      </c>
      <c r="T240" s="202">
        <f t="shared" si="33"/>
        <v>0</v>
      </c>
      <c r="AR240" s="24" t="s">
        <v>559</v>
      </c>
      <c r="AT240" s="24" t="s">
        <v>182</v>
      </c>
      <c r="AU240" s="24" t="s">
        <v>81</v>
      </c>
      <c r="AY240" s="24" t="s">
        <v>180</v>
      </c>
      <c r="BE240" s="203">
        <f t="shared" si="34"/>
        <v>0</v>
      </c>
      <c r="BF240" s="203">
        <f t="shared" si="35"/>
        <v>0</v>
      </c>
      <c r="BG240" s="203">
        <f t="shared" si="36"/>
        <v>0</v>
      </c>
      <c r="BH240" s="203">
        <f t="shared" si="37"/>
        <v>0</v>
      </c>
      <c r="BI240" s="203">
        <f t="shared" si="38"/>
        <v>0</v>
      </c>
      <c r="BJ240" s="24" t="s">
        <v>79</v>
      </c>
      <c r="BK240" s="203">
        <f t="shared" si="39"/>
        <v>0</v>
      </c>
      <c r="BL240" s="24" t="s">
        <v>559</v>
      </c>
      <c r="BM240" s="24" t="s">
        <v>3485</v>
      </c>
    </row>
    <row r="241" spans="2:65" s="1" customFormat="1" ht="16.5" customHeight="1">
      <c r="B241" s="41"/>
      <c r="C241" s="192" t="s">
        <v>826</v>
      </c>
      <c r="D241" s="192" t="s">
        <v>182</v>
      </c>
      <c r="E241" s="193" t="s">
        <v>242</v>
      </c>
      <c r="F241" s="194" t="s">
        <v>3486</v>
      </c>
      <c r="G241" s="195" t="s">
        <v>215</v>
      </c>
      <c r="H241" s="196">
        <v>40</v>
      </c>
      <c r="I241" s="197"/>
      <c r="J241" s="198">
        <f t="shared" si="30"/>
        <v>0</v>
      </c>
      <c r="K241" s="194" t="s">
        <v>23</v>
      </c>
      <c r="L241" s="61"/>
      <c r="M241" s="199" t="s">
        <v>23</v>
      </c>
      <c r="N241" s="200" t="s">
        <v>43</v>
      </c>
      <c r="O241" s="42"/>
      <c r="P241" s="201">
        <f t="shared" si="31"/>
        <v>0</v>
      </c>
      <c r="Q241" s="201">
        <v>0</v>
      </c>
      <c r="R241" s="201">
        <f t="shared" si="32"/>
        <v>0</v>
      </c>
      <c r="S241" s="201">
        <v>0</v>
      </c>
      <c r="T241" s="202">
        <f t="shared" si="33"/>
        <v>0</v>
      </c>
      <c r="AR241" s="24" t="s">
        <v>559</v>
      </c>
      <c r="AT241" s="24" t="s">
        <v>182</v>
      </c>
      <c r="AU241" s="24" t="s">
        <v>81</v>
      </c>
      <c r="AY241" s="24" t="s">
        <v>180</v>
      </c>
      <c r="BE241" s="203">
        <f t="shared" si="34"/>
        <v>0</v>
      </c>
      <c r="BF241" s="203">
        <f t="shared" si="35"/>
        <v>0</v>
      </c>
      <c r="BG241" s="203">
        <f t="shared" si="36"/>
        <v>0</v>
      </c>
      <c r="BH241" s="203">
        <f t="shared" si="37"/>
        <v>0</v>
      </c>
      <c r="BI241" s="203">
        <f t="shared" si="38"/>
        <v>0</v>
      </c>
      <c r="BJ241" s="24" t="s">
        <v>79</v>
      </c>
      <c r="BK241" s="203">
        <f t="shared" si="39"/>
        <v>0</v>
      </c>
      <c r="BL241" s="24" t="s">
        <v>559</v>
      </c>
      <c r="BM241" s="24" t="s">
        <v>3487</v>
      </c>
    </row>
    <row r="242" spans="2:65" s="1" customFormat="1" ht="16.5" customHeight="1">
      <c r="B242" s="41"/>
      <c r="C242" s="192" t="s">
        <v>833</v>
      </c>
      <c r="D242" s="192" t="s">
        <v>182</v>
      </c>
      <c r="E242" s="193" t="s">
        <v>246</v>
      </c>
      <c r="F242" s="194" t="s">
        <v>3488</v>
      </c>
      <c r="G242" s="195" t="s">
        <v>671</v>
      </c>
      <c r="H242" s="196">
        <v>17</v>
      </c>
      <c r="I242" s="197"/>
      <c r="J242" s="198">
        <f t="shared" si="30"/>
        <v>0</v>
      </c>
      <c r="K242" s="194" t="s">
        <v>23</v>
      </c>
      <c r="L242" s="61"/>
      <c r="M242" s="199" t="s">
        <v>23</v>
      </c>
      <c r="N242" s="200" t="s">
        <v>43</v>
      </c>
      <c r="O242" s="42"/>
      <c r="P242" s="201">
        <f t="shared" si="31"/>
        <v>0</v>
      </c>
      <c r="Q242" s="201">
        <v>0</v>
      </c>
      <c r="R242" s="201">
        <f t="shared" si="32"/>
        <v>0</v>
      </c>
      <c r="S242" s="201">
        <v>0</v>
      </c>
      <c r="T242" s="202">
        <f t="shared" si="33"/>
        <v>0</v>
      </c>
      <c r="AR242" s="24" t="s">
        <v>559</v>
      </c>
      <c r="AT242" s="24" t="s">
        <v>182</v>
      </c>
      <c r="AU242" s="24" t="s">
        <v>81</v>
      </c>
      <c r="AY242" s="24" t="s">
        <v>180</v>
      </c>
      <c r="BE242" s="203">
        <f t="shared" si="34"/>
        <v>0</v>
      </c>
      <c r="BF242" s="203">
        <f t="shared" si="35"/>
        <v>0</v>
      </c>
      <c r="BG242" s="203">
        <f t="shared" si="36"/>
        <v>0</v>
      </c>
      <c r="BH242" s="203">
        <f t="shared" si="37"/>
        <v>0</v>
      </c>
      <c r="BI242" s="203">
        <f t="shared" si="38"/>
        <v>0</v>
      </c>
      <c r="BJ242" s="24" t="s">
        <v>79</v>
      </c>
      <c r="BK242" s="203">
        <f t="shared" si="39"/>
        <v>0</v>
      </c>
      <c r="BL242" s="24" t="s">
        <v>559</v>
      </c>
      <c r="BM242" s="24" t="s">
        <v>3489</v>
      </c>
    </row>
    <row r="243" spans="2:65" s="1" customFormat="1" ht="16.5" customHeight="1">
      <c r="B243" s="41"/>
      <c r="C243" s="192" t="s">
        <v>837</v>
      </c>
      <c r="D243" s="192" t="s">
        <v>182</v>
      </c>
      <c r="E243" s="193" t="s">
        <v>253</v>
      </c>
      <c r="F243" s="194" t="s">
        <v>3490</v>
      </c>
      <c r="G243" s="195" t="s">
        <v>671</v>
      </c>
      <c r="H243" s="196">
        <v>5</v>
      </c>
      <c r="I243" s="197"/>
      <c r="J243" s="198">
        <f t="shared" si="30"/>
        <v>0</v>
      </c>
      <c r="K243" s="194" t="s">
        <v>23</v>
      </c>
      <c r="L243" s="61"/>
      <c r="M243" s="199" t="s">
        <v>23</v>
      </c>
      <c r="N243" s="200" t="s">
        <v>43</v>
      </c>
      <c r="O243" s="42"/>
      <c r="P243" s="201">
        <f t="shared" si="31"/>
        <v>0</v>
      </c>
      <c r="Q243" s="201">
        <v>0</v>
      </c>
      <c r="R243" s="201">
        <f t="shared" si="32"/>
        <v>0</v>
      </c>
      <c r="S243" s="201">
        <v>0</v>
      </c>
      <c r="T243" s="202">
        <f t="shared" si="33"/>
        <v>0</v>
      </c>
      <c r="AR243" s="24" t="s">
        <v>559</v>
      </c>
      <c r="AT243" s="24" t="s">
        <v>182</v>
      </c>
      <c r="AU243" s="24" t="s">
        <v>81</v>
      </c>
      <c r="AY243" s="24" t="s">
        <v>180</v>
      </c>
      <c r="BE243" s="203">
        <f t="shared" si="34"/>
        <v>0</v>
      </c>
      <c r="BF243" s="203">
        <f t="shared" si="35"/>
        <v>0</v>
      </c>
      <c r="BG243" s="203">
        <f t="shared" si="36"/>
        <v>0</v>
      </c>
      <c r="BH243" s="203">
        <f t="shared" si="37"/>
        <v>0</v>
      </c>
      <c r="BI243" s="203">
        <f t="shared" si="38"/>
        <v>0</v>
      </c>
      <c r="BJ243" s="24" t="s">
        <v>79</v>
      </c>
      <c r="BK243" s="203">
        <f t="shared" si="39"/>
        <v>0</v>
      </c>
      <c r="BL243" s="24" t="s">
        <v>559</v>
      </c>
      <c r="BM243" s="24" t="s">
        <v>3491</v>
      </c>
    </row>
    <row r="244" spans="2:65" s="1" customFormat="1" ht="16.5" customHeight="1">
      <c r="B244" s="41"/>
      <c r="C244" s="192" t="s">
        <v>841</v>
      </c>
      <c r="D244" s="192" t="s">
        <v>182</v>
      </c>
      <c r="E244" s="193" t="s">
        <v>10</v>
      </c>
      <c r="F244" s="194" t="s">
        <v>3492</v>
      </c>
      <c r="G244" s="195" t="s">
        <v>671</v>
      </c>
      <c r="H244" s="196">
        <v>20</v>
      </c>
      <c r="I244" s="197"/>
      <c r="J244" s="198">
        <f t="shared" si="30"/>
        <v>0</v>
      </c>
      <c r="K244" s="194" t="s">
        <v>23</v>
      </c>
      <c r="L244" s="61"/>
      <c r="M244" s="199" t="s">
        <v>23</v>
      </c>
      <c r="N244" s="200" t="s">
        <v>43</v>
      </c>
      <c r="O244" s="42"/>
      <c r="P244" s="201">
        <f t="shared" si="31"/>
        <v>0</v>
      </c>
      <c r="Q244" s="201">
        <v>0</v>
      </c>
      <c r="R244" s="201">
        <f t="shared" si="32"/>
        <v>0</v>
      </c>
      <c r="S244" s="201">
        <v>0</v>
      </c>
      <c r="T244" s="202">
        <f t="shared" si="33"/>
        <v>0</v>
      </c>
      <c r="AR244" s="24" t="s">
        <v>559</v>
      </c>
      <c r="AT244" s="24" t="s">
        <v>182</v>
      </c>
      <c r="AU244" s="24" t="s">
        <v>81</v>
      </c>
      <c r="AY244" s="24" t="s">
        <v>180</v>
      </c>
      <c r="BE244" s="203">
        <f t="shared" si="34"/>
        <v>0</v>
      </c>
      <c r="BF244" s="203">
        <f t="shared" si="35"/>
        <v>0</v>
      </c>
      <c r="BG244" s="203">
        <f t="shared" si="36"/>
        <v>0</v>
      </c>
      <c r="BH244" s="203">
        <f t="shared" si="37"/>
        <v>0</v>
      </c>
      <c r="BI244" s="203">
        <f t="shared" si="38"/>
        <v>0</v>
      </c>
      <c r="BJ244" s="24" t="s">
        <v>79</v>
      </c>
      <c r="BK244" s="203">
        <f t="shared" si="39"/>
        <v>0</v>
      </c>
      <c r="BL244" s="24" t="s">
        <v>559</v>
      </c>
      <c r="BM244" s="24" t="s">
        <v>3493</v>
      </c>
    </row>
    <row r="245" spans="2:65" s="1" customFormat="1" ht="16.5" customHeight="1">
      <c r="B245" s="41"/>
      <c r="C245" s="192" t="s">
        <v>846</v>
      </c>
      <c r="D245" s="192" t="s">
        <v>182</v>
      </c>
      <c r="E245" s="193" t="s">
        <v>262</v>
      </c>
      <c r="F245" s="194" t="s">
        <v>3494</v>
      </c>
      <c r="G245" s="195" t="s">
        <v>671</v>
      </c>
      <c r="H245" s="196">
        <v>2</v>
      </c>
      <c r="I245" s="197"/>
      <c r="J245" s="198">
        <f t="shared" si="30"/>
        <v>0</v>
      </c>
      <c r="K245" s="194" t="s">
        <v>23</v>
      </c>
      <c r="L245" s="61"/>
      <c r="M245" s="199" t="s">
        <v>23</v>
      </c>
      <c r="N245" s="200" t="s">
        <v>43</v>
      </c>
      <c r="O245" s="42"/>
      <c r="P245" s="201">
        <f t="shared" si="31"/>
        <v>0</v>
      </c>
      <c r="Q245" s="201">
        <v>0</v>
      </c>
      <c r="R245" s="201">
        <f t="shared" si="32"/>
        <v>0</v>
      </c>
      <c r="S245" s="201">
        <v>0</v>
      </c>
      <c r="T245" s="202">
        <f t="shared" si="33"/>
        <v>0</v>
      </c>
      <c r="AR245" s="24" t="s">
        <v>559</v>
      </c>
      <c r="AT245" s="24" t="s">
        <v>182</v>
      </c>
      <c r="AU245" s="24" t="s">
        <v>81</v>
      </c>
      <c r="AY245" s="24" t="s">
        <v>180</v>
      </c>
      <c r="BE245" s="203">
        <f t="shared" si="34"/>
        <v>0</v>
      </c>
      <c r="BF245" s="203">
        <f t="shared" si="35"/>
        <v>0</v>
      </c>
      <c r="BG245" s="203">
        <f t="shared" si="36"/>
        <v>0</v>
      </c>
      <c r="BH245" s="203">
        <f t="shared" si="37"/>
        <v>0</v>
      </c>
      <c r="BI245" s="203">
        <f t="shared" si="38"/>
        <v>0</v>
      </c>
      <c r="BJ245" s="24" t="s">
        <v>79</v>
      </c>
      <c r="BK245" s="203">
        <f t="shared" si="39"/>
        <v>0</v>
      </c>
      <c r="BL245" s="24" t="s">
        <v>559</v>
      </c>
      <c r="BM245" s="24" t="s">
        <v>3495</v>
      </c>
    </row>
    <row r="246" spans="2:65" s="1" customFormat="1" ht="16.5" customHeight="1">
      <c r="B246" s="41"/>
      <c r="C246" s="192" t="s">
        <v>854</v>
      </c>
      <c r="D246" s="192" t="s">
        <v>182</v>
      </c>
      <c r="E246" s="193" t="s">
        <v>266</v>
      </c>
      <c r="F246" s="194" t="s">
        <v>3496</v>
      </c>
      <c r="G246" s="195" t="s">
        <v>671</v>
      </c>
      <c r="H246" s="196">
        <v>18</v>
      </c>
      <c r="I246" s="197"/>
      <c r="J246" s="198">
        <f t="shared" si="30"/>
        <v>0</v>
      </c>
      <c r="K246" s="194" t="s">
        <v>23</v>
      </c>
      <c r="L246" s="61"/>
      <c r="M246" s="199" t="s">
        <v>23</v>
      </c>
      <c r="N246" s="200" t="s">
        <v>43</v>
      </c>
      <c r="O246" s="42"/>
      <c r="P246" s="201">
        <f t="shared" si="31"/>
        <v>0</v>
      </c>
      <c r="Q246" s="201">
        <v>0</v>
      </c>
      <c r="R246" s="201">
        <f t="shared" si="32"/>
        <v>0</v>
      </c>
      <c r="S246" s="201">
        <v>0</v>
      </c>
      <c r="T246" s="202">
        <f t="shared" si="33"/>
        <v>0</v>
      </c>
      <c r="AR246" s="24" t="s">
        <v>559</v>
      </c>
      <c r="AT246" s="24" t="s">
        <v>182</v>
      </c>
      <c r="AU246" s="24" t="s">
        <v>81</v>
      </c>
      <c r="AY246" s="24" t="s">
        <v>180</v>
      </c>
      <c r="BE246" s="203">
        <f t="shared" si="34"/>
        <v>0</v>
      </c>
      <c r="BF246" s="203">
        <f t="shared" si="35"/>
        <v>0</v>
      </c>
      <c r="BG246" s="203">
        <f t="shared" si="36"/>
        <v>0</v>
      </c>
      <c r="BH246" s="203">
        <f t="shared" si="37"/>
        <v>0</v>
      </c>
      <c r="BI246" s="203">
        <f t="shared" si="38"/>
        <v>0</v>
      </c>
      <c r="BJ246" s="24" t="s">
        <v>79</v>
      </c>
      <c r="BK246" s="203">
        <f t="shared" si="39"/>
        <v>0</v>
      </c>
      <c r="BL246" s="24" t="s">
        <v>559</v>
      </c>
      <c r="BM246" s="24" t="s">
        <v>3497</v>
      </c>
    </row>
    <row r="247" spans="2:65" s="1" customFormat="1" ht="16.5" customHeight="1">
      <c r="B247" s="41"/>
      <c r="C247" s="192" t="s">
        <v>860</v>
      </c>
      <c r="D247" s="192" t="s">
        <v>182</v>
      </c>
      <c r="E247" s="193" t="s">
        <v>271</v>
      </c>
      <c r="F247" s="194" t="s">
        <v>3498</v>
      </c>
      <c r="G247" s="195" t="s">
        <v>671</v>
      </c>
      <c r="H247" s="196">
        <v>6</v>
      </c>
      <c r="I247" s="197"/>
      <c r="J247" s="198">
        <f t="shared" si="30"/>
        <v>0</v>
      </c>
      <c r="K247" s="194" t="s">
        <v>23</v>
      </c>
      <c r="L247" s="61"/>
      <c r="M247" s="199" t="s">
        <v>23</v>
      </c>
      <c r="N247" s="200" t="s">
        <v>43</v>
      </c>
      <c r="O247" s="42"/>
      <c r="P247" s="201">
        <f t="shared" si="31"/>
        <v>0</v>
      </c>
      <c r="Q247" s="201">
        <v>0</v>
      </c>
      <c r="R247" s="201">
        <f t="shared" si="32"/>
        <v>0</v>
      </c>
      <c r="S247" s="201">
        <v>0</v>
      </c>
      <c r="T247" s="202">
        <f t="shared" si="33"/>
        <v>0</v>
      </c>
      <c r="AR247" s="24" t="s">
        <v>559</v>
      </c>
      <c r="AT247" s="24" t="s">
        <v>182</v>
      </c>
      <c r="AU247" s="24" t="s">
        <v>81</v>
      </c>
      <c r="AY247" s="24" t="s">
        <v>180</v>
      </c>
      <c r="BE247" s="203">
        <f t="shared" si="34"/>
        <v>0</v>
      </c>
      <c r="BF247" s="203">
        <f t="shared" si="35"/>
        <v>0</v>
      </c>
      <c r="BG247" s="203">
        <f t="shared" si="36"/>
        <v>0</v>
      </c>
      <c r="BH247" s="203">
        <f t="shared" si="37"/>
        <v>0</v>
      </c>
      <c r="BI247" s="203">
        <f t="shared" si="38"/>
        <v>0</v>
      </c>
      <c r="BJ247" s="24" t="s">
        <v>79</v>
      </c>
      <c r="BK247" s="203">
        <f t="shared" si="39"/>
        <v>0</v>
      </c>
      <c r="BL247" s="24" t="s">
        <v>559</v>
      </c>
      <c r="BM247" s="24" t="s">
        <v>3499</v>
      </c>
    </row>
    <row r="248" spans="2:65" s="1" customFormat="1" ht="16.5" customHeight="1">
      <c r="B248" s="41"/>
      <c r="C248" s="192" t="s">
        <v>866</v>
      </c>
      <c r="D248" s="192" t="s">
        <v>182</v>
      </c>
      <c r="E248" s="193" t="s">
        <v>275</v>
      </c>
      <c r="F248" s="194" t="s">
        <v>3500</v>
      </c>
      <c r="G248" s="195" t="s">
        <v>671</v>
      </c>
      <c r="H248" s="196">
        <v>36</v>
      </c>
      <c r="I248" s="197"/>
      <c r="J248" s="198">
        <f t="shared" si="30"/>
        <v>0</v>
      </c>
      <c r="K248" s="194" t="s">
        <v>23</v>
      </c>
      <c r="L248" s="61"/>
      <c r="M248" s="199" t="s">
        <v>23</v>
      </c>
      <c r="N248" s="200" t="s">
        <v>43</v>
      </c>
      <c r="O248" s="42"/>
      <c r="P248" s="201">
        <f t="shared" si="31"/>
        <v>0</v>
      </c>
      <c r="Q248" s="201">
        <v>0</v>
      </c>
      <c r="R248" s="201">
        <f t="shared" si="32"/>
        <v>0</v>
      </c>
      <c r="S248" s="201">
        <v>0</v>
      </c>
      <c r="T248" s="202">
        <f t="shared" si="33"/>
        <v>0</v>
      </c>
      <c r="AR248" s="24" t="s">
        <v>559</v>
      </c>
      <c r="AT248" s="24" t="s">
        <v>182</v>
      </c>
      <c r="AU248" s="24" t="s">
        <v>81</v>
      </c>
      <c r="AY248" s="24" t="s">
        <v>180</v>
      </c>
      <c r="BE248" s="203">
        <f t="shared" si="34"/>
        <v>0</v>
      </c>
      <c r="BF248" s="203">
        <f t="shared" si="35"/>
        <v>0</v>
      </c>
      <c r="BG248" s="203">
        <f t="shared" si="36"/>
        <v>0</v>
      </c>
      <c r="BH248" s="203">
        <f t="shared" si="37"/>
        <v>0</v>
      </c>
      <c r="BI248" s="203">
        <f t="shared" si="38"/>
        <v>0</v>
      </c>
      <c r="BJ248" s="24" t="s">
        <v>79</v>
      </c>
      <c r="BK248" s="203">
        <f t="shared" si="39"/>
        <v>0</v>
      </c>
      <c r="BL248" s="24" t="s">
        <v>559</v>
      </c>
      <c r="BM248" s="24" t="s">
        <v>3501</v>
      </c>
    </row>
    <row r="249" spans="2:65" s="1" customFormat="1" ht="16.5" customHeight="1">
      <c r="B249" s="41"/>
      <c r="C249" s="192" t="s">
        <v>870</v>
      </c>
      <c r="D249" s="192" t="s">
        <v>182</v>
      </c>
      <c r="E249" s="193" t="s">
        <v>280</v>
      </c>
      <c r="F249" s="194" t="s">
        <v>3502</v>
      </c>
      <c r="G249" s="195" t="s">
        <v>671</v>
      </c>
      <c r="H249" s="196">
        <v>1</v>
      </c>
      <c r="I249" s="197"/>
      <c r="J249" s="198">
        <f t="shared" si="30"/>
        <v>0</v>
      </c>
      <c r="K249" s="194" t="s">
        <v>23</v>
      </c>
      <c r="L249" s="61"/>
      <c r="M249" s="199" t="s">
        <v>23</v>
      </c>
      <c r="N249" s="200" t="s">
        <v>43</v>
      </c>
      <c r="O249" s="42"/>
      <c r="P249" s="201">
        <f t="shared" si="31"/>
        <v>0</v>
      </c>
      <c r="Q249" s="201">
        <v>0</v>
      </c>
      <c r="R249" s="201">
        <f t="shared" si="32"/>
        <v>0</v>
      </c>
      <c r="S249" s="201">
        <v>0</v>
      </c>
      <c r="T249" s="202">
        <f t="shared" si="33"/>
        <v>0</v>
      </c>
      <c r="AR249" s="24" t="s">
        <v>559</v>
      </c>
      <c r="AT249" s="24" t="s">
        <v>182</v>
      </c>
      <c r="AU249" s="24" t="s">
        <v>81</v>
      </c>
      <c r="AY249" s="24" t="s">
        <v>180</v>
      </c>
      <c r="BE249" s="203">
        <f t="shared" si="34"/>
        <v>0</v>
      </c>
      <c r="BF249" s="203">
        <f t="shared" si="35"/>
        <v>0</v>
      </c>
      <c r="BG249" s="203">
        <f t="shared" si="36"/>
        <v>0</v>
      </c>
      <c r="BH249" s="203">
        <f t="shared" si="37"/>
        <v>0</v>
      </c>
      <c r="BI249" s="203">
        <f t="shared" si="38"/>
        <v>0</v>
      </c>
      <c r="BJ249" s="24" t="s">
        <v>79</v>
      </c>
      <c r="BK249" s="203">
        <f t="shared" si="39"/>
        <v>0</v>
      </c>
      <c r="BL249" s="24" t="s">
        <v>559</v>
      </c>
      <c r="BM249" s="24" t="s">
        <v>3503</v>
      </c>
    </row>
    <row r="250" spans="2:65" s="1" customFormat="1" ht="16.5" customHeight="1">
      <c r="B250" s="41"/>
      <c r="C250" s="192" t="s">
        <v>875</v>
      </c>
      <c r="D250" s="192" t="s">
        <v>182</v>
      </c>
      <c r="E250" s="193" t="s">
        <v>9</v>
      </c>
      <c r="F250" s="194" t="s">
        <v>3504</v>
      </c>
      <c r="G250" s="195" t="s">
        <v>671</v>
      </c>
      <c r="H250" s="196">
        <v>14</v>
      </c>
      <c r="I250" s="197"/>
      <c r="J250" s="198">
        <f t="shared" si="30"/>
        <v>0</v>
      </c>
      <c r="K250" s="194" t="s">
        <v>23</v>
      </c>
      <c r="L250" s="61"/>
      <c r="M250" s="199" t="s">
        <v>23</v>
      </c>
      <c r="N250" s="200" t="s">
        <v>43</v>
      </c>
      <c r="O250" s="42"/>
      <c r="P250" s="201">
        <f t="shared" si="31"/>
        <v>0</v>
      </c>
      <c r="Q250" s="201">
        <v>0</v>
      </c>
      <c r="R250" s="201">
        <f t="shared" si="32"/>
        <v>0</v>
      </c>
      <c r="S250" s="201">
        <v>0</v>
      </c>
      <c r="T250" s="202">
        <f t="shared" si="33"/>
        <v>0</v>
      </c>
      <c r="AR250" s="24" t="s">
        <v>559</v>
      </c>
      <c r="AT250" s="24" t="s">
        <v>182</v>
      </c>
      <c r="AU250" s="24" t="s">
        <v>81</v>
      </c>
      <c r="AY250" s="24" t="s">
        <v>180</v>
      </c>
      <c r="BE250" s="203">
        <f t="shared" si="34"/>
        <v>0</v>
      </c>
      <c r="BF250" s="203">
        <f t="shared" si="35"/>
        <v>0</v>
      </c>
      <c r="BG250" s="203">
        <f t="shared" si="36"/>
        <v>0</v>
      </c>
      <c r="BH250" s="203">
        <f t="shared" si="37"/>
        <v>0</v>
      </c>
      <c r="BI250" s="203">
        <f t="shared" si="38"/>
        <v>0</v>
      </c>
      <c r="BJ250" s="24" t="s">
        <v>79</v>
      </c>
      <c r="BK250" s="203">
        <f t="shared" si="39"/>
        <v>0</v>
      </c>
      <c r="BL250" s="24" t="s">
        <v>559</v>
      </c>
      <c r="BM250" s="24" t="s">
        <v>3505</v>
      </c>
    </row>
    <row r="251" spans="2:65" s="1" customFormat="1" ht="16.5" customHeight="1">
      <c r="B251" s="41"/>
      <c r="C251" s="192" t="s">
        <v>880</v>
      </c>
      <c r="D251" s="192" t="s">
        <v>182</v>
      </c>
      <c r="E251" s="193" t="s">
        <v>289</v>
      </c>
      <c r="F251" s="194" t="s">
        <v>3506</v>
      </c>
      <c r="G251" s="195" t="s">
        <v>671</v>
      </c>
      <c r="H251" s="196">
        <v>2</v>
      </c>
      <c r="I251" s="197"/>
      <c r="J251" s="198">
        <f t="shared" si="30"/>
        <v>0</v>
      </c>
      <c r="K251" s="194" t="s">
        <v>23</v>
      </c>
      <c r="L251" s="61"/>
      <c r="M251" s="199" t="s">
        <v>23</v>
      </c>
      <c r="N251" s="200" t="s">
        <v>43</v>
      </c>
      <c r="O251" s="42"/>
      <c r="P251" s="201">
        <f t="shared" si="31"/>
        <v>0</v>
      </c>
      <c r="Q251" s="201">
        <v>0</v>
      </c>
      <c r="R251" s="201">
        <f t="shared" si="32"/>
        <v>0</v>
      </c>
      <c r="S251" s="201">
        <v>0</v>
      </c>
      <c r="T251" s="202">
        <f t="shared" si="33"/>
        <v>0</v>
      </c>
      <c r="AR251" s="24" t="s">
        <v>559</v>
      </c>
      <c r="AT251" s="24" t="s">
        <v>182</v>
      </c>
      <c r="AU251" s="24" t="s">
        <v>81</v>
      </c>
      <c r="AY251" s="24" t="s">
        <v>180</v>
      </c>
      <c r="BE251" s="203">
        <f t="shared" si="34"/>
        <v>0</v>
      </c>
      <c r="BF251" s="203">
        <f t="shared" si="35"/>
        <v>0</v>
      </c>
      <c r="BG251" s="203">
        <f t="shared" si="36"/>
        <v>0</v>
      </c>
      <c r="BH251" s="203">
        <f t="shared" si="37"/>
        <v>0</v>
      </c>
      <c r="BI251" s="203">
        <f t="shared" si="38"/>
        <v>0</v>
      </c>
      <c r="BJ251" s="24" t="s">
        <v>79</v>
      </c>
      <c r="BK251" s="203">
        <f t="shared" si="39"/>
        <v>0</v>
      </c>
      <c r="BL251" s="24" t="s">
        <v>559</v>
      </c>
      <c r="BM251" s="24" t="s">
        <v>3507</v>
      </c>
    </row>
    <row r="252" spans="2:65" s="1" customFormat="1" ht="16.5" customHeight="1">
      <c r="B252" s="41"/>
      <c r="C252" s="192" t="s">
        <v>885</v>
      </c>
      <c r="D252" s="192" t="s">
        <v>182</v>
      </c>
      <c r="E252" s="193" t="s">
        <v>293</v>
      </c>
      <c r="F252" s="194" t="s">
        <v>3508</v>
      </c>
      <c r="G252" s="195" t="s">
        <v>671</v>
      </c>
      <c r="H252" s="196">
        <v>5</v>
      </c>
      <c r="I252" s="197"/>
      <c r="J252" s="198">
        <f t="shared" si="30"/>
        <v>0</v>
      </c>
      <c r="K252" s="194" t="s">
        <v>23</v>
      </c>
      <c r="L252" s="61"/>
      <c r="M252" s="199" t="s">
        <v>23</v>
      </c>
      <c r="N252" s="200" t="s">
        <v>43</v>
      </c>
      <c r="O252" s="42"/>
      <c r="P252" s="201">
        <f t="shared" si="31"/>
        <v>0</v>
      </c>
      <c r="Q252" s="201">
        <v>0</v>
      </c>
      <c r="R252" s="201">
        <f t="shared" si="32"/>
        <v>0</v>
      </c>
      <c r="S252" s="201">
        <v>0</v>
      </c>
      <c r="T252" s="202">
        <f t="shared" si="33"/>
        <v>0</v>
      </c>
      <c r="AR252" s="24" t="s">
        <v>559</v>
      </c>
      <c r="AT252" s="24" t="s">
        <v>182</v>
      </c>
      <c r="AU252" s="24" t="s">
        <v>81</v>
      </c>
      <c r="AY252" s="24" t="s">
        <v>180</v>
      </c>
      <c r="BE252" s="203">
        <f t="shared" si="34"/>
        <v>0</v>
      </c>
      <c r="BF252" s="203">
        <f t="shared" si="35"/>
        <v>0</v>
      </c>
      <c r="BG252" s="203">
        <f t="shared" si="36"/>
        <v>0</v>
      </c>
      <c r="BH252" s="203">
        <f t="shared" si="37"/>
        <v>0</v>
      </c>
      <c r="BI252" s="203">
        <f t="shared" si="38"/>
        <v>0</v>
      </c>
      <c r="BJ252" s="24" t="s">
        <v>79</v>
      </c>
      <c r="BK252" s="203">
        <f t="shared" si="39"/>
        <v>0</v>
      </c>
      <c r="BL252" s="24" t="s">
        <v>559</v>
      </c>
      <c r="BM252" s="24" t="s">
        <v>3509</v>
      </c>
    </row>
    <row r="253" spans="2:65" s="1" customFormat="1" ht="16.5" customHeight="1">
      <c r="B253" s="41"/>
      <c r="C253" s="192" t="s">
        <v>901</v>
      </c>
      <c r="D253" s="192" t="s">
        <v>182</v>
      </c>
      <c r="E253" s="193" t="s">
        <v>297</v>
      </c>
      <c r="F253" s="194" t="s">
        <v>3510</v>
      </c>
      <c r="G253" s="195" t="s">
        <v>671</v>
      </c>
      <c r="H253" s="196">
        <v>17</v>
      </c>
      <c r="I253" s="197"/>
      <c r="J253" s="198">
        <f t="shared" si="30"/>
        <v>0</v>
      </c>
      <c r="K253" s="194" t="s">
        <v>23</v>
      </c>
      <c r="L253" s="61"/>
      <c r="M253" s="199" t="s">
        <v>23</v>
      </c>
      <c r="N253" s="200" t="s">
        <v>43</v>
      </c>
      <c r="O253" s="42"/>
      <c r="P253" s="201">
        <f t="shared" si="31"/>
        <v>0</v>
      </c>
      <c r="Q253" s="201">
        <v>0</v>
      </c>
      <c r="R253" s="201">
        <f t="shared" si="32"/>
        <v>0</v>
      </c>
      <c r="S253" s="201">
        <v>0</v>
      </c>
      <c r="T253" s="202">
        <f t="shared" si="33"/>
        <v>0</v>
      </c>
      <c r="AR253" s="24" t="s">
        <v>559</v>
      </c>
      <c r="AT253" s="24" t="s">
        <v>182</v>
      </c>
      <c r="AU253" s="24" t="s">
        <v>81</v>
      </c>
      <c r="AY253" s="24" t="s">
        <v>180</v>
      </c>
      <c r="BE253" s="203">
        <f t="shared" si="34"/>
        <v>0</v>
      </c>
      <c r="BF253" s="203">
        <f t="shared" si="35"/>
        <v>0</v>
      </c>
      <c r="BG253" s="203">
        <f t="shared" si="36"/>
        <v>0</v>
      </c>
      <c r="BH253" s="203">
        <f t="shared" si="37"/>
        <v>0</v>
      </c>
      <c r="BI253" s="203">
        <f t="shared" si="38"/>
        <v>0</v>
      </c>
      <c r="BJ253" s="24" t="s">
        <v>79</v>
      </c>
      <c r="BK253" s="203">
        <f t="shared" si="39"/>
        <v>0</v>
      </c>
      <c r="BL253" s="24" t="s">
        <v>559</v>
      </c>
      <c r="BM253" s="24" t="s">
        <v>3511</v>
      </c>
    </row>
    <row r="254" spans="2:65" s="1" customFormat="1" ht="16.5" customHeight="1">
      <c r="B254" s="41"/>
      <c r="C254" s="192" t="s">
        <v>908</v>
      </c>
      <c r="D254" s="192" t="s">
        <v>182</v>
      </c>
      <c r="E254" s="193" t="s">
        <v>303</v>
      </c>
      <c r="F254" s="194" t="s">
        <v>3512</v>
      </c>
      <c r="G254" s="195" t="s">
        <v>671</v>
      </c>
      <c r="H254" s="196">
        <v>7</v>
      </c>
      <c r="I254" s="197"/>
      <c r="J254" s="198">
        <f t="shared" si="30"/>
        <v>0</v>
      </c>
      <c r="K254" s="194" t="s">
        <v>23</v>
      </c>
      <c r="L254" s="61"/>
      <c r="M254" s="199" t="s">
        <v>23</v>
      </c>
      <c r="N254" s="200" t="s">
        <v>43</v>
      </c>
      <c r="O254" s="42"/>
      <c r="P254" s="201">
        <f t="shared" si="31"/>
        <v>0</v>
      </c>
      <c r="Q254" s="201">
        <v>0</v>
      </c>
      <c r="R254" s="201">
        <f t="shared" si="32"/>
        <v>0</v>
      </c>
      <c r="S254" s="201">
        <v>0</v>
      </c>
      <c r="T254" s="202">
        <f t="shared" si="33"/>
        <v>0</v>
      </c>
      <c r="AR254" s="24" t="s">
        <v>559</v>
      </c>
      <c r="AT254" s="24" t="s">
        <v>182</v>
      </c>
      <c r="AU254" s="24" t="s">
        <v>81</v>
      </c>
      <c r="AY254" s="24" t="s">
        <v>180</v>
      </c>
      <c r="BE254" s="203">
        <f t="shared" si="34"/>
        <v>0</v>
      </c>
      <c r="BF254" s="203">
        <f t="shared" si="35"/>
        <v>0</v>
      </c>
      <c r="BG254" s="203">
        <f t="shared" si="36"/>
        <v>0</v>
      </c>
      <c r="BH254" s="203">
        <f t="shared" si="37"/>
        <v>0</v>
      </c>
      <c r="BI254" s="203">
        <f t="shared" si="38"/>
        <v>0</v>
      </c>
      <c r="BJ254" s="24" t="s">
        <v>79</v>
      </c>
      <c r="BK254" s="203">
        <f t="shared" si="39"/>
        <v>0</v>
      </c>
      <c r="BL254" s="24" t="s">
        <v>559</v>
      </c>
      <c r="BM254" s="24" t="s">
        <v>3513</v>
      </c>
    </row>
    <row r="255" spans="2:65" s="1" customFormat="1" ht="16.5" customHeight="1">
      <c r="B255" s="41"/>
      <c r="C255" s="192" t="s">
        <v>913</v>
      </c>
      <c r="D255" s="192" t="s">
        <v>182</v>
      </c>
      <c r="E255" s="193" t="s">
        <v>309</v>
      </c>
      <c r="F255" s="194" t="s">
        <v>3514</v>
      </c>
      <c r="G255" s="195" t="s">
        <v>671</v>
      </c>
      <c r="H255" s="196">
        <v>3</v>
      </c>
      <c r="I255" s="197"/>
      <c r="J255" s="198">
        <f t="shared" si="30"/>
        <v>0</v>
      </c>
      <c r="K255" s="194" t="s">
        <v>23</v>
      </c>
      <c r="L255" s="61"/>
      <c r="M255" s="199" t="s">
        <v>23</v>
      </c>
      <c r="N255" s="200" t="s">
        <v>43</v>
      </c>
      <c r="O255" s="42"/>
      <c r="P255" s="201">
        <f t="shared" si="31"/>
        <v>0</v>
      </c>
      <c r="Q255" s="201">
        <v>0</v>
      </c>
      <c r="R255" s="201">
        <f t="shared" si="32"/>
        <v>0</v>
      </c>
      <c r="S255" s="201">
        <v>0</v>
      </c>
      <c r="T255" s="202">
        <f t="shared" si="33"/>
        <v>0</v>
      </c>
      <c r="AR255" s="24" t="s">
        <v>559</v>
      </c>
      <c r="AT255" s="24" t="s">
        <v>182</v>
      </c>
      <c r="AU255" s="24" t="s">
        <v>81</v>
      </c>
      <c r="AY255" s="24" t="s">
        <v>180</v>
      </c>
      <c r="BE255" s="203">
        <f t="shared" si="34"/>
        <v>0</v>
      </c>
      <c r="BF255" s="203">
        <f t="shared" si="35"/>
        <v>0</v>
      </c>
      <c r="BG255" s="203">
        <f t="shared" si="36"/>
        <v>0</v>
      </c>
      <c r="BH255" s="203">
        <f t="shared" si="37"/>
        <v>0</v>
      </c>
      <c r="BI255" s="203">
        <f t="shared" si="38"/>
        <v>0</v>
      </c>
      <c r="BJ255" s="24" t="s">
        <v>79</v>
      </c>
      <c r="BK255" s="203">
        <f t="shared" si="39"/>
        <v>0</v>
      </c>
      <c r="BL255" s="24" t="s">
        <v>559</v>
      </c>
      <c r="BM255" s="24" t="s">
        <v>3515</v>
      </c>
    </row>
    <row r="256" spans="2:65" s="1" customFormat="1" ht="16.5" customHeight="1">
      <c r="B256" s="41"/>
      <c r="C256" s="192" t="s">
        <v>917</v>
      </c>
      <c r="D256" s="192" t="s">
        <v>182</v>
      </c>
      <c r="E256" s="193" t="s">
        <v>323</v>
      </c>
      <c r="F256" s="194" t="s">
        <v>3516</v>
      </c>
      <c r="G256" s="195" t="s">
        <v>671</v>
      </c>
      <c r="H256" s="196">
        <v>1</v>
      </c>
      <c r="I256" s="197"/>
      <c r="J256" s="198">
        <f t="shared" si="30"/>
        <v>0</v>
      </c>
      <c r="K256" s="194" t="s">
        <v>23</v>
      </c>
      <c r="L256" s="61"/>
      <c r="M256" s="199" t="s">
        <v>23</v>
      </c>
      <c r="N256" s="200" t="s">
        <v>43</v>
      </c>
      <c r="O256" s="42"/>
      <c r="P256" s="201">
        <f t="shared" si="31"/>
        <v>0</v>
      </c>
      <c r="Q256" s="201">
        <v>0</v>
      </c>
      <c r="R256" s="201">
        <f t="shared" si="32"/>
        <v>0</v>
      </c>
      <c r="S256" s="201">
        <v>0</v>
      </c>
      <c r="T256" s="202">
        <f t="shared" si="33"/>
        <v>0</v>
      </c>
      <c r="AR256" s="24" t="s">
        <v>559</v>
      </c>
      <c r="AT256" s="24" t="s">
        <v>182</v>
      </c>
      <c r="AU256" s="24" t="s">
        <v>81</v>
      </c>
      <c r="AY256" s="24" t="s">
        <v>180</v>
      </c>
      <c r="BE256" s="203">
        <f t="shared" si="34"/>
        <v>0</v>
      </c>
      <c r="BF256" s="203">
        <f t="shared" si="35"/>
        <v>0</v>
      </c>
      <c r="BG256" s="203">
        <f t="shared" si="36"/>
        <v>0</v>
      </c>
      <c r="BH256" s="203">
        <f t="shared" si="37"/>
        <v>0</v>
      </c>
      <c r="BI256" s="203">
        <f t="shared" si="38"/>
        <v>0</v>
      </c>
      <c r="BJ256" s="24" t="s">
        <v>79</v>
      </c>
      <c r="BK256" s="203">
        <f t="shared" si="39"/>
        <v>0</v>
      </c>
      <c r="BL256" s="24" t="s">
        <v>559</v>
      </c>
      <c r="BM256" s="24" t="s">
        <v>3517</v>
      </c>
    </row>
    <row r="257" spans="2:65" s="1" customFormat="1" ht="16.5" customHeight="1">
      <c r="B257" s="41"/>
      <c r="C257" s="192" t="s">
        <v>922</v>
      </c>
      <c r="D257" s="192" t="s">
        <v>182</v>
      </c>
      <c r="E257" s="193" t="s">
        <v>330</v>
      </c>
      <c r="F257" s="194" t="s">
        <v>3518</v>
      </c>
      <c r="G257" s="195" t="s">
        <v>671</v>
      </c>
      <c r="H257" s="196">
        <v>1</v>
      </c>
      <c r="I257" s="197"/>
      <c r="J257" s="198">
        <f t="shared" si="30"/>
        <v>0</v>
      </c>
      <c r="K257" s="194" t="s">
        <v>23</v>
      </c>
      <c r="L257" s="61"/>
      <c r="M257" s="199" t="s">
        <v>23</v>
      </c>
      <c r="N257" s="200" t="s">
        <v>43</v>
      </c>
      <c r="O257" s="42"/>
      <c r="P257" s="201">
        <f t="shared" si="31"/>
        <v>0</v>
      </c>
      <c r="Q257" s="201">
        <v>0</v>
      </c>
      <c r="R257" s="201">
        <f t="shared" si="32"/>
        <v>0</v>
      </c>
      <c r="S257" s="201">
        <v>0</v>
      </c>
      <c r="T257" s="202">
        <f t="shared" si="33"/>
        <v>0</v>
      </c>
      <c r="AR257" s="24" t="s">
        <v>559</v>
      </c>
      <c r="AT257" s="24" t="s">
        <v>182</v>
      </c>
      <c r="AU257" s="24" t="s">
        <v>81</v>
      </c>
      <c r="AY257" s="24" t="s">
        <v>180</v>
      </c>
      <c r="BE257" s="203">
        <f t="shared" si="34"/>
        <v>0</v>
      </c>
      <c r="BF257" s="203">
        <f t="shared" si="35"/>
        <v>0</v>
      </c>
      <c r="BG257" s="203">
        <f t="shared" si="36"/>
        <v>0</v>
      </c>
      <c r="BH257" s="203">
        <f t="shared" si="37"/>
        <v>0</v>
      </c>
      <c r="BI257" s="203">
        <f t="shared" si="38"/>
        <v>0</v>
      </c>
      <c r="BJ257" s="24" t="s">
        <v>79</v>
      </c>
      <c r="BK257" s="203">
        <f t="shared" si="39"/>
        <v>0</v>
      </c>
      <c r="BL257" s="24" t="s">
        <v>559</v>
      </c>
      <c r="BM257" s="24" t="s">
        <v>3519</v>
      </c>
    </row>
    <row r="258" spans="2:65" s="1" customFormat="1" ht="16.5" customHeight="1">
      <c r="B258" s="41"/>
      <c r="C258" s="192" t="s">
        <v>927</v>
      </c>
      <c r="D258" s="192" t="s">
        <v>182</v>
      </c>
      <c r="E258" s="193" t="s">
        <v>336</v>
      </c>
      <c r="F258" s="194" t="s">
        <v>3520</v>
      </c>
      <c r="G258" s="195" t="s">
        <v>671</v>
      </c>
      <c r="H258" s="196">
        <v>2</v>
      </c>
      <c r="I258" s="197"/>
      <c r="J258" s="198">
        <f t="shared" si="30"/>
        <v>0</v>
      </c>
      <c r="K258" s="194" t="s">
        <v>23</v>
      </c>
      <c r="L258" s="61"/>
      <c r="M258" s="199" t="s">
        <v>23</v>
      </c>
      <c r="N258" s="200" t="s">
        <v>43</v>
      </c>
      <c r="O258" s="42"/>
      <c r="P258" s="201">
        <f t="shared" si="31"/>
        <v>0</v>
      </c>
      <c r="Q258" s="201">
        <v>0</v>
      </c>
      <c r="R258" s="201">
        <f t="shared" si="32"/>
        <v>0</v>
      </c>
      <c r="S258" s="201">
        <v>0</v>
      </c>
      <c r="T258" s="202">
        <f t="shared" si="33"/>
        <v>0</v>
      </c>
      <c r="AR258" s="24" t="s">
        <v>559</v>
      </c>
      <c r="AT258" s="24" t="s">
        <v>182</v>
      </c>
      <c r="AU258" s="24" t="s">
        <v>81</v>
      </c>
      <c r="AY258" s="24" t="s">
        <v>180</v>
      </c>
      <c r="BE258" s="203">
        <f t="shared" si="34"/>
        <v>0</v>
      </c>
      <c r="BF258" s="203">
        <f t="shared" si="35"/>
        <v>0</v>
      </c>
      <c r="BG258" s="203">
        <f t="shared" si="36"/>
        <v>0</v>
      </c>
      <c r="BH258" s="203">
        <f t="shared" si="37"/>
        <v>0</v>
      </c>
      <c r="BI258" s="203">
        <f t="shared" si="38"/>
        <v>0</v>
      </c>
      <c r="BJ258" s="24" t="s">
        <v>79</v>
      </c>
      <c r="BK258" s="203">
        <f t="shared" si="39"/>
        <v>0</v>
      </c>
      <c r="BL258" s="24" t="s">
        <v>559</v>
      </c>
      <c r="BM258" s="24" t="s">
        <v>3521</v>
      </c>
    </row>
    <row r="259" spans="2:65" s="1" customFormat="1" ht="16.5" customHeight="1">
      <c r="B259" s="41"/>
      <c r="C259" s="192" t="s">
        <v>931</v>
      </c>
      <c r="D259" s="192" t="s">
        <v>182</v>
      </c>
      <c r="E259" s="193" t="s">
        <v>340</v>
      </c>
      <c r="F259" s="194" t="s">
        <v>3522</v>
      </c>
      <c r="G259" s="195" t="s">
        <v>671</v>
      </c>
      <c r="H259" s="196">
        <v>1</v>
      </c>
      <c r="I259" s="197"/>
      <c r="J259" s="198">
        <f t="shared" si="30"/>
        <v>0</v>
      </c>
      <c r="K259" s="194" t="s">
        <v>23</v>
      </c>
      <c r="L259" s="61"/>
      <c r="M259" s="199" t="s">
        <v>23</v>
      </c>
      <c r="N259" s="200" t="s">
        <v>43</v>
      </c>
      <c r="O259" s="42"/>
      <c r="P259" s="201">
        <f t="shared" si="31"/>
        <v>0</v>
      </c>
      <c r="Q259" s="201">
        <v>0</v>
      </c>
      <c r="R259" s="201">
        <f t="shared" si="32"/>
        <v>0</v>
      </c>
      <c r="S259" s="201">
        <v>0</v>
      </c>
      <c r="T259" s="202">
        <f t="shared" si="33"/>
        <v>0</v>
      </c>
      <c r="AR259" s="24" t="s">
        <v>559</v>
      </c>
      <c r="AT259" s="24" t="s">
        <v>182</v>
      </c>
      <c r="AU259" s="24" t="s">
        <v>81</v>
      </c>
      <c r="AY259" s="24" t="s">
        <v>180</v>
      </c>
      <c r="BE259" s="203">
        <f t="shared" si="34"/>
        <v>0</v>
      </c>
      <c r="BF259" s="203">
        <f t="shared" si="35"/>
        <v>0</v>
      </c>
      <c r="BG259" s="203">
        <f t="shared" si="36"/>
        <v>0</v>
      </c>
      <c r="BH259" s="203">
        <f t="shared" si="37"/>
        <v>0</v>
      </c>
      <c r="BI259" s="203">
        <f t="shared" si="38"/>
        <v>0</v>
      </c>
      <c r="BJ259" s="24" t="s">
        <v>79</v>
      </c>
      <c r="BK259" s="203">
        <f t="shared" si="39"/>
        <v>0</v>
      </c>
      <c r="BL259" s="24" t="s">
        <v>559</v>
      </c>
      <c r="BM259" s="24" t="s">
        <v>3523</v>
      </c>
    </row>
    <row r="260" spans="2:65" s="1" customFormat="1" ht="16.5" customHeight="1">
      <c r="B260" s="41"/>
      <c r="C260" s="192" t="s">
        <v>936</v>
      </c>
      <c r="D260" s="192" t="s">
        <v>182</v>
      </c>
      <c r="E260" s="193" t="s">
        <v>346</v>
      </c>
      <c r="F260" s="194" t="s">
        <v>3524</v>
      </c>
      <c r="G260" s="195" t="s">
        <v>671</v>
      </c>
      <c r="H260" s="196">
        <v>1</v>
      </c>
      <c r="I260" s="197"/>
      <c r="J260" s="198">
        <f t="shared" si="30"/>
        <v>0</v>
      </c>
      <c r="K260" s="194" t="s">
        <v>23</v>
      </c>
      <c r="L260" s="61"/>
      <c r="M260" s="199" t="s">
        <v>23</v>
      </c>
      <c r="N260" s="200" t="s">
        <v>43</v>
      </c>
      <c r="O260" s="42"/>
      <c r="P260" s="201">
        <f t="shared" si="31"/>
        <v>0</v>
      </c>
      <c r="Q260" s="201">
        <v>0</v>
      </c>
      <c r="R260" s="201">
        <f t="shared" si="32"/>
        <v>0</v>
      </c>
      <c r="S260" s="201">
        <v>0</v>
      </c>
      <c r="T260" s="202">
        <f t="shared" si="33"/>
        <v>0</v>
      </c>
      <c r="AR260" s="24" t="s">
        <v>559</v>
      </c>
      <c r="AT260" s="24" t="s">
        <v>182</v>
      </c>
      <c r="AU260" s="24" t="s">
        <v>81</v>
      </c>
      <c r="AY260" s="24" t="s">
        <v>180</v>
      </c>
      <c r="BE260" s="203">
        <f t="shared" si="34"/>
        <v>0</v>
      </c>
      <c r="BF260" s="203">
        <f t="shared" si="35"/>
        <v>0</v>
      </c>
      <c r="BG260" s="203">
        <f t="shared" si="36"/>
        <v>0</v>
      </c>
      <c r="BH260" s="203">
        <f t="shared" si="37"/>
        <v>0</v>
      </c>
      <c r="BI260" s="203">
        <f t="shared" si="38"/>
        <v>0</v>
      </c>
      <c r="BJ260" s="24" t="s">
        <v>79</v>
      </c>
      <c r="BK260" s="203">
        <f t="shared" si="39"/>
        <v>0</v>
      </c>
      <c r="BL260" s="24" t="s">
        <v>559</v>
      </c>
      <c r="BM260" s="24" t="s">
        <v>3525</v>
      </c>
    </row>
    <row r="261" spans="2:65" s="1" customFormat="1" ht="16.5" customHeight="1">
      <c r="B261" s="41"/>
      <c r="C261" s="192" t="s">
        <v>940</v>
      </c>
      <c r="D261" s="192" t="s">
        <v>182</v>
      </c>
      <c r="E261" s="193" t="s">
        <v>351</v>
      </c>
      <c r="F261" s="194" t="s">
        <v>3526</v>
      </c>
      <c r="G261" s="195" t="s">
        <v>671</v>
      </c>
      <c r="H261" s="196">
        <v>6</v>
      </c>
      <c r="I261" s="197"/>
      <c r="J261" s="198">
        <f t="shared" si="30"/>
        <v>0</v>
      </c>
      <c r="K261" s="194" t="s">
        <v>23</v>
      </c>
      <c r="L261" s="61"/>
      <c r="M261" s="199" t="s">
        <v>23</v>
      </c>
      <c r="N261" s="200" t="s">
        <v>43</v>
      </c>
      <c r="O261" s="42"/>
      <c r="P261" s="201">
        <f t="shared" si="31"/>
        <v>0</v>
      </c>
      <c r="Q261" s="201">
        <v>0</v>
      </c>
      <c r="R261" s="201">
        <f t="shared" si="32"/>
        <v>0</v>
      </c>
      <c r="S261" s="201">
        <v>0</v>
      </c>
      <c r="T261" s="202">
        <f t="shared" si="33"/>
        <v>0</v>
      </c>
      <c r="AR261" s="24" t="s">
        <v>559</v>
      </c>
      <c r="AT261" s="24" t="s">
        <v>182</v>
      </c>
      <c r="AU261" s="24" t="s">
        <v>81</v>
      </c>
      <c r="AY261" s="24" t="s">
        <v>180</v>
      </c>
      <c r="BE261" s="203">
        <f t="shared" si="34"/>
        <v>0</v>
      </c>
      <c r="BF261" s="203">
        <f t="shared" si="35"/>
        <v>0</v>
      </c>
      <c r="BG261" s="203">
        <f t="shared" si="36"/>
        <v>0</v>
      </c>
      <c r="BH261" s="203">
        <f t="shared" si="37"/>
        <v>0</v>
      </c>
      <c r="BI261" s="203">
        <f t="shared" si="38"/>
        <v>0</v>
      </c>
      <c r="BJ261" s="24" t="s">
        <v>79</v>
      </c>
      <c r="BK261" s="203">
        <f t="shared" si="39"/>
        <v>0</v>
      </c>
      <c r="BL261" s="24" t="s">
        <v>559</v>
      </c>
      <c r="BM261" s="24" t="s">
        <v>3527</v>
      </c>
    </row>
    <row r="262" spans="2:65" s="1" customFormat="1" ht="16.5" customHeight="1">
      <c r="B262" s="41"/>
      <c r="C262" s="192" t="s">
        <v>947</v>
      </c>
      <c r="D262" s="192" t="s">
        <v>182</v>
      </c>
      <c r="E262" s="193" t="s">
        <v>361</v>
      </c>
      <c r="F262" s="194" t="s">
        <v>3528</v>
      </c>
      <c r="G262" s="195" t="s">
        <v>671</v>
      </c>
      <c r="H262" s="196">
        <v>17</v>
      </c>
      <c r="I262" s="197"/>
      <c r="J262" s="198">
        <f aca="true" t="shared" si="40" ref="J262:J293">ROUND(I262*H262,2)</f>
        <v>0</v>
      </c>
      <c r="K262" s="194" t="s">
        <v>23</v>
      </c>
      <c r="L262" s="61"/>
      <c r="M262" s="199" t="s">
        <v>23</v>
      </c>
      <c r="N262" s="200" t="s">
        <v>43</v>
      </c>
      <c r="O262" s="42"/>
      <c r="P262" s="201">
        <f aca="true" t="shared" si="41" ref="P262:P293">O262*H262</f>
        <v>0</v>
      </c>
      <c r="Q262" s="201">
        <v>0</v>
      </c>
      <c r="R262" s="201">
        <f aca="true" t="shared" si="42" ref="R262:R293">Q262*H262</f>
        <v>0</v>
      </c>
      <c r="S262" s="201">
        <v>0</v>
      </c>
      <c r="T262" s="202">
        <f aca="true" t="shared" si="43" ref="T262:T293">S262*H262</f>
        <v>0</v>
      </c>
      <c r="AR262" s="24" t="s">
        <v>559</v>
      </c>
      <c r="AT262" s="24" t="s">
        <v>182</v>
      </c>
      <c r="AU262" s="24" t="s">
        <v>81</v>
      </c>
      <c r="AY262" s="24" t="s">
        <v>180</v>
      </c>
      <c r="BE262" s="203">
        <f aca="true" t="shared" si="44" ref="BE262:BE294">IF(N262="základní",J262,0)</f>
        <v>0</v>
      </c>
      <c r="BF262" s="203">
        <f aca="true" t="shared" si="45" ref="BF262:BF294">IF(N262="snížená",J262,0)</f>
        <v>0</v>
      </c>
      <c r="BG262" s="203">
        <f aca="true" t="shared" si="46" ref="BG262:BG294">IF(N262="zákl. přenesená",J262,0)</f>
        <v>0</v>
      </c>
      <c r="BH262" s="203">
        <f aca="true" t="shared" si="47" ref="BH262:BH294">IF(N262="sníž. přenesená",J262,0)</f>
        <v>0</v>
      </c>
      <c r="BI262" s="203">
        <f aca="true" t="shared" si="48" ref="BI262:BI294">IF(N262="nulová",J262,0)</f>
        <v>0</v>
      </c>
      <c r="BJ262" s="24" t="s">
        <v>79</v>
      </c>
      <c r="BK262" s="203">
        <f aca="true" t="shared" si="49" ref="BK262:BK294">ROUND(I262*H262,2)</f>
        <v>0</v>
      </c>
      <c r="BL262" s="24" t="s">
        <v>559</v>
      </c>
      <c r="BM262" s="24" t="s">
        <v>3529</v>
      </c>
    </row>
    <row r="263" spans="2:65" s="1" customFormat="1" ht="16.5" customHeight="1">
      <c r="B263" s="41"/>
      <c r="C263" s="192" t="s">
        <v>951</v>
      </c>
      <c r="D263" s="192" t="s">
        <v>182</v>
      </c>
      <c r="E263" s="193" t="s">
        <v>365</v>
      </c>
      <c r="F263" s="194" t="s">
        <v>3530</v>
      </c>
      <c r="G263" s="195" t="s">
        <v>671</v>
      </c>
      <c r="H263" s="196">
        <v>10</v>
      </c>
      <c r="I263" s="197"/>
      <c r="J263" s="198">
        <f t="shared" si="40"/>
        <v>0</v>
      </c>
      <c r="K263" s="194" t="s">
        <v>23</v>
      </c>
      <c r="L263" s="61"/>
      <c r="M263" s="199" t="s">
        <v>23</v>
      </c>
      <c r="N263" s="200" t="s">
        <v>43</v>
      </c>
      <c r="O263" s="42"/>
      <c r="P263" s="201">
        <f t="shared" si="41"/>
        <v>0</v>
      </c>
      <c r="Q263" s="201">
        <v>0</v>
      </c>
      <c r="R263" s="201">
        <f t="shared" si="42"/>
        <v>0</v>
      </c>
      <c r="S263" s="201">
        <v>0</v>
      </c>
      <c r="T263" s="202">
        <f t="shared" si="43"/>
        <v>0</v>
      </c>
      <c r="AR263" s="24" t="s">
        <v>559</v>
      </c>
      <c r="AT263" s="24" t="s">
        <v>182</v>
      </c>
      <c r="AU263" s="24" t="s">
        <v>81</v>
      </c>
      <c r="AY263" s="24" t="s">
        <v>180</v>
      </c>
      <c r="BE263" s="203">
        <f t="shared" si="44"/>
        <v>0</v>
      </c>
      <c r="BF263" s="203">
        <f t="shared" si="45"/>
        <v>0</v>
      </c>
      <c r="BG263" s="203">
        <f t="shared" si="46"/>
        <v>0</v>
      </c>
      <c r="BH263" s="203">
        <f t="shared" si="47"/>
        <v>0</v>
      </c>
      <c r="BI263" s="203">
        <f t="shared" si="48"/>
        <v>0</v>
      </c>
      <c r="BJ263" s="24" t="s">
        <v>79</v>
      </c>
      <c r="BK263" s="203">
        <f t="shared" si="49"/>
        <v>0</v>
      </c>
      <c r="BL263" s="24" t="s">
        <v>559</v>
      </c>
      <c r="BM263" s="24" t="s">
        <v>3531</v>
      </c>
    </row>
    <row r="264" spans="2:65" s="1" customFormat="1" ht="16.5" customHeight="1">
      <c r="B264" s="41"/>
      <c r="C264" s="192" t="s">
        <v>957</v>
      </c>
      <c r="D264" s="192" t="s">
        <v>182</v>
      </c>
      <c r="E264" s="193" t="s">
        <v>375</v>
      </c>
      <c r="F264" s="194" t="s">
        <v>3532</v>
      </c>
      <c r="G264" s="195" t="s">
        <v>671</v>
      </c>
      <c r="H264" s="196">
        <v>11</v>
      </c>
      <c r="I264" s="197"/>
      <c r="J264" s="198">
        <f t="shared" si="40"/>
        <v>0</v>
      </c>
      <c r="K264" s="194" t="s">
        <v>23</v>
      </c>
      <c r="L264" s="61"/>
      <c r="M264" s="199" t="s">
        <v>23</v>
      </c>
      <c r="N264" s="200" t="s">
        <v>43</v>
      </c>
      <c r="O264" s="42"/>
      <c r="P264" s="201">
        <f t="shared" si="41"/>
        <v>0</v>
      </c>
      <c r="Q264" s="201">
        <v>0</v>
      </c>
      <c r="R264" s="201">
        <f t="shared" si="42"/>
        <v>0</v>
      </c>
      <c r="S264" s="201">
        <v>0</v>
      </c>
      <c r="T264" s="202">
        <f t="shared" si="43"/>
        <v>0</v>
      </c>
      <c r="AR264" s="24" t="s">
        <v>559</v>
      </c>
      <c r="AT264" s="24" t="s">
        <v>182</v>
      </c>
      <c r="AU264" s="24" t="s">
        <v>81</v>
      </c>
      <c r="AY264" s="24" t="s">
        <v>180</v>
      </c>
      <c r="BE264" s="203">
        <f t="shared" si="44"/>
        <v>0</v>
      </c>
      <c r="BF264" s="203">
        <f t="shared" si="45"/>
        <v>0</v>
      </c>
      <c r="BG264" s="203">
        <f t="shared" si="46"/>
        <v>0</v>
      </c>
      <c r="BH264" s="203">
        <f t="shared" si="47"/>
        <v>0</v>
      </c>
      <c r="BI264" s="203">
        <f t="shared" si="48"/>
        <v>0</v>
      </c>
      <c r="BJ264" s="24" t="s">
        <v>79</v>
      </c>
      <c r="BK264" s="203">
        <f t="shared" si="49"/>
        <v>0</v>
      </c>
      <c r="BL264" s="24" t="s">
        <v>559</v>
      </c>
      <c r="BM264" s="24" t="s">
        <v>3533</v>
      </c>
    </row>
    <row r="265" spans="2:65" s="1" customFormat="1" ht="16.5" customHeight="1">
      <c r="B265" s="41"/>
      <c r="C265" s="192" t="s">
        <v>961</v>
      </c>
      <c r="D265" s="192" t="s">
        <v>182</v>
      </c>
      <c r="E265" s="193" t="s">
        <v>379</v>
      </c>
      <c r="F265" s="194" t="s">
        <v>3534</v>
      </c>
      <c r="G265" s="195" t="s">
        <v>671</v>
      </c>
      <c r="H265" s="196">
        <v>21</v>
      </c>
      <c r="I265" s="197"/>
      <c r="J265" s="198">
        <f t="shared" si="40"/>
        <v>0</v>
      </c>
      <c r="K265" s="194" t="s">
        <v>23</v>
      </c>
      <c r="L265" s="61"/>
      <c r="M265" s="199" t="s">
        <v>23</v>
      </c>
      <c r="N265" s="200" t="s">
        <v>43</v>
      </c>
      <c r="O265" s="42"/>
      <c r="P265" s="201">
        <f t="shared" si="41"/>
        <v>0</v>
      </c>
      <c r="Q265" s="201">
        <v>0</v>
      </c>
      <c r="R265" s="201">
        <f t="shared" si="42"/>
        <v>0</v>
      </c>
      <c r="S265" s="201">
        <v>0</v>
      </c>
      <c r="T265" s="202">
        <f t="shared" si="43"/>
        <v>0</v>
      </c>
      <c r="AR265" s="24" t="s">
        <v>559</v>
      </c>
      <c r="AT265" s="24" t="s">
        <v>182</v>
      </c>
      <c r="AU265" s="24" t="s">
        <v>81</v>
      </c>
      <c r="AY265" s="24" t="s">
        <v>180</v>
      </c>
      <c r="BE265" s="203">
        <f t="shared" si="44"/>
        <v>0</v>
      </c>
      <c r="BF265" s="203">
        <f t="shared" si="45"/>
        <v>0</v>
      </c>
      <c r="BG265" s="203">
        <f t="shared" si="46"/>
        <v>0</v>
      </c>
      <c r="BH265" s="203">
        <f t="shared" si="47"/>
        <v>0</v>
      </c>
      <c r="BI265" s="203">
        <f t="shared" si="48"/>
        <v>0</v>
      </c>
      <c r="BJ265" s="24" t="s">
        <v>79</v>
      </c>
      <c r="BK265" s="203">
        <f t="shared" si="49"/>
        <v>0</v>
      </c>
      <c r="BL265" s="24" t="s">
        <v>559</v>
      </c>
      <c r="BM265" s="24" t="s">
        <v>3535</v>
      </c>
    </row>
    <row r="266" spans="2:65" s="1" customFormat="1" ht="16.5" customHeight="1">
      <c r="B266" s="41"/>
      <c r="C266" s="192" t="s">
        <v>966</v>
      </c>
      <c r="D266" s="192" t="s">
        <v>182</v>
      </c>
      <c r="E266" s="193" t="s">
        <v>385</v>
      </c>
      <c r="F266" s="194" t="s">
        <v>3536</v>
      </c>
      <c r="G266" s="195" t="s">
        <v>671</v>
      </c>
      <c r="H266" s="196">
        <v>9</v>
      </c>
      <c r="I266" s="197"/>
      <c r="J266" s="198">
        <f t="shared" si="40"/>
        <v>0</v>
      </c>
      <c r="K266" s="194" t="s">
        <v>23</v>
      </c>
      <c r="L266" s="61"/>
      <c r="M266" s="199" t="s">
        <v>23</v>
      </c>
      <c r="N266" s="200" t="s">
        <v>43</v>
      </c>
      <c r="O266" s="42"/>
      <c r="P266" s="201">
        <f t="shared" si="41"/>
        <v>0</v>
      </c>
      <c r="Q266" s="201">
        <v>0</v>
      </c>
      <c r="R266" s="201">
        <f t="shared" si="42"/>
        <v>0</v>
      </c>
      <c r="S266" s="201">
        <v>0</v>
      </c>
      <c r="T266" s="202">
        <f t="shared" si="43"/>
        <v>0</v>
      </c>
      <c r="AR266" s="24" t="s">
        <v>559</v>
      </c>
      <c r="AT266" s="24" t="s">
        <v>182</v>
      </c>
      <c r="AU266" s="24" t="s">
        <v>81</v>
      </c>
      <c r="AY266" s="24" t="s">
        <v>180</v>
      </c>
      <c r="BE266" s="203">
        <f t="shared" si="44"/>
        <v>0</v>
      </c>
      <c r="BF266" s="203">
        <f t="shared" si="45"/>
        <v>0</v>
      </c>
      <c r="BG266" s="203">
        <f t="shared" si="46"/>
        <v>0</v>
      </c>
      <c r="BH266" s="203">
        <f t="shared" si="47"/>
        <v>0</v>
      </c>
      <c r="BI266" s="203">
        <f t="shared" si="48"/>
        <v>0</v>
      </c>
      <c r="BJ266" s="24" t="s">
        <v>79</v>
      </c>
      <c r="BK266" s="203">
        <f t="shared" si="49"/>
        <v>0</v>
      </c>
      <c r="BL266" s="24" t="s">
        <v>559</v>
      </c>
      <c r="BM266" s="24" t="s">
        <v>3537</v>
      </c>
    </row>
    <row r="267" spans="2:65" s="1" customFormat="1" ht="16.5" customHeight="1">
      <c r="B267" s="41"/>
      <c r="C267" s="192" t="s">
        <v>972</v>
      </c>
      <c r="D267" s="192" t="s">
        <v>182</v>
      </c>
      <c r="E267" s="193" t="s">
        <v>390</v>
      </c>
      <c r="F267" s="194" t="s">
        <v>3538</v>
      </c>
      <c r="G267" s="195" t="s">
        <v>671</v>
      </c>
      <c r="H267" s="196">
        <v>9</v>
      </c>
      <c r="I267" s="197"/>
      <c r="J267" s="198">
        <f t="shared" si="40"/>
        <v>0</v>
      </c>
      <c r="K267" s="194" t="s">
        <v>23</v>
      </c>
      <c r="L267" s="61"/>
      <c r="M267" s="199" t="s">
        <v>23</v>
      </c>
      <c r="N267" s="200" t="s">
        <v>43</v>
      </c>
      <c r="O267" s="42"/>
      <c r="P267" s="201">
        <f t="shared" si="41"/>
        <v>0</v>
      </c>
      <c r="Q267" s="201">
        <v>0</v>
      </c>
      <c r="R267" s="201">
        <f t="shared" si="42"/>
        <v>0</v>
      </c>
      <c r="S267" s="201">
        <v>0</v>
      </c>
      <c r="T267" s="202">
        <f t="shared" si="43"/>
        <v>0</v>
      </c>
      <c r="AR267" s="24" t="s">
        <v>559</v>
      </c>
      <c r="AT267" s="24" t="s">
        <v>182</v>
      </c>
      <c r="AU267" s="24" t="s">
        <v>81</v>
      </c>
      <c r="AY267" s="24" t="s">
        <v>180</v>
      </c>
      <c r="BE267" s="203">
        <f t="shared" si="44"/>
        <v>0</v>
      </c>
      <c r="BF267" s="203">
        <f t="shared" si="45"/>
        <v>0</v>
      </c>
      <c r="BG267" s="203">
        <f t="shared" si="46"/>
        <v>0</v>
      </c>
      <c r="BH267" s="203">
        <f t="shared" si="47"/>
        <v>0</v>
      </c>
      <c r="BI267" s="203">
        <f t="shared" si="48"/>
        <v>0</v>
      </c>
      <c r="BJ267" s="24" t="s">
        <v>79</v>
      </c>
      <c r="BK267" s="203">
        <f t="shared" si="49"/>
        <v>0</v>
      </c>
      <c r="BL267" s="24" t="s">
        <v>559</v>
      </c>
      <c r="BM267" s="24" t="s">
        <v>3539</v>
      </c>
    </row>
    <row r="268" spans="2:65" s="1" customFormat="1" ht="16.5" customHeight="1">
      <c r="B268" s="41"/>
      <c r="C268" s="192" t="s">
        <v>976</v>
      </c>
      <c r="D268" s="192" t="s">
        <v>182</v>
      </c>
      <c r="E268" s="193" t="s">
        <v>396</v>
      </c>
      <c r="F268" s="194" t="s">
        <v>3540</v>
      </c>
      <c r="G268" s="195" t="s">
        <v>671</v>
      </c>
      <c r="H268" s="196">
        <v>15</v>
      </c>
      <c r="I268" s="197"/>
      <c r="J268" s="198">
        <f t="shared" si="40"/>
        <v>0</v>
      </c>
      <c r="K268" s="194" t="s">
        <v>23</v>
      </c>
      <c r="L268" s="61"/>
      <c r="M268" s="199" t="s">
        <v>23</v>
      </c>
      <c r="N268" s="200" t="s">
        <v>43</v>
      </c>
      <c r="O268" s="42"/>
      <c r="P268" s="201">
        <f t="shared" si="41"/>
        <v>0</v>
      </c>
      <c r="Q268" s="201">
        <v>0</v>
      </c>
      <c r="R268" s="201">
        <f t="shared" si="42"/>
        <v>0</v>
      </c>
      <c r="S268" s="201">
        <v>0</v>
      </c>
      <c r="T268" s="202">
        <f t="shared" si="43"/>
        <v>0</v>
      </c>
      <c r="AR268" s="24" t="s">
        <v>559</v>
      </c>
      <c r="AT268" s="24" t="s">
        <v>182</v>
      </c>
      <c r="AU268" s="24" t="s">
        <v>81</v>
      </c>
      <c r="AY268" s="24" t="s">
        <v>180</v>
      </c>
      <c r="BE268" s="203">
        <f t="shared" si="44"/>
        <v>0</v>
      </c>
      <c r="BF268" s="203">
        <f t="shared" si="45"/>
        <v>0</v>
      </c>
      <c r="BG268" s="203">
        <f t="shared" si="46"/>
        <v>0</v>
      </c>
      <c r="BH268" s="203">
        <f t="shared" si="47"/>
        <v>0</v>
      </c>
      <c r="BI268" s="203">
        <f t="shared" si="48"/>
        <v>0</v>
      </c>
      <c r="BJ268" s="24" t="s">
        <v>79</v>
      </c>
      <c r="BK268" s="203">
        <f t="shared" si="49"/>
        <v>0</v>
      </c>
      <c r="BL268" s="24" t="s">
        <v>559</v>
      </c>
      <c r="BM268" s="24" t="s">
        <v>3541</v>
      </c>
    </row>
    <row r="269" spans="2:65" s="1" customFormat="1" ht="16.5" customHeight="1">
      <c r="B269" s="41"/>
      <c r="C269" s="192" t="s">
        <v>983</v>
      </c>
      <c r="D269" s="192" t="s">
        <v>182</v>
      </c>
      <c r="E269" s="193" t="s">
        <v>403</v>
      </c>
      <c r="F269" s="194" t="s">
        <v>3542</v>
      </c>
      <c r="G269" s="195" t="s">
        <v>671</v>
      </c>
      <c r="H269" s="196">
        <v>48</v>
      </c>
      <c r="I269" s="197"/>
      <c r="J269" s="198">
        <f t="shared" si="40"/>
        <v>0</v>
      </c>
      <c r="K269" s="194" t="s">
        <v>23</v>
      </c>
      <c r="L269" s="61"/>
      <c r="M269" s="199" t="s">
        <v>23</v>
      </c>
      <c r="N269" s="200" t="s">
        <v>43</v>
      </c>
      <c r="O269" s="42"/>
      <c r="P269" s="201">
        <f t="shared" si="41"/>
        <v>0</v>
      </c>
      <c r="Q269" s="201">
        <v>0</v>
      </c>
      <c r="R269" s="201">
        <f t="shared" si="42"/>
        <v>0</v>
      </c>
      <c r="S269" s="201">
        <v>0</v>
      </c>
      <c r="T269" s="202">
        <f t="shared" si="43"/>
        <v>0</v>
      </c>
      <c r="AR269" s="24" t="s">
        <v>559</v>
      </c>
      <c r="AT269" s="24" t="s">
        <v>182</v>
      </c>
      <c r="AU269" s="24" t="s">
        <v>81</v>
      </c>
      <c r="AY269" s="24" t="s">
        <v>180</v>
      </c>
      <c r="BE269" s="203">
        <f t="shared" si="44"/>
        <v>0</v>
      </c>
      <c r="BF269" s="203">
        <f t="shared" si="45"/>
        <v>0</v>
      </c>
      <c r="BG269" s="203">
        <f t="shared" si="46"/>
        <v>0</v>
      </c>
      <c r="BH269" s="203">
        <f t="shared" si="47"/>
        <v>0</v>
      </c>
      <c r="BI269" s="203">
        <f t="shared" si="48"/>
        <v>0</v>
      </c>
      <c r="BJ269" s="24" t="s">
        <v>79</v>
      </c>
      <c r="BK269" s="203">
        <f t="shared" si="49"/>
        <v>0</v>
      </c>
      <c r="BL269" s="24" t="s">
        <v>559</v>
      </c>
      <c r="BM269" s="24" t="s">
        <v>3543</v>
      </c>
    </row>
    <row r="270" spans="2:65" s="1" customFormat="1" ht="16.5" customHeight="1">
      <c r="B270" s="41"/>
      <c r="C270" s="192" t="s">
        <v>988</v>
      </c>
      <c r="D270" s="192" t="s">
        <v>182</v>
      </c>
      <c r="E270" s="193" t="s">
        <v>408</v>
      </c>
      <c r="F270" s="194" t="s">
        <v>3544</v>
      </c>
      <c r="G270" s="195" t="s">
        <v>671</v>
      </c>
      <c r="H270" s="196">
        <v>2</v>
      </c>
      <c r="I270" s="197"/>
      <c r="J270" s="198">
        <f t="shared" si="40"/>
        <v>0</v>
      </c>
      <c r="K270" s="194" t="s">
        <v>23</v>
      </c>
      <c r="L270" s="61"/>
      <c r="M270" s="199" t="s">
        <v>23</v>
      </c>
      <c r="N270" s="200" t="s">
        <v>43</v>
      </c>
      <c r="O270" s="42"/>
      <c r="P270" s="201">
        <f t="shared" si="41"/>
        <v>0</v>
      </c>
      <c r="Q270" s="201">
        <v>0</v>
      </c>
      <c r="R270" s="201">
        <f t="shared" si="42"/>
        <v>0</v>
      </c>
      <c r="S270" s="201">
        <v>0</v>
      </c>
      <c r="T270" s="202">
        <f t="shared" si="43"/>
        <v>0</v>
      </c>
      <c r="AR270" s="24" t="s">
        <v>559</v>
      </c>
      <c r="AT270" s="24" t="s">
        <v>182</v>
      </c>
      <c r="AU270" s="24" t="s">
        <v>81</v>
      </c>
      <c r="AY270" s="24" t="s">
        <v>180</v>
      </c>
      <c r="BE270" s="203">
        <f t="shared" si="44"/>
        <v>0</v>
      </c>
      <c r="BF270" s="203">
        <f t="shared" si="45"/>
        <v>0</v>
      </c>
      <c r="BG270" s="203">
        <f t="shared" si="46"/>
        <v>0</v>
      </c>
      <c r="BH270" s="203">
        <f t="shared" si="47"/>
        <v>0</v>
      </c>
      <c r="BI270" s="203">
        <f t="shared" si="48"/>
        <v>0</v>
      </c>
      <c r="BJ270" s="24" t="s">
        <v>79</v>
      </c>
      <c r="BK270" s="203">
        <f t="shared" si="49"/>
        <v>0</v>
      </c>
      <c r="BL270" s="24" t="s">
        <v>559</v>
      </c>
      <c r="BM270" s="24" t="s">
        <v>3545</v>
      </c>
    </row>
    <row r="271" spans="2:65" s="1" customFormat="1" ht="16.5" customHeight="1">
      <c r="B271" s="41"/>
      <c r="C271" s="192" t="s">
        <v>993</v>
      </c>
      <c r="D271" s="192" t="s">
        <v>182</v>
      </c>
      <c r="E271" s="193" t="s">
        <v>416</v>
      </c>
      <c r="F271" s="194" t="s">
        <v>3546</v>
      </c>
      <c r="G271" s="195" t="s">
        <v>215</v>
      </c>
      <c r="H271" s="196">
        <v>80</v>
      </c>
      <c r="I271" s="197"/>
      <c r="J271" s="198">
        <f t="shared" si="40"/>
        <v>0</v>
      </c>
      <c r="K271" s="194" t="s">
        <v>23</v>
      </c>
      <c r="L271" s="61"/>
      <c r="M271" s="199" t="s">
        <v>23</v>
      </c>
      <c r="N271" s="200" t="s">
        <v>43</v>
      </c>
      <c r="O271" s="42"/>
      <c r="P271" s="201">
        <f t="shared" si="41"/>
        <v>0</v>
      </c>
      <c r="Q271" s="201">
        <v>0</v>
      </c>
      <c r="R271" s="201">
        <f t="shared" si="42"/>
        <v>0</v>
      </c>
      <c r="S271" s="201">
        <v>0</v>
      </c>
      <c r="T271" s="202">
        <f t="shared" si="43"/>
        <v>0</v>
      </c>
      <c r="AR271" s="24" t="s">
        <v>559</v>
      </c>
      <c r="AT271" s="24" t="s">
        <v>182</v>
      </c>
      <c r="AU271" s="24" t="s">
        <v>81</v>
      </c>
      <c r="AY271" s="24" t="s">
        <v>180</v>
      </c>
      <c r="BE271" s="203">
        <f t="shared" si="44"/>
        <v>0</v>
      </c>
      <c r="BF271" s="203">
        <f t="shared" si="45"/>
        <v>0</v>
      </c>
      <c r="BG271" s="203">
        <f t="shared" si="46"/>
        <v>0</v>
      </c>
      <c r="BH271" s="203">
        <f t="shared" si="47"/>
        <v>0</v>
      </c>
      <c r="BI271" s="203">
        <f t="shared" si="48"/>
        <v>0</v>
      </c>
      <c r="BJ271" s="24" t="s">
        <v>79</v>
      </c>
      <c r="BK271" s="203">
        <f t="shared" si="49"/>
        <v>0</v>
      </c>
      <c r="BL271" s="24" t="s">
        <v>559</v>
      </c>
      <c r="BM271" s="24" t="s">
        <v>3547</v>
      </c>
    </row>
    <row r="272" spans="2:65" s="1" customFormat="1" ht="16.5" customHeight="1">
      <c r="B272" s="41"/>
      <c r="C272" s="192" t="s">
        <v>998</v>
      </c>
      <c r="D272" s="192" t="s">
        <v>182</v>
      </c>
      <c r="E272" s="193" t="s">
        <v>421</v>
      </c>
      <c r="F272" s="194" t="s">
        <v>3548</v>
      </c>
      <c r="G272" s="195" t="s">
        <v>215</v>
      </c>
      <c r="H272" s="196">
        <v>80</v>
      </c>
      <c r="I272" s="197"/>
      <c r="J272" s="198">
        <f t="shared" si="40"/>
        <v>0</v>
      </c>
      <c r="K272" s="194" t="s">
        <v>23</v>
      </c>
      <c r="L272" s="61"/>
      <c r="M272" s="199" t="s">
        <v>23</v>
      </c>
      <c r="N272" s="200" t="s">
        <v>43</v>
      </c>
      <c r="O272" s="42"/>
      <c r="P272" s="201">
        <f t="shared" si="41"/>
        <v>0</v>
      </c>
      <c r="Q272" s="201">
        <v>0</v>
      </c>
      <c r="R272" s="201">
        <f t="shared" si="42"/>
        <v>0</v>
      </c>
      <c r="S272" s="201">
        <v>0</v>
      </c>
      <c r="T272" s="202">
        <f t="shared" si="43"/>
        <v>0</v>
      </c>
      <c r="AR272" s="24" t="s">
        <v>559</v>
      </c>
      <c r="AT272" s="24" t="s">
        <v>182</v>
      </c>
      <c r="AU272" s="24" t="s">
        <v>81</v>
      </c>
      <c r="AY272" s="24" t="s">
        <v>180</v>
      </c>
      <c r="BE272" s="203">
        <f t="shared" si="44"/>
        <v>0</v>
      </c>
      <c r="BF272" s="203">
        <f t="shared" si="45"/>
        <v>0</v>
      </c>
      <c r="BG272" s="203">
        <f t="shared" si="46"/>
        <v>0</v>
      </c>
      <c r="BH272" s="203">
        <f t="shared" si="47"/>
        <v>0</v>
      </c>
      <c r="BI272" s="203">
        <f t="shared" si="48"/>
        <v>0</v>
      </c>
      <c r="BJ272" s="24" t="s">
        <v>79</v>
      </c>
      <c r="BK272" s="203">
        <f t="shared" si="49"/>
        <v>0</v>
      </c>
      <c r="BL272" s="24" t="s">
        <v>559</v>
      </c>
      <c r="BM272" s="24" t="s">
        <v>3549</v>
      </c>
    </row>
    <row r="273" spans="2:65" s="1" customFormat="1" ht="16.5" customHeight="1">
      <c r="B273" s="41"/>
      <c r="C273" s="192" t="s">
        <v>1003</v>
      </c>
      <c r="D273" s="192" t="s">
        <v>182</v>
      </c>
      <c r="E273" s="193" t="s">
        <v>427</v>
      </c>
      <c r="F273" s="194" t="s">
        <v>3550</v>
      </c>
      <c r="G273" s="195" t="s">
        <v>215</v>
      </c>
      <c r="H273" s="196">
        <v>60</v>
      </c>
      <c r="I273" s="197"/>
      <c r="J273" s="198">
        <f t="shared" si="40"/>
        <v>0</v>
      </c>
      <c r="K273" s="194" t="s">
        <v>23</v>
      </c>
      <c r="L273" s="61"/>
      <c r="M273" s="199" t="s">
        <v>23</v>
      </c>
      <c r="N273" s="200" t="s">
        <v>43</v>
      </c>
      <c r="O273" s="42"/>
      <c r="P273" s="201">
        <f t="shared" si="41"/>
        <v>0</v>
      </c>
      <c r="Q273" s="201">
        <v>0</v>
      </c>
      <c r="R273" s="201">
        <f t="shared" si="42"/>
        <v>0</v>
      </c>
      <c r="S273" s="201">
        <v>0</v>
      </c>
      <c r="T273" s="202">
        <f t="shared" si="43"/>
        <v>0</v>
      </c>
      <c r="AR273" s="24" t="s">
        <v>559</v>
      </c>
      <c r="AT273" s="24" t="s">
        <v>182</v>
      </c>
      <c r="AU273" s="24" t="s">
        <v>81</v>
      </c>
      <c r="AY273" s="24" t="s">
        <v>180</v>
      </c>
      <c r="BE273" s="203">
        <f t="shared" si="44"/>
        <v>0</v>
      </c>
      <c r="BF273" s="203">
        <f t="shared" si="45"/>
        <v>0</v>
      </c>
      <c r="BG273" s="203">
        <f t="shared" si="46"/>
        <v>0</v>
      </c>
      <c r="BH273" s="203">
        <f t="shared" si="47"/>
        <v>0</v>
      </c>
      <c r="BI273" s="203">
        <f t="shared" si="48"/>
        <v>0</v>
      </c>
      <c r="BJ273" s="24" t="s">
        <v>79</v>
      </c>
      <c r="BK273" s="203">
        <f t="shared" si="49"/>
        <v>0</v>
      </c>
      <c r="BL273" s="24" t="s">
        <v>559</v>
      </c>
      <c r="BM273" s="24" t="s">
        <v>3551</v>
      </c>
    </row>
    <row r="274" spans="2:65" s="1" customFormat="1" ht="16.5" customHeight="1">
      <c r="B274" s="41"/>
      <c r="C274" s="192" t="s">
        <v>1008</v>
      </c>
      <c r="D274" s="192" t="s">
        <v>182</v>
      </c>
      <c r="E274" s="193" t="s">
        <v>432</v>
      </c>
      <c r="F274" s="194" t="s">
        <v>3550</v>
      </c>
      <c r="G274" s="195" t="s">
        <v>215</v>
      </c>
      <c r="H274" s="196">
        <v>90</v>
      </c>
      <c r="I274" s="197"/>
      <c r="J274" s="198">
        <f t="shared" si="40"/>
        <v>0</v>
      </c>
      <c r="K274" s="194" t="s">
        <v>23</v>
      </c>
      <c r="L274" s="61"/>
      <c r="M274" s="199" t="s">
        <v>23</v>
      </c>
      <c r="N274" s="200" t="s">
        <v>43</v>
      </c>
      <c r="O274" s="42"/>
      <c r="P274" s="201">
        <f t="shared" si="41"/>
        <v>0</v>
      </c>
      <c r="Q274" s="201">
        <v>0</v>
      </c>
      <c r="R274" s="201">
        <f t="shared" si="42"/>
        <v>0</v>
      </c>
      <c r="S274" s="201">
        <v>0</v>
      </c>
      <c r="T274" s="202">
        <f t="shared" si="43"/>
        <v>0</v>
      </c>
      <c r="AR274" s="24" t="s">
        <v>559</v>
      </c>
      <c r="AT274" s="24" t="s">
        <v>182</v>
      </c>
      <c r="AU274" s="24" t="s">
        <v>81</v>
      </c>
      <c r="AY274" s="24" t="s">
        <v>180</v>
      </c>
      <c r="BE274" s="203">
        <f t="shared" si="44"/>
        <v>0</v>
      </c>
      <c r="BF274" s="203">
        <f t="shared" si="45"/>
        <v>0</v>
      </c>
      <c r="BG274" s="203">
        <f t="shared" si="46"/>
        <v>0</v>
      </c>
      <c r="BH274" s="203">
        <f t="shared" si="47"/>
        <v>0</v>
      </c>
      <c r="BI274" s="203">
        <f t="shared" si="48"/>
        <v>0</v>
      </c>
      <c r="BJ274" s="24" t="s">
        <v>79</v>
      </c>
      <c r="BK274" s="203">
        <f t="shared" si="49"/>
        <v>0</v>
      </c>
      <c r="BL274" s="24" t="s">
        <v>559</v>
      </c>
      <c r="BM274" s="24" t="s">
        <v>3552</v>
      </c>
    </row>
    <row r="275" spans="2:65" s="1" customFormat="1" ht="16.5" customHeight="1">
      <c r="B275" s="41"/>
      <c r="C275" s="192" t="s">
        <v>1013</v>
      </c>
      <c r="D275" s="192" t="s">
        <v>182</v>
      </c>
      <c r="E275" s="193" t="s">
        <v>437</v>
      </c>
      <c r="F275" s="194" t="s">
        <v>3550</v>
      </c>
      <c r="G275" s="195" t="s">
        <v>215</v>
      </c>
      <c r="H275" s="196">
        <v>15</v>
      </c>
      <c r="I275" s="197"/>
      <c r="J275" s="198">
        <f t="shared" si="40"/>
        <v>0</v>
      </c>
      <c r="K275" s="194" t="s">
        <v>23</v>
      </c>
      <c r="L275" s="61"/>
      <c r="M275" s="199" t="s">
        <v>23</v>
      </c>
      <c r="N275" s="200" t="s">
        <v>43</v>
      </c>
      <c r="O275" s="42"/>
      <c r="P275" s="201">
        <f t="shared" si="41"/>
        <v>0</v>
      </c>
      <c r="Q275" s="201">
        <v>0</v>
      </c>
      <c r="R275" s="201">
        <f t="shared" si="42"/>
        <v>0</v>
      </c>
      <c r="S275" s="201">
        <v>0</v>
      </c>
      <c r="T275" s="202">
        <f t="shared" si="43"/>
        <v>0</v>
      </c>
      <c r="AR275" s="24" t="s">
        <v>559</v>
      </c>
      <c r="AT275" s="24" t="s">
        <v>182</v>
      </c>
      <c r="AU275" s="24" t="s">
        <v>81</v>
      </c>
      <c r="AY275" s="24" t="s">
        <v>180</v>
      </c>
      <c r="BE275" s="203">
        <f t="shared" si="44"/>
        <v>0</v>
      </c>
      <c r="BF275" s="203">
        <f t="shared" si="45"/>
        <v>0</v>
      </c>
      <c r="BG275" s="203">
        <f t="shared" si="46"/>
        <v>0</v>
      </c>
      <c r="BH275" s="203">
        <f t="shared" si="47"/>
        <v>0</v>
      </c>
      <c r="BI275" s="203">
        <f t="shared" si="48"/>
        <v>0</v>
      </c>
      <c r="BJ275" s="24" t="s">
        <v>79</v>
      </c>
      <c r="BK275" s="203">
        <f t="shared" si="49"/>
        <v>0</v>
      </c>
      <c r="BL275" s="24" t="s">
        <v>559</v>
      </c>
      <c r="BM275" s="24" t="s">
        <v>3553</v>
      </c>
    </row>
    <row r="276" spans="2:65" s="1" customFormat="1" ht="16.5" customHeight="1">
      <c r="B276" s="41"/>
      <c r="C276" s="192" t="s">
        <v>1018</v>
      </c>
      <c r="D276" s="192" t="s">
        <v>182</v>
      </c>
      <c r="E276" s="193" t="s">
        <v>441</v>
      </c>
      <c r="F276" s="194" t="s">
        <v>3554</v>
      </c>
      <c r="G276" s="195" t="s">
        <v>215</v>
      </c>
      <c r="H276" s="196">
        <v>170</v>
      </c>
      <c r="I276" s="197"/>
      <c r="J276" s="198">
        <f t="shared" si="40"/>
        <v>0</v>
      </c>
      <c r="K276" s="194" t="s">
        <v>23</v>
      </c>
      <c r="L276" s="61"/>
      <c r="M276" s="199" t="s">
        <v>23</v>
      </c>
      <c r="N276" s="200" t="s">
        <v>43</v>
      </c>
      <c r="O276" s="42"/>
      <c r="P276" s="201">
        <f t="shared" si="41"/>
        <v>0</v>
      </c>
      <c r="Q276" s="201">
        <v>0</v>
      </c>
      <c r="R276" s="201">
        <f t="shared" si="42"/>
        <v>0</v>
      </c>
      <c r="S276" s="201">
        <v>0</v>
      </c>
      <c r="T276" s="202">
        <f t="shared" si="43"/>
        <v>0</v>
      </c>
      <c r="AR276" s="24" t="s">
        <v>559</v>
      </c>
      <c r="AT276" s="24" t="s">
        <v>182</v>
      </c>
      <c r="AU276" s="24" t="s">
        <v>81</v>
      </c>
      <c r="AY276" s="24" t="s">
        <v>180</v>
      </c>
      <c r="BE276" s="203">
        <f t="shared" si="44"/>
        <v>0</v>
      </c>
      <c r="BF276" s="203">
        <f t="shared" si="45"/>
        <v>0</v>
      </c>
      <c r="BG276" s="203">
        <f t="shared" si="46"/>
        <v>0</v>
      </c>
      <c r="BH276" s="203">
        <f t="shared" si="47"/>
        <v>0</v>
      </c>
      <c r="BI276" s="203">
        <f t="shared" si="48"/>
        <v>0</v>
      </c>
      <c r="BJ276" s="24" t="s">
        <v>79</v>
      </c>
      <c r="BK276" s="203">
        <f t="shared" si="49"/>
        <v>0</v>
      </c>
      <c r="BL276" s="24" t="s">
        <v>559</v>
      </c>
      <c r="BM276" s="24" t="s">
        <v>3555</v>
      </c>
    </row>
    <row r="277" spans="2:65" s="1" customFormat="1" ht="16.5" customHeight="1">
      <c r="B277" s="41"/>
      <c r="C277" s="192" t="s">
        <v>1024</v>
      </c>
      <c r="D277" s="192" t="s">
        <v>182</v>
      </c>
      <c r="E277" s="193" t="s">
        <v>447</v>
      </c>
      <c r="F277" s="194" t="s">
        <v>3556</v>
      </c>
      <c r="G277" s="195" t="s">
        <v>671</v>
      </c>
      <c r="H277" s="196">
        <v>3</v>
      </c>
      <c r="I277" s="197"/>
      <c r="J277" s="198">
        <f t="shared" si="40"/>
        <v>0</v>
      </c>
      <c r="K277" s="194" t="s">
        <v>23</v>
      </c>
      <c r="L277" s="61"/>
      <c r="M277" s="199" t="s">
        <v>23</v>
      </c>
      <c r="N277" s="200" t="s">
        <v>43</v>
      </c>
      <c r="O277" s="42"/>
      <c r="P277" s="201">
        <f t="shared" si="41"/>
        <v>0</v>
      </c>
      <c r="Q277" s="201">
        <v>0</v>
      </c>
      <c r="R277" s="201">
        <f t="shared" si="42"/>
        <v>0</v>
      </c>
      <c r="S277" s="201">
        <v>0</v>
      </c>
      <c r="T277" s="202">
        <f t="shared" si="43"/>
        <v>0</v>
      </c>
      <c r="AR277" s="24" t="s">
        <v>559</v>
      </c>
      <c r="AT277" s="24" t="s">
        <v>182</v>
      </c>
      <c r="AU277" s="24" t="s">
        <v>81</v>
      </c>
      <c r="AY277" s="24" t="s">
        <v>180</v>
      </c>
      <c r="BE277" s="203">
        <f t="shared" si="44"/>
        <v>0</v>
      </c>
      <c r="BF277" s="203">
        <f t="shared" si="45"/>
        <v>0</v>
      </c>
      <c r="BG277" s="203">
        <f t="shared" si="46"/>
        <v>0</v>
      </c>
      <c r="BH277" s="203">
        <f t="shared" si="47"/>
        <v>0</v>
      </c>
      <c r="BI277" s="203">
        <f t="shared" si="48"/>
        <v>0</v>
      </c>
      <c r="BJ277" s="24" t="s">
        <v>79</v>
      </c>
      <c r="BK277" s="203">
        <f t="shared" si="49"/>
        <v>0</v>
      </c>
      <c r="BL277" s="24" t="s">
        <v>559</v>
      </c>
      <c r="BM277" s="24" t="s">
        <v>3557</v>
      </c>
    </row>
    <row r="278" spans="2:65" s="1" customFormat="1" ht="16.5" customHeight="1">
      <c r="B278" s="41"/>
      <c r="C278" s="192" t="s">
        <v>1029</v>
      </c>
      <c r="D278" s="192" t="s">
        <v>182</v>
      </c>
      <c r="E278" s="193" t="s">
        <v>452</v>
      </c>
      <c r="F278" s="194" t="s">
        <v>3558</v>
      </c>
      <c r="G278" s="195" t="s">
        <v>671</v>
      </c>
      <c r="H278" s="196">
        <v>126</v>
      </c>
      <c r="I278" s="197"/>
      <c r="J278" s="198">
        <f t="shared" si="40"/>
        <v>0</v>
      </c>
      <c r="K278" s="194" t="s">
        <v>23</v>
      </c>
      <c r="L278" s="61"/>
      <c r="M278" s="199" t="s">
        <v>23</v>
      </c>
      <c r="N278" s="200" t="s">
        <v>43</v>
      </c>
      <c r="O278" s="42"/>
      <c r="P278" s="201">
        <f t="shared" si="41"/>
        <v>0</v>
      </c>
      <c r="Q278" s="201">
        <v>0</v>
      </c>
      <c r="R278" s="201">
        <f t="shared" si="42"/>
        <v>0</v>
      </c>
      <c r="S278" s="201">
        <v>0</v>
      </c>
      <c r="T278" s="202">
        <f t="shared" si="43"/>
        <v>0</v>
      </c>
      <c r="AR278" s="24" t="s">
        <v>559</v>
      </c>
      <c r="AT278" s="24" t="s">
        <v>182</v>
      </c>
      <c r="AU278" s="24" t="s">
        <v>81</v>
      </c>
      <c r="AY278" s="24" t="s">
        <v>180</v>
      </c>
      <c r="BE278" s="203">
        <f t="shared" si="44"/>
        <v>0</v>
      </c>
      <c r="BF278" s="203">
        <f t="shared" si="45"/>
        <v>0</v>
      </c>
      <c r="BG278" s="203">
        <f t="shared" si="46"/>
        <v>0</v>
      </c>
      <c r="BH278" s="203">
        <f t="shared" si="47"/>
        <v>0</v>
      </c>
      <c r="BI278" s="203">
        <f t="shared" si="48"/>
        <v>0</v>
      </c>
      <c r="BJ278" s="24" t="s">
        <v>79</v>
      </c>
      <c r="BK278" s="203">
        <f t="shared" si="49"/>
        <v>0</v>
      </c>
      <c r="BL278" s="24" t="s">
        <v>559</v>
      </c>
      <c r="BM278" s="24" t="s">
        <v>3559</v>
      </c>
    </row>
    <row r="279" spans="2:65" s="1" customFormat="1" ht="16.5" customHeight="1">
      <c r="B279" s="41"/>
      <c r="C279" s="192" t="s">
        <v>1034</v>
      </c>
      <c r="D279" s="192" t="s">
        <v>182</v>
      </c>
      <c r="E279" s="193" t="s">
        <v>460</v>
      </c>
      <c r="F279" s="194" t="s">
        <v>3560</v>
      </c>
      <c r="G279" s="195" t="s">
        <v>671</v>
      </c>
      <c r="H279" s="196">
        <v>2</v>
      </c>
      <c r="I279" s="197"/>
      <c r="J279" s="198">
        <f t="shared" si="40"/>
        <v>0</v>
      </c>
      <c r="K279" s="194" t="s">
        <v>23</v>
      </c>
      <c r="L279" s="61"/>
      <c r="M279" s="199" t="s">
        <v>23</v>
      </c>
      <c r="N279" s="200" t="s">
        <v>43</v>
      </c>
      <c r="O279" s="42"/>
      <c r="P279" s="201">
        <f t="shared" si="41"/>
        <v>0</v>
      </c>
      <c r="Q279" s="201">
        <v>0</v>
      </c>
      <c r="R279" s="201">
        <f t="shared" si="42"/>
        <v>0</v>
      </c>
      <c r="S279" s="201">
        <v>0</v>
      </c>
      <c r="T279" s="202">
        <f t="shared" si="43"/>
        <v>0</v>
      </c>
      <c r="AR279" s="24" t="s">
        <v>559</v>
      </c>
      <c r="AT279" s="24" t="s">
        <v>182</v>
      </c>
      <c r="AU279" s="24" t="s">
        <v>81</v>
      </c>
      <c r="AY279" s="24" t="s">
        <v>180</v>
      </c>
      <c r="BE279" s="203">
        <f t="shared" si="44"/>
        <v>0</v>
      </c>
      <c r="BF279" s="203">
        <f t="shared" si="45"/>
        <v>0</v>
      </c>
      <c r="BG279" s="203">
        <f t="shared" si="46"/>
        <v>0</v>
      </c>
      <c r="BH279" s="203">
        <f t="shared" si="47"/>
        <v>0</v>
      </c>
      <c r="BI279" s="203">
        <f t="shared" si="48"/>
        <v>0</v>
      </c>
      <c r="BJ279" s="24" t="s">
        <v>79</v>
      </c>
      <c r="BK279" s="203">
        <f t="shared" si="49"/>
        <v>0</v>
      </c>
      <c r="BL279" s="24" t="s">
        <v>559</v>
      </c>
      <c r="BM279" s="24" t="s">
        <v>3561</v>
      </c>
    </row>
    <row r="280" spans="2:65" s="1" customFormat="1" ht="16.5" customHeight="1">
      <c r="B280" s="41"/>
      <c r="C280" s="192" t="s">
        <v>1040</v>
      </c>
      <c r="D280" s="192" t="s">
        <v>182</v>
      </c>
      <c r="E280" s="193" t="s">
        <v>475</v>
      </c>
      <c r="F280" s="194" t="s">
        <v>3562</v>
      </c>
      <c r="G280" s="195" t="s">
        <v>671</v>
      </c>
      <c r="H280" s="196">
        <v>34</v>
      </c>
      <c r="I280" s="197"/>
      <c r="J280" s="198">
        <f t="shared" si="40"/>
        <v>0</v>
      </c>
      <c r="K280" s="194" t="s">
        <v>23</v>
      </c>
      <c r="L280" s="61"/>
      <c r="M280" s="199" t="s">
        <v>23</v>
      </c>
      <c r="N280" s="200" t="s">
        <v>43</v>
      </c>
      <c r="O280" s="42"/>
      <c r="P280" s="201">
        <f t="shared" si="41"/>
        <v>0</v>
      </c>
      <c r="Q280" s="201">
        <v>0</v>
      </c>
      <c r="R280" s="201">
        <f t="shared" si="42"/>
        <v>0</v>
      </c>
      <c r="S280" s="201">
        <v>0</v>
      </c>
      <c r="T280" s="202">
        <f t="shared" si="43"/>
        <v>0</v>
      </c>
      <c r="AR280" s="24" t="s">
        <v>559</v>
      </c>
      <c r="AT280" s="24" t="s">
        <v>182</v>
      </c>
      <c r="AU280" s="24" t="s">
        <v>81</v>
      </c>
      <c r="AY280" s="24" t="s">
        <v>180</v>
      </c>
      <c r="BE280" s="203">
        <f t="shared" si="44"/>
        <v>0</v>
      </c>
      <c r="BF280" s="203">
        <f t="shared" si="45"/>
        <v>0</v>
      </c>
      <c r="BG280" s="203">
        <f t="shared" si="46"/>
        <v>0</v>
      </c>
      <c r="BH280" s="203">
        <f t="shared" si="47"/>
        <v>0</v>
      </c>
      <c r="BI280" s="203">
        <f t="shared" si="48"/>
        <v>0</v>
      </c>
      <c r="BJ280" s="24" t="s">
        <v>79</v>
      </c>
      <c r="BK280" s="203">
        <f t="shared" si="49"/>
        <v>0</v>
      </c>
      <c r="BL280" s="24" t="s">
        <v>559</v>
      </c>
      <c r="BM280" s="24" t="s">
        <v>3563</v>
      </c>
    </row>
    <row r="281" spans="2:65" s="1" customFormat="1" ht="16.5" customHeight="1">
      <c r="B281" s="41"/>
      <c r="C281" s="192" t="s">
        <v>1045</v>
      </c>
      <c r="D281" s="192" t="s">
        <v>182</v>
      </c>
      <c r="E281" s="193" t="s">
        <v>479</v>
      </c>
      <c r="F281" s="194" t="s">
        <v>3564</v>
      </c>
      <c r="G281" s="195" t="s">
        <v>671</v>
      </c>
      <c r="H281" s="196">
        <v>17</v>
      </c>
      <c r="I281" s="197"/>
      <c r="J281" s="198">
        <f t="shared" si="40"/>
        <v>0</v>
      </c>
      <c r="K281" s="194" t="s">
        <v>23</v>
      </c>
      <c r="L281" s="61"/>
      <c r="M281" s="199" t="s">
        <v>23</v>
      </c>
      <c r="N281" s="200" t="s">
        <v>43</v>
      </c>
      <c r="O281" s="42"/>
      <c r="P281" s="201">
        <f t="shared" si="41"/>
        <v>0</v>
      </c>
      <c r="Q281" s="201">
        <v>0</v>
      </c>
      <c r="R281" s="201">
        <f t="shared" si="42"/>
        <v>0</v>
      </c>
      <c r="S281" s="201">
        <v>0</v>
      </c>
      <c r="T281" s="202">
        <f t="shared" si="43"/>
        <v>0</v>
      </c>
      <c r="AR281" s="24" t="s">
        <v>559</v>
      </c>
      <c r="AT281" s="24" t="s">
        <v>182</v>
      </c>
      <c r="AU281" s="24" t="s">
        <v>81</v>
      </c>
      <c r="AY281" s="24" t="s">
        <v>180</v>
      </c>
      <c r="BE281" s="203">
        <f t="shared" si="44"/>
        <v>0</v>
      </c>
      <c r="BF281" s="203">
        <f t="shared" si="45"/>
        <v>0</v>
      </c>
      <c r="BG281" s="203">
        <f t="shared" si="46"/>
        <v>0</v>
      </c>
      <c r="BH281" s="203">
        <f t="shared" si="47"/>
        <v>0</v>
      </c>
      <c r="BI281" s="203">
        <f t="shared" si="48"/>
        <v>0</v>
      </c>
      <c r="BJ281" s="24" t="s">
        <v>79</v>
      </c>
      <c r="BK281" s="203">
        <f t="shared" si="49"/>
        <v>0</v>
      </c>
      <c r="BL281" s="24" t="s">
        <v>559</v>
      </c>
      <c r="BM281" s="24" t="s">
        <v>3565</v>
      </c>
    </row>
    <row r="282" spans="2:65" s="1" customFormat="1" ht="16.5" customHeight="1">
      <c r="B282" s="41"/>
      <c r="C282" s="192" t="s">
        <v>1050</v>
      </c>
      <c r="D282" s="192" t="s">
        <v>182</v>
      </c>
      <c r="E282" s="193" t="s">
        <v>487</v>
      </c>
      <c r="F282" s="194" t="s">
        <v>3566</v>
      </c>
      <c r="G282" s="195" t="s">
        <v>671</v>
      </c>
      <c r="H282" s="196">
        <v>9</v>
      </c>
      <c r="I282" s="197"/>
      <c r="J282" s="198">
        <f t="shared" si="40"/>
        <v>0</v>
      </c>
      <c r="K282" s="194" t="s">
        <v>23</v>
      </c>
      <c r="L282" s="61"/>
      <c r="M282" s="199" t="s">
        <v>23</v>
      </c>
      <c r="N282" s="200" t="s">
        <v>43</v>
      </c>
      <c r="O282" s="42"/>
      <c r="P282" s="201">
        <f t="shared" si="41"/>
        <v>0</v>
      </c>
      <c r="Q282" s="201">
        <v>0</v>
      </c>
      <c r="R282" s="201">
        <f t="shared" si="42"/>
        <v>0</v>
      </c>
      <c r="S282" s="201">
        <v>0</v>
      </c>
      <c r="T282" s="202">
        <f t="shared" si="43"/>
        <v>0</v>
      </c>
      <c r="AR282" s="24" t="s">
        <v>559</v>
      </c>
      <c r="AT282" s="24" t="s">
        <v>182</v>
      </c>
      <c r="AU282" s="24" t="s">
        <v>81</v>
      </c>
      <c r="AY282" s="24" t="s">
        <v>180</v>
      </c>
      <c r="BE282" s="203">
        <f t="shared" si="44"/>
        <v>0</v>
      </c>
      <c r="BF282" s="203">
        <f t="shared" si="45"/>
        <v>0</v>
      </c>
      <c r="BG282" s="203">
        <f t="shared" si="46"/>
        <v>0</v>
      </c>
      <c r="BH282" s="203">
        <f t="shared" si="47"/>
        <v>0</v>
      </c>
      <c r="BI282" s="203">
        <f t="shared" si="48"/>
        <v>0</v>
      </c>
      <c r="BJ282" s="24" t="s">
        <v>79</v>
      </c>
      <c r="BK282" s="203">
        <f t="shared" si="49"/>
        <v>0</v>
      </c>
      <c r="BL282" s="24" t="s">
        <v>559</v>
      </c>
      <c r="BM282" s="24" t="s">
        <v>3567</v>
      </c>
    </row>
    <row r="283" spans="2:65" s="1" customFormat="1" ht="16.5" customHeight="1">
      <c r="B283" s="41"/>
      <c r="C283" s="192" t="s">
        <v>1055</v>
      </c>
      <c r="D283" s="192" t="s">
        <v>182</v>
      </c>
      <c r="E283" s="193" t="s">
        <v>499</v>
      </c>
      <c r="F283" s="194" t="s">
        <v>3568</v>
      </c>
      <c r="G283" s="195" t="s">
        <v>671</v>
      </c>
      <c r="H283" s="196">
        <v>39</v>
      </c>
      <c r="I283" s="197"/>
      <c r="J283" s="198">
        <f t="shared" si="40"/>
        <v>0</v>
      </c>
      <c r="K283" s="194" t="s">
        <v>23</v>
      </c>
      <c r="L283" s="61"/>
      <c r="M283" s="199" t="s">
        <v>23</v>
      </c>
      <c r="N283" s="200" t="s">
        <v>43</v>
      </c>
      <c r="O283" s="42"/>
      <c r="P283" s="201">
        <f t="shared" si="41"/>
        <v>0</v>
      </c>
      <c r="Q283" s="201">
        <v>0</v>
      </c>
      <c r="R283" s="201">
        <f t="shared" si="42"/>
        <v>0</v>
      </c>
      <c r="S283" s="201">
        <v>0</v>
      </c>
      <c r="T283" s="202">
        <f t="shared" si="43"/>
        <v>0</v>
      </c>
      <c r="AR283" s="24" t="s">
        <v>559</v>
      </c>
      <c r="AT283" s="24" t="s">
        <v>182</v>
      </c>
      <c r="AU283" s="24" t="s">
        <v>81</v>
      </c>
      <c r="AY283" s="24" t="s">
        <v>180</v>
      </c>
      <c r="BE283" s="203">
        <f t="shared" si="44"/>
        <v>0</v>
      </c>
      <c r="BF283" s="203">
        <f t="shared" si="45"/>
        <v>0</v>
      </c>
      <c r="BG283" s="203">
        <f t="shared" si="46"/>
        <v>0</v>
      </c>
      <c r="BH283" s="203">
        <f t="shared" si="47"/>
        <v>0</v>
      </c>
      <c r="BI283" s="203">
        <f t="shared" si="48"/>
        <v>0</v>
      </c>
      <c r="BJ283" s="24" t="s">
        <v>79</v>
      </c>
      <c r="BK283" s="203">
        <f t="shared" si="49"/>
        <v>0</v>
      </c>
      <c r="BL283" s="24" t="s">
        <v>559</v>
      </c>
      <c r="BM283" s="24" t="s">
        <v>3569</v>
      </c>
    </row>
    <row r="284" spans="2:65" s="1" customFormat="1" ht="16.5" customHeight="1">
      <c r="B284" s="41"/>
      <c r="C284" s="192" t="s">
        <v>1060</v>
      </c>
      <c r="D284" s="192" t="s">
        <v>182</v>
      </c>
      <c r="E284" s="193" t="s">
        <v>504</v>
      </c>
      <c r="F284" s="194" t="s">
        <v>3570</v>
      </c>
      <c r="G284" s="195" t="s">
        <v>671</v>
      </c>
      <c r="H284" s="196">
        <v>6</v>
      </c>
      <c r="I284" s="197"/>
      <c r="J284" s="198">
        <f t="shared" si="40"/>
        <v>0</v>
      </c>
      <c r="K284" s="194" t="s">
        <v>23</v>
      </c>
      <c r="L284" s="61"/>
      <c r="M284" s="199" t="s">
        <v>23</v>
      </c>
      <c r="N284" s="200" t="s">
        <v>43</v>
      </c>
      <c r="O284" s="42"/>
      <c r="P284" s="201">
        <f t="shared" si="41"/>
        <v>0</v>
      </c>
      <c r="Q284" s="201">
        <v>0</v>
      </c>
      <c r="R284" s="201">
        <f t="shared" si="42"/>
        <v>0</v>
      </c>
      <c r="S284" s="201">
        <v>0</v>
      </c>
      <c r="T284" s="202">
        <f t="shared" si="43"/>
        <v>0</v>
      </c>
      <c r="AR284" s="24" t="s">
        <v>559</v>
      </c>
      <c r="AT284" s="24" t="s">
        <v>182</v>
      </c>
      <c r="AU284" s="24" t="s">
        <v>81</v>
      </c>
      <c r="AY284" s="24" t="s">
        <v>180</v>
      </c>
      <c r="BE284" s="203">
        <f t="shared" si="44"/>
        <v>0</v>
      </c>
      <c r="BF284" s="203">
        <f t="shared" si="45"/>
        <v>0</v>
      </c>
      <c r="BG284" s="203">
        <f t="shared" si="46"/>
        <v>0</v>
      </c>
      <c r="BH284" s="203">
        <f t="shared" si="47"/>
        <v>0</v>
      </c>
      <c r="BI284" s="203">
        <f t="shared" si="48"/>
        <v>0</v>
      </c>
      <c r="BJ284" s="24" t="s">
        <v>79</v>
      </c>
      <c r="BK284" s="203">
        <f t="shared" si="49"/>
        <v>0</v>
      </c>
      <c r="BL284" s="24" t="s">
        <v>559</v>
      </c>
      <c r="BM284" s="24" t="s">
        <v>3571</v>
      </c>
    </row>
    <row r="285" spans="2:65" s="1" customFormat="1" ht="16.5" customHeight="1">
      <c r="B285" s="41"/>
      <c r="C285" s="192" t="s">
        <v>1066</v>
      </c>
      <c r="D285" s="192" t="s">
        <v>182</v>
      </c>
      <c r="E285" s="193" t="s">
        <v>513</v>
      </c>
      <c r="F285" s="194" t="s">
        <v>3572</v>
      </c>
      <c r="G285" s="195" t="s">
        <v>671</v>
      </c>
      <c r="H285" s="196">
        <v>17</v>
      </c>
      <c r="I285" s="197"/>
      <c r="J285" s="198">
        <f t="shared" si="40"/>
        <v>0</v>
      </c>
      <c r="K285" s="194" t="s">
        <v>23</v>
      </c>
      <c r="L285" s="61"/>
      <c r="M285" s="199" t="s">
        <v>23</v>
      </c>
      <c r="N285" s="200" t="s">
        <v>43</v>
      </c>
      <c r="O285" s="42"/>
      <c r="P285" s="201">
        <f t="shared" si="41"/>
        <v>0</v>
      </c>
      <c r="Q285" s="201">
        <v>0</v>
      </c>
      <c r="R285" s="201">
        <f t="shared" si="42"/>
        <v>0</v>
      </c>
      <c r="S285" s="201">
        <v>0</v>
      </c>
      <c r="T285" s="202">
        <f t="shared" si="43"/>
        <v>0</v>
      </c>
      <c r="AR285" s="24" t="s">
        <v>559</v>
      </c>
      <c r="AT285" s="24" t="s">
        <v>182</v>
      </c>
      <c r="AU285" s="24" t="s">
        <v>81</v>
      </c>
      <c r="AY285" s="24" t="s">
        <v>180</v>
      </c>
      <c r="BE285" s="203">
        <f t="shared" si="44"/>
        <v>0</v>
      </c>
      <c r="BF285" s="203">
        <f t="shared" si="45"/>
        <v>0</v>
      </c>
      <c r="BG285" s="203">
        <f t="shared" si="46"/>
        <v>0</v>
      </c>
      <c r="BH285" s="203">
        <f t="shared" si="47"/>
        <v>0</v>
      </c>
      <c r="BI285" s="203">
        <f t="shared" si="48"/>
        <v>0</v>
      </c>
      <c r="BJ285" s="24" t="s">
        <v>79</v>
      </c>
      <c r="BK285" s="203">
        <f t="shared" si="49"/>
        <v>0</v>
      </c>
      <c r="BL285" s="24" t="s">
        <v>559</v>
      </c>
      <c r="BM285" s="24" t="s">
        <v>3573</v>
      </c>
    </row>
    <row r="286" spans="2:65" s="1" customFormat="1" ht="16.5" customHeight="1">
      <c r="B286" s="41"/>
      <c r="C286" s="192" t="s">
        <v>1072</v>
      </c>
      <c r="D286" s="192" t="s">
        <v>182</v>
      </c>
      <c r="E286" s="193" t="s">
        <v>517</v>
      </c>
      <c r="F286" s="194" t="s">
        <v>3574</v>
      </c>
      <c r="G286" s="195" t="s">
        <v>215</v>
      </c>
      <c r="H286" s="196">
        <v>900</v>
      </c>
      <c r="I286" s="197"/>
      <c r="J286" s="198">
        <f t="shared" si="40"/>
        <v>0</v>
      </c>
      <c r="K286" s="194" t="s">
        <v>23</v>
      </c>
      <c r="L286" s="61"/>
      <c r="M286" s="199" t="s">
        <v>23</v>
      </c>
      <c r="N286" s="200" t="s">
        <v>43</v>
      </c>
      <c r="O286" s="42"/>
      <c r="P286" s="201">
        <f t="shared" si="41"/>
        <v>0</v>
      </c>
      <c r="Q286" s="201">
        <v>0</v>
      </c>
      <c r="R286" s="201">
        <f t="shared" si="42"/>
        <v>0</v>
      </c>
      <c r="S286" s="201">
        <v>0</v>
      </c>
      <c r="T286" s="202">
        <f t="shared" si="43"/>
        <v>0</v>
      </c>
      <c r="AR286" s="24" t="s">
        <v>559</v>
      </c>
      <c r="AT286" s="24" t="s">
        <v>182</v>
      </c>
      <c r="AU286" s="24" t="s">
        <v>81</v>
      </c>
      <c r="AY286" s="24" t="s">
        <v>180</v>
      </c>
      <c r="BE286" s="203">
        <f t="shared" si="44"/>
        <v>0</v>
      </c>
      <c r="BF286" s="203">
        <f t="shared" si="45"/>
        <v>0</v>
      </c>
      <c r="BG286" s="203">
        <f t="shared" si="46"/>
        <v>0</v>
      </c>
      <c r="BH286" s="203">
        <f t="shared" si="47"/>
        <v>0</v>
      </c>
      <c r="BI286" s="203">
        <f t="shared" si="48"/>
        <v>0</v>
      </c>
      <c r="BJ286" s="24" t="s">
        <v>79</v>
      </c>
      <c r="BK286" s="203">
        <f t="shared" si="49"/>
        <v>0</v>
      </c>
      <c r="BL286" s="24" t="s">
        <v>559</v>
      </c>
      <c r="BM286" s="24" t="s">
        <v>3575</v>
      </c>
    </row>
    <row r="287" spans="2:65" s="1" customFormat="1" ht="16.5" customHeight="1">
      <c r="B287" s="41"/>
      <c r="C287" s="192" t="s">
        <v>1079</v>
      </c>
      <c r="D287" s="192" t="s">
        <v>182</v>
      </c>
      <c r="E287" s="193" t="s">
        <v>522</v>
      </c>
      <c r="F287" s="194" t="s">
        <v>3576</v>
      </c>
      <c r="G287" s="195" t="s">
        <v>215</v>
      </c>
      <c r="H287" s="196">
        <v>150</v>
      </c>
      <c r="I287" s="197"/>
      <c r="J287" s="198">
        <f t="shared" si="40"/>
        <v>0</v>
      </c>
      <c r="K287" s="194" t="s">
        <v>23</v>
      </c>
      <c r="L287" s="61"/>
      <c r="M287" s="199" t="s">
        <v>23</v>
      </c>
      <c r="N287" s="200" t="s">
        <v>43</v>
      </c>
      <c r="O287" s="42"/>
      <c r="P287" s="201">
        <f t="shared" si="41"/>
        <v>0</v>
      </c>
      <c r="Q287" s="201">
        <v>0</v>
      </c>
      <c r="R287" s="201">
        <f t="shared" si="42"/>
        <v>0</v>
      </c>
      <c r="S287" s="201">
        <v>0</v>
      </c>
      <c r="T287" s="202">
        <f t="shared" si="43"/>
        <v>0</v>
      </c>
      <c r="AR287" s="24" t="s">
        <v>559</v>
      </c>
      <c r="AT287" s="24" t="s">
        <v>182</v>
      </c>
      <c r="AU287" s="24" t="s">
        <v>81</v>
      </c>
      <c r="AY287" s="24" t="s">
        <v>180</v>
      </c>
      <c r="BE287" s="203">
        <f t="shared" si="44"/>
        <v>0</v>
      </c>
      <c r="BF287" s="203">
        <f t="shared" si="45"/>
        <v>0</v>
      </c>
      <c r="BG287" s="203">
        <f t="shared" si="46"/>
        <v>0</v>
      </c>
      <c r="BH287" s="203">
        <f t="shared" si="47"/>
        <v>0</v>
      </c>
      <c r="BI287" s="203">
        <f t="shared" si="48"/>
        <v>0</v>
      </c>
      <c r="BJ287" s="24" t="s">
        <v>79</v>
      </c>
      <c r="BK287" s="203">
        <f t="shared" si="49"/>
        <v>0</v>
      </c>
      <c r="BL287" s="24" t="s">
        <v>559</v>
      </c>
      <c r="BM287" s="24" t="s">
        <v>3577</v>
      </c>
    </row>
    <row r="288" spans="2:65" s="1" customFormat="1" ht="16.5" customHeight="1">
      <c r="B288" s="41"/>
      <c r="C288" s="192" t="s">
        <v>1084</v>
      </c>
      <c r="D288" s="192" t="s">
        <v>182</v>
      </c>
      <c r="E288" s="193" t="s">
        <v>528</v>
      </c>
      <c r="F288" s="194" t="s">
        <v>3578</v>
      </c>
      <c r="G288" s="195" t="s">
        <v>215</v>
      </c>
      <c r="H288" s="196">
        <v>400</v>
      </c>
      <c r="I288" s="197"/>
      <c r="J288" s="198">
        <f t="shared" si="40"/>
        <v>0</v>
      </c>
      <c r="K288" s="194" t="s">
        <v>23</v>
      </c>
      <c r="L288" s="61"/>
      <c r="M288" s="199" t="s">
        <v>23</v>
      </c>
      <c r="N288" s="200" t="s">
        <v>43</v>
      </c>
      <c r="O288" s="42"/>
      <c r="P288" s="201">
        <f t="shared" si="41"/>
        <v>0</v>
      </c>
      <c r="Q288" s="201">
        <v>0</v>
      </c>
      <c r="R288" s="201">
        <f t="shared" si="42"/>
        <v>0</v>
      </c>
      <c r="S288" s="201">
        <v>0</v>
      </c>
      <c r="T288" s="202">
        <f t="shared" si="43"/>
        <v>0</v>
      </c>
      <c r="AR288" s="24" t="s">
        <v>559</v>
      </c>
      <c r="AT288" s="24" t="s">
        <v>182</v>
      </c>
      <c r="AU288" s="24" t="s">
        <v>81</v>
      </c>
      <c r="AY288" s="24" t="s">
        <v>180</v>
      </c>
      <c r="BE288" s="203">
        <f t="shared" si="44"/>
        <v>0</v>
      </c>
      <c r="BF288" s="203">
        <f t="shared" si="45"/>
        <v>0</v>
      </c>
      <c r="BG288" s="203">
        <f t="shared" si="46"/>
        <v>0</v>
      </c>
      <c r="BH288" s="203">
        <f t="shared" si="47"/>
        <v>0</v>
      </c>
      <c r="BI288" s="203">
        <f t="shared" si="48"/>
        <v>0</v>
      </c>
      <c r="BJ288" s="24" t="s">
        <v>79</v>
      </c>
      <c r="BK288" s="203">
        <f t="shared" si="49"/>
        <v>0</v>
      </c>
      <c r="BL288" s="24" t="s">
        <v>559</v>
      </c>
      <c r="BM288" s="24" t="s">
        <v>3579</v>
      </c>
    </row>
    <row r="289" spans="2:65" s="1" customFormat="1" ht="16.5" customHeight="1">
      <c r="B289" s="41"/>
      <c r="C289" s="192" t="s">
        <v>1090</v>
      </c>
      <c r="D289" s="192" t="s">
        <v>182</v>
      </c>
      <c r="E289" s="193" t="s">
        <v>533</v>
      </c>
      <c r="F289" s="194" t="s">
        <v>3580</v>
      </c>
      <c r="G289" s="195" t="s">
        <v>215</v>
      </c>
      <c r="H289" s="196">
        <v>20</v>
      </c>
      <c r="I289" s="197"/>
      <c r="J289" s="198">
        <f t="shared" si="40"/>
        <v>0</v>
      </c>
      <c r="K289" s="194" t="s">
        <v>23</v>
      </c>
      <c r="L289" s="61"/>
      <c r="M289" s="199" t="s">
        <v>23</v>
      </c>
      <c r="N289" s="200" t="s">
        <v>43</v>
      </c>
      <c r="O289" s="42"/>
      <c r="P289" s="201">
        <f t="shared" si="41"/>
        <v>0</v>
      </c>
      <c r="Q289" s="201">
        <v>0</v>
      </c>
      <c r="R289" s="201">
        <f t="shared" si="42"/>
        <v>0</v>
      </c>
      <c r="S289" s="201">
        <v>0</v>
      </c>
      <c r="T289" s="202">
        <f t="shared" si="43"/>
        <v>0</v>
      </c>
      <c r="AR289" s="24" t="s">
        <v>559</v>
      </c>
      <c r="AT289" s="24" t="s">
        <v>182</v>
      </c>
      <c r="AU289" s="24" t="s">
        <v>81</v>
      </c>
      <c r="AY289" s="24" t="s">
        <v>180</v>
      </c>
      <c r="BE289" s="203">
        <f t="shared" si="44"/>
        <v>0</v>
      </c>
      <c r="BF289" s="203">
        <f t="shared" si="45"/>
        <v>0</v>
      </c>
      <c r="BG289" s="203">
        <f t="shared" si="46"/>
        <v>0</v>
      </c>
      <c r="BH289" s="203">
        <f t="shared" si="47"/>
        <v>0</v>
      </c>
      <c r="BI289" s="203">
        <f t="shared" si="48"/>
        <v>0</v>
      </c>
      <c r="BJ289" s="24" t="s">
        <v>79</v>
      </c>
      <c r="BK289" s="203">
        <f t="shared" si="49"/>
        <v>0</v>
      </c>
      <c r="BL289" s="24" t="s">
        <v>559</v>
      </c>
      <c r="BM289" s="24" t="s">
        <v>3581</v>
      </c>
    </row>
    <row r="290" spans="2:65" s="1" customFormat="1" ht="16.5" customHeight="1">
      <c r="B290" s="41"/>
      <c r="C290" s="192" t="s">
        <v>1095</v>
      </c>
      <c r="D290" s="192" t="s">
        <v>182</v>
      </c>
      <c r="E290" s="193" t="s">
        <v>543</v>
      </c>
      <c r="F290" s="194" t="s">
        <v>3582</v>
      </c>
      <c r="G290" s="195" t="s">
        <v>215</v>
      </c>
      <c r="H290" s="196">
        <v>60</v>
      </c>
      <c r="I290" s="197"/>
      <c r="J290" s="198">
        <f t="shared" si="40"/>
        <v>0</v>
      </c>
      <c r="K290" s="194" t="s">
        <v>23</v>
      </c>
      <c r="L290" s="61"/>
      <c r="M290" s="199" t="s">
        <v>23</v>
      </c>
      <c r="N290" s="200" t="s">
        <v>43</v>
      </c>
      <c r="O290" s="42"/>
      <c r="P290" s="201">
        <f t="shared" si="41"/>
        <v>0</v>
      </c>
      <c r="Q290" s="201">
        <v>0</v>
      </c>
      <c r="R290" s="201">
        <f t="shared" si="42"/>
        <v>0</v>
      </c>
      <c r="S290" s="201">
        <v>0</v>
      </c>
      <c r="T290" s="202">
        <f t="shared" si="43"/>
        <v>0</v>
      </c>
      <c r="AR290" s="24" t="s">
        <v>559</v>
      </c>
      <c r="AT290" s="24" t="s">
        <v>182</v>
      </c>
      <c r="AU290" s="24" t="s">
        <v>81</v>
      </c>
      <c r="AY290" s="24" t="s">
        <v>180</v>
      </c>
      <c r="BE290" s="203">
        <f t="shared" si="44"/>
        <v>0</v>
      </c>
      <c r="BF290" s="203">
        <f t="shared" si="45"/>
        <v>0</v>
      </c>
      <c r="BG290" s="203">
        <f t="shared" si="46"/>
        <v>0</v>
      </c>
      <c r="BH290" s="203">
        <f t="shared" si="47"/>
        <v>0</v>
      </c>
      <c r="BI290" s="203">
        <f t="shared" si="48"/>
        <v>0</v>
      </c>
      <c r="BJ290" s="24" t="s">
        <v>79</v>
      </c>
      <c r="BK290" s="203">
        <f t="shared" si="49"/>
        <v>0</v>
      </c>
      <c r="BL290" s="24" t="s">
        <v>559</v>
      </c>
      <c r="BM290" s="24" t="s">
        <v>3583</v>
      </c>
    </row>
    <row r="291" spans="2:65" s="1" customFormat="1" ht="16.5" customHeight="1">
      <c r="B291" s="41"/>
      <c r="C291" s="192" t="s">
        <v>1100</v>
      </c>
      <c r="D291" s="192" t="s">
        <v>182</v>
      </c>
      <c r="E291" s="193" t="s">
        <v>548</v>
      </c>
      <c r="F291" s="194" t="s">
        <v>3584</v>
      </c>
      <c r="G291" s="195" t="s">
        <v>215</v>
      </c>
      <c r="H291" s="196">
        <v>130</v>
      </c>
      <c r="I291" s="197"/>
      <c r="J291" s="198">
        <f t="shared" si="40"/>
        <v>0</v>
      </c>
      <c r="K291" s="194" t="s">
        <v>23</v>
      </c>
      <c r="L291" s="61"/>
      <c r="M291" s="199" t="s">
        <v>23</v>
      </c>
      <c r="N291" s="200" t="s">
        <v>43</v>
      </c>
      <c r="O291" s="42"/>
      <c r="P291" s="201">
        <f t="shared" si="41"/>
        <v>0</v>
      </c>
      <c r="Q291" s="201">
        <v>0</v>
      </c>
      <c r="R291" s="201">
        <f t="shared" si="42"/>
        <v>0</v>
      </c>
      <c r="S291" s="201">
        <v>0</v>
      </c>
      <c r="T291" s="202">
        <f t="shared" si="43"/>
        <v>0</v>
      </c>
      <c r="AR291" s="24" t="s">
        <v>559</v>
      </c>
      <c r="AT291" s="24" t="s">
        <v>182</v>
      </c>
      <c r="AU291" s="24" t="s">
        <v>81</v>
      </c>
      <c r="AY291" s="24" t="s">
        <v>180</v>
      </c>
      <c r="BE291" s="203">
        <f t="shared" si="44"/>
        <v>0</v>
      </c>
      <c r="BF291" s="203">
        <f t="shared" si="45"/>
        <v>0</v>
      </c>
      <c r="BG291" s="203">
        <f t="shared" si="46"/>
        <v>0</v>
      </c>
      <c r="BH291" s="203">
        <f t="shared" si="47"/>
        <v>0</v>
      </c>
      <c r="BI291" s="203">
        <f t="shared" si="48"/>
        <v>0</v>
      </c>
      <c r="BJ291" s="24" t="s">
        <v>79</v>
      </c>
      <c r="BK291" s="203">
        <f t="shared" si="49"/>
        <v>0</v>
      </c>
      <c r="BL291" s="24" t="s">
        <v>559</v>
      </c>
      <c r="BM291" s="24" t="s">
        <v>3585</v>
      </c>
    </row>
    <row r="292" spans="2:65" s="1" customFormat="1" ht="16.5" customHeight="1">
      <c r="B292" s="41"/>
      <c r="C292" s="192" t="s">
        <v>1105</v>
      </c>
      <c r="D292" s="192" t="s">
        <v>182</v>
      </c>
      <c r="E292" s="193" t="s">
        <v>554</v>
      </c>
      <c r="F292" s="194" t="s">
        <v>3586</v>
      </c>
      <c r="G292" s="195" t="s">
        <v>215</v>
      </c>
      <c r="H292" s="196">
        <v>75</v>
      </c>
      <c r="I292" s="197"/>
      <c r="J292" s="198">
        <f t="shared" si="40"/>
        <v>0</v>
      </c>
      <c r="K292" s="194" t="s">
        <v>23</v>
      </c>
      <c r="L292" s="61"/>
      <c r="M292" s="199" t="s">
        <v>23</v>
      </c>
      <c r="N292" s="200" t="s">
        <v>43</v>
      </c>
      <c r="O292" s="42"/>
      <c r="P292" s="201">
        <f t="shared" si="41"/>
        <v>0</v>
      </c>
      <c r="Q292" s="201">
        <v>0</v>
      </c>
      <c r="R292" s="201">
        <f t="shared" si="42"/>
        <v>0</v>
      </c>
      <c r="S292" s="201">
        <v>0</v>
      </c>
      <c r="T292" s="202">
        <f t="shared" si="43"/>
        <v>0</v>
      </c>
      <c r="AR292" s="24" t="s">
        <v>559</v>
      </c>
      <c r="AT292" s="24" t="s">
        <v>182</v>
      </c>
      <c r="AU292" s="24" t="s">
        <v>81</v>
      </c>
      <c r="AY292" s="24" t="s">
        <v>180</v>
      </c>
      <c r="BE292" s="203">
        <f t="shared" si="44"/>
        <v>0</v>
      </c>
      <c r="BF292" s="203">
        <f t="shared" si="45"/>
        <v>0</v>
      </c>
      <c r="BG292" s="203">
        <f t="shared" si="46"/>
        <v>0</v>
      </c>
      <c r="BH292" s="203">
        <f t="shared" si="47"/>
        <v>0</v>
      </c>
      <c r="BI292" s="203">
        <f t="shared" si="48"/>
        <v>0</v>
      </c>
      <c r="BJ292" s="24" t="s">
        <v>79</v>
      </c>
      <c r="BK292" s="203">
        <f t="shared" si="49"/>
        <v>0</v>
      </c>
      <c r="BL292" s="24" t="s">
        <v>559</v>
      </c>
      <c r="BM292" s="24" t="s">
        <v>3587</v>
      </c>
    </row>
    <row r="293" spans="2:65" s="1" customFormat="1" ht="16.5" customHeight="1">
      <c r="B293" s="41"/>
      <c r="C293" s="192" t="s">
        <v>1109</v>
      </c>
      <c r="D293" s="192" t="s">
        <v>182</v>
      </c>
      <c r="E293" s="193" t="s">
        <v>559</v>
      </c>
      <c r="F293" s="194" t="s">
        <v>3588</v>
      </c>
      <c r="G293" s="195" t="s">
        <v>215</v>
      </c>
      <c r="H293" s="196">
        <v>45</v>
      </c>
      <c r="I293" s="197"/>
      <c r="J293" s="198">
        <f t="shared" si="40"/>
        <v>0</v>
      </c>
      <c r="K293" s="194" t="s">
        <v>23</v>
      </c>
      <c r="L293" s="61"/>
      <c r="M293" s="199" t="s">
        <v>23</v>
      </c>
      <c r="N293" s="200" t="s">
        <v>43</v>
      </c>
      <c r="O293" s="42"/>
      <c r="P293" s="201">
        <f t="shared" si="41"/>
        <v>0</v>
      </c>
      <c r="Q293" s="201">
        <v>0</v>
      </c>
      <c r="R293" s="201">
        <f t="shared" si="42"/>
        <v>0</v>
      </c>
      <c r="S293" s="201">
        <v>0</v>
      </c>
      <c r="T293" s="202">
        <f t="shared" si="43"/>
        <v>0</v>
      </c>
      <c r="AR293" s="24" t="s">
        <v>559</v>
      </c>
      <c r="AT293" s="24" t="s">
        <v>182</v>
      </c>
      <c r="AU293" s="24" t="s">
        <v>81</v>
      </c>
      <c r="AY293" s="24" t="s">
        <v>180</v>
      </c>
      <c r="BE293" s="203">
        <f t="shared" si="44"/>
        <v>0</v>
      </c>
      <c r="BF293" s="203">
        <f t="shared" si="45"/>
        <v>0</v>
      </c>
      <c r="BG293" s="203">
        <f t="shared" si="46"/>
        <v>0</v>
      </c>
      <c r="BH293" s="203">
        <f t="shared" si="47"/>
        <v>0</v>
      </c>
      <c r="BI293" s="203">
        <f t="shared" si="48"/>
        <v>0</v>
      </c>
      <c r="BJ293" s="24" t="s">
        <v>79</v>
      </c>
      <c r="BK293" s="203">
        <f t="shared" si="49"/>
        <v>0</v>
      </c>
      <c r="BL293" s="24" t="s">
        <v>559</v>
      </c>
      <c r="BM293" s="24" t="s">
        <v>3589</v>
      </c>
    </row>
    <row r="294" spans="2:65" s="1" customFormat="1" ht="16.5" customHeight="1">
      <c r="B294" s="41"/>
      <c r="C294" s="192" t="s">
        <v>1114</v>
      </c>
      <c r="D294" s="192" t="s">
        <v>182</v>
      </c>
      <c r="E294" s="193" t="s">
        <v>565</v>
      </c>
      <c r="F294" s="194" t="s">
        <v>3590</v>
      </c>
      <c r="G294" s="195" t="s">
        <v>215</v>
      </c>
      <c r="H294" s="196">
        <v>25</v>
      </c>
      <c r="I294" s="197"/>
      <c r="J294" s="198">
        <f aca="true" t="shared" si="50" ref="J294:J325">ROUND(I294*H294,2)</f>
        <v>0</v>
      </c>
      <c r="K294" s="194" t="s">
        <v>23</v>
      </c>
      <c r="L294" s="61"/>
      <c r="M294" s="199" t="s">
        <v>23</v>
      </c>
      <c r="N294" s="200" t="s">
        <v>43</v>
      </c>
      <c r="O294" s="42"/>
      <c r="P294" s="201">
        <f aca="true" t="shared" si="51" ref="P294:P325">O294*H294</f>
        <v>0</v>
      </c>
      <c r="Q294" s="201">
        <v>0</v>
      </c>
      <c r="R294" s="201">
        <f aca="true" t="shared" si="52" ref="R294:R325">Q294*H294</f>
        <v>0</v>
      </c>
      <c r="S294" s="201">
        <v>0</v>
      </c>
      <c r="T294" s="202">
        <f aca="true" t="shared" si="53" ref="T294:T325">S294*H294</f>
        <v>0</v>
      </c>
      <c r="AR294" s="24" t="s">
        <v>559</v>
      </c>
      <c r="AT294" s="24" t="s">
        <v>182</v>
      </c>
      <c r="AU294" s="24" t="s">
        <v>81</v>
      </c>
      <c r="AY294" s="24" t="s">
        <v>180</v>
      </c>
      <c r="BE294" s="203">
        <f t="shared" si="44"/>
        <v>0</v>
      </c>
      <c r="BF294" s="203">
        <f t="shared" si="45"/>
        <v>0</v>
      </c>
      <c r="BG294" s="203">
        <f t="shared" si="46"/>
        <v>0</v>
      </c>
      <c r="BH294" s="203">
        <f t="shared" si="47"/>
        <v>0</v>
      </c>
      <c r="BI294" s="203">
        <f t="shared" si="48"/>
        <v>0</v>
      </c>
      <c r="BJ294" s="24" t="s">
        <v>79</v>
      </c>
      <c r="BK294" s="203">
        <f t="shared" si="49"/>
        <v>0</v>
      </c>
      <c r="BL294" s="24" t="s">
        <v>559</v>
      </c>
      <c r="BM294" s="24" t="s">
        <v>3591</v>
      </c>
    </row>
    <row r="295" spans="2:63" s="10" customFormat="1" ht="29.85" customHeight="1">
      <c r="B295" s="176"/>
      <c r="C295" s="177"/>
      <c r="D295" s="178" t="s">
        <v>71</v>
      </c>
      <c r="E295" s="190" t="s">
        <v>3592</v>
      </c>
      <c r="F295" s="190" t="s">
        <v>3593</v>
      </c>
      <c r="G295" s="177"/>
      <c r="H295" s="177"/>
      <c r="I295" s="180"/>
      <c r="J295" s="191">
        <f>BK295</f>
        <v>0</v>
      </c>
      <c r="K295" s="177"/>
      <c r="L295" s="182"/>
      <c r="M295" s="183"/>
      <c r="N295" s="184"/>
      <c r="O295" s="184"/>
      <c r="P295" s="185">
        <f>SUM(P296:P301)</f>
        <v>0</v>
      </c>
      <c r="Q295" s="184"/>
      <c r="R295" s="185">
        <f>SUM(R296:R301)</f>
        <v>0</v>
      </c>
      <c r="S295" s="184"/>
      <c r="T295" s="186">
        <f>SUM(T296:T301)</f>
        <v>0</v>
      </c>
      <c r="AR295" s="187" t="s">
        <v>195</v>
      </c>
      <c r="AT295" s="188" t="s">
        <v>71</v>
      </c>
      <c r="AU295" s="188" t="s">
        <v>79</v>
      </c>
      <c r="AY295" s="187" t="s">
        <v>180</v>
      </c>
      <c r="BK295" s="189">
        <f>SUM(BK296:BK301)</f>
        <v>0</v>
      </c>
    </row>
    <row r="296" spans="2:65" s="1" customFormat="1" ht="16.5" customHeight="1">
      <c r="B296" s="41"/>
      <c r="C296" s="192" t="s">
        <v>1119</v>
      </c>
      <c r="D296" s="192" t="s">
        <v>182</v>
      </c>
      <c r="E296" s="193" t="s">
        <v>79</v>
      </c>
      <c r="F296" s="194" t="s">
        <v>3594</v>
      </c>
      <c r="G296" s="195" t="s">
        <v>215</v>
      </c>
      <c r="H296" s="196">
        <v>25</v>
      </c>
      <c r="I296" s="197"/>
      <c r="J296" s="198">
        <f aca="true" t="shared" si="54" ref="J296:J301">ROUND(I296*H296,2)</f>
        <v>0</v>
      </c>
      <c r="K296" s="194" t="s">
        <v>23</v>
      </c>
      <c r="L296" s="61"/>
      <c r="M296" s="199" t="s">
        <v>23</v>
      </c>
      <c r="N296" s="200" t="s">
        <v>43</v>
      </c>
      <c r="O296" s="42"/>
      <c r="P296" s="201">
        <f aca="true" t="shared" si="55" ref="P296:P301">O296*H296</f>
        <v>0</v>
      </c>
      <c r="Q296" s="201">
        <v>0</v>
      </c>
      <c r="R296" s="201">
        <f aca="true" t="shared" si="56" ref="R296:R301">Q296*H296</f>
        <v>0</v>
      </c>
      <c r="S296" s="201">
        <v>0</v>
      </c>
      <c r="T296" s="202">
        <f aca="true" t="shared" si="57" ref="T296:T301">S296*H296</f>
        <v>0</v>
      </c>
      <c r="AR296" s="24" t="s">
        <v>559</v>
      </c>
      <c r="AT296" s="24" t="s">
        <v>182</v>
      </c>
      <c r="AU296" s="24" t="s">
        <v>81</v>
      </c>
      <c r="AY296" s="24" t="s">
        <v>180</v>
      </c>
      <c r="BE296" s="203">
        <f aca="true" t="shared" si="58" ref="BE296:BE301">IF(N296="základní",J296,0)</f>
        <v>0</v>
      </c>
      <c r="BF296" s="203">
        <f aca="true" t="shared" si="59" ref="BF296:BF301">IF(N296="snížená",J296,0)</f>
        <v>0</v>
      </c>
      <c r="BG296" s="203">
        <f aca="true" t="shared" si="60" ref="BG296:BG301">IF(N296="zákl. přenesená",J296,0)</f>
        <v>0</v>
      </c>
      <c r="BH296" s="203">
        <f aca="true" t="shared" si="61" ref="BH296:BH301">IF(N296="sníž. přenesená",J296,0)</f>
        <v>0</v>
      </c>
      <c r="BI296" s="203">
        <f aca="true" t="shared" si="62" ref="BI296:BI301">IF(N296="nulová",J296,0)</f>
        <v>0</v>
      </c>
      <c r="BJ296" s="24" t="s">
        <v>79</v>
      </c>
      <c r="BK296" s="203">
        <f aca="true" t="shared" si="63" ref="BK296:BK301">ROUND(I296*H296,2)</f>
        <v>0</v>
      </c>
      <c r="BL296" s="24" t="s">
        <v>559</v>
      </c>
      <c r="BM296" s="24" t="s">
        <v>3595</v>
      </c>
    </row>
    <row r="297" spans="2:65" s="1" customFormat="1" ht="16.5" customHeight="1">
      <c r="B297" s="41"/>
      <c r="C297" s="192" t="s">
        <v>1124</v>
      </c>
      <c r="D297" s="192" t="s">
        <v>182</v>
      </c>
      <c r="E297" s="193" t="s">
        <v>81</v>
      </c>
      <c r="F297" s="194" t="s">
        <v>3596</v>
      </c>
      <c r="G297" s="195" t="s">
        <v>671</v>
      </c>
      <c r="H297" s="196">
        <v>4</v>
      </c>
      <c r="I297" s="197"/>
      <c r="J297" s="198">
        <f t="shared" si="54"/>
        <v>0</v>
      </c>
      <c r="K297" s="194" t="s">
        <v>23</v>
      </c>
      <c r="L297" s="61"/>
      <c r="M297" s="199" t="s">
        <v>23</v>
      </c>
      <c r="N297" s="200" t="s">
        <v>43</v>
      </c>
      <c r="O297" s="42"/>
      <c r="P297" s="201">
        <f t="shared" si="55"/>
        <v>0</v>
      </c>
      <c r="Q297" s="201">
        <v>0</v>
      </c>
      <c r="R297" s="201">
        <f t="shared" si="56"/>
        <v>0</v>
      </c>
      <c r="S297" s="201">
        <v>0</v>
      </c>
      <c r="T297" s="202">
        <f t="shared" si="57"/>
        <v>0</v>
      </c>
      <c r="AR297" s="24" t="s">
        <v>559</v>
      </c>
      <c r="AT297" s="24" t="s">
        <v>182</v>
      </c>
      <c r="AU297" s="24" t="s">
        <v>81</v>
      </c>
      <c r="AY297" s="24" t="s">
        <v>180</v>
      </c>
      <c r="BE297" s="203">
        <f t="shared" si="58"/>
        <v>0</v>
      </c>
      <c r="BF297" s="203">
        <f t="shared" si="59"/>
        <v>0</v>
      </c>
      <c r="BG297" s="203">
        <f t="shared" si="60"/>
        <v>0</v>
      </c>
      <c r="BH297" s="203">
        <f t="shared" si="61"/>
        <v>0</v>
      </c>
      <c r="BI297" s="203">
        <f t="shared" si="62"/>
        <v>0</v>
      </c>
      <c r="BJ297" s="24" t="s">
        <v>79</v>
      </c>
      <c r="BK297" s="203">
        <f t="shared" si="63"/>
        <v>0</v>
      </c>
      <c r="BL297" s="24" t="s">
        <v>559</v>
      </c>
      <c r="BM297" s="24" t="s">
        <v>3597</v>
      </c>
    </row>
    <row r="298" spans="2:65" s="1" customFormat="1" ht="16.5" customHeight="1">
      <c r="B298" s="41"/>
      <c r="C298" s="192" t="s">
        <v>1129</v>
      </c>
      <c r="D298" s="192" t="s">
        <v>182</v>
      </c>
      <c r="E298" s="193" t="s">
        <v>195</v>
      </c>
      <c r="F298" s="194" t="s">
        <v>3598</v>
      </c>
      <c r="G298" s="195" t="s">
        <v>671</v>
      </c>
      <c r="H298" s="196">
        <v>1</v>
      </c>
      <c r="I298" s="197"/>
      <c r="J298" s="198">
        <f t="shared" si="54"/>
        <v>0</v>
      </c>
      <c r="K298" s="194" t="s">
        <v>23</v>
      </c>
      <c r="L298" s="61"/>
      <c r="M298" s="199" t="s">
        <v>23</v>
      </c>
      <c r="N298" s="200" t="s">
        <v>43</v>
      </c>
      <c r="O298" s="42"/>
      <c r="P298" s="201">
        <f t="shared" si="55"/>
        <v>0</v>
      </c>
      <c r="Q298" s="201">
        <v>0</v>
      </c>
      <c r="R298" s="201">
        <f t="shared" si="56"/>
        <v>0</v>
      </c>
      <c r="S298" s="201">
        <v>0</v>
      </c>
      <c r="T298" s="202">
        <f t="shared" si="57"/>
        <v>0</v>
      </c>
      <c r="AR298" s="24" t="s">
        <v>559</v>
      </c>
      <c r="AT298" s="24" t="s">
        <v>182</v>
      </c>
      <c r="AU298" s="24" t="s">
        <v>81</v>
      </c>
      <c r="AY298" s="24" t="s">
        <v>180</v>
      </c>
      <c r="BE298" s="203">
        <f t="shared" si="58"/>
        <v>0</v>
      </c>
      <c r="BF298" s="203">
        <f t="shared" si="59"/>
        <v>0</v>
      </c>
      <c r="BG298" s="203">
        <f t="shared" si="60"/>
        <v>0</v>
      </c>
      <c r="BH298" s="203">
        <f t="shared" si="61"/>
        <v>0</v>
      </c>
      <c r="BI298" s="203">
        <f t="shared" si="62"/>
        <v>0</v>
      </c>
      <c r="BJ298" s="24" t="s">
        <v>79</v>
      </c>
      <c r="BK298" s="203">
        <f t="shared" si="63"/>
        <v>0</v>
      </c>
      <c r="BL298" s="24" t="s">
        <v>559</v>
      </c>
      <c r="BM298" s="24" t="s">
        <v>3599</v>
      </c>
    </row>
    <row r="299" spans="2:65" s="1" customFormat="1" ht="16.5" customHeight="1">
      <c r="B299" s="41"/>
      <c r="C299" s="192" t="s">
        <v>1136</v>
      </c>
      <c r="D299" s="192" t="s">
        <v>182</v>
      </c>
      <c r="E299" s="193" t="s">
        <v>187</v>
      </c>
      <c r="F299" s="194" t="s">
        <v>3600</v>
      </c>
      <c r="G299" s="195" t="s">
        <v>671</v>
      </c>
      <c r="H299" s="196">
        <v>1</v>
      </c>
      <c r="I299" s="197"/>
      <c r="J299" s="198">
        <f t="shared" si="54"/>
        <v>0</v>
      </c>
      <c r="K299" s="194" t="s">
        <v>23</v>
      </c>
      <c r="L299" s="61"/>
      <c r="M299" s="199" t="s">
        <v>23</v>
      </c>
      <c r="N299" s="200" t="s">
        <v>43</v>
      </c>
      <c r="O299" s="42"/>
      <c r="P299" s="201">
        <f t="shared" si="55"/>
        <v>0</v>
      </c>
      <c r="Q299" s="201">
        <v>0</v>
      </c>
      <c r="R299" s="201">
        <f t="shared" si="56"/>
        <v>0</v>
      </c>
      <c r="S299" s="201">
        <v>0</v>
      </c>
      <c r="T299" s="202">
        <f t="shared" si="57"/>
        <v>0</v>
      </c>
      <c r="AR299" s="24" t="s">
        <v>559</v>
      </c>
      <c r="AT299" s="24" t="s">
        <v>182</v>
      </c>
      <c r="AU299" s="24" t="s">
        <v>81</v>
      </c>
      <c r="AY299" s="24" t="s">
        <v>180</v>
      </c>
      <c r="BE299" s="203">
        <f t="shared" si="58"/>
        <v>0</v>
      </c>
      <c r="BF299" s="203">
        <f t="shared" si="59"/>
        <v>0</v>
      </c>
      <c r="BG299" s="203">
        <f t="shared" si="60"/>
        <v>0</v>
      </c>
      <c r="BH299" s="203">
        <f t="shared" si="61"/>
        <v>0</v>
      </c>
      <c r="BI299" s="203">
        <f t="shared" si="62"/>
        <v>0</v>
      </c>
      <c r="BJ299" s="24" t="s">
        <v>79</v>
      </c>
      <c r="BK299" s="203">
        <f t="shared" si="63"/>
        <v>0</v>
      </c>
      <c r="BL299" s="24" t="s">
        <v>559</v>
      </c>
      <c r="BM299" s="24" t="s">
        <v>3601</v>
      </c>
    </row>
    <row r="300" spans="2:65" s="1" customFormat="1" ht="16.5" customHeight="1">
      <c r="B300" s="41"/>
      <c r="C300" s="192" t="s">
        <v>1143</v>
      </c>
      <c r="D300" s="192" t="s">
        <v>182</v>
      </c>
      <c r="E300" s="193" t="s">
        <v>203</v>
      </c>
      <c r="F300" s="194" t="s">
        <v>3602</v>
      </c>
      <c r="G300" s="195" t="s">
        <v>1847</v>
      </c>
      <c r="H300" s="196">
        <v>1</v>
      </c>
      <c r="I300" s="197"/>
      <c r="J300" s="198">
        <f t="shared" si="54"/>
        <v>0</v>
      </c>
      <c r="K300" s="194" t="s">
        <v>23</v>
      </c>
      <c r="L300" s="61"/>
      <c r="M300" s="199" t="s">
        <v>23</v>
      </c>
      <c r="N300" s="200" t="s">
        <v>43</v>
      </c>
      <c r="O300" s="42"/>
      <c r="P300" s="201">
        <f t="shared" si="55"/>
        <v>0</v>
      </c>
      <c r="Q300" s="201">
        <v>0</v>
      </c>
      <c r="R300" s="201">
        <f t="shared" si="56"/>
        <v>0</v>
      </c>
      <c r="S300" s="201">
        <v>0</v>
      </c>
      <c r="T300" s="202">
        <f t="shared" si="57"/>
        <v>0</v>
      </c>
      <c r="AR300" s="24" t="s">
        <v>559</v>
      </c>
      <c r="AT300" s="24" t="s">
        <v>182</v>
      </c>
      <c r="AU300" s="24" t="s">
        <v>81</v>
      </c>
      <c r="AY300" s="24" t="s">
        <v>180</v>
      </c>
      <c r="BE300" s="203">
        <f t="shared" si="58"/>
        <v>0</v>
      </c>
      <c r="BF300" s="203">
        <f t="shared" si="59"/>
        <v>0</v>
      </c>
      <c r="BG300" s="203">
        <f t="shared" si="60"/>
        <v>0</v>
      </c>
      <c r="BH300" s="203">
        <f t="shared" si="61"/>
        <v>0</v>
      </c>
      <c r="BI300" s="203">
        <f t="shared" si="62"/>
        <v>0</v>
      </c>
      <c r="BJ300" s="24" t="s">
        <v>79</v>
      </c>
      <c r="BK300" s="203">
        <f t="shared" si="63"/>
        <v>0</v>
      </c>
      <c r="BL300" s="24" t="s">
        <v>559</v>
      </c>
      <c r="BM300" s="24" t="s">
        <v>3603</v>
      </c>
    </row>
    <row r="301" spans="2:65" s="1" customFormat="1" ht="16.5" customHeight="1">
      <c r="B301" s="41"/>
      <c r="C301" s="192" t="s">
        <v>1148</v>
      </c>
      <c r="D301" s="192" t="s">
        <v>182</v>
      </c>
      <c r="E301" s="193" t="s">
        <v>207</v>
      </c>
      <c r="F301" s="194" t="s">
        <v>3604</v>
      </c>
      <c r="G301" s="195" t="s">
        <v>1847</v>
      </c>
      <c r="H301" s="196">
        <v>1</v>
      </c>
      <c r="I301" s="197"/>
      <c r="J301" s="198">
        <f t="shared" si="54"/>
        <v>0</v>
      </c>
      <c r="K301" s="194" t="s">
        <v>23</v>
      </c>
      <c r="L301" s="61"/>
      <c r="M301" s="199" t="s">
        <v>23</v>
      </c>
      <c r="N301" s="200" t="s">
        <v>43</v>
      </c>
      <c r="O301" s="42"/>
      <c r="P301" s="201">
        <f t="shared" si="55"/>
        <v>0</v>
      </c>
      <c r="Q301" s="201">
        <v>0</v>
      </c>
      <c r="R301" s="201">
        <f t="shared" si="56"/>
        <v>0</v>
      </c>
      <c r="S301" s="201">
        <v>0</v>
      </c>
      <c r="T301" s="202">
        <f t="shared" si="57"/>
        <v>0</v>
      </c>
      <c r="AR301" s="24" t="s">
        <v>559</v>
      </c>
      <c r="AT301" s="24" t="s">
        <v>182</v>
      </c>
      <c r="AU301" s="24" t="s">
        <v>81</v>
      </c>
      <c r="AY301" s="24" t="s">
        <v>180</v>
      </c>
      <c r="BE301" s="203">
        <f t="shared" si="58"/>
        <v>0</v>
      </c>
      <c r="BF301" s="203">
        <f t="shared" si="59"/>
        <v>0</v>
      </c>
      <c r="BG301" s="203">
        <f t="shared" si="60"/>
        <v>0</v>
      </c>
      <c r="BH301" s="203">
        <f t="shared" si="61"/>
        <v>0</v>
      </c>
      <c r="BI301" s="203">
        <f t="shared" si="62"/>
        <v>0</v>
      </c>
      <c r="BJ301" s="24" t="s">
        <v>79</v>
      </c>
      <c r="BK301" s="203">
        <f t="shared" si="63"/>
        <v>0</v>
      </c>
      <c r="BL301" s="24" t="s">
        <v>559</v>
      </c>
      <c r="BM301" s="24" t="s">
        <v>3605</v>
      </c>
    </row>
    <row r="302" spans="2:63" s="10" customFormat="1" ht="29.85" customHeight="1">
      <c r="B302" s="176"/>
      <c r="C302" s="177"/>
      <c r="D302" s="178" t="s">
        <v>71</v>
      </c>
      <c r="E302" s="190" t="s">
        <v>3606</v>
      </c>
      <c r="F302" s="190" t="s">
        <v>3607</v>
      </c>
      <c r="G302" s="177"/>
      <c r="H302" s="177"/>
      <c r="I302" s="180"/>
      <c r="J302" s="191">
        <f>BK302</f>
        <v>0</v>
      </c>
      <c r="K302" s="177"/>
      <c r="L302" s="182"/>
      <c r="M302" s="183"/>
      <c r="N302" s="184"/>
      <c r="O302" s="184"/>
      <c r="P302" s="185">
        <f>SUM(P303:P308)</f>
        <v>0</v>
      </c>
      <c r="Q302" s="184"/>
      <c r="R302" s="185">
        <f>SUM(R303:R308)</f>
        <v>0</v>
      </c>
      <c r="S302" s="184"/>
      <c r="T302" s="186">
        <f>SUM(T303:T308)</f>
        <v>0</v>
      </c>
      <c r="AR302" s="187" t="s">
        <v>195</v>
      </c>
      <c r="AT302" s="188" t="s">
        <v>71</v>
      </c>
      <c r="AU302" s="188" t="s">
        <v>79</v>
      </c>
      <c r="AY302" s="187" t="s">
        <v>180</v>
      </c>
      <c r="BK302" s="189">
        <f>SUM(BK303:BK308)</f>
        <v>0</v>
      </c>
    </row>
    <row r="303" spans="2:65" s="1" customFormat="1" ht="16.5" customHeight="1">
      <c r="B303" s="41"/>
      <c r="C303" s="192" t="s">
        <v>1153</v>
      </c>
      <c r="D303" s="192" t="s">
        <v>182</v>
      </c>
      <c r="E303" s="193" t="s">
        <v>781</v>
      </c>
      <c r="F303" s="194" t="s">
        <v>3608</v>
      </c>
      <c r="G303" s="195" t="s">
        <v>215</v>
      </c>
      <c r="H303" s="196">
        <v>120</v>
      </c>
      <c r="I303" s="197"/>
      <c r="J303" s="198">
        <f aca="true" t="shared" si="64" ref="J303:J308">ROUND(I303*H303,2)</f>
        <v>0</v>
      </c>
      <c r="K303" s="194" t="s">
        <v>23</v>
      </c>
      <c r="L303" s="61"/>
      <c r="M303" s="199" t="s">
        <v>23</v>
      </c>
      <c r="N303" s="200" t="s">
        <v>43</v>
      </c>
      <c r="O303" s="42"/>
      <c r="P303" s="201">
        <f aca="true" t="shared" si="65" ref="P303:P308">O303*H303</f>
        <v>0</v>
      </c>
      <c r="Q303" s="201">
        <v>0</v>
      </c>
      <c r="R303" s="201">
        <f aca="true" t="shared" si="66" ref="R303:R308">Q303*H303</f>
        <v>0</v>
      </c>
      <c r="S303" s="201">
        <v>0</v>
      </c>
      <c r="T303" s="202">
        <f aca="true" t="shared" si="67" ref="T303:T308">S303*H303</f>
        <v>0</v>
      </c>
      <c r="AR303" s="24" t="s">
        <v>559</v>
      </c>
      <c r="AT303" s="24" t="s">
        <v>182</v>
      </c>
      <c r="AU303" s="24" t="s">
        <v>81</v>
      </c>
      <c r="AY303" s="24" t="s">
        <v>180</v>
      </c>
      <c r="BE303" s="203">
        <f aca="true" t="shared" si="68" ref="BE303:BE308">IF(N303="základní",J303,0)</f>
        <v>0</v>
      </c>
      <c r="BF303" s="203">
        <f aca="true" t="shared" si="69" ref="BF303:BF308">IF(N303="snížená",J303,0)</f>
        <v>0</v>
      </c>
      <c r="BG303" s="203">
        <f aca="true" t="shared" si="70" ref="BG303:BG308">IF(N303="zákl. přenesená",J303,0)</f>
        <v>0</v>
      </c>
      <c r="BH303" s="203">
        <f aca="true" t="shared" si="71" ref="BH303:BH308">IF(N303="sníž. přenesená",J303,0)</f>
        <v>0</v>
      </c>
      <c r="BI303" s="203">
        <f aca="true" t="shared" si="72" ref="BI303:BI308">IF(N303="nulová",J303,0)</f>
        <v>0</v>
      </c>
      <c r="BJ303" s="24" t="s">
        <v>79</v>
      </c>
      <c r="BK303" s="203">
        <f aca="true" t="shared" si="73" ref="BK303:BK308">ROUND(I303*H303,2)</f>
        <v>0</v>
      </c>
      <c r="BL303" s="24" t="s">
        <v>559</v>
      </c>
      <c r="BM303" s="24" t="s">
        <v>3609</v>
      </c>
    </row>
    <row r="304" spans="2:65" s="1" customFormat="1" ht="16.5" customHeight="1">
      <c r="B304" s="41"/>
      <c r="C304" s="192" t="s">
        <v>1158</v>
      </c>
      <c r="D304" s="192" t="s">
        <v>182</v>
      </c>
      <c r="E304" s="193" t="s">
        <v>786</v>
      </c>
      <c r="F304" s="194" t="s">
        <v>3610</v>
      </c>
      <c r="G304" s="195" t="s">
        <v>215</v>
      </c>
      <c r="H304" s="196">
        <v>120</v>
      </c>
      <c r="I304" s="197"/>
      <c r="J304" s="198">
        <f t="shared" si="64"/>
        <v>0</v>
      </c>
      <c r="K304" s="194" t="s">
        <v>23</v>
      </c>
      <c r="L304" s="61"/>
      <c r="M304" s="199" t="s">
        <v>23</v>
      </c>
      <c r="N304" s="200" t="s">
        <v>43</v>
      </c>
      <c r="O304" s="42"/>
      <c r="P304" s="201">
        <f t="shared" si="65"/>
        <v>0</v>
      </c>
      <c r="Q304" s="201">
        <v>0</v>
      </c>
      <c r="R304" s="201">
        <f t="shared" si="66"/>
        <v>0</v>
      </c>
      <c r="S304" s="201">
        <v>0</v>
      </c>
      <c r="T304" s="202">
        <f t="shared" si="67"/>
        <v>0</v>
      </c>
      <c r="AR304" s="24" t="s">
        <v>559</v>
      </c>
      <c r="AT304" s="24" t="s">
        <v>182</v>
      </c>
      <c r="AU304" s="24" t="s">
        <v>81</v>
      </c>
      <c r="AY304" s="24" t="s">
        <v>180</v>
      </c>
      <c r="BE304" s="203">
        <f t="shared" si="68"/>
        <v>0</v>
      </c>
      <c r="BF304" s="203">
        <f t="shared" si="69"/>
        <v>0</v>
      </c>
      <c r="BG304" s="203">
        <f t="shared" si="70"/>
        <v>0</v>
      </c>
      <c r="BH304" s="203">
        <f t="shared" si="71"/>
        <v>0</v>
      </c>
      <c r="BI304" s="203">
        <f t="shared" si="72"/>
        <v>0</v>
      </c>
      <c r="BJ304" s="24" t="s">
        <v>79</v>
      </c>
      <c r="BK304" s="203">
        <f t="shared" si="73"/>
        <v>0</v>
      </c>
      <c r="BL304" s="24" t="s">
        <v>559</v>
      </c>
      <c r="BM304" s="24" t="s">
        <v>3611</v>
      </c>
    </row>
    <row r="305" spans="2:65" s="1" customFormat="1" ht="16.5" customHeight="1">
      <c r="B305" s="41"/>
      <c r="C305" s="192" t="s">
        <v>1164</v>
      </c>
      <c r="D305" s="192" t="s">
        <v>182</v>
      </c>
      <c r="E305" s="193" t="s">
        <v>790</v>
      </c>
      <c r="F305" s="194" t="s">
        <v>3612</v>
      </c>
      <c r="G305" s="195" t="s">
        <v>185</v>
      </c>
      <c r="H305" s="196">
        <v>60</v>
      </c>
      <c r="I305" s="197"/>
      <c r="J305" s="198">
        <f t="shared" si="64"/>
        <v>0</v>
      </c>
      <c r="K305" s="194" t="s">
        <v>23</v>
      </c>
      <c r="L305" s="61"/>
      <c r="M305" s="199" t="s">
        <v>23</v>
      </c>
      <c r="N305" s="200" t="s">
        <v>43</v>
      </c>
      <c r="O305" s="42"/>
      <c r="P305" s="201">
        <f t="shared" si="65"/>
        <v>0</v>
      </c>
      <c r="Q305" s="201">
        <v>0</v>
      </c>
      <c r="R305" s="201">
        <f t="shared" si="66"/>
        <v>0</v>
      </c>
      <c r="S305" s="201">
        <v>0</v>
      </c>
      <c r="T305" s="202">
        <f t="shared" si="67"/>
        <v>0</v>
      </c>
      <c r="AR305" s="24" t="s">
        <v>559</v>
      </c>
      <c r="AT305" s="24" t="s">
        <v>182</v>
      </c>
      <c r="AU305" s="24" t="s">
        <v>81</v>
      </c>
      <c r="AY305" s="24" t="s">
        <v>180</v>
      </c>
      <c r="BE305" s="203">
        <f t="shared" si="68"/>
        <v>0</v>
      </c>
      <c r="BF305" s="203">
        <f t="shared" si="69"/>
        <v>0</v>
      </c>
      <c r="BG305" s="203">
        <f t="shared" si="70"/>
        <v>0</v>
      </c>
      <c r="BH305" s="203">
        <f t="shared" si="71"/>
        <v>0</v>
      </c>
      <c r="BI305" s="203">
        <f t="shared" si="72"/>
        <v>0</v>
      </c>
      <c r="BJ305" s="24" t="s">
        <v>79</v>
      </c>
      <c r="BK305" s="203">
        <f t="shared" si="73"/>
        <v>0</v>
      </c>
      <c r="BL305" s="24" t="s">
        <v>559</v>
      </c>
      <c r="BM305" s="24" t="s">
        <v>3613</v>
      </c>
    </row>
    <row r="306" spans="2:65" s="1" customFormat="1" ht="16.5" customHeight="1">
      <c r="B306" s="41"/>
      <c r="C306" s="192" t="s">
        <v>1168</v>
      </c>
      <c r="D306" s="192" t="s">
        <v>182</v>
      </c>
      <c r="E306" s="193" t="s">
        <v>794</v>
      </c>
      <c r="F306" s="194" t="s">
        <v>3614</v>
      </c>
      <c r="G306" s="195" t="s">
        <v>671</v>
      </c>
      <c r="H306" s="196">
        <v>1</v>
      </c>
      <c r="I306" s="197"/>
      <c r="J306" s="198">
        <f t="shared" si="64"/>
        <v>0</v>
      </c>
      <c r="K306" s="194" t="s">
        <v>23</v>
      </c>
      <c r="L306" s="61"/>
      <c r="M306" s="199" t="s">
        <v>23</v>
      </c>
      <c r="N306" s="200" t="s">
        <v>43</v>
      </c>
      <c r="O306" s="42"/>
      <c r="P306" s="201">
        <f t="shared" si="65"/>
        <v>0</v>
      </c>
      <c r="Q306" s="201">
        <v>0</v>
      </c>
      <c r="R306" s="201">
        <f t="shared" si="66"/>
        <v>0</v>
      </c>
      <c r="S306" s="201">
        <v>0</v>
      </c>
      <c r="T306" s="202">
        <f t="shared" si="67"/>
        <v>0</v>
      </c>
      <c r="AR306" s="24" t="s">
        <v>559</v>
      </c>
      <c r="AT306" s="24" t="s">
        <v>182</v>
      </c>
      <c r="AU306" s="24" t="s">
        <v>81</v>
      </c>
      <c r="AY306" s="24" t="s">
        <v>180</v>
      </c>
      <c r="BE306" s="203">
        <f t="shared" si="68"/>
        <v>0</v>
      </c>
      <c r="BF306" s="203">
        <f t="shared" si="69"/>
        <v>0</v>
      </c>
      <c r="BG306" s="203">
        <f t="shared" si="70"/>
        <v>0</v>
      </c>
      <c r="BH306" s="203">
        <f t="shared" si="71"/>
        <v>0</v>
      </c>
      <c r="BI306" s="203">
        <f t="shared" si="72"/>
        <v>0</v>
      </c>
      <c r="BJ306" s="24" t="s">
        <v>79</v>
      </c>
      <c r="BK306" s="203">
        <f t="shared" si="73"/>
        <v>0</v>
      </c>
      <c r="BL306" s="24" t="s">
        <v>559</v>
      </c>
      <c r="BM306" s="24" t="s">
        <v>3615</v>
      </c>
    </row>
    <row r="307" spans="2:65" s="1" customFormat="1" ht="16.5" customHeight="1">
      <c r="B307" s="41"/>
      <c r="C307" s="192" t="s">
        <v>1173</v>
      </c>
      <c r="D307" s="192" t="s">
        <v>182</v>
      </c>
      <c r="E307" s="193" t="s">
        <v>798</v>
      </c>
      <c r="F307" s="194" t="s">
        <v>3428</v>
      </c>
      <c r="G307" s="195" t="s">
        <v>1847</v>
      </c>
      <c r="H307" s="196">
        <v>1</v>
      </c>
      <c r="I307" s="197"/>
      <c r="J307" s="198">
        <f t="shared" si="64"/>
        <v>0</v>
      </c>
      <c r="K307" s="194" t="s">
        <v>23</v>
      </c>
      <c r="L307" s="61"/>
      <c r="M307" s="199" t="s">
        <v>23</v>
      </c>
      <c r="N307" s="200" t="s">
        <v>43</v>
      </c>
      <c r="O307" s="42"/>
      <c r="P307" s="201">
        <f t="shared" si="65"/>
        <v>0</v>
      </c>
      <c r="Q307" s="201">
        <v>0</v>
      </c>
      <c r="R307" s="201">
        <f t="shared" si="66"/>
        <v>0</v>
      </c>
      <c r="S307" s="201">
        <v>0</v>
      </c>
      <c r="T307" s="202">
        <f t="shared" si="67"/>
        <v>0</v>
      </c>
      <c r="AR307" s="24" t="s">
        <v>559</v>
      </c>
      <c r="AT307" s="24" t="s">
        <v>182</v>
      </c>
      <c r="AU307" s="24" t="s">
        <v>81</v>
      </c>
      <c r="AY307" s="24" t="s">
        <v>180</v>
      </c>
      <c r="BE307" s="203">
        <f t="shared" si="68"/>
        <v>0</v>
      </c>
      <c r="BF307" s="203">
        <f t="shared" si="69"/>
        <v>0</v>
      </c>
      <c r="BG307" s="203">
        <f t="shared" si="70"/>
        <v>0</v>
      </c>
      <c r="BH307" s="203">
        <f t="shared" si="71"/>
        <v>0</v>
      </c>
      <c r="BI307" s="203">
        <f t="shared" si="72"/>
        <v>0</v>
      </c>
      <c r="BJ307" s="24" t="s">
        <v>79</v>
      </c>
      <c r="BK307" s="203">
        <f t="shared" si="73"/>
        <v>0</v>
      </c>
      <c r="BL307" s="24" t="s">
        <v>559</v>
      </c>
      <c r="BM307" s="24" t="s">
        <v>3616</v>
      </c>
    </row>
    <row r="308" spans="2:65" s="1" customFormat="1" ht="16.5" customHeight="1">
      <c r="B308" s="41"/>
      <c r="C308" s="192" t="s">
        <v>1178</v>
      </c>
      <c r="D308" s="192" t="s">
        <v>182</v>
      </c>
      <c r="E308" s="193" t="s">
        <v>802</v>
      </c>
      <c r="F308" s="194" t="s">
        <v>3617</v>
      </c>
      <c r="G308" s="195" t="s">
        <v>215</v>
      </c>
      <c r="H308" s="196">
        <v>120</v>
      </c>
      <c r="I308" s="197"/>
      <c r="J308" s="198">
        <f t="shared" si="64"/>
        <v>0</v>
      </c>
      <c r="K308" s="194" t="s">
        <v>23</v>
      </c>
      <c r="L308" s="61"/>
      <c r="M308" s="199" t="s">
        <v>23</v>
      </c>
      <c r="N308" s="200" t="s">
        <v>43</v>
      </c>
      <c r="O308" s="42"/>
      <c r="P308" s="201">
        <f t="shared" si="65"/>
        <v>0</v>
      </c>
      <c r="Q308" s="201">
        <v>0</v>
      </c>
      <c r="R308" s="201">
        <f t="shared" si="66"/>
        <v>0</v>
      </c>
      <c r="S308" s="201">
        <v>0</v>
      </c>
      <c r="T308" s="202">
        <f t="shared" si="67"/>
        <v>0</v>
      </c>
      <c r="AR308" s="24" t="s">
        <v>559</v>
      </c>
      <c r="AT308" s="24" t="s">
        <v>182</v>
      </c>
      <c r="AU308" s="24" t="s">
        <v>81</v>
      </c>
      <c r="AY308" s="24" t="s">
        <v>180</v>
      </c>
      <c r="BE308" s="203">
        <f t="shared" si="68"/>
        <v>0</v>
      </c>
      <c r="BF308" s="203">
        <f t="shared" si="69"/>
        <v>0</v>
      </c>
      <c r="BG308" s="203">
        <f t="shared" si="70"/>
        <v>0</v>
      </c>
      <c r="BH308" s="203">
        <f t="shared" si="71"/>
        <v>0</v>
      </c>
      <c r="BI308" s="203">
        <f t="shared" si="72"/>
        <v>0</v>
      </c>
      <c r="BJ308" s="24" t="s">
        <v>79</v>
      </c>
      <c r="BK308" s="203">
        <f t="shared" si="73"/>
        <v>0</v>
      </c>
      <c r="BL308" s="24" t="s">
        <v>559</v>
      </c>
      <c r="BM308" s="24" t="s">
        <v>3618</v>
      </c>
    </row>
    <row r="309" spans="2:63" s="10" customFormat="1" ht="29.85" customHeight="1">
      <c r="B309" s="176"/>
      <c r="C309" s="177"/>
      <c r="D309" s="178" t="s">
        <v>71</v>
      </c>
      <c r="E309" s="190" t="s">
        <v>3619</v>
      </c>
      <c r="F309" s="190" t="s">
        <v>3620</v>
      </c>
      <c r="G309" s="177"/>
      <c r="H309" s="177"/>
      <c r="I309" s="180"/>
      <c r="J309" s="191">
        <f>BK309</f>
        <v>0</v>
      </c>
      <c r="K309" s="177"/>
      <c r="L309" s="182"/>
      <c r="M309" s="183"/>
      <c r="N309" s="184"/>
      <c r="O309" s="184"/>
      <c r="P309" s="185">
        <f>SUM(P310:P322)</f>
        <v>0</v>
      </c>
      <c r="Q309" s="184"/>
      <c r="R309" s="185">
        <f>SUM(R310:R322)</f>
        <v>0</v>
      </c>
      <c r="S309" s="184"/>
      <c r="T309" s="186">
        <f>SUM(T310:T322)</f>
        <v>0</v>
      </c>
      <c r="AR309" s="187" t="s">
        <v>195</v>
      </c>
      <c r="AT309" s="188" t="s">
        <v>71</v>
      </c>
      <c r="AU309" s="188" t="s">
        <v>79</v>
      </c>
      <c r="AY309" s="187" t="s">
        <v>180</v>
      </c>
      <c r="BK309" s="189">
        <f>SUM(BK310:BK322)</f>
        <v>0</v>
      </c>
    </row>
    <row r="310" spans="2:65" s="1" customFormat="1" ht="16.5" customHeight="1">
      <c r="B310" s="41"/>
      <c r="C310" s="192" t="s">
        <v>1183</v>
      </c>
      <c r="D310" s="192" t="s">
        <v>182</v>
      </c>
      <c r="E310" s="193" t="s">
        <v>821</v>
      </c>
      <c r="F310" s="194" t="s">
        <v>3621</v>
      </c>
      <c r="G310" s="195" t="s">
        <v>671</v>
      </c>
      <c r="H310" s="196">
        <v>25</v>
      </c>
      <c r="I310" s="197"/>
      <c r="J310" s="198">
        <f aca="true" t="shared" si="74" ref="J310:J322">ROUND(I310*H310,2)</f>
        <v>0</v>
      </c>
      <c r="K310" s="194" t="s">
        <v>23</v>
      </c>
      <c r="L310" s="61"/>
      <c r="M310" s="199" t="s">
        <v>23</v>
      </c>
      <c r="N310" s="200" t="s">
        <v>43</v>
      </c>
      <c r="O310" s="42"/>
      <c r="P310" s="201">
        <f aca="true" t="shared" si="75" ref="P310:P322">O310*H310</f>
        <v>0</v>
      </c>
      <c r="Q310" s="201">
        <v>0</v>
      </c>
      <c r="R310" s="201">
        <f aca="true" t="shared" si="76" ref="R310:R322">Q310*H310</f>
        <v>0</v>
      </c>
      <c r="S310" s="201">
        <v>0</v>
      </c>
      <c r="T310" s="202">
        <f aca="true" t="shared" si="77" ref="T310:T322">S310*H310</f>
        <v>0</v>
      </c>
      <c r="AR310" s="24" t="s">
        <v>559</v>
      </c>
      <c r="AT310" s="24" t="s">
        <v>182</v>
      </c>
      <c r="AU310" s="24" t="s">
        <v>81</v>
      </c>
      <c r="AY310" s="24" t="s">
        <v>180</v>
      </c>
      <c r="BE310" s="203">
        <f aca="true" t="shared" si="78" ref="BE310:BE322">IF(N310="základní",J310,0)</f>
        <v>0</v>
      </c>
      <c r="BF310" s="203">
        <f aca="true" t="shared" si="79" ref="BF310:BF322">IF(N310="snížená",J310,0)</f>
        <v>0</v>
      </c>
      <c r="BG310" s="203">
        <f aca="true" t="shared" si="80" ref="BG310:BG322">IF(N310="zákl. přenesená",J310,0)</f>
        <v>0</v>
      </c>
      <c r="BH310" s="203">
        <f aca="true" t="shared" si="81" ref="BH310:BH322">IF(N310="sníž. přenesená",J310,0)</f>
        <v>0</v>
      </c>
      <c r="BI310" s="203">
        <f aca="true" t="shared" si="82" ref="BI310:BI322">IF(N310="nulová",J310,0)</f>
        <v>0</v>
      </c>
      <c r="BJ310" s="24" t="s">
        <v>79</v>
      </c>
      <c r="BK310" s="203">
        <f aca="true" t="shared" si="83" ref="BK310:BK322">ROUND(I310*H310,2)</f>
        <v>0</v>
      </c>
      <c r="BL310" s="24" t="s">
        <v>559</v>
      </c>
      <c r="BM310" s="24" t="s">
        <v>3622</v>
      </c>
    </row>
    <row r="311" spans="2:65" s="1" customFormat="1" ht="16.5" customHeight="1">
      <c r="B311" s="41"/>
      <c r="C311" s="192" t="s">
        <v>1188</v>
      </c>
      <c r="D311" s="192" t="s">
        <v>182</v>
      </c>
      <c r="E311" s="193" t="s">
        <v>826</v>
      </c>
      <c r="F311" s="194" t="s">
        <v>3623</v>
      </c>
      <c r="G311" s="195" t="s">
        <v>671</v>
      </c>
      <c r="H311" s="196">
        <v>5</v>
      </c>
      <c r="I311" s="197"/>
      <c r="J311" s="198">
        <f t="shared" si="74"/>
        <v>0</v>
      </c>
      <c r="K311" s="194" t="s">
        <v>23</v>
      </c>
      <c r="L311" s="61"/>
      <c r="M311" s="199" t="s">
        <v>23</v>
      </c>
      <c r="N311" s="200" t="s">
        <v>43</v>
      </c>
      <c r="O311" s="42"/>
      <c r="P311" s="201">
        <f t="shared" si="75"/>
        <v>0</v>
      </c>
      <c r="Q311" s="201">
        <v>0</v>
      </c>
      <c r="R311" s="201">
        <f t="shared" si="76"/>
        <v>0</v>
      </c>
      <c r="S311" s="201">
        <v>0</v>
      </c>
      <c r="T311" s="202">
        <f t="shared" si="77"/>
        <v>0</v>
      </c>
      <c r="AR311" s="24" t="s">
        <v>559</v>
      </c>
      <c r="AT311" s="24" t="s">
        <v>182</v>
      </c>
      <c r="AU311" s="24" t="s">
        <v>81</v>
      </c>
      <c r="AY311" s="24" t="s">
        <v>180</v>
      </c>
      <c r="BE311" s="203">
        <f t="shared" si="78"/>
        <v>0</v>
      </c>
      <c r="BF311" s="203">
        <f t="shared" si="79"/>
        <v>0</v>
      </c>
      <c r="BG311" s="203">
        <f t="shared" si="80"/>
        <v>0</v>
      </c>
      <c r="BH311" s="203">
        <f t="shared" si="81"/>
        <v>0</v>
      </c>
      <c r="BI311" s="203">
        <f t="shared" si="82"/>
        <v>0</v>
      </c>
      <c r="BJ311" s="24" t="s">
        <v>79</v>
      </c>
      <c r="BK311" s="203">
        <f t="shared" si="83"/>
        <v>0</v>
      </c>
      <c r="BL311" s="24" t="s">
        <v>559</v>
      </c>
      <c r="BM311" s="24" t="s">
        <v>3624</v>
      </c>
    </row>
    <row r="312" spans="2:65" s="1" customFormat="1" ht="16.5" customHeight="1">
      <c r="B312" s="41"/>
      <c r="C312" s="192" t="s">
        <v>1193</v>
      </c>
      <c r="D312" s="192" t="s">
        <v>182</v>
      </c>
      <c r="E312" s="193" t="s">
        <v>833</v>
      </c>
      <c r="F312" s="194" t="s">
        <v>3625</v>
      </c>
      <c r="G312" s="195" t="s">
        <v>671</v>
      </c>
      <c r="H312" s="196">
        <v>130</v>
      </c>
      <c r="I312" s="197"/>
      <c r="J312" s="198">
        <f t="shared" si="74"/>
        <v>0</v>
      </c>
      <c r="K312" s="194" t="s">
        <v>23</v>
      </c>
      <c r="L312" s="61"/>
      <c r="M312" s="199" t="s">
        <v>23</v>
      </c>
      <c r="N312" s="200" t="s">
        <v>43</v>
      </c>
      <c r="O312" s="42"/>
      <c r="P312" s="201">
        <f t="shared" si="75"/>
        <v>0</v>
      </c>
      <c r="Q312" s="201">
        <v>0</v>
      </c>
      <c r="R312" s="201">
        <f t="shared" si="76"/>
        <v>0</v>
      </c>
      <c r="S312" s="201">
        <v>0</v>
      </c>
      <c r="T312" s="202">
        <f t="shared" si="77"/>
        <v>0</v>
      </c>
      <c r="AR312" s="24" t="s">
        <v>559</v>
      </c>
      <c r="AT312" s="24" t="s">
        <v>182</v>
      </c>
      <c r="AU312" s="24" t="s">
        <v>81</v>
      </c>
      <c r="AY312" s="24" t="s">
        <v>180</v>
      </c>
      <c r="BE312" s="203">
        <f t="shared" si="78"/>
        <v>0</v>
      </c>
      <c r="BF312" s="203">
        <f t="shared" si="79"/>
        <v>0</v>
      </c>
      <c r="BG312" s="203">
        <f t="shared" si="80"/>
        <v>0</v>
      </c>
      <c r="BH312" s="203">
        <f t="shared" si="81"/>
        <v>0</v>
      </c>
      <c r="BI312" s="203">
        <f t="shared" si="82"/>
        <v>0</v>
      </c>
      <c r="BJ312" s="24" t="s">
        <v>79</v>
      </c>
      <c r="BK312" s="203">
        <f t="shared" si="83"/>
        <v>0</v>
      </c>
      <c r="BL312" s="24" t="s">
        <v>559</v>
      </c>
      <c r="BM312" s="24" t="s">
        <v>3626</v>
      </c>
    </row>
    <row r="313" spans="2:65" s="1" customFormat="1" ht="16.5" customHeight="1">
      <c r="B313" s="41"/>
      <c r="C313" s="192" t="s">
        <v>1198</v>
      </c>
      <c r="D313" s="192" t="s">
        <v>182</v>
      </c>
      <c r="E313" s="193" t="s">
        <v>837</v>
      </c>
      <c r="F313" s="194" t="s">
        <v>3627</v>
      </c>
      <c r="G313" s="195" t="s">
        <v>671</v>
      </c>
      <c r="H313" s="196">
        <v>5</v>
      </c>
      <c r="I313" s="197"/>
      <c r="J313" s="198">
        <f t="shared" si="74"/>
        <v>0</v>
      </c>
      <c r="K313" s="194" t="s">
        <v>23</v>
      </c>
      <c r="L313" s="61"/>
      <c r="M313" s="199" t="s">
        <v>23</v>
      </c>
      <c r="N313" s="200" t="s">
        <v>43</v>
      </c>
      <c r="O313" s="42"/>
      <c r="P313" s="201">
        <f t="shared" si="75"/>
        <v>0</v>
      </c>
      <c r="Q313" s="201">
        <v>0</v>
      </c>
      <c r="R313" s="201">
        <f t="shared" si="76"/>
        <v>0</v>
      </c>
      <c r="S313" s="201">
        <v>0</v>
      </c>
      <c r="T313" s="202">
        <f t="shared" si="77"/>
        <v>0</v>
      </c>
      <c r="AR313" s="24" t="s">
        <v>559</v>
      </c>
      <c r="AT313" s="24" t="s">
        <v>182</v>
      </c>
      <c r="AU313" s="24" t="s">
        <v>81</v>
      </c>
      <c r="AY313" s="24" t="s">
        <v>180</v>
      </c>
      <c r="BE313" s="203">
        <f t="shared" si="78"/>
        <v>0</v>
      </c>
      <c r="BF313" s="203">
        <f t="shared" si="79"/>
        <v>0</v>
      </c>
      <c r="BG313" s="203">
        <f t="shared" si="80"/>
        <v>0</v>
      </c>
      <c r="BH313" s="203">
        <f t="shared" si="81"/>
        <v>0</v>
      </c>
      <c r="BI313" s="203">
        <f t="shared" si="82"/>
        <v>0</v>
      </c>
      <c r="BJ313" s="24" t="s">
        <v>79</v>
      </c>
      <c r="BK313" s="203">
        <f t="shared" si="83"/>
        <v>0</v>
      </c>
      <c r="BL313" s="24" t="s">
        <v>559</v>
      </c>
      <c r="BM313" s="24" t="s">
        <v>3628</v>
      </c>
    </row>
    <row r="314" spans="2:65" s="1" customFormat="1" ht="16.5" customHeight="1">
      <c r="B314" s="41"/>
      <c r="C314" s="192" t="s">
        <v>1203</v>
      </c>
      <c r="D314" s="192" t="s">
        <v>182</v>
      </c>
      <c r="E314" s="193" t="s">
        <v>841</v>
      </c>
      <c r="F314" s="194" t="s">
        <v>3629</v>
      </c>
      <c r="G314" s="195" t="s">
        <v>671</v>
      </c>
      <c r="H314" s="196">
        <v>5</v>
      </c>
      <c r="I314" s="197"/>
      <c r="J314" s="198">
        <f t="shared" si="74"/>
        <v>0</v>
      </c>
      <c r="K314" s="194" t="s">
        <v>23</v>
      </c>
      <c r="L314" s="61"/>
      <c r="M314" s="199" t="s">
        <v>23</v>
      </c>
      <c r="N314" s="200" t="s">
        <v>43</v>
      </c>
      <c r="O314" s="42"/>
      <c r="P314" s="201">
        <f t="shared" si="75"/>
        <v>0</v>
      </c>
      <c r="Q314" s="201">
        <v>0</v>
      </c>
      <c r="R314" s="201">
        <f t="shared" si="76"/>
        <v>0</v>
      </c>
      <c r="S314" s="201">
        <v>0</v>
      </c>
      <c r="T314" s="202">
        <f t="shared" si="77"/>
        <v>0</v>
      </c>
      <c r="AR314" s="24" t="s">
        <v>559</v>
      </c>
      <c r="AT314" s="24" t="s">
        <v>182</v>
      </c>
      <c r="AU314" s="24" t="s">
        <v>81</v>
      </c>
      <c r="AY314" s="24" t="s">
        <v>180</v>
      </c>
      <c r="BE314" s="203">
        <f t="shared" si="78"/>
        <v>0</v>
      </c>
      <c r="BF314" s="203">
        <f t="shared" si="79"/>
        <v>0</v>
      </c>
      <c r="BG314" s="203">
        <f t="shared" si="80"/>
        <v>0</v>
      </c>
      <c r="BH314" s="203">
        <f t="shared" si="81"/>
        <v>0</v>
      </c>
      <c r="BI314" s="203">
        <f t="shared" si="82"/>
        <v>0</v>
      </c>
      <c r="BJ314" s="24" t="s">
        <v>79</v>
      </c>
      <c r="BK314" s="203">
        <f t="shared" si="83"/>
        <v>0</v>
      </c>
      <c r="BL314" s="24" t="s">
        <v>559</v>
      </c>
      <c r="BM314" s="24" t="s">
        <v>3630</v>
      </c>
    </row>
    <row r="315" spans="2:65" s="1" customFormat="1" ht="16.5" customHeight="1">
      <c r="B315" s="41"/>
      <c r="C315" s="192" t="s">
        <v>1208</v>
      </c>
      <c r="D315" s="192" t="s">
        <v>182</v>
      </c>
      <c r="E315" s="193" t="s">
        <v>846</v>
      </c>
      <c r="F315" s="194" t="s">
        <v>3629</v>
      </c>
      <c r="G315" s="195" t="s">
        <v>671</v>
      </c>
      <c r="H315" s="196">
        <v>5</v>
      </c>
      <c r="I315" s="197"/>
      <c r="J315" s="198">
        <f t="shared" si="74"/>
        <v>0</v>
      </c>
      <c r="K315" s="194" t="s">
        <v>23</v>
      </c>
      <c r="L315" s="61"/>
      <c r="M315" s="199" t="s">
        <v>23</v>
      </c>
      <c r="N315" s="200" t="s">
        <v>43</v>
      </c>
      <c r="O315" s="42"/>
      <c r="P315" s="201">
        <f t="shared" si="75"/>
        <v>0</v>
      </c>
      <c r="Q315" s="201">
        <v>0</v>
      </c>
      <c r="R315" s="201">
        <f t="shared" si="76"/>
        <v>0</v>
      </c>
      <c r="S315" s="201">
        <v>0</v>
      </c>
      <c r="T315" s="202">
        <f t="shared" si="77"/>
        <v>0</v>
      </c>
      <c r="AR315" s="24" t="s">
        <v>559</v>
      </c>
      <c r="AT315" s="24" t="s">
        <v>182</v>
      </c>
      <c r="AU315" s="24" t="s">
        <v>81</v>
      </c>
      <c r="AY315" s="24" t="s">
        <v>180</v>
      </c>
      <c r="BE315" s="203">
        <f t="shared" si="78"/>
        <v>0</v>
      </c>
      <c r="BF315" s="203">
        <f t="shared" si="79"/>
        <v>0</v>
      </c>
      <c r="BG315" s="203">
        <f t="shared" si="80"/>
        <v>0</v>
      </c>
      <c r="BH315" s="203">
        <f t="shared" si="81"/>
        <v>0</v>
      </c>
      <c r="BI315" s="203">
        <f t="shared" si="82"/>
        <v>0</v>
      </c>
      <c r="BJ315" s="24" t="s">
        <v>79</v>
      </c>
      <c r="BK315" s="203">
        <f t="shared" si="83"/>
        <v>0</v>
      </c>
      <c r="BL315" s="24" t="s">
        <v>559</v>
      </c>
      <c r="BM315" s="24" t="s">
        <v>3631</v>
      </c>
    </row>
    <row r="316" spans="2:65" s="1" customFormat="1" ht="16.5" customHeight="1">
      <c r="B316" s="41"/>
      <c r="C316" s="192" t="s">
        <v>1213</v>
      </c>
      <c r="D316" s="192" t="s">
        <v>182</v>
      </c>
      <c r="E316" s="193" t="s">
        <v>854</v>
      </c>
      <c r="F316" s="194" t="s">
        <v>3632</v>
      </c>
      <c r="G316" s="195" t="s">
        <v>215</v>
      </c>
      <c r="H316" s="196">
        <v>140</v>
      </c>
      <c r="I316" s="197"/>
      <c r="J316" s="198">
        <f t="shared" si="74"/>
        <v>0</v>
      </c>
      <c r="K316" s="194" t="s">
        <v>23</v>
      </c>
      <c r="L316" s="61"/>
      <c r="M316" s="199" t="s">
        <v>23</v>
      </c>
      <c r="N316" s="200" t="s">
        <v>43</v>
      </c>
      <c r="O316" s="42"/>
      <c r="P316" s="201">
        <f t="shared" si="75"/>
        <v>0</v>
      </c>
      <c r="Q316" s="201">
        <v>0</v>
      </c>
      <c r="R316" s="201">
        <f t="shared" si="76"/>
        <v>0</v>
      </c>
      <c r="S316" s="201">
        <v>0</v>
      </c>
      <c r="T316" s="202">
        <f t="shared" si="77"/>
        <v>0</v>
      </c>
      <c r="AR316" s="24" t="s">
        <v>559</v>
      </c>
      <c r="AT316" s="24" t="s">
        <v>182</v>
      </c>
      <c r="AU316" s="24" t="s">
        <v>81</v>
      </c>
      <c r="AY316" s="24" t="s">
        <v>180</v>
      </c>
      <c r="BE316" s="203">
        <f t="shared" si="78"/>
        <v>0</v>
      </c>
      <c r="BF316" s="203">
        <f t="shared" si="79"/>
        <v>0</v>
      </c>
      <c r="BG316" s="203">
        <f t="shared" si="80"/>
        <v>0</v>
      </c>
      <c r="BH316" s="203">
        <f t="shared" si="81"/>
        <v>0</v>
      </c>
      <c r="BI316" s="203">
        <f t="shared" si="82"/>
        <v>0</v>
      </c>
      <c r="BJ316" s="24" t="s">
        <v>79</v>
      </c>
      <c r="BK316" s="203">
        <f t="shared" si="83"/>
        <v>0</v>
      </c>
      <c r="BL316" s="24" t="s">
        <v>559</v>
      </c>
      <c r="BM316" s="24" t="s">
        <v>3633</v>
      </c>
    </row>
    <row r="317" spans="2:65" s="1" customFormat="1" ht="16.5" customHeight="1">
      <c r="B317" s="41"/>
      <c r="C317" s="192" t="s">
        <v>1218</v>
      </c>
      <c r="D317" s="192" t="s">
        <v>182</v>
      </c>
      <c r="E317" s="193" t="s">
        <v>860</v>
      </c>
      <c r="F317" s="194" t="s">
        <v>3634</v>
      </c>
      <c r="G317" s="195" t="s">
        <v>215</v>
      </c>
      <c r="H317" s="196">
        <v>20</v>
      </c>
      <c r="I317" s="197"/>
      <c r="J317" s="198">
        <f t="shared" si="74"/>
        <v>0</v>
      </c>
      <c r="K317" s="194" t="s">
        <v>23</v>
      </c>
      <c r="L317" s="61"/>
      <c r="M317" s="199" t="s">
        <v>23</v>
      </c>
      <c r="N317" s="200" t="s">
        <v>43</v>
      </c>
      <c r="O317" s="42"/>
      <c r="P317" s="201">
        <f t="shared" si="75"/>
        <v>0</v>
      </c>
      <c r="Q317" s="201">
        <v>0</v>
      </c>
      <c r="R317" s="201">
        <f t="shared" si="76"/>
        <v>0</v>
      </c>
      <c r="S317" s="201">
        <v>0</v>
      </c>
      <c r="T317" s="202">
        <f t="shared" si="77"/>
        <v>0</v>
      </c>
      <c r="AR317" s="24" t="s">
        <v>559</v>
      </c>
      <c r="AT317" s="24" t="s">
        <v>182</v>
      </c>
      <c r="AU317" s="24" t="s">
        <v>81</v>
      </c>
      <c r="AY317" s="24" t="s">
        <v>180</v>
      </c>
      <c r="BE317" s="203">
        <f t="shared" si="78"/>
        <v>0</v>
      </c>
      <c r="BF317" s="203">
        <f t="shared" si="79"/>
        <v>0</v>
      </c>
      <c r="BG317" s="203">
        <f t="shared" si="80"/>
        <v>0</v>
      </c>
      <c r="BH317" s="203">
        <f t="shared" si="81"/>
        <v>0</v>
      </c>
      <c r="BI317" s="203">
        <f t="shared" si="82"/>
        <v>0</v>
      </c>
      <c r="BJ317" s="24" t="s">
        <v>79</v>
      </c>
      <c r="BK317" s="203">
        <f t="shared" si="83"/>
        <v>0</v>
      </c>
      <c r="BL317" s="24" t="s">
        <v>559</v>
      </c>
      <c r="BM317" s="24" t="s">
        <v>3635</v>
      </c>
    </row>
    <row r="318" spans="2:65" s="1" customFormat="1" ht="16.5" customHeight="1">
      <c r="B318" s="41"/>
      <c r="C318" s="192" t="s">
        <v>1225</v>
      </c>
      <c r="D318" s="192" t="s">
        <v>182</v>
      </c>
      <c r="E318" s="193" t="s">
        <v>866</v>
      </c>
      <c r="F318" s="194" t="s">
        <v>3636</v>
      </c>
      <c r="G318" s="195" t="s">
        <v>215</v>
      </c>
      <c r="H318" s="196">
        <v>10</v>
      </c>
      <c r="I318" s="197"/>
      <c r="J318" s="198">
        <f t="shared" si="74"/>
        <v>0</v>
      </c>
      <c r="K318" s="194" t="s">
        <v>23</v>
      </c>
      <c r="L318" s="61"/>
      <c r="M318" s="199" t="s">
        <v>23</v>
      </c>
      <c r="N318" s="200" t="s">
        <v>43</v>
      </c>
      <c r="O318" s="42"/>
      <c r="P318" s="201">
        <f t="shared" si="75"/>
        <v>0</v>
      </c>
      <c r="Q318" s="201">
        <v>0</v>
      </c>
      <c r="R318" s="201">
        <f t="shared" si="76"/>
        <v>0</v>
      </c>
      <c r="S318" s="201">
        <v>0</v>
      </c>
      <c r="T318" s="202">
        <f t="shared" si="77"/>
        <v>0</v>
      </c>
      <c r="AR318" s="24" t="s">
        <v>559</v>
      </c>
      <c r="AT318" s="24" t="s">
        <v>182</v>
      </c>
      <c r="AU318" s="24" t="s">
        <v>81</v>
      </c>
      <c r="AY318" s="24" t="s">
        <v>180</v>
      </c>
      <c r="BE318" s="203">
        <f t="shared" si="78"/>
        <v>0</v>
      </c>
      <c r="BF318" s="203">
        <f t="shared" si="79"/>
        <v>0</v>
      </c>
      <c r="BG318" s="203">
        <f t="shared" si="80"/>
        <v>0</v>
      </c>
      <c r="BH318" s="203">
        <f t="shared" si="81"/>
        <v>0</v>
      </c>
      <c r="BI318" s="203">
        <f t="shared" si="82"/>
        <v>0</v>
      </c>
      <c r="BJ318" s="24" t="s">
        <v>79</v>
      </c>
      <c r="BK318" s="203">
        <f t="shared" si="83"/>
        <v>0</v>
      </c>
      <c r="BL318" s="24" t="s">
        <v>559</v>
      </c>
      <c r="BM318" s="24" t="s">
        <v>3637</v>
      </c>
    </row>
    <row r="319" spans="2:65" s="1" customFormat="1" ht="16.5" customHeight="1">
      <c r="B319" s="41"/>
      <c r="C319" s="192" t="s">
        <v>1230</v>
      </c>
      <c r="D319" s="192" t="s">
        <v>182</v>
      </c>
      <c r="E319" s="193" t="s">
        <v>870</v>
      </c>
      <c r="F319" s="194" t="s">
        <v>3638</v>
      </c>
      <c r="G319" s="195" t="s">
        <v>300</v>
      </c>
      <c r="H319" s="196">
        <v>2</v>
      </c>
      <c r="I319" s="197"/>
      <c r="J319" s="198">
        <f t="shared" si="74"/>
        <v>0</v>
      </c>
      <c r="K319" s="194" t="s">
        <v>23</v>
      </c>
      <c r="L319" s="61"/>
      <c r="M319" s="199" t="s">
        <v>23</v>
      </c>
      <c r="N319" s="200" t="s">
        <v>43</v>
      </c>
      <c r="O319" s="42"/>
      <c r="P319" s="201">
        <f t="shared" si="75"/>
        <v>0</v>
      </c>
      <c r="Q319" s="201">
        <v>0</v>
      </c>
      <c r="R319" s="201">
        <f t="shared" si="76"/>
        <v>0</v>
      </c>
      <c r="S319" s="201">
        <v>0</v>
      </c>
      <c r="T319" s="202">
        <f t="shared" si="77"/>
        <v>0</v>
      </c>
      <c r="AR319" s="24" t="s">
        <v>559</v>
      </c>
      <c r="AT319" s="24" t="s">
        <v>182</v>
      </c>
      <c r="AU319" s="24" t="s">
        <v>81</v>
      </c>
      <c r="AY319" s="24" t="s">
        <v>180</v>
      </c>
      <c r="BE319" s="203">
        <f t="shared" si="78"/>
        <v>0</v>
      </c>
      <c r="BF319" s="203">
        <f t="shared" si="79"/>
        <v>0</v>
      </c>
      <c r="BG319" s="203">
        <f t="shared" si="80"/>
        <v>0</v>
      </c>
      <c r="BH319" s="203">
        <f t="shared" si="81"/>
        <v>0</v>
      </c>
      <c r="BI319" s="203">
        <f t="shared" si="82"/>
        <v>0</v>
      </c>
      <c r="BJ319" s="24" t="s">
        <v>79</v>
      </c>
      <c r="BK319" s="203">
        <f t="shared" si="83"/>
        <v>0</v>
      </c>
      <c r="BL319" s="24" t="s">
        <v>559</v>
      </c>
      <c r="BM319" s="24" t="s">
        <v>3639</v>
      </c>
    </row>
    <row r="320" spans="2:65" s="1" customFormat="1" ht="16.5" customHeight="1">
      <c r="B320" s="41"/>
      <c r="C320" s="192" t="s">
        <v>1235</v>
      </c>
      <c r="D320" s="192" t="s">
        <v>182</v>
      </c>
      <c r="E320" s="193" t="s">
        <v>875</v>
      </c>
      <c r="F320" s="194" t="s">
        <v>3640</v>
      </c>
      <c r="G320" s="195" t="s">
        <v>3641</v>
      </c>
      <c r="H320" s="196">
        <v>20</v>
      </c>
      <c r="I320" s="197"/>
      <c r="J320" s="198">
        <f t="shared" si="74"/>
        <v>0</v>
      </c>
      <c r="K320" s="194" t="s">
        <v>23</v>
      </c>
      <c r="L320" s="61"/>
      <c r="M320" s="199" t="s">
        <v>23</v>
      </c>
      <c r="N320" s="200" t="s">
        <v>43</v>
      </c>
      <c r="O320" s="42"/>
      <c r="P320" s="201">
        <f t="shared" si="75"/>
        <v>0</v>
      </c>
      <c r="Q320" s="201">
        <v>0</v>
      </c>
      <c r="R320" s="201">
        <f t="shared" si="76"/>
        <v>0</v>
      </c>
      <c r="S320" s="201">
        <v>0</v>
      </c>
      <c r="T320" s="202">
        <f t="shared" si="77"/>
        <v>0</v>
      </c>
      <c r="AR320" s="24" t="s">
        <v>559</v>
      </c>
      <c r="AT320" s="24" t="s">
        <v>182</v>
      </c>
      <c r="AU320" s="24" t="s">
        <v>81</v>
      </c>
      <c r="AY320" s="24" t="s">
        <v>180</v>
      </c>
      <c r="BE320" s="203">
        <f t="shared" si="78"/>
        <v>0</v>
      </c>
      <c r="BF320" s="203">
        <f t="shared" si="79"/>
        <v>0</v>
      </c>
      <c r="BG320" s="203">
        <f t="shared" si="80"/>
        <v>0</v>
      </c>
      <c r="BH320" s="203">
        <f t="shared" si="81"/>
        <v>0</v>
      </c>
      <c r="BI320" s="203">
        <f t="shared" si="82"/>
        <v>0</v>
      </c>
      <c r="BJ320" s="24" t="s">
        <v>79</v>
      </c>
      <c r="BK320" s="203">
        <f t="shared" si="83"/>
        <v>0</v>
      </c>
      <c r="BL320" s="24" t="s">
        <v>559</v>
      </c>
      <c r="BM320" s="24" t="s">
        <v>3642</v>
      </c>
    </row>
    <row r="321" spans="2:65" s="1" customFormat="1" ht="16.5" customHeight="1">
      <c r="B321" s="41"/>
      <c r="C321" s="192" t="s">
        <v>1240</v>
      </c>
      <c r="D321" s="192" t="s">
        <v>182</v>
      </c>
      <c r="E321" s="193" t="s">
        <v>880</v>
      </c>
      <c r="F321" s="194" t="s">
        <v>3643</v>
      </c>
      <c r="G321" s="195" t="s">
        <v>300</v>
      </c>
      <c r="H321" s="196">
        <v>2</v>
      </c>
      <c r="I321" s="197"/>
      <c r="J321" s="198">
        <f t="shared" si="74"/>
        <v>0</v>
      </c>
      <c r="K321" s="194" t="s">
        <v>23</v>
      </c>
      <c r="L321" s="61"/>
      <c r="M321" s="199" t="s">
        <v>23</v>
      </c>
      <c r="N321" s="200" t="s">
        <v>43</v>
      </c>
      <c r="O321" s="42"/>
      <c r="P321" s="201">
        <f t="shared" si="75"/>
        <v>0</v>
      </c>
      <c r="Q321" s="201">
        <v>0</v>
      </c>
      <c r="R321" s="201">
        <f t="shared" si="76"/>
        <v>0</v>
      </c>
      <c r="S321" s="201">
        <v>0</v>
      </c>
      <c r="T321" s="202">
        <f t="shared" si="77"/>
        <v>0</v>
      </c>
      <c r="AR321" s="24" t="s">
        <v>559</v>
      </c>
      <c r="AT321" s="24" t="s">
        <v>182</v>
      </c>
      <c r="AU321" s="24" t="s">
        <v>81</v>
      </c>
      <c r="AY321" s="24" t="s">
        <v>180</v>
      </c>
      <c r="BE321" s="203">
        <f t="shared" si="78"/>
        <v>0</v>
      </c>
      <c r="BF321" s="203">
        <f t="shared" si="79"/>
        <v>0</v>
      </c>
      <c r="BG321" s="203">
        <f t="shared" si="80"/>
        <v>0</v>
      </c>
      <c r="BH321" s="203">
        <f t="shared" si="81"/>
        <v>0</v>
      </c>
      <c r="BI321" s="203">
        <f t="shared" si="82"/>
        <v>0</v>
      </c>
      <c r="BJ321" s="24" t="s">
        <v>79</v>
      </c>
      <c r="BK321" s="203">
        <f t="shared" si="83"/>
        <v>0</v>
      </c>
      <c r="BL321" s="24" t="s">
        <v>559</v>
      </c>
      <c r="BM321" s="24" t="s">
        <v>3644</v>
      </c>
    </row>
    <row r="322" spans="2:65" s="1" customFormat="1" ht="16.5" customHeight="1">
      <c r="B322" s="41"/>
      <c r="C322" s="192" t="s">
        <v>1245</v>
      </c>
      <c r="D322" s="192" t="s">
        <v>182</v>
      </c>
      <c r="E322" s="193" t="s">
        <v>885</v>
      </c>
      <c r="F322" s="194" t="s">
        <v>3645</v>
      </c>
      <c r="G322" s="195" t="s">
        <v>300</v>
      </c>
      <c r="H322" s="196">
        <v>2</v>
      </c>
      <c r="I322" s="197"/>
      <c r="J322" s="198">
        <f t="shared" si="74"/>
        <v>0</v>
      </c>
      <c r="K322" s="194" t="s">
        <v>23</v>
      </c>
      <c r="L322" s="61"/>
      <c r="M322" s="199" t="s">
        <v>23</v>
      </c>
      <c r="N322" s="200" t="s">
        <v>43</v>
      </c>
      <c r="O322" s="42"/>
      <c r="P322" s="201">
        <f t="shared" si="75"/>
        <v>0</v>
      </c>
      <c r="Q322" s="201">
        <v>0</v>
      </c>
      <c r="R322" s="201">
        <f t="shared" si="76"/>
        <v>0</v>
      </c>
      <c r="S322" s="201">
        <v>0</v>
      </c>
      <c r="T322" s="202">
        <f t="shared" si="77"/>
        <v>0</v>
      </c>
      <c r="AR322" s="24" t="s">
        <v>559</v>
      </c>
      <c r="AT322" s="24" t="s">
        <v>182</v>
      </c>
      <c r="AU322" s="24" t="s">
        <v>81</v>
      </c>
      <c r="AY322" s="24" t="s">
        <v>180</v>
      </c>
      <c r="BE322" s="203">
        <f t="shared" si="78"/>
        <v>0</v>
      </c>
      <c r="BF322" s="203">
        <f t="shared" si="79"/>
        <v>0</v>
      </c>
      <c r="BG322" s="203">
        <f t="shared" si="80"/>
        <v>0</v>
      </c>
      <c r="BH322" s="203">
        <f t="shared" si="81"/>
        <v>0</v>
      </c>
      <c r="BI322" s="203">
        <f t="shared" si="82"/>
        <v>0</v>
      </c>
      <c r="BJ322" s="24" t="s">
        <v>79</v>
      </c>
      <c r="BK322" s="203">
        <f t="shared" si="83"/>
        <v>0</v>
      </c>
      <c r="BL322" s="24" t="s">
        <v>559</v>
      </c>
      <c r="BM322" s="24" t="s">
        <v>3646</v>
      </c>
    </row>
    <row r="323" spans="2:63" s="10" customFormat="1" ht="37.35" customHeight="1">
      <c r="B323" s="176"/>
      <c r="C323" s="177"/>
      <c r="D323" s="178" t="s">
        <v>71</v>
      </c>
      <c r="E323" s="179" t="s">
        <v>3647</v>
      </c>
      <c r="F323" s="179" t="s">
        <v>3648</v>
      </c>
      <c r="G323" s="177"/>
      <c r="H323" s="177"/>
      <c r="I323" s="180"/>
      <c r="J323" s="181">
        <f>BK323</f>
        <v>0</v>
      </c>
      <c r="K323" s="177"/>
      <c r="L323" s="182"/>
      <c r="M323" s="183"/>
      <c r="N323" s="184"/>
      <c r="O323" s="184"/>
      <c r="P323" s="185">
        <f>SUM(P324:P329)</f>
        <v>0</v>
      </c>
      <c r="Q323" s="184"/>
      <c r="R323" s="185">
        <f>SUM(R324:R329)</f>
        <v>0</v>
      </c>
      <c r="S323" s="184"/>
      <c r="T323" s="186">
        <f>SUM(T324:T329)</f>
        <v>0</v>
      </c>
      <c r="AR323" s="187" t="s">
        <v>187</v>
      </c>
      <c r="AT323" s="188" t="s">
        <v>71</v>
      </c>
      <c r="AU323" s="188" t="s">
        <v>72</v>
      </c>
      <c r="AY323" s="187" t="s">
        <v>180</v>
      </c>
      <c r="BK323" s="189">
        <f>SUM(BK324:BK329)</f>
        <v>0</v>
      </c>
    </row>
    <row r="324" spans="2:65" s="1" customFormat="1" ht="16.5" customHeight="1">
      <c r="B324" s="41"/>
      <c r="C324" s="192" t="s">
        <v>1250</v>
      </c>
      <c r="D324" s="192" t="s">
        <v>182</v>
      </c>
      <c r="E324" s="193" t="s">
        <v>3649</v>
      </c>
      <c r="F324" s="194" t="s">
        <v>3650</v>
      </c>
      <c r="G324" s="195" t="s">
        <v>3651</v>
      </c>
      <c r="H324" s="196">
        <v>16</v>
      </c>
      <c r="I324" s="197"/>
      <c r="J324" s="198">
        <f aca="true" t="shared" si="84" ref="J324:J329">ROUND(I324*H324,2)</f>
        <v>0</v>
      </c>
      <c r="K324" s="194" t="s">
        <v>23</v>
      </c>
      <c r="L324" s="61"/>
      <c r="M324" s="199" t="s">
        <v>23</v>
      </c>
      <c r="N324" s="200" t="s">
        <v>43</v>
      </c>
      <c r="O324" s="42"/>
      <c r="P324" s="201">
        <f aca="true" t="shared" si="85" ref="P324:P329">O324*H324</f>
        <v>0</v>
      </c>
      <c r="Q324" s="201">
        <v>0</v>
      </c>
      <c r="R324" s="201">
        <f aca="true" t="shared" si="86" ref="R324:R329">Q324*H324</f>
        <v>0</v>
      </c>
      <c r="S324" s="201">
        <v>0</v>
      </c>
      <c r="T324" s="202">
        <f aca="true" t="shared" si="87" ref="T324:T329">S324*H324</f>
        <v>0</v>
      </c>
      <c r="AR324" s="24" t="s">
        <v>2127</v>
      </c>
      <c r="AT324" s="24" t="s">
        <v>182</v>
      </c>
      <c r="AU324" s="24" t="s">
        <v>79</v>
      </c>
      <c r="AY324" s="24" t="s">
        <v>180</v>
      </c>
      <c r="BE324" s="203">
        <f aca="true" t="shared" si="88" ref="BE324:BE329">IF(N324="základní",J324,0)</f>
        <v>0</v>
      </c>
      <c r="BF324" s="203">
        <f aca="true" t="shared" si="89" ref="BF324:BF329">IF(N324="snížená",J324,0)</f>
        <v>0</v>
      </c>
      <c r="BG324" s="203">
        <f aca="true" t="shared" si="90" ref="BG324:BG329">IF(N324="zákl. přenesená",J324,0)</f>
        <v>0</v>
      </c>
      <c r="BH324" s="203">
        <f aca="true" t="shared" si="91" ref="BH324:BH329">IF(N324="sníž. přenesená",J324,0)</f>
        <v>0</v>
      </c>
      <c r="BI324" s="203">
        <f aca="true" t="shared" si="92" ref="BI324:BI329">IF(N324="nulová",J324,0)</f>
        <v>0</v>
      </c>
      <c r="BJ324" s="24" t="s">
        <v>79</v>
      </c>
      <c r="BK324" s="203">
        <f aca="true" t="shared" si="93" ref="BK324:BK329">ROUND(I324*H324,2)</f>
        <v>0</v>
      </c>
      <c r="BL324" s="24" t="s">
        <v>2127</v>
      </c>
      <c r="BM324" s="24" t="s">
        <v>3652</v>
      </c>
    </row>
    <row r="325" spans="2:65" s="1" customFormat="1" ht="16.5" customHeight="1">
      <c r="B325" s="41"/>
      <c r="C325" s="192" t="s">
        <v>1255</v>
      </c>
      <c r="D325" s="192" t="s">
        <v>182</v>
      </c>
      <c r="E325" s="193" t="s">
        <v>3653</v>
      </c>
      <c r="F325" s="194" t="s">
        <v>3654</v>
      </c>
      <c r="G325" s="195" t="s">
        <v>3651</v>
      </c>
      <c r="H325" s="196">
        <v>8</v>
      </c>
      <c r="I325" s="197"/>
      <c r="J325" s="198">
        <f t="shared" si="84"/>
        <v>0</v>
      </c>
      <c r="K325" s="194" t="s">
        <v>23</v>
      </c>
      <c r="L325" s="61"/>
      <c r="M325" s="199" t="s">
        <v>23</v>
      </c>
      <c r="N325" s="200" t="s">
        <v>43</v>
      </c>
      <c r="O325" s="42"/>
      <c r="P325" s="201">
        <f t="shared" si="85"/>
        <v>0</v>
      </c>
      <c r="Q325" s="201">
        <v>0</v>
      </c>
      <c r="R325" s="201">
        <f t="shared" si="86"/>
        <v>0</v>
      </c>
      <c r="S325" s="201">
        <v>0</v>
      </c>
      <c r="T325" s="202">
        <f t="shared" si="87"/>
        <v>0</v>
      </c>
      <c r="AR325" s="24" t="s">
        <v>2127</v>
      </c>
      <c r="AT325" s="24" t="s">
        <v>182</v>
      </c>
      <c r="AU325" s="24" t="s">
        <v>79</v>
      </c>
      <c r="AY325" s="24" t="s">
        <v>180</v>
      </c>
      <c r="BE325" s="203">
        <f t="shared" si="88"/>
        <v>0</v>
      </c>
      <c r="BF325" s="203">
        <f t="shared" si="89"/>
        <v>0</v>
      </c>
      <c r="BG325" s="203">
        <f t="shared" si="90"/>
        <v>0</v>
      </c>
      <c r="BH325" s="203">
        <f t="shared" si="91"/>
        <v>0</v>
      </c>
      <c r="BI325" s="203">
        <f t="shared" si="92"/>
        <v>0</v>
      </c>
      <c r="BJ325" s="24" t="s">
        <v>79</v>
      </c>
      <c r="BK325" s="203">
        <f t="shared" si="93"/>
        <v>0</v>
      </c>
      <c r="BL325" s="24" t="s">
        <v>2127</v>
      </c>
      <c r="BM325" s="24" t="s">
        <v>3655</v>
      </c>
    </row>
    <row r="326" spans="2:65" s="1" customFormat="1" ht="16.5" customHeight="1">
      <c r="B326" s="41"/>
      <c r="C326" s="192" t="s">
        <v>1261</v>
      </c>
      <c r="D326" s="192" t="s">
        <v>182</v>
      </c>
      <c r="E326" s="193" t="s">
        <v>3656</v>
      </c>
      <c r="F326" s="194" t="s">
        <v>3657</v>
      </c>
      <c r="G326" s="195" t="s">
        <v>3651</v>
      </c>
      <c r="H326" s="196">
        <v>32</v>
      </c>
      <c r="I326" s="197"/>
      <c r="J326" s="198">
        <f t="shared" si="84"/>
        <v>0</v>
      </c>
      <c r="K326" s="194" t="s">
        <v>23</v>
      </c>
      <c r="L326" s="61"/>
      <c r="M326" s="199" t="s">
        <v>23</v>
      </c>
      <c r="N326" s="200" t="s">
        <v>43</v>
      </c>
      <c r="O326" s="42"/>
      <c r="P326" s="201">
        <f t="shared" si="85"/>
        <v>0</v>
      </c>
      <c r="Q326" s="201">
        <v>0</v>
      </c>
      <c r="R326" s="201">
        <f t="shared" si="86"/>
        <v>0</v>
      </c>
      <c r="S326" s="201">
        <v>0</v>
      </c>
      <c r="T326" s="202">
        <f t="shared" si="87"/>
        <v>0</v>
      </c>
      <c r="AR326" s="24" t="s">
        <v>2127</v>
      </c>
      <c r="AT326" s="24" t="s">
        <v>182</v>
      </c>
      <c r="AU326" s="24" t="s">
        <v>79</v>
      </c>
      <c r="AY326" s="24" t="s">
        <v>180</v>
      </c>
      <c r="BE326" s="203">
        <f t="shared" si="88"/>
        <v>0</v>
      </c>
      <c r="BF326" s="203">
        <f t="shared" si="89"/>
        <v>0</v>
      </c>
      <c r="BG326" s="203">
        <f t="shared" si="90"/>
        <v>0</v>
      </c>
      <c r="BH326" s="203">
        <f t="shared" si="91"/>
        <v>0</v>
      </c>
      <c r="BI326" s="203">
        <f t="shared" si="92"/>
        <v>0</v>
      </c>
      <c r="BJ326" s="24" t="s">
        <v>79</v>
      </c>
      <c r="BK326" s="203">
        <f t="shared" si="93"/>
        <v>0</v>
      </c>
      <c r="BL326" s="24" t="s">
        <v>2127</v>
      </c>
      <c r="BM326" s="24" t="s">
        <v>3658</v>
      </c>
    </row>
    <row r="327" spans="2:65" s="1" customFormat="1" ht="16.5" customHeight="1">
      <c r="B327" s="41"/>
      <c r="C327" s="192" t="s">
        <v>1266</v>
      </c>
      <c r="D327" s="192" t="s">
        <v>182</v>
      </c>
      <c r="E327" s="193" t="s">
        <v>3659</v>
      </c>
      <c r="F327" s="194" t="s">
        <v>3660</v>
      </c>
      <c r="G327" s="195" t="s">
        <v>3651</v>
      </c>
      <c r="H327" s="196">
        <v>16</v>
      </c>
      <c r="I327" s="197"/>
      <c r="J327" s="198">
        <f t="shared" si="84"/>
        <v>0</v>
      </c>
      <c r="K327" s="194" t="s">
        <v>23</v>
      </c>
      <c r="L327" s="61"/>
      <c r="M327" s="199" t="s">
        <v>23</v>
      </c>
      <c r="N327" s="200" t="s">
        <v>43</v>
      </c>
      <c r="O327" s="42"/>
      <c r="P327" s="201">
        <f t="shared" si="85"/>
        <v>0</v>
      </c>
      <c r="Q327" s="201">
        <v>0</v>
      </c>
      <c r="R327" s="201">
        <f t="shared" si="86"/>
        <v>0</v>
      </c>
      <c r="S327" s="201">
        <v>0</v>
      </c>
      <c r="T327" s="202">
        <f t="shared" si="87"/>
        <v>0</v>
      </c>
      <c r="AR327" s="24" t="s">
        <v>2127</v>
      </c>
      <c r="AT327" s="24" t="s">
        <v>182</v>
      </c>
      <c r="AU327" s="24" t="s">
        <v>79</v>
      </c>
      <c r="AY327" s="24" t="s">
        <v>180</v>
      </c>
      <c r="BE327" s="203">
        <f t="shared" si="88"/>
        <v>0</v>
      </c>
      <c r="BF327" s="203">
        <f t="shared" si="89"/>
        <v>0</v>
      </c>
      <c r="BG327" s="203">
        <f t="shared" si="90"/>
        <v>0</v>
      </c>
      <c r="BH327" s="203">
        <f t="shared" si="91"/>
        <v>0</v>
      </c>
      <c r="BI327" s="203">
        <f t="shared" si="92"/>
        <v>0</v>
      </c>
      <c r="BJ327" s="24" t="s">
        <v>79</v>
      </c>
      <c r="BK327" s="203">
        <f t="shared" si="93"/>
        <v>0</v>
      </c>
      <c r="BL327" s="24" t="s">
        <v>2127</v>
      </c>
      <c r="BM327" s="24" t="s">
        <v>3661</v>
      </c>
    </row>
    <row r="328" spans="2:65" s="1" customFormat="1" ht="16.5" customHeight="1">
      <c r="B328" s="41"/>
      <c r="C328" s="192" t="s">
        <v>1271</v>
      </c>
      <c r="D328" s="192" t="s">
        <v>182</v>
      </c>
      <c r="E328" s="193" t="s">
        <v>3662</v>
      </c>
      <c r="F328" s="194" t="s">
        <v>3663</v>
      </c>
      <c r="G328" s="195" t="s">
        <v>3651</v>
      </c>
      <c r="H328" s="196">
        <v>6</v>
      </c>
      <c r="I328" s="197"/>
      <c r="J328" s="198">
        <f t="shared" si="84"/>
        <v>0</v>
      </c>
      <c r="K328" s="194" t="s">
        <v>23</v>
      </c>
      <c r="L328" s="61"/>
      <c r="M328" s="199" t="s">
        <v>23</v>
      </c>
      <c r="N328" s="200" t="s">
        <v>43</v>
      </c>
      <c r="O328" s="42"/>
      <c r="P328" s="201">
        <f t="shared" si="85"/>
        <v>0</v>
      </c>
      <c r="Q328" s="201">
        <v>0</v>
      </c>
      <c r="R328" s="201">
        <f t="shared" si="86"/>
        <v>0</v>
      </c>
      <c r="S328" s="201">
        <v>0</v>
      </c>
      <c r="T328" s="202">
        <f t="shared" si="87"/>
        <v>0</v>
      </c>
      <c r="AR328" s="24" t="s">
        <v>2127</v>
      </c>
      <c r="AT328" s="24" t="s">
        <v>182</v>
      </c>
      <c r="AU328" s="24" t="s">
        <v>79</v>
      </c>
      <c r="AY328" s="24" t="s">
        <v>180</v>
      </c>
      <c r="BE328" s="203">
        <f t="shared" si="88"/>
        <v>0</v>
      </c>
      <c r="BF328" s="203">
        <f t="shared" si="89"/>
        <v>0</v>
      </c>
      <c r="BG328" s="203">
        <f t="shared" si="90"/>
        <v>0</v>
      </c>
      <c r="BH328" s="203">
        <f t="shared" si="91"/>
        <v>0</v>
      </c>
      <c r="BI328" s="203">
        <f t="shared" si="92"/>
        <v>0</v>
      </c>
      <c r="BJ328" s="24" t="s">
        <v>79</v>
      </c>
      <c r="BK328" s="203">
        <f t="shared" si="93"/>
        <v>0</v>
      </c>
      <c r="BL328" s="24" t="s">
        <v>2127</v>
      </c>
      <c r="BM328" s="24" t="s">
        <v>3664</v>
      </c>
    </row>
    <row r="329" spans="2:65" s="1" customFormat="1" ht="16.5" customHeight="1">
      <c r="B329" s="41"/>
      <c r="C329" s="192" t="s">
        <v>1276</v>
      </c>
      <c r="D329" s="192" t="s">
        <v>182</v>
      </c>
      <c r="E329" s="193" t="s">
        <v>3665</v>
      </c>
      <c r="F329" s="194" t="s">
        <v>3666</v>
      </c>
      <c r="G329" s="195" t="s">
        <v>3651</v>
      </c>
      <c r="H329" s="196">
        <v>8</v>
      </c>
      <c r="I329" s="197"/>
      <c r="J329" s="198">
        <f t="shared" si="84"/>
        <v>0</v>
      </c>
      <c r="K329" s="194" t="s">
        <v>23</v>
      </c>
      <c r="L329" s="61"/>
      <c r="M329" s="199" t="s">
        <v>23</v>
      </c>
      <c r="N329" s="263" t="s">
        <v>43</v>
      </c>
      <c r="O329" s="264"/>
      <c r="P329" s="265">
        <f t="shared" si="85"/>
        <v>0</v>
      </c>
      <c r="Q329" s="265">
        <v>0</v>
      </c>
      <c r="R329" s="265">
        <f t="shared" si="86"/>
        <v>0</v>
      </c>
      <c r="S329" s="265">
        <v>0</v>
      </c>
      <c r="T329" s="266">
        <f t="shared" si="87"/>
        <v>0</v>
      </c>
      <c r="AR329" s="24" t="s">
        <v>2127</v>
      </c>
      <c r="AT329" s="24" t="s">
        <v>182</v>
      </c>
      <c r="AU329" s="24" t="s">
        <v>79</v>
      </c>
      <c r="AY329" s="24" t="s">
        <v>180</v>
      </c>
      <c r="BE329" s="203">
        <f t="shared" si="88"/>
        <v>0</v>
      </c>
      <c r="BF329" s="203">
        <f t="shared" si="89"/>
        <v>0</v>
      </c>
      <c r="BG329" s="203">
        <f t="shared" si="90"/>
        <v>0</v>
      </c>
      <c r="BH329" s="203">
        <f t="shared" si="91"/>
        <v>0</v>
      </c>
      <c r="BI329" s="203">
        <f t="shared" si="92"/>
        <v>0</v>
      </c>
      <c r="BJ329" s="24" t="s">
        <v>79</v>
      </c>
      <c r="BK329" s="203">
        <f t="shared" si="93"/>
        <v>0</v>
      </c>
      <c r="BL329" s="24" t="s">
        <v>2127</v>
      </c>
      <c r="BM329" s="24" t="s">
        <v>3667</v>
      </c>
    </row>
    <row r="330" spans="2:12" s="1" customFormat="1" ht="6.95" customHeight="1">
      <c r="B330" s="56"/>
      <c r="C330" s="57"/>
      <c r="D330" s="57"/>
      <c r="E330" s="57"/>
      <c r="F330" s="57"/>
      <c r="G330" s="57"/>
      <c r="H330" s="57"/>
      <c r="I330" s="139"/>
      <c r="J330" s="57"/>
      <c r="K330" s="57"/>
      <c r="L330" s="61"/>
    </row>
  </sheetData>
  <sheetProtection algorithmName="SHA-512" hashValue="FSTVpHR3x9WJCQoyByh39/6UENOOPuJQshXycCpnJDNAZ0VWd0vKc3IP8+OKrfPyQqNL9+blTj2oVUXoT26dCQ==" saltValue="z6QjhxLPQeWKSBUdR3W+g/hF0ThM+lYrxbGlblsUExhK+9yFJhivyZAHXL7CcZ6xtRpOv+woZ0bbjcqRi01Oww==" spinCount="100000" sheet="1" objects="1" scenarios="1" formatColumns="0" formatRows="0" autoFilter="0"/>
  <autoFilter ref="C85:K329"/>
  <mergeCells count="10">
    <mergeCell ref="J51:J52"/>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124</v>
      </c>
      <c r="G1" s="397" t="s">
        <v>125</v>
      </c>
      <c r="H1" s="397"/>
      <c r="I1" s="115"/>
      <c r="J1" s="114" t="s">
        <v>126</v>
      </c>
      <c r="K1" s="113" t="s">
        <v>127</v>
      </c>
      <c r="L1" s="114" t="s">
        <v>128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8"/>
      <c r="M2" s="388"/>
      <c r="N2" s="388"/>
      <c r="O2" s="388"/>
      <c r="P2" s="388"/>
      <c r="Q2" s="388"/>
      <c r="R2" s="388"/>
      <c r="S2" s="388"/>
      <c r="T2" s="388"/>
      <c r="U2" s="388"/>
      <c r="V2" s="388"/>
      <c r="AT2" s="24" t="s">
        <v>114</v>
      </c>
    </row>
    <row r="3" spans="2:46" ht="6.95" customHeight="1">
      <c r="B3" s="25"/>
      <c r="C3" s="26"/>
      <c r="D3" s="26"/>
      <c r="E3" s="26"/>
      <c r="F3" s="26"/>
      <c r="G3" s="26"/>
      <c r="H3" s="26"/>
      <c r="I3" s="116"/>
      <c r="J3" s="26"/>
      <c r="K3" s="27"/>
      <c r="AT3" s="24" t="s">
        <v>81</v>
      </c>
    </row>
    <row r="4" spans="2:46" ht="36.95" customHeight="1">
      <c r="B4" s="28"/>
      <c r="C4" s="29"/>
      <c r="D4" s="30" t="s">
        <v>129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9" t="str">
        <f>'Rekapitulace stavby'!K6</f>
        <v>NÁSTAVBA UČEBEN A STAVEBNÍ ÚPRAVYJÍDELNY A ŠKOLNÍ DRUŽINY ZŠ A MŠ DĚLNICKÁ KARVINÁ</v>
      </c>
      <c r="F7" s="390"/>
      <c r="G7" s="390"/>
      <c r="H7" s="390"/>
      <c r="I7" s="117"/>
      <c r="J7" s="29"/>
      <c r="K7" s="31"/>
    </row>
    <row r="8" spans="2:11" s="1" customFormat="1" ht="13.5">
      <c r="B8" s="41"/>
      <c r="C8" s="42"/>
      <c r="D8" s="37" t="s">
        <v>130</v>
      </c>
      <c r="E8" s="42"/>
      <c r="F8" s="42"/>
      <c r="G8" s="42"/>
      <c r="H8" s="42"/>
      <c r="I8" s="118"/>
      <c r="J8" s="42"/>
      <c r="K8" s="45"/>
    </row>
    <row r="9" spans="2:11" s="1" customFormat="1" ht="36.95" customHeight="1">
      <c r="B9" s="41"/>
      <c r="C9" s="42"/>
      <c r="D9" s="42"/>
      <c r="E9" s="391" t="s">
        <v>3668</v>
      </c>
      <c r="F9" s="392"/>
      <c r="G9" s="392"/>
      <c r="H9" s="392"/>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23</v>
      </c>
      <c r="G11" s="42"/>
      <c r="H11" s="42"/>
      <c r="I11" s="119" t="s">
        <v>22</v>
      </c>
      <c r="J11" s="35" t="s">
        <v>23</v>
      </c>
      <c r="K11" s="45"/>
    </row>
    <row r="12" spans="2:11" s="1" customFormat="1" ht="14.45" customHeight="1">
      <c r="B12" s="41"/>
      <c r="C12" s="42"/>
      <c r="D12" s="37" t="s">
        <v>24</v>
      </c>
      <c r="E12" s="42"/>
      <c r="F12" s="35" t="s">
        <v>2770</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tr">
        <f>IF('Rekapitulace stavby'!AN10="","",'Rekapitulace stavby'!AN10)</f>
        <v/>
      </c>
      <c r="K14" s="45"/>
    </row>
    <row r="15" spans="2:11" s="1" customFormat="1" ht="18" customHeight="1">
      <c r="B15" s="41"/>
      <c r="C15" s="42"/>
      <c r="D15" s="42"/>
      <c r="E15" s="35" t="str">
        <f>IF('Rekapitulace stavby'!E11="","",'Rekapitulace stavby'!E11)</f>
        <v>Statutární město Karviná</v>
      </c>
      <c r="F15" s="42"/>
      <c r="G15" s="42"/>
      <c r="H15" s="42"/>
      <c r="I15" s="119" t="s">
        <v>31</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ATRIS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58" t="s">
        <v>23</v>
      </c>
      <c r="F24" s="358"/>
      <c r="G24" s="358"/>
      <c r="H24" s="35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ROUND(J84,2)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ROUND(SUM(BE84:BE190),2)</f>
        <v>0</v>
      </c>
      <c r="G30" s="42"/>
      <c r="H30" s="42"/>
      <c r="I30" s="131">
        <v>0.21</v>
      </c>
      <c r="J30" s="130">
        <f>ROUND(ROUND((SUM(BE84:BE190)),2)*I30,2)</f>
        <v>0</v>
      </c>
      <c r="K30" s="45"/>
    </row>
    <row r="31" spans="2:11" s="1" customFormat="1" ht="14.45" customHeight="1">
      <c r="B31" s="41"/>
      <c r="C31" s="42"/>
      <c r="D31" s="42"/>
      <c r="E31" s="49" t="s">
        <v>44</v>
      </c>
      <c r="F31" s="130">
        <f>ROUND(SUM(BF84:BF190),2)</f>
        <v>0</v>
      </c>
      <c r="G31" s="42"/>
      <c r="H31" s="42"/>
      <c r="I31" s="131">
        <v>0.15</v>
      </c>
      <c r="J31" s="130">
        <f>ROUND(ROUND((SUM(BF84:BF190)),2)*I31,2)</f>
        <v>0</v>
      </c>
      <c r="K31" s="45"/>
    </row>
    <row r="32" spans="2:11" s="1" customFormat="1" ht="14.45" customHeight="1" hidden="1">
      <c r="B32" s="41"/>
      <c r="C32" s="42"/>
      <c r="D32" s="42"/>
      <c r="E32" s="49" t="s">
        <v>45</v>
      </c>
      <c r="F32" s="130">
        <f>ROUND(SUM(BG84:BG190),2)</f>
        <v>0</v>
      </c>
      <c r="G32" s="42"/>
      <c r="H32" s="42"/>
      <c r="I32" s="131">
        <v>0.21</v>
      </c>
      <c r="J32" s="130">
        <v>0</v>
      </c>
      <c r="K32" s="45"/>
    </row>
    <row r="33" spans="2:11" s="1" customFormat="1" ht="14.45" customHeight="1" hidden="1">
      <c r="B33" s="41"/>
      <c r="C33" s="42"/>
      <c r="D33" s="42"/>
      <c r="E33" s="49" t="s">
        <v>46</v>
      </c>
      <c r="F33" s="130">
        <f>ROUND(SUM(BH84:BH190),2)</f>
        <v>0</v>
      </c>
      <c r="G33" s="42"/>
      <c r="H33" s="42"/>
      <c r="I33" s="131">
        <v>0.15</v>
      </c>
      <c r="J33" s="130">
        <v>0</v>
      </c>
      <c r="K33" s="45"/>
    </row>
    <row r="34" spans="2:11" s="1" customFormat="1" ht="14.45" customHeight="1" hidden="1">
      <c r="B34" s="41"/>
      <c r="C34" s="42"/>
      <c r="D34" s="42"/>
      <c r="E34" s="49" t="s">
        <v>47</v>
      </c>
      <c r="F34" s="130">
        <f>ROUND(SUM(BI84:BI190),2)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132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9" t="str">
        <f>E7</f>
        <v>NÁSTAVBA UČEBEN A STAVEBNÍ ÚPRAVYJÍDELNY A ŠKOLNÍ DRUŽINY ZŠ A MŠ DĚLNICKÁ KARVINÁ</v>
      </c>
      <c r="F45" s="390"/>
      <c r="G45" s="390"/>
      <c r="H45" s="390"/>
      <c r="I45" s="118"/>
      <c r="J45" s="42"/>
      <c r="K45" s="45"/>
    </row>
    <row r="46" spans="2:11" s="1" customFormat="1" ht="14.45" customHeight="1">
      <c r="B46" s="41"/>
      <c r="C46" s="37" t="s">
        <v>130</v>
      </c>
      <c r="D46" s="42"/>
      <c r="E46" s="42"/>
      <c r="F46" s="42"/>
      <c r="G46" s="42"/>
      <c r="H46" s="42"/>
      <c r="I46" s="118"/>
      <c r="J46" s="42"/>
      <c r="K46" s="45"/>
    </row>
    <row r="47" spans="2:11" s="1" customFormat="1" ht="17.25" customHeight="1">
      <c r="B47" s="41"/>
      <c r="C47" s="42"/>
      <c r="D47" s="42"/>
      <c r="E47" s="391" t="str">
        <f>E9</f>
        <v xml:space="preserve">013 - Vzduchotechnika </v>
      </c>
      <c r="F47" s="392"/>
      <c r="G47" s="392"/>
      <c r="H47" s="392"/>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 xml:space="preserve"> </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8" t="str">
        <f>E21</f>
        <v>ATRIS s.r.o.</v>
      </c>
      <c r="K51" s="45"/>
    </row>
    <row r="52" spans="2:11" s="1" customFormat="1" ht="14.45" customHeight="1">
      <c r="B52" s="41"/>
      <c r="C52" s="37" t="s">
        <v>32</v>
      </c>
      <c r="D52" s="42"/>
      <c r="E52" s="42"/>
      <c r="F52" s="35" t="str">
        <f>IF(E18="","",E18)</f>
        <v/>
      </c>
      <c r="G52" s="42"/>
      <c r="H52" s="42"/>
      <c r="I52" s="118"/>
      <c r="J52" s="393"/>
      <c r="K52" s="45"/>
    </row>
    <row r="53" spans="2:11" s="1" customFormat="1" ht="10.35" customHeight="1">
      <c r="B53" s="41"/>
      <c r="C53" s="42"/>
      <c r="D53" s="42"/>
      <c r="E53" s="42"/>
      <c r="F53" s="42"/>
      <c r="G53" s="42"/>
      <c r="H53" s="42"/>
      <c r="I53" s="118"/>
      <c r="J53" s="42"/>
      <c r="K53" s="45"/>
    </row>
    <row r="54" spans="2:11" s="1" customFormat="1" ht="29.25" customHeight="1">
      <c r="B54" s="41"/>
      <c r="C54" s="144" t="s">
        <v>133</v>
      </c>
      <c r="D54" s="132"/>
      <c r="E54" s="132"/>
      <c r="F54" s="132"/>
      <c r="G54" s="132"/>
      <c r="H54" s="132"/>
      <c r="I54" s="145"/>
      <c r="J54" s="146" t="s">
        <v>134</v>
      </c>
      <c r="K54" s="147"/>
    </row>
    <row r="55" spans="2:11" s="1" customFormat="1" ht="10.35" customHeight="1">
      <c r="B55" s="41"/>
      <c r="C55" s="42"/>
      <c r="D55" s="42"/>
      <c r="E55" s="42"/>
      <c r="F55" s="42"/>
      <c r="G55" s="42"/>
      <c r="H55" s="42"/>
      <c r="I55" s="118"/>
      <c r="J55" s="42"/>
      <c r="K55" s="45"/>
    </row>
    <row r="56" spans="2:47" s="1" customFormat="1" ht="29.25" customHeight="1">
      <c r="B56" s="41"/>
      <c r="C56" s="148" t="s">
        <v>135</v>
      </c>
      <c r="D56" s="42"/>
      <c r="E56" s="42"/>
      <c r="F56" s="42"/>
      <c r="G56" s="42"/>
      <c r="H56" s="42"/>
      <c r="I56" s="118"/>
      <c r="J56" s="128">
        <f>J84</f>
        <v>0</v>
      </c>
      <c r="K56" s="45"/>
      <c r="AU56" s="24" t="s">
        <v>136</v>
      </c>
    </row>
    <row r="57" spans="2:11" s="7" customFormat="1" ht="24.95" customHeight="1">
      <c r="B57" s="149"/>
      <c r="C57" s="150"/>
      <c r="D57" s="151" t="s">
        <v>3669</v>
      </c>
      <c r="E57" s="152"/>
      <c r="F57" s="152"/>
      <c r="G57" s="152"/>
      <c r="H57" s="152"/>
      <c r="I57" s="153"/>
      <c r="J57" s="154">
        <f>J85</f>
        <v>0</v>
      </c>
      <c r="K57" s="155"/>
    </row>
    <row r="58" spans="2:11" s="7" customFormat="1" ht="24.95" customHeight="1">
      <c r="B58" s="149"/>
      <c r="C58" s="150"/>
      <c r="D58" s="151" t="s">
        <v>3670</v>
      </c>
      <c r="E58" s="152"/>
      <c r="F58" s="152"/>
      <c r="G58" s="152"/>
      <c r="H58" s="152"/>
      <c r="I58" s="153"/>
      <c r="J58" s="154">
        <f>J140</f>
        <v>0</v>
      </c>
      <c r="K58" s="155"/>
    </row>
    <row r="59" spans="2:11" s="7" customFormat="1" ht="24.95" customHeight="1">
      <c r="B59" s="149"/>
      <c r="C59" s="150"/>
      <c r="D59" s="151" t="s">
        <v>3671</v>
      </c>
      <c r="E59" s="152"/>
      <c r="F59" s="152"/>
      <c r="G59" s="152"/>
      <c r="H59" s="152"/>
      <c r="I59" s="153"/>
      <c r="J59" s="154">
        <f>J151</f>
        <v>0</v>
      </c>
      <c r="K59" s="155"/>
    </row>
    <row r="60" spans="2:11" s="7" customFormat="1" ht="24.95" customHeight="1">
      <c r="B60" s="149"/>
      <c r="C60" s="150"/>
      <c r="D60" s="151" t="s">
        <v>3672</v>
      </c>
      <c r="E60" s="152"/>
      <c r="F60" s="152"/>
      <c r="G60" s="152"/>
      <c r="H60" s="152"/>
      <c r="I60" s="153"/>
      <c r="J60" s="154">
        <f>J154</f>
        <v>0</v>
      </c>
      <c r="K60" s="155"/>
    </row>
    <row r="61" spans="2:11" s="7" customFormat="1" ht="24.95" customHeight="1">
      <c r="B61" s="149"/>
      <c r="C61" s="150"/>
      <c r="D61" s="151" t="s">
        <v>3673</v>
      </c>
      <c r="E61" s="152"/>
      <c r="F61" s="152"/>
      <c r="G61" s="152"/>
      <c r="H61" s="152"/>
      <c r="I61" s="153"/>
      <c r="J61" s="154">
        <f>J179</f>
        <v>0</v>
      </c>
      <c r="K61" s="155"/>
    </row>
    <row r="62" spans="2:11" s="7" customFormat="1" ht="24.95" customHeight="1">
      <c r="B62" s="149"/>
      <c r="C62" s="150"/>
      <c r="D62" s="151" t="s">
        <v>3674</v>
      </c>
      <c r="E62" s="152"/>
      <c r="F62" s="152"/>
      <c r="G62" s="152"/>
      <c r="H62" s="152"/>
      <c r="I62" s="153"/>
      <c r="J62" s="154">
        <f>J182</f>
        <v>0</v>
      </c>
      <c r="K62" s="155"/>
    </row>
    <row r="63" spans="2:11" s="7" customFormat="1" ht="24.95" customHeight="1">
      <c r="B63" s="149"/>
      <c r="C63" s="150"/>
      <c r="D63" s="151" t="s">
        <v>3675</v>
      </c>
      <c r="E63" s="152"/>
      <c r="F63" s="152"/>
      <c r="G63" s="152"/>
      <c r="H63" s="152"/>
      <c r="I63" s="153"/>
      <c r="J63" s="154">
        <f>J185</f>
        <v>0</v>
      </c>
      <c r="K63" s="155"/>
    </row>
    <row r="64" spans="2:11" s="7" customFormat="1" ht="24.95" customHeight="1">
      <c r="B64" s="149"/>
      <c r="C64" s="150"/>
      <c r="D64" s="151" t="s">
        <v>3231</v>
      </c>
      <c r="E64" s="152"/>
      <c r="F64" s="152"/>
      <c r="G64" s="152"/>
      <c r="H64" s="152"/>
      <c r="I64" s="153"/>
      <c r="J64" s="154">
        <f>J188</f>
        <v>0</v>
      </c>
      <c r="K64" s="155"/>
    </row>
    <row r="65" spans="2:11" s="1" customFormat="1" ht="21.75" customHeight="1">
      <c r="B65" s="41"/>
      <c r="C65" s="42"/>
      <c r="D65" s="42"/>
      <c r="E65" s="42"/>
      <c r="F65" s="42"/>
      <c r="G65" s="42"/>
      <c r="H65" s="42"/>
      <c r="I65" s="118"/>
      <c r="J65" s="42"/>
      <c r="K65" s="45"/>
    </row>
    <row r="66" spans="2:11" s="1" customFormat="1" ht="6.95" customHeight="1">
      <c r="B66" s="56"/>
      <c r="C66" s="57"/>
      <c r="D66" s="57"/>
      <c r="E66" s="57"/>
      <c r="F66" s="57"/>
      <c r="G66" s="57"/>
      <c r="H66" s="57"/>
      <c r="I66" s="139"/>
      <c r="J66" s="57"/>
      <c r="K66" s="58"/>
    </row>
    <row r="70" spans="2:12" s="1" customFormat="1" ht="6.95" customHeight="1">
      <c r="B70" s="59"/>
      <c r="C70" s="60"/>
      <c r="D70" s="60"/>
      <c r="E70" s="60"/>
      <c r="F70" s="60"/>
      <c r="G70" s="60"/>
      <c r="H70" s="60"/>
      <c r="I70" s="142"/>
      <c r="J70" s="60"/>
      <c r="K70" s="60"/>
      <c r="L70" s="61"/>
    </row>
    <row r="71" spans="2:12" s="1" customFormat="1" ht="36.95" customHeight="1">
      <c r="B71" s="41"/>
      <c r="C71" s="62" t="s">
        <v>164</v>
      </c>
      <c r="D71" s="63"/>
      <c r="E71" s="63"/>
      <c r="F71" s="63"/>
      <c r="G71" s="63"/>
      <c r="H71" s="63"/>
      <c r="I71" s="163"/>
      <c r="J71" s="63"/>
      <c r="K71" s="63"/>
      <c r="L71" s="61"/>
    </row>
    <row r="72" spans="2:12" s="1" customFormat="1" ht="6.95" customHeight="1">
      <c r="B72" s="41"/>
      <c r="C72" s="63"/>
      <c r="D72" s="63"/>
      <c r="E72" s="63"/>
      <c r="F72" s="63"/>
      <c r="G72" s="63"/>
      <c r="H72" s="63"/>
      <c r="I72" s="163"/>
      <c r="J72" s="63"/>
      <c r="K72" s="63"/>
      <c r="L72" s="61"/>
    </row>
    <row r="73" spans="2:12" s="1" customFormat="1" ht="14.45" customHeight="1">
      <c r="B73" s="41"/>
      <c r="C73" s="65" t="s">
        <v>18</v>
      </c>
      <c r="D73" s="63"/>
      <c r="E73" s="63"/>
      <c r="F73" s="63"/>
      <c r="G73" s="63"/>
      <c r="H73" s="63"/>
      <c r="I73" s="163"/>
      <c r="J73" s="63"/>
      <c r="K73" s="63"/>
      <c r="L73" s="61"/>
    </row>
    <row r="74" spans="2:12" s="1" customFormat="1" ht="16.5" customHeight="1">
      <c r="B74" s="41"/>
      <c r="C74" s="63"/>
      <c r="D74" s="63"/>
      <c r="E74" s="394" t="str">
        <f>E7</f>
        <v>NÁSTAVBA UČEBEN A STAVEBNÍ ÚPRAVYJÍDELNY A ŠKOLNÍ DRUŽINY ZŠ A MŠ DĚLNICKÁ KARVINÁ</v>
      </c>
      <c r="F74" s="395"/>
      <c r="G74" s="395"/>
      <c r="H74" s="395"/>
      <c r="I74" s="163"/>
      <c r="J74" s="63"/>
      <c r="K74" s="63"/>
      <c r="L74" s="61"/>
    </row>
    <row r="75" spans="2:12" s="1" customFormat="1" ht="14.45" customHeight="1">
      <c r="B75" s="41"/>
      <c r="C75" s="65" t="s">
        <v>130</v>
      </c>
      <c r="D75" s="63"/>
      <c r="E75" s="63"/>
      <c r="F75" s="63"/>
      <c r="G75" s="63"/>
      <c r="H75" s="63"/>
      <c r="I75" s="163"/>
      <c r="J75" s="63"/>
      <c r="K75" s="63"/>
      <c r="L75" s="61"/>
    </row>
    <row r="76" spans="2:12" s="1" customFormat="1" ht="17.25" customHeight="1">
      <c r="B76" s="41"/>
      <c r="C76" s="63"/>
      <c r="D76" s="63"/>
      <c r="E76" s="369" t="str">
        <f>E9</f>
        <v xml:space="preserve">013 - Vzduchotechnika </v>
      </c>
      <c r="F76" s="396"/>
      <c r="G76" s="396"/>
      <c r="H76" s="396"/>
      <c r="I76" s="163"/>
      <c r="J76" s="63"/>
      <c r="K76" s="63"/>
      <c r="L76" s="61"/>
    </row>
    <row r="77" spans="2:12" s="1" customFormat="1" ht="6.95" customHeight="1">
      <c r="B77" s="41"/>
      <c r="C77" s="63"/>
      <c r="D77" s="63"/>
      <c r="E77" s="63"/>
      <c r="F77" s="63"/>
      <c r="G77" s="63"/>
      <c r="H77" s="63"/>
      <c r="I77" s="163"/>
      <c r="J77" s="63"/>
      <c r="K77" s="63"/>
      <c r="L77" s="61"/>
    </row>
    <row r="78" spans="2:12" s="1" customFormat="1" ht="18" customHeight="1">
      <c r="B78" s="41"/>
      <c r="C78" s="65" t="s">
        <v>24</v>
      </c>
      <c r="D78" s="63"/>
      <c r="E78" s="63"/>
      <c r="F78" s="164" t="str">
        <f>F12</f>
        <v xml:space="preserve"> </v>
      </c>
      <c r="G78" s="63"/>
      <c r="H78" s="63"/>
      <c r="I78" s="165" t="s">
        <v>26</v>
      </c>
      <c r="J78" s="73" t="str">
        <f>IF(J12="","",J12)</f>
        <v>14. 4. 2017</v>
      </c>
      <c r="K78" s="63"/>
      <c r="L78" s="61"/>
    </row>
    <row r="79" spans="2:12" s="1" customFormat="1" ht="6.95" customHeight="1">
      <c r="B79" s="41"/>
      <c r="C79" s="63"/>
      <c r="D79" s="63"/>
      <c r="E79" s="63"/>
      <c r="F79" s="63"/>
      <c r="G79" s="63"/>
      <c r="H79" s="63"/>
      <c r="I79" s="163"/>
      <c r="J79" s="63"/>
      <c r="K79" s="63"/>
      <c r="L79" s="61"/>
    </row>
    <row r="80" spans="2:12" s="1" customFormat="1" ht="13.5">
      <c r="B80" s="41"/>
      <c r="C80" s="65" t="s">
        <v>28</v>
      </c>
      <c r="D80" s="63"/>
      <c r="E80" s="63"/>
      <c r="F80" s="164" t="str">
        <f>E15</f>
        <v>Statutární město Karviná</v>
      </c>
      <c r="G80" s="63"/>
      <c r="H80" s="63"/>
      <c r="I80" s="165" t="s">
        <v>34</v>
      </c>
      <c r="J80" s="164" t="str">
        <f>E21</f>
        <v>ATRIS s.r.o.</v>
      </c>
      <c r="K80" s="63"/>
      <c r="L80" s="61"/>
    </row>
    <row r="81" spans="2:12" s="1" customFormat="1" ht="14.45" customHeight="1">
      <c r="B81" s="41"/>
      <c r="C81" s="65" t="s">
        <v>32</v>
      </c>
      <c r="D81" s="63"/>
      <c r="E81" s="63"/>
      <c r="F81" s="164" t="str">
        <f>IF(E18="","",E18)</f>
        <v/>
      </c>
      <c r="G81" s="63"/>
      <c r="H81" s="63"/>
      <c r="I81" s="163"/>
      <c r="J81" s="63"/>
      <c r="K81" s="63"/>
      <c r="L81" s="61"/>
    </row>
    <row r="82" spans="2:12" s="1" customFormat="1" ht="10.35" customHeight="1">
      <c r="B82" s="41"/>
      <c r="C82" s="63"/>
      <c r="D82" s="63"/>
      <c r="E82" s="63"/>
      <c r="F82" s="63"/>
      <c r="G82" s="63"/>
      <c r="H82" s="63"/>
      <c r="I82" s="163"/>
      <c r="J82" s="63"/>
      <c r="K82" s="63"/>
      <c r="L82" s="61"/>
    </row>
    <row r="83" spans="2:20" s="9" customFormat="1" ht="29.25" customHeight="1">
      <c r="B83" s="166"/>
      <c r="C83" s="167" t="s">
        <v>165</v>
      </c>
      <c r="D83" s="168" t="s">
        <v>57</v>
      </c>
      <c r="E83" s="168" t="s">
        <v>53</v>
      </c>
      <c r="F83" s="168" t="s">
        <v>166</v>
      </c>
      <c r="G83" s="168" t="s">
        <v>167</v>
      </c>
      <c r="H83" s="168" t="s">
        <v>168</v>
      </c>
      <c r="I83" s="169" t="s">
        <v>169</v>
      </c>
      <c r="J83" s="168" t="s">
        <v>134</v>
      </c>
      <c r="K83" s="170" t="s">
        <v>170</v>
      </c>
      <c r="L83" s="171"/>
      <c r="M83" s="81" t="s">
        <v>171</v>
      </c>
      <c r="N83" s="82" t="s">
        <v>42</v>
      </c>
      <c r="O83" s="82" t="s">
        <v>172</v>
      </c>
      <c r="P83" s="82" t="s">
        <v>173</v>
      </c>
      <c r="Q83" s="82" t="s">
        <v>174</v>
      </c>
      <c r="R83" s="82" t="s">
        <v>175</v>
      </c>
      <c r="S83" s="82" t="s">
        <v>176</v>
      </c>
      <c r="T83" s="83" t="s">
        <v>177</v>
      </c>
    </row>
    <row r="84" spans="2:63" s="1" customFormat="1" ht="29.25" customHeight="1">
      <c r="B84" s="41"/>
      <c r="C84" s="87" t="s">
        <v>135</v>
      </c>
      <c r="D84" s="63"/>
      <c r="E84" s="63"/>
      <c r="F84" s="63"/>
      <c r="G84" s="63"/>
      <c r="H84" s="63"/>
      <c r="I84" s="163"/>
      <c r="J84" s="172">
        <f>BK84</f>
        <v>0</v>
      </c>
      <c r="K84" s="63"/>
      <c r="L84" s="61"/>
      <c r="M84" s="84"/>
      <c r="N84" s="85"/>
      <c r="O84" s="85"/>
      <c r="P84" s="173">
        <f>P85+P140+P151+P154+P179+P182+P185+P188</f>
        <v>0</v>
      </c>
      <c r="Q84" s="85"/>
      <c r="R84" s="173">
        <f>R85+R140+R151+R154+R179+R182+R185+R188</f>
        <v>772.4770000000001</v>
      </c>
      <c r="S84" s="85"/>
      <c r="T84" s="174">
        <f>T85+T140+T151+T154+T179+T182+T185+T188</f>
        <v>0</v>
      </c>
      <c r="AT84" s="24" t="s">
        <v>71</v>
      </c>
      <c r="AU84" s="24" t="s">
        <v>136</v>
      </c>
      <c r="BK84" s="175">
        <f>BK85+BK140+BK151+BK154+BK179+BK182+BK185+BK188</f>
        <v>0</v>
      </c>
    </row>
    <row r="85" spans="2:63" s="10" customFormat="1" ht="37.35" customHeight="1">
      <c r="B85" s="176"/>
      <c r="C85" s="177"/>
      <c r="D85" s="178" t="s">
        <v>71</v>
      </c>
      <c r="E85" s="179" t="s">
        <v>2824</v>
      </c>
      <c r="F85" s="179" t="s">
        <v>3676</v>
      </c>
      <c r="G85" s="177"/>
      <c r="H85" s="177"/>
      <c r="I85" s="180"/>
      <c r="J85" s="181">
        <f>BK85</f>
        <v>0</v>
      </c>
      <c r="K85" s="177"/>
      <c r="L85" s="182"/>
      <c r="M85" s="183"/>
      <c r="N85" s="184"/>
      <c r="O85" s="184"/>
      <c r="P85" s="185">
        <f>SUM(P86:P139)</f>
        <v>0</v>
      </c>
      <c r="Q85" s="184"/>
      <c r="R85" s="185">
        <f>SUM(R86:R139)</f>
        <v>760.6700000000001</v>
      </c>
      <c r="S85" s="184"/>
      <c r="T85" s="186">
        <f>SUM(T86:T139)</f>
        <v>0</v>
      </c>
      <c r="AR85" s="187" t="s">
        <v>79</v>
      </c>
      <c r="AT85" s="188" t="s">
        <v>71</v>
      </c>
      <c r="AU85" s="188" t="s">
        <v>72</v>
      </c>
      <c r="AY85" s="187" t="s">
        <v>180</v>
      </c>
      <c r="BK85" s="189">
        <f>SUM(BK86:BK139)</f>
        <v>0</v>
      </c>
    </row>
    <row r="86" spans="2:65" s="1" customFormat="1" ht="16.5" customHeight="1">
      <c r="B86" s="41"/>
      <c r="C86" s="192" t="s">
        <v>79</v>
      </c>
      <c r="D86" s="192" t="s">
        <v>182</v>
      </c>
      <c r="E86" s="193" t="s">
        <v>3677</v>
      </c>
      <c r="F86" s="194" t="s">
        <v>3678</v>
      </c>
      <c r="G86" s="195" t="s">
        <v>3015</v>
      </c>
      <c r="H86" s="196">
        <v>1</v>
      </c>
      <c r="I86" s="197"/>
      <c r="J86" s="198">
        <f>ROUND(I86*H86,2)</f>
        <v>0</v>
      </c>
      <c r="K86" s="194" t="s">
        <v>23</v>
      </c>
      <c r="L86" s="61"/>
      <c r="M86" s="199" t="s">
        <v>23</v>
      </c>
      <c r="N86" s="200" t="s">
        <v>43</v>
      </c>
      <c r="O86" s="42"/>
      <c r="P86" s="201">
        <f>O86*H86</f>
        <v>0</v>
      </c>
      <c r="Q86" s="201">
        <v>374</v>
      </c>
      <c r="R86" s="201">
        <f>Q86*H86</f>
        <v>374</v>
      </c>
      <c r="S86" s="201">
        <v>0</v>
      </c>
      <c r="T86" s="202">
        <f>S86*H86</f>
        <v>0</v>
      </c>
      <c r="AR86" s="24" t="s">
        <v>187</v>
      </c>
      <c r="AT86" s="24" t="s">
        <v>182</v>
      </c>
      <c r="AU86" s="24" t="s">
        <v>79</v>
      </c>
      <c r="AY86" s="24" t="s">
        <v>180</v>
      </c>
      <c r="BE86" s="203">
        <f>IF(N86="základní",J86,0)</f>
        <v>0</v>
      </c>
      <c r="BF86" s="203">
        <f>IF(N86="snížená",J86,0)</f>
        <v>0</v>
      </c>
      <c r="BG86" s="203">
        <f>IF(N86="zákl. přenesená",J86,0)</f>
        <v>0</v>
      </c>
      <c r="BH86" s="203">
        <f>IF(N86="sníž. přenesená",J86,0)</f>
        <v>0</v>
      </c>
      <c r="BI86" s="203">
        <f>IF(N86="nulová",J86,0)</f>
        <v>0</v>
      </c>
      <c r="BJ86" s="24" t="s">
        <v>79</v>
      </c>
      <c r="BK86" s="203">
        <f>ROUND(I86*H86,2)</f>
        <v>0</v>
      </c>
      <c r="BL86" s="24" t="s">
        <v>187</v>
      </c>
      <c r="BM86" s="24" t="s">
        <v>81</v>
      </c>
    </row>
    <row r="87" spans="2:47" s="1" customFormat="1" ht="148.5">
      <c r="B87" s="41"/>
      <c r="C87" s="63"/>
      <c r="D87" s="206" t="s">
        <v>509</v>
      </c>
      <c r="E87" s="63"/>
      <c r="F87" s="258" t="s">
        <v>3679</v>
      </c>
      <c r="G87" s="63"/>
      <c r="H87" s="63"/>
      <c r="I87" s="163"/>
      <c r="J87" s="63"/>
      <c r="K87" s="63"/>
      <c r="L87" s="61"/>
      <c r="M87" s="259"/>
      <c r="N87" s="42"/>
      <c r="O87" s="42"/>
      <c r="P87" s="42"/>
      <c r="Q87" s="42"/>
      <c r="R87" s="42"/>
      <c r="S87" s="42"/>
      <c r="T87" s="78"/>
      <c r="AT87" s="24" t="s">
        <v>509</v>
      </c>
      <c r="AU87" s="24" t="s">
        <v>79</v>
      </c>
    </row>
    <row r="88" spans="2:65" s="1" customFormat="1" ht="16.5" customHeight="1">
      <c r="B88" s="41"/>
      <c r="C88" s="192" t="s">
        <v>81</v>
      </c>
      <c r="D88" s="192" t="s">
        <v>182</v>
      </c>
      <c r="E88" s="193" t="s">
        <v>3680</v>
      </c>
      <c r="F88" s="194" t="s">
        <v>3681</v>
      </c>
      <c r="G88" s="195" t="s">
        <v>3015</v>
      </c>
      <c r="H88" s="196">
        <v>1</v>
      </c>
      <c r="I88" s="197"/>
      <c r="J88" s="198">
        <f>ROUND(I88*H88,2)</f>
        <v>0</v>
      </c>
      <c r="K88" s="194" t="s">
        <v>23</v>
      </c>
      <c r="L88" s="61"/>
      <c r="M88" s="199" t="s">
        <v>23</v>
      </c>
      <c r="N88" s="200" t="s">
        <v>43</v>
      </c>
      <c r="O88" s="42"/>
      <c r="P88" s="201">
        <f>O88*H88</f>
        <v>0</v>
      </c>
      <c r="Q88" s="201">
        <v>0.6</v>
      </c>
      <c r="R88" s="201">
        <f>Q88*H88</f>
        <v>0.6</v>
      </c>
      <c r="S88" s="201">
        <v>0</v>
      </c>
      <c r="T88" s="202">
        <f>S88*H88</f>
        <v>0</v>
      </c>
      <c r="AR88" s="24" t="s">
        <v>187</v>
      </c>
      <c r="AT88" s="24" t="s">
        <v>182</v>
      </c>
      <c r="AU88" s="24" t="s">
        <v>79</v>
      </c>
      <c r="AY88" s="24" t="s">
        <v>180</v>
      </c>
      <c r="BE88" s="203">
        <f>IF(N88="základní",J88,0)</f>
        <v>0</v>
      </c>
      <c r="BF88" s="203">
        <f>IF(N88="snížená",J88,0)</f>
        <v>0</v>
      </c>
      <c r="BG88" s="203">
        <f>IF(N88="zákl. přenesená",J88,0)</f>
        <v>0</v>
      </c>
      <c r="BH88" s="203">
        <f>IF(N88="sníž. přenesená",J88,0)</f>
        <v>0</v>
      </c>
      <c r="BI88" s="203">
        <f>IF(N88="nulová",J88,0)</f>
        <v>0</v>
      </c>
      <c r="BJ88" s="24" t="s">
        <v>79</v>
      </c>
      <c r="BK88" s="203">
        <f>ROUND(I88*H88,2)</f>
        <v>0</v>
      </c>
      <c r="BL88" s="24" t="s">
        <v>187</v>
      </c>
      <c r="BM88" s="24" t="s">
        <v>3682</v>
      </c>
    </row>
    <row r="89" spans="2:47" s="1" customFormat="1" ht="27">
      <c r="B89" s="41"/>
      <c r="C89" s="63"/>
      <c r="D89" s="206" t="s">
        <v>509</v>
      </c>
      <c r="E89" s="63"/>
      <c r="F89" s="258" t="s">
        <v>3683</v>
      </c>
      <c r="G89" s="63"/>
      <c r="H89" s="63"/>
      <c r="I89" s="163"/>
      <c r="J89" s="63"/>
      <c r="K89" s="63"/>
      <c r="L89" s="61"/>
      <c r="M89" s="259"/>
      <c r="N89" s="42"/>
      <c r="O89" s="42"/>
      <c r="P89" s="42"/>
      <c r="Q89" s="42"/>
      <c r="R89" s="42"/>
      <c r="S89" s="42"/>
      <c r="T89" s="78"/>
      <c r="AT89" s="24" t="s">
        <v>509</v>
      </c>
      <c r="AU89" s="24" t="s">
        <v>79</v>
      </c>
    </row>
    <row r="90" spans="2:65" s="1" customFormat="1" ht="16.5" customHeight="1">
      <c r="B90" s="41"/>
      <c r="C90" s="192" t="s">
        <v>195</v>
      </c>
      <c r="D90" s="192" t="s">
        <v>182</v>
      </c>
      <c r="E90" s="193" t="s">
        <v>3684</v>
      </c>
      <c r="F90" s="194" t="s">
        <v>3685</v>
      </c>
      <c r="G90" s="195" t="s">
        <v>3015</v>
      </c>
      <c r="H90" s="196">
        <v>1</v>
      </c>
      <c r="I90" s="197"/>
      <c r="J90" s="198">
        <f>ROUND(I90*H90,2)</f>
        <v>0</v>
      </c>
      <c r="K90" s="194" t="s">
        <v>23</v>
      </c>
      <c r="L90" s="61"/>
      <c r="M90" s="199" t="s">
        <v>23</v>
      </c>
      <c r="N90" s="200" t="s">
        <v>43</v>
      </c>
      <c r="O90" s="42"/>
      <c r="P90" s="201">
        <f>O90*H90</f>
        <v>0</v>
      </c>
      <c r="Q90" s="201">
        <v>0.6</v>
      </c>
      <c r="R90" s="201">
        <f>Q90*H90</f>
        <v>0.6</v>
      </c>
      <c r="S90" s="201">
        <v>0</v>
      </c>
      <c r="T90" s="202">
        <f>S90*H90</f>
        <v>0</v>
      </c>
      <c r="AR90" s="24" t="s">
        <v>187</v>
      </c>
      <c r="AT90" s="24" t="s">
        <v>182</v>
      </c>
      <c r="AU90" s="24" t="s">
        <v>79</v>
      </c>
      <c r="AY90" s="24" t="s">
        <v>180</v>
      </c>
      <c r="BE90" s="203">
        <f>IF(N90="základní",J90,0)</f>
        <v>0</v>
      </c>
      <c r="BF90" s="203">
        <f>IF(N90="snížená",J90,0)</f>
        <v>0</v>
      </c>
      <c r="BG90" s="203">
        <f>IF(N90="zákl. přenesená",J90,0)</f>
        <v>0</v>
      </c>
      <c r="BH90" s="203">
        <f>IF(N90="sníž. přenesená",J90,0)</f>
        <v>0</v>
      </c>
      <c r="BI90" s="203">
        <f>IF(N90="nulová",J90,0)</f>
        <v>0</v>
      </c>
      <c r="BJ90" s="24" t="s">
        <v>79</v>
      </c>
      <c r="BK90" s="203">
        <f>ROUND(I90*H90,2)</f>
        <v>0</v>
      </c>
      <c r="BL90" s="24" t="s">
        <v>187</v>
      </c>
      <c r="BM90" s="24" t="s">
        <v>187</v>
      </c>
    </row>
    <row r="91" spans="2:47" s="1" customFormat="1" ht="27">
      <c r="B91" s="41"/>
      <c r="C91" s="63"/>
      <c r="D91" s="206" t="s">
        <v>509</v>
      </c>
      <c r="E91" s="63"/>
      <c r="F91" s="258" t="s">
        <v>3683</v>
      </c>
      <c r="G91" s="63"/>
      <c r="H91" s="63"/>
      <c r="I91" s="163"/>
      <c r="J91" s="63"/>
      <c r="K91" s="63"/>
      <c r="L91" s="61"/>
      <c r="M91" s="259"/>
      <c r="N91" s="42"/>
      <c r="O91" s="42"/>
      <c r="P91" s="42"/>
      <c r="Q91" s="42"/>
      <c r="R91" s="42"/>
      <c r="S91" s="42"/>
      <c r="T91" s="78"/>
      <c r="AT91" s="24" t="s">
        <v>509</v>
      </c>
      <c r="AU91" s="24" t="s">
        <v>79</v>
      </c>
    </row>
    <row r="92" spans="2:65" s="1" customFormat="1" ht="16.5" customHeight="1">
      <c r="B92" s="41"/>
      <c r="C92" s="192" t="s">
        <v>187</v>
      </c>
      <c r="D92" s="192" t="s">
        <v>182</v>
      </c>
      <c r="E92" s="193" t="s">
        <v>3686</v>
      </c>
      <c r="F92" s="194" t="s">
        <v>3687</v>
      </c>
      <c r="G92" s="195" t="s">
        <v>3015</v>
      </c>
      <c r="H92" s="196">
        <v>1</v>
      </c>
      <c r="I92" s="197"/>
      <c r="J92" s="198">
        <f>ROUND(I92*H92,2)</f>
        <v>0</v>
      </c>
      <c r="K92" s="194" t="s">
        <v>23</v>
      </c>
      <c r="L92" s="61"/>
      <c r="M92" s="199" t="s">
        <v>23</v>
      </c>
      <c r="N92" s="200" t="s">
        <v>43</v>
      </c>
      <c r="O92" s="42"/>
      <c r="P92" s="201">
        <f>O92*H92</f>
        <v>0</v>
      </c>
      <c r="Q92" s="201">
        <v>0.8</v>
      </c>
      <c r="R92" s="201">
        <f>Q92*H92</f>
        <v>0.8</v>
      </c>
      <c r="S92" s="201">
        <v>0</v>
      </c>
      <c r="T92" s="202">
        <f>S92*H92</f>
        <v>0</v>
      </c>
      <c r="AR92" s="24" t="s">
        <v>187</v>
      </c>
      <c r="AT92" s="24" t="s">
        <v>182</v>
      </c>
      <c r="AU92" s="24" t="s">
        <v>79</v>
      </c>
      <c r="AY92" s="24" t="s">
        <v>180</v>
      </c>
      <c r="BE92" s="203">
        <f>IF(N92="základní",J92,0)</f>
        <v>0</v>
      </c>
      <c r="BF92" s="203">
        <f>IF(N92="snížená",J92,0)</f>
        <v>0</v>
      </c>
      <c r="BG92" s="203">
        <f>IF(N92="zákl. přenesená",J92,0)</f>
        <v>0</v>
      </c>
      <c r="BH92" s="203">
        <f>IF(N92="sníž. přenesená",J92,0)</f>
        <v>0</v>
      </c>
      <c r="BI92" s="203">
        <f>IF(N92="nulová",J92,0)</f>
        <v>0</v>
      </c>
      <c r="BJ92" s="24" t="s">
        <v>79</v>
      </c>
      <c r="BK92" s="203">
        <f>ROUND(I92*H92,2)</f>
        <v>0</v>
      </c>
      <c r="BL92" s="24" t="s">
        <v>187</v>
      </c>
      <c r="BM92" s="24" t="s">
        <v>207</v>
      </c>
    </row>
    <row r="93" spans="2:47" s="1" customFormat="1" ht="27">
      <c r="B93" s="41"/>
      <c r="C93" s="63"/>
      <c r="D93" s="206" t="s">
        <v>509</v>
      </c>
      <c r="E93" s="63"/>
      <c r="F93" s="258" t="s">
        <v>3683</v>
      </c>
      <c r="G93" s="63"/>
      <c r="H93" s="63"/>
      <c r="I93" s="163"/>
      <c r="J93" s="63"/>
      <c r="K93" s="63"/>
      <c r="L93" s="61"/>
      <c r="M93" s="259"/>
      <c r="N93" s="42"/>
      <c r="O93" s="42"/>
      <c r="P93" s="42"/>
      <c r="Q93" s="42"/>
      <c r="R93" s="42"/>
      <c r="S93" s="42"/>
      <c r="T93" s="78"/>
      <c r="AT93" s="24" t="s">
        <v>509</v>
      </c>
      <c r="AU93" s="24" t="s">
        <v>79</v>
      </c>
    </row>
    <row r="94" spans="2:65" s="1" customFormat="1" ht="25.5" customHeight="1">
      <c r="B94" s="41"/>
      <c r="C94" s="192" t="s">
        <v>203</v>
      </c>
      <c r="D94" s="192" t="s">
        <v>182</v>
      </c>
      <c r="E94" s="193" t="s">
        <v>3688</v>
      </c>
      <c r="F94" s="194" t="s">
        <v>3689</v>
      </c>
      <c r="G94" s="195" t="s">
        <v>3015</v>
      </c>
      <c r="H94" s="196">
        <v>1</v>
      </c>
      <c r="I94" s="197"/>
      <c r="J94" s="198">
        <f>ROUND(I94*H94,2)</f>
        <v>0</v>
      </c>
      <c r="K94" s="194" t="s">
        <v>23</v>
      </c>
      <c r="L94" s="61"/>
      <c r="M94" s="199" t="s">
        <v>23</v>
      </c>
      <c r="N94" s="200" t="s">
        <v>43</v>
      </c>
      <c r="O94" s="42"/>
      <c r="P94" s="201">
        <f>O94*H94</f>
        <v>0</v>
      </c>
      <c r="Q94" s="201">
        <v>1.2</v>
      </c>
      <c r="R94" s="201">
        <f>Q94*H94</f>
        <v>1.2</v>
      </c>
      <c r="S94" s="201">
        <v>0</v>
      </c>
      <c r="T94" s="202">
        <f>S94*H94</f>
        <v>0</v>
      </c>
      <c r="AR94" s="24" t="s">
        <v>187</v>
      </c>
      <c r="AT94" s="24" t="s">
        <v>182</v>
      </c>
      <c r="AU94" s="24" t="s">
        <v>79</v>
      </c>
      <c r="AY94" s="24" t="s">
        <v>180</v>
      </c>
      <c r="BE94" s="203">
        <f>IF(N94="základní",J94,0)</f>
        <v>0</v>
      </c>
      <c r="BF94" s="203">
        <f>IF(N94="snížená",J94,0)</f>
        <v>0</v>
      </c>
      <c r="BG94" s="203">
        <f>IF(N94="zákl. přenesená",J94,0)</f>
        <v>0</v>
      </c>
      <c r="BH94" s="203">
        <f>IF(N94="sníž. přenesená",J94,0)</f>
        <v>0</v>
      </c>
      <c r="BI94" s="203">
        <f>IF(N94="nulová",J94,0)</f>
        <v>0</v>
      </c>
      <c r="BJ94" s="24" t="s">
        <v>79</v>
      </c>
      <c r="BK94" s="203">
        <f>ROUND(I94*H94,2)</f>
        <v>0</v>
      </c>
      <c r="BL94" s="24" t="s">
        <v>187</v>
      </c>
      <c r="BM94" s="24" t="s">
        <v>218</v>
      </c>
    </row>
    <row r="95" spans="2:47" s="1" customFormat="1" ht="27">
      <c r="B95" s="41"/>
      <c r="C95" s="63"/>
      <c r="D95" s="206" t="s">
        <v>509</v>
      </c>
      <c r="E95" s="63"/>
      <c r="F95" s="258" t="s">
        <v>3683</v>
      </c>
      <c r="G95" s="63"/>
      <c r="H95" s="63"/>
      <c r="I95" s="163"/>
      <c r="J95" s="63"/>
      <c r="K95" s="63"/>
      <c r="L95" s="61"/>
      <c r="M95" s="259"/>
      <c r="N95" s="42"/>
      <c r="O95" s="42"/>
      <c r="P95" s="42"/>
      <c r="Q95" s="42"/>
      <c r="R95" s="42"/>
      <c r="S95" s="42"/>
      <c r="T95" s="78"/>
      <c r="AT95" s="24" t="s">
        <v>509</v>
      </c>
      <c r="AU95" s="24" t="s">
        <v>79</v>
      </c>
    </row>
    <row r="96" spans="2:65" s="1" customFormat="1" ht="16.5" customHeight="1">
      <c r="B96" s="41"/>
      <c r="C96" s="192" t="s">
        <v>207</v>
      </c>
      <c r="D96" s="192" t="s">
        <v>182</v>
      </c>
      <c r="E96" s="193" t="s">
        <v>3690</v>
      </c>
      <c r="F96" s="194" t="s">
        <v>3691</v>
      </c>
      <c r="G96" s="195" t="s">
        <v>3015</v>
      </c>
      <c r="H96" s="196">
        <v>1</v>
      </c>
      <c r="I96" s="197"/>
      <c r="J96" s="198">
        <f>ROUND(I96*H96,2)</f>
        <v>0</v>
      </c>
      <c r="K96" s="194" t="s">
        <v>23</v>
      </c>
      <c r="L96" s="61"/>
      <c r="M96" s="199" t="s">
        <v>23</v>
      </c>
      <c r="N96" s="200" t="s">
        <v>43</v>
      </c>
      <c r="O96" s="42"/>
      <c r="P96" s="201">
        <f>O96*H96</f>
        <v>0</v>
      </c>
      <c r="Q96" s="201">
        <v>12</v>
      </c>
      <c r="R96" s="201">
        <f>Q96*H96</f>
        <v>12</v>
      </c>
      <c r="S96" s="201">
        <v>0</v>
      </c>
      <c r="T96" s="202">
        <f>S96*H96</f>
        <v>0</v>
      </c>
      <c r="AR96" s="24" t="s">
        <v>187</v>
      </c>
      <c r="AT96" s="24" t="s">
        <v>182</v>
      </c>
      <c r="AU96" s="24" t="s">
        <v>79</v>
      </c>
      <c r="AY96" s="24" t="s">
        <v>180</v>
      </c>
      <c r="BE96" s="203">
        <f>IF(N96="základní",J96,0)</f>
        <v>0</v>
      </c>
      <c r="BF96" s="203">
        <f>IF(N96="snížená",J96,0)</f>
        <v>0</v>
      </c>
      <c r="BG96" s="203">
        <f>IF(N96="zákl. přenesená",J96,0)</f>
        <v>0</v>
      </c>
      <c r="BH96" s="203">
        <f>IF(N96="sníž. přenesená",J96,0)</f>
        <v>0</v>
      </c>
      <c r="BI96" s="203">
        <f>IF(N96="nulová",J96,0)</f>
        <v>0</v>
      </c>
      <c r="BJ96" s="24" t="s">
        <v>79</v>
      </c>
      <c r="BK96" s="203">
        <f>ROUND(I96*H96,2)</f>
        <v>0</v>
      </c>
      <c r="BL96" s="24" t="s">
        <v>187</v>
      </c>
      <c r="BM96" s="24" t="s">
        <v>231</v>
      </c>
    </row>
    <row r="97" spans="2:47" s="1" customFormat="1" ht="27">
      <c r="B97" s="41"/>
      <c r="C97" s="63"/>
      <c r="D97" s="206" t="s">
        <v>509</v>
      </c>
      <c r="E97" s="63"/>
      <c r="F97" s="258" t="s">
        <v>3683</v>
      </c>
      <c r="G97" s="63"/>
      <c r="H97" s="63"/>
      <c r="I97" s="163"/>
      <c r="J97" s="63"/>
      <c r="K97" s="63"/>
      <c r="L97" s="61"/>
      <c r="M97" s="259"/>
      <c r="N97" s="42"/>
      <c r="O97" s="42"/>
      <c r="P97" s="42"/>
      <c r="Q97" s="42"/>
      <c r="R97" s="42"/>
      <c r="S97" s="42"/>
      <c r="T97" s="78"/>
      <c r="AT97" s="24" t="s">
        <v>509</v>
      </c>
      <c r="AU97" s="24" t="s">
        <v>79</v>
      </c>
    </row>
    <row r="98" spans="2:65" s="1" customFormat="1" ht="16.5" customHeight="1">
      <c r="B98" s="41"/>
      <c r="C98" s="192" t="s">
        <v>212</v>
      </c>
      <c r="D98" s="192" t="s">
        <v>182</v>
      </c>
      <c r="E98" s="193" t="s">
        <v>3692</v>
      </c>
      <c r="F98" s="194" t="s">
        <v>3693</v>
      </c>
      <c r="G98" s="195" t="s">
        <v>3015</v>
      </c>
      <c r="H98" s="196">
        <v>1</v>
      </c>
      <c r="I98" s="197"/>
      <c r="J98" s="198">
        <f>ROUND(I98*H98,2)</f>
        <v>0</v>
      </c>
      <c r="K98" s="194" t="s">
        <v>23</v>
      </c>
      <c r="L98" s="61"/>
      <c r="M98" s="199" t="s">
        <v>23</v>
      </c>
      <c r="N98" s="200" t="s">
        <v>43</v>
      </c>
      <c r="O98" s="42"/>
      <c r="P98" s="201">
        <f>O98*H98</f>
        <v>0</v>
      </c>
      <c r="Q98" s="201">
        <v>0.1</v>
      </c>
      <c r="R98" s="201">
        <f>Q98*H98</f>
        <v>0.1</v>
      </c>
      <c r="S98" s="201">
        <v>0</v>
      </c>
      <c r="T98" s="202">
        <f>S98*H98</f>
        <v>0</v>
      </c>
      <c r="AR98" s="24" t="s">
        <v>187</v>
      </c>
      <c r="AT98" s="24" t="s">
        <v>182</v>
      </c>
      <c r="AU98" s="24" t="s">
        <v>79</v>
      </c>
      <c r="AY98" s="24" t="s">
        <v>180</v>
      </c>
      <c r="BE98" s="203">
        <f>IF(N98="základní",J98,0)</f>
        <v>0</v>
      </c>
      <c r="BF98" s="203">
        <f>IF(N98="snížená",J98,0)</f>
        <v>0</v>
      </c>
      <c r="BG98" s="203">
        <f>IF(N98="zákl. přenesená",J98,0)</f>
        <v>0</v>
      </c>
      <c r="BH98" s="203">
        <f>IF(N98="sníž. přenesená",J98,0)</f>
        <v>0</v>
      </c>
      <c r="BI98" s="203">
        <f>IF(N98="nulová",J98,0)</f>
        <v>0</v>
      </c>
      <c r="BJ98" s="24" t="s">
        <v>79</v>
      </c>
      <c r="BK98" s="203">
        <f>ROUND(I98*H98,2)</f>
        <v>0</v>
      </c>
      <c r="BL98" s="24" t="s">
        <v>187</v>
      </c>
      <c r="BM98" s="24" t="s">
        <v>242</v>
      </c>
    </row>
    <row r="99" spans="2:47" s="1" customFormat="1" ht="27">
      <c r="B99" s="41"/>
      <c r="C99" s="63"/>
      <c r="D99" s="206" t="s">
        <v>509</v>
      </c>
      <c r="E99" s="63"/>
      <c r="F99" s="258" t="s">
        <v>3683</v>
      </c>
      <c r="G99" s="63"/>
      <c r="H99" s="63"/>
      <c r="I99" s="163"/>
      <c r="J99" s="63"/>
      <c r="K99" s="63"/>
      <c r="L99" s="61"/>
      <c r="M99" s="259"/>
      <c r="N99" s="42"/>
      <c r="O99" s="42"/>
      <c r="P99" s="42"/>
      <c r="Q99" s="42"/>
      <c r="R99" s="42"/>
      <c r="S99" s="42"/>
      <c r="T99" s="78"/>
      <c r="AT99" s="24" t="s">
        <v>509</v>
      </c>
      <c r="AU99" s="24" t="s">
        <v>79</v>
      </c>
    </row>
    <row r="100" spans="2:65" s="1" customFormat="1" ht="16.5" customHeight="1">
      <c r="B100" s="41"/>
      <c r="C100" s="192" t="s">
        <v>218</v>
      </c>
      <c r="D100" s="192" t="s">
        <v>182</v>
      </c>
      <c r="E100" s="193" t="s">
        <v>3694</v>
      </c>
      <c r="F100" s="194" t="s">
        <v>3695</v>
      </c>
      <c r="G100" s="195" t="s">
        <v>3015</v>
      </c>
      <c r="H100" s="196">
        <v>1</v>
      </c>
      <c r="I100" s="197"/>
      <c r="J100" s="198">
        <f>ROUND(I100*H100,2)</f>
        <v>0</v>
      </c>
      <c r="K100" s="194" t="s">
        <v>23</v>
      </c>
      <c r="L100" s="61"/>
      <c r="M100" s="199" t="s">
        <v>23</v>
      </c>
      <c r="N100" s="200" t="s">
        <v>43</v>
      </c>
      <c r="O100" s="42"/>
      <c r="P100" s="201">
        <f>O100*H100</f>
        <v>0</v>
      </c>
      <c r="Q100" s="201">
        <v>2.5</v>
      </c>
      <c r="R100" s="201">
        <f>Q100*H100</f>
        <v>2.5</v>
      </c>
      <c r="S100" s="201">
        <v>0</v>
      </c>
      <c r="T100" s="202">
        <f>S100*H100</f>
        <v>0</v>
      </c>
      <c r="AR100" s="24" t="s">
        <v>187</v>
      </c>
      <c r="AT100" s="24" t="s">
        <v>182</v>
      </c>
      <c r="AU100" s="24" t="s">
        <v>79</v>
      </c>
      <c r="AY100" s="24" t="s">
        <v>180</v>
      </c>
      <c r="BE100" s="203">
        <f>IF(N100="základní",J100,0)</f>
        <v>0</v>
      </c>
      <c r="BF100" s="203">
        <f>IF(N100="snížená",J100,0)</f>
        <v>0</v>
      </c>
      <c r="BG100" s="203">
        <f>IF(N100="zákl. přenesená",J100,0)</f>
        <v>0</v>
      </c>
      <c r="BH100" s="203">
        <f>IF(N100="sníž. přenesená",J100,0)</f>
        <v>0</v>
      </c>
      <c r="BI100" s="203">
        <f>IF(N100="nulová",J100,0)</f>
        <v>0</v>
      </c>
      <c r="BJ100" s="24" t="s">
        <v>79</v>
      </c>
      <c r="BK100" s="203">
        <f>ROUND(I100*H100,2)</f>
        <v>0</v>
      </c>
      <c r="BL100" s="24" t="s">
        <v>187</v>
      </c>
      <c r="BM100" s="24" t="s">
        <v>253</v>
      </c>
    </row>
    <row r="101" spans="2:47" s="1" customFormat="1" ht="27">
      <c r="B101" s="41"/>
      <c r="C101" s="63"/>
      <c r="D101" s="206" t="s">
        <v>509</v>
      </c>
      <c r="E101" s="63"/>
      <c r="F101" s="258" t="s">
        <v>3683</v>
      </c>
      <c r="G101" s="63"/>
      <c r="H101" s="63"/>
      <c r="I101" s="163"/>
      <c r="J101" s="63"/>
      <c r="K101" s="63"/>
      <c r="L101" s="61"/>
      <c r="M101" s="259"/>
      <c r="N101" s="42"/>
      <c r="O101" s="42"/>
      <c r="P101" s="42"/>
      <c r="Q101" s="42"/>
      <c r="R101" s="42"/>
      <c r="S101" s="42"/>
      <c r="T101" s="78"/>
      <c r="AT101" s="24" t="s">
        <v>509</v>
      </c>
      <c r="AU101" s="24" t="s">
        <v>79</v>
      </c>
    </row>
    <row r="102" spans="2:65" s="1" customFormat="1" ht="16.5" customHeight="1">
      <c r="B102" s="41"/>
      <c r="C102" s="192" t="s">
        <v>224</v>
      </c>
      <c r="D102" s="192" t="s">
        <v>182</v>
      </c>
      <c r="E102" s="193" t="s">
        <v>3696</v>
      </c>
      <c r="F102" s="194" t="s">
        <v>3697</v>
      </c>
      <c r="G102" s="195" t="s">
        <v>3015</v>
      </c>
      <c r="H102" s="196">
        <v>1</v>
      </c>
      <c r="I102" s="197"/>
      <c r="J102" s="198">
        <f>ROUND(I102*H102,2)</f>
        <v>0</v>
      </c>
      <c r="K102" s="194" t="s">
        <v>23</v>
      </c>
      <c r="L102" s="61"/>
      <c r="M102" s="199" t="s">
        <v>23</v>
      </c>
      <c r="N102" s="200" t="s">
        <v>43</v>
      </c>
      <c r="O102" s="42"/>
      <c r="P102" s="201">
        <f>O102*H102</f>
        <v>0</v>
      </c>
      <c r="Q102" s="201">
        <v>2.5</v>
      </c>
      <c r="R102" s="201">
        <f>Q102*H102</f>
        <v>2.5</v>
      </c>
      <c r="S102" s="201">
        <v>0</v>
      </c>
      <c r="T102" s="202">
        <f>S102*H102</f>
        <v>0</v>
      </c>
      <c r="AR102" s="24" t="s">
        <v>187</v>
      </c>
      <c r="AT102" s="24" t="s">
        <v>182</v>
      </c>
      <c r="AU102" s="24" t="s">
        <v>79</v>
      </c>
      <c r="AY102" s="24" t="s">
        <v>180</v>
      </c>
      <c r="BE102" s="203">
        <f>IF(N102="základní",J102,0)</f>
        <v>0</v>
      </c>
      <c r="BF102" s="203">
        <f>IF(N102="snížená",J102,0)</f>
        <v>0</v>
      </c>
      <c r="BG102" s="203">
        <f>IF(N102="zákl. přenesená",J102,0)</f>
        <v>0</v>
      </c>
      <c r="BH102" s="203">
        <f>IF(N102="sníž. přenesená",J102,0)</f>
        <v>0</v>
      </c>
      <c r="BI102" s="203">
        <f>IF(N102="nulová",J102,0)</f>
        <v>0</v>
      </c>
      <c r="BJ102" s="24" t="s">
        <v>79</v>
      </c>
      <c r="BK102" s="203">
        <f>ROUND(I102*H102,2)</f>
        <v>0</v>
      </c>
      <c r="BL102" s="24" t="s">
        <v>187</v>
      </c>
      <c r="BM102" s="24" t="s">
        <v>262</v>
      </c>
    </row>
    <row r="103" spans="2:47" s="1" customFormat="1" ht="27">
      <c r="B103" s="41"/>
      <c r="C103" s="63"/>
      <c r="D103" s="206" t="s">
        <v>509</v>
      </c>
      <c r="E103" s="63"/>
      <c r="F103" s="258" t="s">
        <v>3683</v>
      </c>
      <c r="G103" s="63"/>
      <c r="H103" s="63"/>
      <c r="I103" s="163"/>
      <c r="J103" s="63"/>
      <c r="K103" s="63"/>
      <c r="L103" s="61"/>
      <c r="M103" s="259"/>
      <c r="N103" s="42"/>
      <c r="O103" s="42"/>
      <c r="P103" s="42"/>
      <c r="Q103" s="42"/>
      <c r="R103" s="42"/>
      <c r="S103" s="42"/>
      <c r="T103" s="78"/>
      <c r="AT103" s="24" t="s">
        <v>509</v>
      </c>
      <c r="AU103" s="24" t="s">
        <v>79</v>
      </c>
    </row>
    <row r="104" spans="2:65" s="1" customFormat="1" ht="16.5" customHeight="1">
      <c r="B104" s="41"/>
      <c r="C104" s="192" t="s">
        <v>231</v>
      </c>
      <c r="D104" s="192" t="s">
        <v>182</v>
      </c>
      <c r="E104" s="193" t="s">
        <v>3698</v>
      </c>
      <c r="F104" s="194" t="s">
        <v>3699</v>
      </c>
      <c r="G104" s="195" t="s">
        <v>3015</v>
      </c>
      <c r="H104" s="196">
        <v>1</v>
      </c>
      <c r="I104" s="197"/>
      <c r="J104" s="198">
        <f>ROUND(I104*H104,2)</f>
        <v>0</v>
      </c>
      <c r="K104" s="194" t="s">
        <v>23</v>
      </c>
      <c r="L104" s="61"/>
      <c r="M104" s="199" t="s">
        <v>23</v>
      </c>
      <c r="N104" s="200" t="s">
        <v>43</v>
      </c>
      <c r="O104" s="42"/>
      <c r="P104" s="201">
        <f>O104*H104</f>
        <v>0</v>
      </c>
      <c r="Q104" s="201">
        <v>2.5</v>
      </c>
      <c r="R104" s="201">
        <f>Q104*H104</f>
        <v>2.5</v>
      </c>
      <c r="S104" s="201">
        <v>0</v>
      </c>
      <c r="T104" s="202">
        <f>S104*H104</f>
        <v>0</v>
      </c>
      <c r="AR104" s="24" t="s">
        <v>187</v>
      </c>
      <c r="AT104" s="24" t="s">
        <v>182</v>
      </c>
      <c r="AU104" s="24" t="s">
        <v>79</v>
      </c>
      <c r="AY104" s="24" t="s">
        <v>180</v>
      </c>
      <c r="BE104" s="203">
        <f>IF(N104="základní",J104,0)</f>
        <v>0</v>
      </c>
      <c r="BF104" s="203">
        <f>IF(N104="snížená",J104,0)</f>
        <v>0</v>
      </c>
      <c r="BG104" s="203">
        <f>IF(N104="zákl. přenesená",J104,0)</f>
        <v>0</v>
      </c>
      <c r="BH104" s="203">
        <f>IF(N104="sníž. přenesená",J104,0)</f>
        <v>0</v>
      </c>
      <c r="BI104" s="203">
        <f>IF(N104="nulová",J104,0)</f>
        <v>0</v>
      </c>
      <c r="BJ104" s="24" t="s">
        <v>79</v>
      </c>
      <c r="BK104" s="203">
        <f>ROUND(I104*H104,2)</f>
        <v>0</v>
      </c>
      <c r="BL104" s="24" t="s">
        <v>187</v>
      </c>
      <c r="BM104" s="24" t="s">
        <v>3700</v>
      </c>
    </row>
    <row r="105" spans="2:47" s="1" customFormat="1" ht="27">
      <c r="B105" s="41"/>
      <c r="C105" s="63"/>
      <c r="D105" s="206" t="s">
        <v>509</v>
      </c>
      <c r="E105" s="63"/>
      <c r="F105" s="258" t="s">
        <v>3683</v>
      </c>
      <c r="G105" s="63"/>
      <c r="H105" s="63"/>
      <c r="I105" s="163"/>
      <c r="J105" s="63"/>
      <c r="K105" s="63"/>
      <c r="L105" s="61"/>
      <c r="M105" s="259"/>
      <c r="N105" s="42"/>
      <c r="O105" s="42"/>
      <c r="P105" s="42"/>
      <c r="Q105" s="42"/>
      <c r="R105" s="42"/>
      <c r="S105" s="42"/>
      <c r="T105" s="78"/>
      <c r="AT105" s="24" t="s">
        <v>509</v>
      </c>
      <c r="AU105" s="24" t="s">
        <v>79</v>
      </c>
    </row>
    <row r="106" spans="2:65" s="1" customFormat="1" ht="16.5" customHeight="1">
      <c r="B106" s="41"/>
      <c r="C106" s="192" t="s">
        <v>235</v>
      </c>
      <c r="D106" s="192" t="s">
        <v>182</v>
      </c>
      <c r="E106" s="193" t="s">
        <v>3701</v>
      </c>
      <c r="F106" s="194" t="s">
        <v>3702</v>
      </c>
      <c r="G106" s="195" t="s">
        <v>3015</v>
      </c>
      <c r="H106" s="196">
        <v>1</v>
      </c>
      <c r="I106" s="197"/>
      <c r="J106" s="198">
        <f>ROUND(I106*H106,2)</f>
        <v>0</v>
      </c>
      <c r="K106" s="194" t="s">
        <v>23</v>
      </c>
      <c r="L106" s="61"/>
      <c r="M106" s="199" t="s">
        <v>23</v>
      </c>
      <c r="N106" s="200" t="s">
        <v>43</v>
      </c>
      <c r="O106" s="42"/>
      <c r="P106" s="201">
        <f>O106*H106</f>
        <v>0</v>
      </c>
      <c r="Q106" s="201">
        <v>2.5</v>
      </c>
      <c r="R106" s="201">
        <f>Q106*H106</f>
        <v>2.5</v>
      </c>
      <c r="S106" s="201">
        <v>0</v>
      </c>
      <c r="T106" s="202">
        <f>S106*H106</f>
        <v>0</v>
      </c>
      <c r="AR106" s="24" t="s">
        <v>187</v>
      </c>
      <c r="AT106" s="24" t="s">
        <v>182</v>
      </c>
      <c r="AU106" s="24" t="s">
        <v>79</v>
      </c>
      <c r="AY106" s="24" t="s">
        <v>180</v>
      </c>
      <c r="BE106" s="203">
        <f>IF(N106="základní",J106,0)</f>
        <v>0</v>
      </c>
      <c r="BF106" s="203">
        <f>IF(N106="snížená",J106,0)</f>
        <v>0</v>
      </c>
      <c r="BG106" s="203">
        <f>IF(N106="zákl. přenesená",J106,0)</f>
        <v>0</v>
      </c>
      <c r="BH106" s="203">
        <f>IF(N106="sníž. přenesená",J106,0)</f>
        <v>0</v>
      </c>
      <c r="BI106" s="203">
        <f>IF(N106="nulová",J106,0)</f>
        <v>0</v>
      </c>
      <c r="BJ106" s="24" t="s">
        <v>79</v>
      </c>
      <c r="BK106" s="203">
        <f>ROUND(I106*H106,2)</f>
        <v>0</v>
      </c>
      <c r="BL106" s="24" t="s">
        <v>187</v>
      </c>
      <c r="BM106" s="24" t="s">
        <v>3703</v>
      </c>
    </row>
    <row r="107" spans="2:47" s="1" customFormat="1" ht="27">
      <c r="B107" s="41"/>
      <c r="C107" s="63"/>
      <c r="D107" s="206" t="s">
        <v>509</v>
      </c>
      <c r="E107" s="63"/>
      <c r="F107" s="258" t="s">
        <v>3683</v>
      </c>
      <c r="G107" s="63"/>
      <c r="H107" s="63"/>
      <c r="I107" s="163"/>
      <c r="J107" s="63"/>
      <c r="K107" s="63"/>
      <c r="L107" s="61"/>
      <c r="M107" s="259"/>
      <c r="N107" s="42"/>
      <c r="O107" s="42"/>
      <c r="P107" s="42"/>
      <c r="Q107" s="42"/>
      <c r="R107" s="42"/>
      <c r="S107" s="42"/>
      <c r="T107" s="78"/>
      <c r="AT107" s="24" t="s">
        <v>509</v>
      </c>
      <c r="AU107" s="24" t="s">
        <v>79</v>
      </c>
    </row>
    <row r="108" spans="2:65" s="1" customFormat="1" ht="25.5" customHeight="1">
      <c r="B108" s="41"/>
      <c r="C108" s="192" t="s">
        <v>242</v>
      </c>
      <c r="D108" s="192" t="s">
        <v>182</v>
      </c>
      <c r="E108" s="193" t="s">
        <v>3704</v>
      </c>
      <c r="F108" s="194" t="s">
        <v>3705</v>
      </c>
      <c r="G108" s="195" t="s">
        <v>3015</v>
      </c>
      <c r="H108" s="196">
        <v>1</v>
      </c>
      <c r="I108" s="197"/>
      <c r="J108" s="198">
        <f>ROUND(I108*H108,2)</f>
        <v>0</v>
      </c>
      <c r="K108" s="194" t="s">
        <v>23</v>
      </c>
      <c r="L108" s="61"/>
      <c r="M108" s="199" t="s">
        <v>23</v>
      </c>
      <c r="N108" s="200" t="s">
        <v>43</v>
      </c>
      <c r="O108" s="42"/>
      <c r="P108" s="201">
        <f>O108*H108</f>
        <v>0</v>
      </c>
      <c r="Q108" s="201">
        <v>2.5</v>
      </c>
      <c r="R108" s="201">
        <f>Q108*H108</f>
        <v>2.5</v>
      </c>
      <c r="S108" s="201">
        <v>0</v>
      </c>
      <c r="T108" s="202">
        <f>S108*H108</f>
        <v>0</v>
      </c>
      <c r="AR108" s="24" t="s">
        <v>187</v>
      </c>
      <c r="AT108" s="24" t="s">
        <v>182</v>
      </c>
      <c r="AU108" s="24" t="s">
        <v>79</v>
      </c>
      <c r="AY108" s="24" t="s">
        <v>180</v>
      </c>
      <c r="BE108" s="203">
        <f>IF(N108="základní",J108,0)</f>
        <v>0</v>
      </c>
      <c r="BF108" s="203">
        <f>IF(N108="snížená",J108,0)</f>
        <v>0</v>
      </c>
      <c r="BG108" s="203">
        <f>IF(N108="zákl. přenesená",J108,0)</f>
        <v>0</v>
      </c>
      <c r="BH108" s="203">
        <f>IF(N108="sníž. přenesená",J108,0)</f>
        <v>0</v>
      </c>
      <c r="BI108" s="203">
        <f>IF(N108="nulová",J108,0)</f>
        <v>0</v>
      </c>
      <c r="BJ108" s="24" t="s">
        <v>79</v>
      </c>
      <c r="BK108" s="203">
        <f>ROUND(I108*H108,2)</f>
        <v>0</v>
      </c>
      <c r="BL108" s="24" t="s">
        <v>187</v>
      </c>
      <c r="BM108" s="24" t="s">
        <v>3706</v>
      </c>
    </row>
    <row r="109" spans="2:47" s="1" customFormat="1" ht="27">
      <c r="B109" s="41"/>
      <c r="C109" s="63"/>
      <c r="D109" s="206" t="s">
        <v>509</v>
      </c>
      <c r="E109" s="63"/>
      <c r="F109" s="258" t="s">
        <v>3683</v>
      </c>
      <c r="G109" s="63"/>
      <c r="H109" s="63"/>
      <c r="I109" s="163"/>
      <c r="J109" s="63"/>
      <c r="K109" s="63"/>
      <c r="L109" s="61"/>
      <c r="M109" s="259"/>
      <c r="N109" s="42"/>
      <c r="O109" s="42"/>
      <c r="P109" s="42"/>
      <c r="Q109" s="42"/>
      <c r="R109" s="42"/>
      <c r="S109" s="42"/>
      <c r="T109" s="78"/>
      <c r="AT109" s="24" t="s">
        <v>509</v>
      </c>
      <c r="AU109" s="24" t="s">
        <v>79</v>
      </c>
    </row>
    <row r="110" spans="2:65" s="1" customFormat="1" ht="25.5" customHeight="1">
      <c r="B110" s="41"/>
      <c r="C110" s="192" t="s">
        <v>246</v>
      </c>
      <c r="D110" s="192" t="s">
        <v>182</v>
      </c>
      <c r="E110" s="193" t="s">
        <v>3707</v>
      </c>
      <c r="F110" s="194" t="s">
        <v>3708</v>
      </c>
      <c r="G110" s="195" t="s">
        <v>3015</v>
      </c>
      <c r="H110" s="196">
        <v>10</v>
      </c>
      <c r="I110" s="197"/>
      <c r="J110" s="198">
        <f>ROUND(I110*H110,2)</f>
        <v>0</v>
      </c>
      <c r="K110" s="194" t="s">
        <v>23</v>
      </c>
      <c r="L110" s="61"/>
      <c r="M110" s="199" t="s">
        <v>23</v>
      </c>
      <c r="N110" s="200" t="s">
        <v>43</v>
      </c>
      <c r="O110" s="42"/>
      <c r="P110" s="201">
        <f>O110*H110</f>
        <v>0</v>
      </c>
      <c r="Q110" s="201">
        <v>2.5</v>
      </c>
      <c r="R110" s="201">
        <f>Q110*H110</f>
        <v>25</v>
      </c>
      <c r="S110" s="201">
        <v>0</v>
      </c>
      <c r="T110" s="202">
        <f>S110*H110</f>
        <v>0</v>
      </c>
      <c r="AR110" s="24" t="s">
        <v>187</v>
      </c>
      <c r="AT110" s="24" t="s">
        <v>182</v>
      </c>
      <c r="AU110" s="24" t="s">
        <v>79</v>
      </c>
      <c r="AY110" s="24" t="s">
        <v>180</v>
      </c>
      <c r="BE110" s="203">
        <f>IF(N110="základní",J110,0)</f>
        <v>0</v>
      </c>
      <c r="BF110" s="203">
        <f>IF(N110="snížená",J110,0)</f>
        <v>0</v>
      </c>
      <c r="BG110" s="203">
        <f>IF(N110="zákl. přenesená",J110,0)</f>
        <v>0</v>
      </c>
      <c r="BH110" s="203">
        <f>IF(N110="sníž. přenesená",J110,0)</f>
        <v>0</v>
      </c>
      <c r="BI110" s="203">
        <f>IF(N110="nulová",J110,0)</f>
        <v>0</v>
      </c>
      <c r="BJ110" s="24" t="s">
        <v>79</v>
      </c>
      <c r="BK110" s="203">
        <f>ROUND(I110*H110,2)</f>
        <v>0</v>
      </c>
      <c r="BL110" s="24" t="s">
        <v>187</v>
      </c>
      <c r="BM110" s="24" t="s">
        <v>3709</v>
      </c>
    </row>
    <row r="111" spans="2:47" s="1" customFormat="1" ht="27">
      <c r="B111" s="41"/>
      <c r="C111" s="63"/>
      <c r="D111" s="206" t="s">
        <v>509</v>
      </c>
      <c r="E111" s="63"/>
      <c r="F111" s="258" t="s">
        <v>3683</v>
      </c>
      <c r="G111" s="63"/>
      <c r="H111" s="63"/>
      <c r="I111" s="163"/>
      <c r="J111" s="63"/>
      <c r="K111" s="63"/>
      <c r="L111" s="61"/>
      <c r="M111" s="259"/>
      <c r="N111" s="42"/>
      <c r="O111" s="42"/>
      <c r="P111" s="42"/>
      <c r="Q111" s="42"/>
      <c r="R111" s="42"/>
      <c r="S111" s="42"/>
      <c r="T111" s="78"/>
      <c r="AT111" s="24" t="s">
        <v>509</v>
      </c>
      <c r="AU111" s="24" t="s">
        <v>79</v>
      </c>
    </row>
    <row r="112" spans="2:65" s="1" customFormat="1" ht="16.5" customHeight="1">
      <c r="B112" s="41"/>
      <c r="C112" s="192" t="s">
        <v>253</v>
      </c>
      <c r="D112" s="192" t="s">
        <v>182</v>
      </c>
      <c r="E112" s="193" t="s">
        <v>821</v>
      </c>
      <c r="F112" s="194" t="s">
        <v>3710</v>
      </c>
      <c r="G112" s="195" t="s">
        <v>3015</v>
      </c>
      <c r="H112" s="196">
        <v>5</v>
      </c>
      <c r="I112" s="197"/>
      <c r="J112" s="198">
        <f>ROUND(I112*H112,2)</f>
        <v>0</v>
      </c>
      <c r="K112" s="194" t="s">
        <v>23</v>
      </c>
      <c r="L112" s="61"/>
      <c r="M112" s="199" t="s">
        <v>23</v>
      </c>
      <c r="N112" s="200" t="s">
        <v>43</v>
      </c>
      <c r="O112" s="42"/>
      <c r="P112" s="201">
        <f>O112*H112</f>
        <v>0</v>
      </c>
      <c r="Q112" s="201">
        <v>2.5</v>
      </c>
      <c r="R112" s="201">
        <f>Q112*H112</f>
        <v>12.5</v>
      </c>
      <c r="S112" s="201">
        <v>0</v>
      </c>
      <c r="T112" s="202">
        <f>S112*H112</f>
        <v>0</v>
      </c>
      <c r="AR112" s="24" t="s">
        <v>187</v>
      </c>
      <c r="AT112" s="24" t="s">
        <v>182</v>
      </c>
      <c r="AU112" s="24" t="s">
        <v>79</v>
      </c>
      <c r="AY112" s="24" t="s">
        <v>180</v>
      </c>
      <c r="BE112" s="203">
        <f>IF(N112="základní",J112,0)</f>
        <v>0</v>
      </c>
      <c r="BF112" s="203">
        <f>IF(N112="snížená",J112,0)</f>
        <v>0</v>
      </c>
      <c r="BG112" s="203">
        <f>IF(N112="zákl. přenesená",J112,0)</f>
        <v>0</v>
      </c>
      <c r="BH112" s="203">
        <f>IF(N112="sníž. přenesená",J112,0)</f>
        <v>0</v>
      </c>
      <c r="BI112" s="203">
        <f>IF(N112="nulová",J112,0)</f>
        <v>0</v>
      </c>
      <c r="BJ112" s="24" t="s">
        <v>79</v>
      </c>
      <c r="BK112" s="203">
        <f>ROUND(I112*H112,2)</f>
        <v>0</v>
      </c>
      <c r="BL112" s="24" t="s">
        <v>187</v>
      </c>
      <c r="BM112" s="24" t="s">
        <v>3711</v>
      </c>
    </row>
    <row r="113" spans="2:47" s="1" customFormat="1" ht="27">
      <c r="B113" s="41"/>
      <c r="C113" s="63"/>
      <c r="D113" s="206" t="s">
        <v>509</v>
      </c>
      <c r="E113" s="63"/>
      <c r="F113" s="258" t="s">
        <v>3683</v>
      </c>
      <c r="G113" s="63"/>
      <c r="H113" s="63"/>
      <c r="I113" s="163"/>
      <c r="J113" s="63"/>
      <c r="K113" s="63"/>
      <c r="L113" s="61"/>
      <c r="M113" s="259"/>
      <c r="N113" s="42"/>
      <c r="O113" s="42"/>
      <c r="P113" s="42"/>
      <c r="Q113" s="42"/>
      <c r="R113" s="42"/>
      <c r="S113" s="42"/>
      <c r="T113" s="78"/>
      <c r="AT113" s="24" t="s">
        <v>509</v>
      </c>
      <c r="AU113" s="24" t="s">
        <v>79</v>
      </c>
    </row>
    <row r="114" spans="2:65" s="1" customFormat="1" ht="16.5" customHeight="1">
      <c r="B114" s="41"/>
      <c r="C114" s="192" t="s">
        <v>10</v>
      </c>
      <c r="D114" s="192" t="s">
        <v>182</v>
      </c>
      <c r="E114" s="193" t="s">
        <v>826</v>
      </c>
      <c r="F114" s="194" t="s">
        <v>3712</v>
      </c>
      <c r="G114" s="195" t="s">
        <v>3015</v>
      </c>
      <c r="H114" s="196">
        <v>5</v>
      </c>
      <c r="I114" s="197"/>
      <c r="J114" s="198">
        <f>ROUND(I114*H114,2)</f>
        <v>0</v>
      </c>
      <c r="K114" s="194" t="s">
        <v>23</v>
      </c>
      <c r="L114" s="61"/>
      <c r="M114" s="199" t="s">
        <v>23</v>
      </c>
      <c r="N114" s="200" t="s">
        <v>43</v>
      </c>
      <c r="O114" s="42"/>
      <c r="P114" s="201">
        <f>O114*H114</f>
        <v>0</v>
      </c>
      <c r="Q114" s="201">
        <v>2.5</v>
      </c>
      <c r="R114" s="201">
        <f>Q114*H114</f>
        <v>12.5</v>
      </c>
      <c r="S114" s="201">
        <v>0</v>
      </c>
      <c r="T114" s="202">
        <f>S114*H114</f>
        <v>0</v>
      </c>
      <c r="AR114" s="24" t="s">
        <v>187</v>
      </c>
      <c r="AT114" s="24" t="s">
        <v>182</v>
      </c>
      <c r="AU114" s="24" t="s">
        <v>79</v>
      </c>
      <c r="AY114" s="24" t="s">
        <v>180</v>
      </c>
      <c r="BE114" s="203">
        <f>IF(N114="základní",J114,0)</f>
        <v>0</v>
      </c>
      <c r="BF114" s="203">
        <f>IF(N114="snížená",J114,0)</f>
        <v>0</v>
      </c>
      <c r="BG114" s="203">
        <f>IF(N114="zákl. přenesená",J114,0)</f>
        <v>0</v>
      </c>
      <c r="BH114" s="203">
        <f>IF(N114="sníž. přenesená",J114,0)</f>
        <v>0</v>
      </c>
      <c r="BI114" s="203">
        <f>IF(N114="nulová",J114,0)</f>
        <v>0</v>
      </c>
      <c r="BJ114" s="24" t="s">
        <v>79</v>
      </c>
      <c r="BK114" s="203">
        <f>ROUND(I114*H114,2)</f>
        <v>0</v>
      </c>
      <c r="BL114" s="24" t="s">
        <v>187</v>
      </c>
      <c r="BM114" s="24" t="s">
        <v>3713</v>
      </c>
    </row>
    <row r="115" spans="2:47" s="1" customFormat="1" ht="27">
      <c r="B115" s="41"/>
      <c r="C115" s="63"/>
      <c r="D115" s="206" t="s">
        <v>509</v>
      </c>
      <c r="E115" s="63"/>
      <c r="F115" s="258" t="s">
        <v>3683</v>
      </c>
      <c r="G115" s="63"/>
      <c r="H115" s="63"/>
      <c r="I115" s="163"/>
      <c r="J115" s="63"/>
      <c r="K115" s="63"/>
      <c r="L115" s="61"/>
      <c r="M115" s="259"/>
      <c r="N115" s="42"/>
      <c r="O115" s="42"/>
      <c r="P115" s="42"/>
      <c r="Q115" s="42"/>
      <c r="R115" s="42"/>
      <c r="S115" s="42"/>
      <c r="T115" s="78"/>
      <c r="AT115" s="24" t="s">
        <v>509</v>
      </c>
      <c r="AU115" s="24" t="s">
        <v>79</v>
      </c>
    </row>
    <row r="116" spans="2:65" s="1" customFormat="1" ht="16.5" customHeight="1">
      <c r="B116" s="41"/>
      <c r="C116" s="192" t="s">
        <v>262</v>
      </c>
      <c r="D116" s="192" t="s">
        <v>182</v>
      </c>
      <c r="E116" s="193" t="s">
        <v>837</v>
      </c>
      <c r="F116" s="194" t="s">
        <v>3714</v>
      </c>
      <c r="G116" s="195" t="s">
        <v>3015</v>
      </c>
      <c r="H116" s="196">
        <v>1</v>
      </c>
      <c r="I116" s="197"/>
      <c r="J116" s="198">
        <f>ROUND(I116*H116,2)</f>
        <v>0</v>
      </c>
      <c r="K116" s="194" t="s">
        <v>23</v>
      </c>
      <c r="L116" s="61"/>
      <c r="M116" s="199" t="s">
        <v>23</v>
      </c>
      <c r="N116" s="200" t="s">
        <v>43</v>
      </c>
      <c r="O116" s="42"/>
      <c r="P116" s="201">
        <f>O116*H116</f>
        <v>0</v>
      </c>
      <c r="Q116" s="201">
        <v>2.5</v>
      </c>
      <c r="R116" s="201">
        <f>Q116*H116</f>
        <v>2.5</v>
      </c>
      <c r="S116" s="201">
        <v>0</v>
      </c>
      <c r="T116" s="202">
        <f>S116*H116</f>
        <v>0</v>
      </c>
      <c r="AR116" s="24" t="s">
        <v>187</v>
      </c>
      <c r="AT116" s="24" t="s">
        <v>182</v>
      </c>
      <c r="AU116" s="24" t="s">
        <v>79</v>
      </c>
      <c r="AY116" s="24" t="s">
        <v>180</v>
      </c>
      <c r="BE116" s="203">
        <f>IF(N116="základní",J116,0)</f>
        <v>0</v>
      </c>
      <c r="BF116" s="203">
        <f>IF(N116="snížená",J116,0)</f>
        <v>0</v>
      </c>
      <c r="BG116" s="203">
        <f>IF(N116="zákl. přenesená",J116,0)</f>
        <v>0</v>
      </c>
      <c r="BH116" s="203">
        <f>IF(N116="sníž. přenesená",J116,0)</f>
        <v>0</v>
      </c>
      <c r="BI116" s="203">
        <f>IF(N116="nulová",J116,0)</f>
        <v>0</v>
      </c>
      <c r="BJ116" s="24" t="s">
        <v>79</v>
      </c>
      <c r="BK116" s="203">
        <f>ROUND(I116*H116,2)</f>
        <v>0</v>
      </c>
      <c r="BL116" s="24" t="s">
        <v>187</v>
      </c>
      <c r="BM116" s="24" t="s">
        <v>3715</v>
      </c>
    </row>
    <row r="117" spans="2:47" s="1" customFormat="1" ht="27">
      <c r="B117" s="41"/>
      <c r="C117" s="63"/>
      <c r="D117" s="206" t="s">
        <v>509</v>
      </c>
      <c r="E117" s="63"/>
      <c r="F117" s="258" t="s">
        <v>3683</v>
      </c>
      <c r="G117" s="63"/>
      <c r="H117" s="63"/>
      <c r="I117" s="163"/>
      <c r="J117" s="63"/>
      <c r="K117" s="63"/>
      <c r="L117" s="61"/>
      <c r="M117" s="259"/>
      <c r="N117" s="42"/>
      <c r="O117" s="42"/>
      <c r="P117" s="42"/>
      <c r="Q117" s="42"/>
      <c r="R117" s="42"/>
      <c r="S117" s="42"/>
      <c r="T117" s="78"/>
      <c r="AT117" s="24" t="s">
        <v>509</v>
      </c>
      <c r="AU117" s="24" t="s">
        <v>79</v>
      </c>
    </row>
    <row r="118" spans="2:65" s="1" customFormat="1" ht="16.5" customHeight="1">
      <c r="B118" s="41"/>
      <c r="C118" s="192" t="s">
        <v>266</v>
      </c>
      <c r="D118" s="192" t="s">
        <v>182</v>
      </c>
      <c r="E118" s="193" t="s">
        <v>846</v>
      </c>
      <c r="F118" s="194" t="s">
        <v>3716</v>
      </c>
      <c r="G118" s="195" t="s">
        <v>3015</v>
      </c>
      <c r="H118" s="196">
        <v>5</v>
      </c>
      <c r="I118" s="197"/>
      <c r="J118" s="198">
        <f>ROUND(I118*H118,2)</f>
        <v>0</v>
      </c>
      <c r="K118" s="194" t="s">
        <v>23</v>
      </c>
      <c r="L118" s="61"/>
      <c r="M118" s="199" t="s">
        <v>23</v>
      </c>
      <c r="N118" s="200" t="s">
        <v>43</v>
      </c>
      <c r="O118" s="42"/>
      <c r="P118" s="201">
        <f>O118*H118</f>
        <v>0</v>
      </c>
      <c r="Q118" s="201">
        <v>2.5</v>
      </c>
      <c r="R118" s="201">
        <f>Q118*H118</f>
        <v>12.5</v>
      </c>
      <c r="S118" s="201">
        <v>0</v>
      </c>
      <c r="T118" s="202">
        <f>S118*H118</f>
        <v>0</v>
      </c>
      <c r="AR118" s="24" t="s">
        <v>187</v>
      </c>
      <c r="AT118" s="24" t="s">
        <v>182</v>
      </c>
      <c r="AU118" s="24" t="s">
        <v>79</v>
      </c>
      <c r="AY118" s="24" t="s">
        <v>180</v>
      </c>
      <c r="BE118" s="203">
        <f>IF(N118="základní",J118,0)</f>
        <v>0</v>
      </c>
      <c r="BF118" s="203">
        <f>IF(N118="snížená",J118,0)</f>
        <v>0</v>
      </c>
      <c r="BG118" s="203">
        <f>IF(N118="zákl. přenesená",J118,0)</f>
        <v>0</v>
      </c>
      <c r="BH118" s="203">
        <f>IF(N118="sníž. přenesená",J118,0)</f>
        <v>0</v>
      </c>
      <c r="BI118" s="203">
        <f>IF(N118="nulová",J118,0)</f>
        <v>0</v>
      </c>
      <c r="BJ118" s="24" t="s">
        <v>79</v>
      </c>
      <c r="BK118" s="203">
        <f>ROUND(I118*H118,2)</f>
        <v>0</v>
      </c>
      <c r="BL118" s="24" t="s">
        <v>187</v>
      </c>
      <c r="BM118" s="24" t="s">
        <v>3717</v>
      </c>
    </row>
    <row r="119" spans="2:47" s="1" customFormat="1" ht="27">
      <c r="B119" s="41"/>
      <c r="C119" s="63"/>
      <c r="D119" s="206" t="s">
        <v>509</v>
      </c>
      <c r="E119" s="63"/>
      <c r="F119" s="258" t="s">
        <v>3683</v>
      </c>
      <c r="G119" s="63"/>
      <c r="H119" s="63"/>
      <c r="I119" s="163"/>
      <c r="J119" s="63"/>
      <c r="K119" s="63"/>
      <c r="L119" s="61"/>
      <c r="M119" s="259"/>
      <c r="N119" s="42"/>
      <c r="O119" s="42"/>
      <c r="P119" s="42"/>
      <c r="Q119" s="42"/>
      <c r="R119" s="42"/>
      <c r="S119" s="42"/>
      <c r="T119" s="78"/>
      <c r="AT119" s="24" t="s">
        <v>509</v>
      </c>
      <c r="AU119" s="24" t="s">
        <v>79</v>
      </c>
    </row>
    <row r="120" spans="2:65" s="1" customFormat="1" ht="16.5" customHeight="1">
      <c r="B120" s="41"/>
      <c r="C120" s="192" t="s">
        <v>271</v>
      </c>
      <c r="D120" s="192" t="s">
        <v>182</v>
      </c>
      <c r="E120" s="193" t="s">
        <v>854</v>
      </c>
      <c r="F120" s="194" t="s">
        <v>3718</v>
      </c>
      <c r="G120" s="195" t="s">
        <v>3015</v>
      </c>
      <c r="H120" s="196">
        <v>1</v>
      </c>
      <c r="I120" s="197"/>
      <c r="J120" s="198">
        <f>ROUND(I120*H120,2)</f>
        <v>0</v>
      </c>
      <c r="K120" s="194" t="s">
        <v>23</v>
      </c>
      <c r="L120" s="61"/>
      <c r="M120" s="199" t="s">
        <v>23</v>
      </c>
      <c r="N120" s="200" t="s">
        <v>43</v>
      </c>
      <c r="O120" s="42"/>
      <c r="P120" s="201">
        <f>O120*H120</f>
        <v>0</v>
      </c>
      <c r="Q120" s="201">
        <v>2.5</v>
      </c>
      <c r="R120" s="201">
        <f>Q120*H120</f>
        <v>2.5</v>
      </c>
      <c r="S120" s="201">
        <v>0</v>
      </c>
      <c r="T120" s="202">
        <f>S120*H120</f>
        <v>0</v>
      </c>
      <c r="AR120" s="24" t="s">
        <v>187</v>
      </c>
      <c r="AT120" s="24" t="s">
        <v>182</v>
      </c>
      <c r="AU120" s="24" t="s">
        <v>79</v>
      </c>
      <c r="AY120" s="24" t="s">
        <v>180</v>
      </c>
      <c r="BE120" s="203">
        <f>IF(N120="základní",J120,0)</f>
        <v>0</v>
      </c>
      <c r="BF120" s="203">
        <f>IF(N120="snížená",J120,0)</f>
        <v>0</v>
      </c>
      <c r="BG120" s="203">
        <f>IF(N120="zákl. přenesená",J120,0)</f>
        <v>0</v>
      </c>
      <c r="BH120" s="203">
        <f>IF(N120="sníž. přenesená",J120,0)</f>
        <v>0</v>
      </c>
      <c r="BI120" s="203">
        <f>IF(N120="nulová",J120,0)</f>
        <v>0</v>
      </c>
      <c r="BJ120" s="24" t="s">
        <v>79</v>
      </c>
      <c r="BK120" s="203">
        <f>ROUND(I120*H120,2)</f>
        <v>0</v>
      </c>
      <c r="BL120" s="24" t="s">
        <v>187</v>
      </c>
      <c r="BM120" s="24" t="s">
        <v>3719</v>
      </c>
    </row>
    <row r="121" spans="2:47" s="1" customFormat="1" ht="27">
      <c r="B121" s="41"/>
      <c r="C121" s="63"/>
      <c r="D121" s="206" t="s">
        <v>509</v>
      </c>
      <c r="E121" s="63"/>
      <c r="F121" s="258" t="s">
        <v>3683</v>
      </c>
      <c r="G121" s="63"/>
      <c r="H121" s="63"/>
      <c r="I121" s="163"/>
      <c r="J121" s="63"/>
      <c r="K121" s="63"/>
      <c r="L121" s="61"/>
      <c r="M121" s="259"/>
      <c r="N121" s="42"/>
      <c r="O121" s="42"/>
      <c r="P121" s="42"/>
      <c r="Q121" s="42"/>
      <c r="R121" s="42"/>
      <c r="S121" s="42"/>
      <c r="T121" s="78"/>
      <c r="AT121" s="24" t="s">
        <v>509</v>
      </c>
      <c r="AU121" s="24" t="s">
        <v>79</v>
      </c>
    </row>
    <row r="122" spans="2:65" s="1" customFormat="1" ht="25.5" customHeight="1">
      <c r="B122" s="41"/>
      <c r="C122" s="192" t="s">
        <v>275</v>
      </c>
      <c r="D122" s="192" t="s">
        <v>182</v>
      </c>
      <c r="E122" s="193" t="s">
        <v>841</v>
      </c>
      <c r="F122" s="194" t="s">
        <v>3720</v>
      </c>
      <c r="G122" s="195" t="s">
        <v>3015</v>
      </c>
      <c r="H122" s="196">
        <v>5</v>
      </c>
      <c r="I122" s="197"/>
      <c r="J122" s="198">
        <f>ROUND(I122*H122,2)</f>
        <v>0</v>
      </c>
      <c r="K122" s="194" t="s">
        <v>23</v>
      </c>
      <c r="L122" s="61"/>
      <c r="M122" s="199" t="s">
        <v>23</v>
      </c>
      <c r="N122" s="200" t="s">
        <v>43</v>
      </c>
      <c r="O122" s="42"/>
      <c r="P122" s="201">
        <f>O122*H122</f>
        <v>0</v>
      </c>
      <c r="Q122" s="201">
        <v>2.5</v>
      </c>
      <c r="R122" s="201">
        <f>Q122*H122</f>
        <v>12.5</v>
      </c>
      <c r="S122" s="201">
        <v>0</v>
      </c>
      <c r="T122" s="202">
        <f>S122*H122</f>
        <v>0</v>
      </c>
      <c r="AR122" s="24" t="s">
        <v>187</v>
      </c>
      <c r="AT122" s="24" t="s">
        <v>182</v>
      </c>
      <c r="AU122" s="24" t="s">
        <v>79</v>
      </c>
      <c r="AY122" s="24" t="s">
        <v>180</v>
      </c>
      <c r="BE122" s="203">
        <f>IF(N122="základní",J122,0)</f>
        <v>0</v>
      </c>
      <c r="BF122" s="203">
        <f>IF(N122="snížená",J122,0)</f>
        <v>0</v>
      </c>
      <c r="BG122" s="203">
        <f>IF(N122="zákl. přenesená",J122,0)</f>
        <v>0</v>
      </c>
      <c r="BH122" s="203">
        <f>IF(N122="sníž. přenesená",J122,0)</f>
        <v>0</v>
      </c>
      <c r="BI122" s="203">
        <f>IF(N122="nulová",J122,0)</f>
        <v>0</v>
      </c>
      <c r="BJ122" s="24" t="s">
        <v>79</v>
      </c>
      <c r="BK122" s="203">
        <f>ROUND(I122*H122,2)</f>
        <v>0</v>
      </c>
      <c r="BL122" s="24" t="s">
        <v>187</v>
      </c>
      <c r="BM122" s="24" t="s">
        <v>3721</v>
      </c>
    </row>
    <row r="123" spans="2:47" s="1" customFormat="1" ht="27">
      <c r="B123" s="41"/>
      <c r="C123" s="63"/>
      <c r="D123" s="206" t="s">
        <v>509</v>
      </c>
      <c r="E123" s="63"/>
      <c r="F123" s="258" t="s">
        <v>3683</v>
      </c>
      <c r="G123" s="63"/>
      <c r="H123" s="63"/>
      <c r="I123" s="163"/>
      <c r="J123" s="63"/>
      <c r="K123" s="63"/>
      <c r="L123" s="61"/>
      <c r="M123" s="259"/>
      <c r="N123" s="42"/>
      <c r="O123" s="42"/>
      <c r="P123" s="42"/>
      <c r="Q123" s="42"/>
      <c r="R123" s="42"/>
      <c r="S123" s="42"/>
      <c r="T123" s="78"/>
      <c r="AT123" s="24" t="s">
        <v>509</v>
      </c>
      <c r="AU123" s="24" t="s">
        <v>79</v>
      </c>
    </row>
    <row r="124" spans="2:65" s="1" customFormat="1" ht="16.5" customHeight="1">
      <c r="B124" s="41"/>
      <c r="C124" s="192" t="s">
        <v>280</v>
      </c>
      <c r="D124" s="192" t="s">
        <v>182</v>
      </c>
      <c r="E124" s="193" t="s">
        <v>833</v>
      </c>
      <c r="F124" s="194" t="s">
        <v>3722</v>
      </c>
      <c r="G124" s="195" t="s">
        <v>3015</v>
      </c>
      <c r="H124" s="196">
        <v>1</v>
      </c>
      <c r="I124" s="197"/>
      <c r="J124" s="198">
        <f>ROUND(I124*H124,2)</f>
        <v>0</v>
      </c>
      <c r="K124" s="194" t="s">
        <v>23</v>
      </c>
      <c r="L124" s="61"/>
      <c r="M124" s="199" t="s">
        <v>23</v>
      </c>
      <c r="N124" s="200" t="s">
        <v>43</v>
      </c>
      <c r="O124" s="42"/>
      <c r="P124" s="201">
        <f>O124*H124</f>
        <v>0</v>
      </c>
      <c r="Q124" s="201">
        <v>2.5</v>
      </c>
      <c r="R124" s="201">
        <f>Q124*H124</f>
        <v>2.5</v>
      </c>
      <c r="S124" s="201">
        <v>0</v>
      </c>
      <c r="T124" s="202">
        <f>S124*H124</f>
        <v>0</v>
      </c>
      <c r="AR124" s="24" t="s">
        <v>187</v>
      </c>
      <c r="AT124" s="24" t="s">
        <v>182</v>
      </c>
      <c r="AU124" s="24" t="s">
        <v>79</v>
      </c>
      <c r="AY124" s="24" t="s">
        <v>180</v>
      </c>
      <c r="BE124" s="203">
        <f>IF(N124="základní",J124,0)</f>
        <v>0</v>
      </c>
      <c r="BF124" s="203">
        <f>IF(N124="snížená",J124,0)</f>
        <v>0</v>
      </c>
      <c r="BG124" s="203">
        <f>IF(N124="zákl. přenesená",J124,0)</f>
        <v>0</v>
      </c>
      <c r="BH124" s="203">
        <f>IF(N124="sníž. přenesená",J124,0)</f>
        <v>0</v>
      </c>
      <c r="BI124" s="203">
        <f>IF(N124="nulová",J124,0)</f>
        <v>0</v>
      </c>
      <c r="BJ124" s="24" t="s">
        <v>79</v>
      </c>
      <c r="BK124" s="203">
        <f>ROUND(I124*H124,2)</f>
        <v>0</v>
      </c>
      <c r="BL124" s="24" t="s">
        <v>187</v>
      </c>
      <c r="BM124" s="24" t="s">
        <v>3723</v>
      </c>
    </row>
    <row r="125" spans="2:47" s="1" customFormat="1" ht="27">
      <c r="B125" s="41"/>
      <c r="C125" s="63"/>
      <c r="D125" s="206" t="s">
        <v>509</v>
      </c>
      <c r="E125" s="63"/>
      <c r="F125" s="258" t="s">
        <v>3683</v>
      </c>
      <c r="G125" s="63"/>
      <c r="H125" s="63"/>
      <c r="I125" s="163"/>
      <c r="J125" s="63"/>
      <c r="K125" s="63"/>
      <c r="L125" s="61"/>
      <c r="M125" s="259"/>
      <c r="N125" s="42"/>
      <c r="O125" s="42"/>
      <c r="P125" s="42"/>
      <c r="Q125" s="42"/>
      <c r="R125" s="42"/>
      <c r="S125" s="42"/>
      <c r="T125" s="78"/>
      <c r="AT125" s="24" t="s">
        <v>509</v>
      </c>
      <c r="AU125" s="24" t="s">
        <v>79</v>
      </c>
    </row>
    <row r="126" spans="2:65" s="1" customFormat="1" ht="16.5" customHeight="1">
      <c r="B126" s="41"/>
      <c r="C126" s="192" t="s">
        <v>9</v>
      </c>
      <c r="D126" s="192" t="s">
        <v>182</v>
      </c>
      <c r="E126" s="193" t="s">
        <v>875</v>
      </c>
      <c r="F126" s="194" t="s">
        <v>3724</v>
      </c>
      <c r="G126" s="195" t="s">
        <v>3015</v>
      </c>
      <c r="H126" s="196">
        <v>1</v>
      </c>
      <c r="I126" s="197"/>
      <c r="J126" s="198">
        <f>ROUND(I126*H126,2)</f>
        <v>0</v>
      </c>
      <c r="K126" s="194" t="s">
        <v>23</v>
      </c>
      <c r="L126" s="61"/>
      <c r="M126" s="199" t="s">
        <v>23</v>
      </c>
      <c r="N126" s="200" t="s">
        <v>43</v>
      </c>
      <c r="O126" s="42"/>
      <c r="P126" s="201">
        <f>O126*H126</f>
        <v>0</v>
      </c>
      <c r="Q126" s="201">
        <v>2.5</v>
      </c>
      <c r="R126" s="201">
        <f>Q126*H126</f>
        <v>2.5</v>
      </c>
      <c r="S126" s="201">
        <v>0</v>
      </c>
      <c r="T126" s="202">
        <f>S126*H126</f>
        <v>0</v>
      </c>
      <c r="AR126" s="24" t="s">
        <v>187</v>
      </c>
      <c r="AT126" s="24" t="s">
        <v>182</v>
      </c>
      <c r="AU126" s="24" t="s">
        <v>79</v>
      </c>
      <c r="AY126" s="24" t="s">
        <v>180</v>
      </c>
      <c r="BE126" s="203">
        <f>IF(N126="základní",J126,0)</f>
        <v>0</v>
      </c>
      <c r="BF126" s="203">
        <f>IF(N126="snížená",J126,0)</f>
        <v>0</v>
      </c>
      <c r="BG126" s="203">
        <f>IF(N126="zákl. přenesená",J126,0)</f>
        <v>0</v>
      </c>
      <c r="BH126" s="203">
        <f>IF(N126="sníž. přenesená",J126,0)</f>
        <v>0</v>
      </c>
      <c r="BI126" s="203">
        <f>IF(N126="nulová",J126,0)</f>
        <v>0</v>
      </c>
      <c r="BJ126" s="24" t="s">
        <v>79</v>
      </c>
      <c r="BK126" s="203">
        <f>ROUND(I126*H126,2)</f>
        <v>0</v>
      </c>
      <c r="BL126" s="24" t="s">
        <v>187</v>
      </c>
      <c r="BM126" s="24" t="s">
        <v>3725</v>
      </c>
    </row>
    <row r="127" spans="2:47" s="1" customFormat="1" ht="27">
      <c r="B127" s="41"/>
      <c r="C127" s="63"/>
      <c r="D127" s="206" t="s">
        <v>509</v>
      </c>
      <c r="E127" s="63"/>
      <c r="F127" s="258" t="s">
        <v>3683</v>
      </c>
      <c r="G127" s="63"/>
      <c r="H127" s="63"/>
      <c r="I127" s="163"/>
      <c r="J127" s="63"/>
      <c r="K127" s="63"/>
      <c r="L127" s="61"/>
      <c r="M127" s="259"/>
      <c r="N127" s="42"/>
      <c r="O127" s="42"/>
      <c r="P127" s="42"/>
      <c r="Q127" s="42"/>
      <c r="R127" s="42"/>
      <c r="S127" s="42"/>
      <c r="T127" s="78"/>
      <c r="AT127" s="24" t="s">
        <v>509</v>
      </c>
      <c r="AU127" s="24" t="s">
        <v>79</v>
      </c>
    </row>
    <row r="128" spans="2:65" s="1" customFormat="1" ht="16.5" customHeight="1">
      <c r="B128" s="41"/>
      <c r="C128" s="192" t="s">
        <v>289</v>
      </c>
      <c r="D128" s="192" t="s">
        <v>182</v>
      </c>
      <c r="E128" s="193" t="s">
        <v>880</v>
      </c>
      <c r="F128" s="194" t="s">
        <v>3726</v>
      </c>
      <c r="G128" s="195" t="s">
        <v>3015</v>
      </c>
      <c r="H128" s="196">
        <v>1</v>
      </c>
      <c r="I128" s="197"/>
      <c r="J128" s="198">
        <f>ROUND(I128*H128,2)</f>
        <v>0</v>
      </c>
      <c r="K128" s="194" t="s">
        <v>23</v>
      </c>
      <c r="L128" s="61"/>
      <c r="M128" s="199" t="s">
        <v>23</v>
      </c>
      <c r="N128" s="200" t="s">
        <v>43</v>
      </c>
      <c r="O128" s="42"/>
      <c r="P128" s="201">
        <f>O128*H128</f>
        <v>0</v>
      </c>
      <c r="Q128" s="201">
        <v>2.5</v>
      </c>
      <c r="R128" s="201">
        <f>Q128*H128</f>
        <v>2.5</v>
      </c>
      <c r="S128" s="201">
        <v>0</v>
      </c>
      <c r="T128" s="202">
        <f>S128*H128</f>
        <v>0</v>
      </c>
      <c r="AR128" s="24" t="s">
        <v>187</v>
      </c>
      <c r="AT128" s="24" t="s">
        <v>182</v>
      </c>
      <c r="AU128" s="24" t="s">
        <v>79</v>
      </c>
      <c r="AY128" s="24" t="s">
        <v>180</v>
      </c>
      <c r="BE128" s="203">
        <f>IF(N128="základní",J128,0)</f>
        <v>0</v>
      </c>
      <c r="BF128" s="203">
        <f>IF(N128="snížená",J128,0)</f>
        <v>0</v>
      </c>
      <c r="BG128" s="203">
        <f>IF(N128="zákl. přenesená",J128,0)</f>
        <v>0</v>
      </c>
      <c r="BH128" s="203">
        <f>IF(N128="sníž. přenesená",J128,0)</f>
        <v>0</v>
      </c>
      <c r="BI128" s="203">
        <f>IF(N128="nulová",J128,0)</f>
        <v>0</v>
      </c>
      <c r="BJ128" s="24" t="s">
        <v>79</v>
      </c>
      <c r="BK128" s="203">
        <f>ROUND(I128*H128,2)</f>
        <v>0</v>
      </c>
      <c r="BL128" s="24" t="s">
        <v>187</v>
      </c>
      <c r="BM128" s="24" t="s">
        <v>3727</v>
      </c>
    </row>
    <row r="129" spans="2:47" s="1" customFormat="1" ht="27">
      <c r="B129" s="41"/>
      <c r="C129" s="63"/>
      <c r="D129" s="206" t="s">
        <v>509</v>
      </c>
      <c r="E129" s="63"/>
      <c r="F129" s="258" t="s">
        <v>3683</v>
      </c>
      <c r="G129" s="63"/>
      <c r="H129" s="63"/>
      <c r="I129" s="163"/>
      <c r="J129" s="63"/>
      <c r="K129" s="63"/>
      <c r="L129" s="61"/>
      <c r="M129" s="259"/>
      <c r="N129" s="42"/>
      <c r="O129" s="42"/>
      <c r="P129" s="42"/>
      <c r="Q129" s="42"/>
      <c r="R129" s="42"/>
      <c r="S129" s="42"/>
      <c r="T129" s="78"/>
      <c r="AT129" s="24" t="s">
        <v>509</v>
      </c>
      <c r="AU129" s="24" t="s">
        <v>79</v>
      </c>
    </row>
    <row r="130" spans="2:65" s="1" customFormat="1" ht="25.5" customHeight="1">
      <c r="B130" s="41"/>
      <c r="C130" s="192" t="s">
        <v>293</v>
      </c>
      <c r="D130" s="192" t="s">
        <v>182</v>
      </c>
      <c r="E130" s="193" t="s">
        <v>3728</v>
      </c>
      <c r="F130" s="194" t="s">
        <v>3729</v>
      </c>
      <c r="G130" s="195" t="s">
        <v>3015</v>
      </c>
      <c r="H130" s="196">
        <v>2</v>
      </c>
      <c r="I130" s="197"/>
      <c r="J130" s="198">
        <f aca="true" t="shared" si="0" ref="J130:J139">ROUND(I130*H130,2)</f>
        <v>0</v>
      </c>
      <c r="K130" s="194" t="s">
        <v>23</v>
      </c>
      <c r="L130" s="61"/>
      <c r="M130" s="199" t="s">
        <v>23</v>
      </c>
      <c r="N130" s="200" t="s">
        <v>43</v>
      </c>
      <c r="O130" s="42"/>
      <c r="P130" s="201">
        <f aca="true" t="shared" si="1" ref="P130:P139">O130*H130</f>
        <v>0</v>
      </c>
      <c r="Q130" s="201">
        <v>10</v>
      </c>
      <c r="R130" s="201">
        <f aca="true" t="shared" si="2" ref="R130:R139">Q130*H130</f>
        <v>20</v>
      </c>
      <c r="S130" s="201">
        <v>0</v>
      </c>
      <c r="T130" s="202">
        <f aca="true" t="shared" si="3" ref="T130:T139">S130*H130</f>
        <v>0</v>
      </c>
      <c r="AR130" s="24" t="s">
        <v>187</v>
      </c>
      <c r="AT130" s="24" t="s">
        <v>182</v>
      </c>
      <c r="AU130" s="24" t="s">
        <v>79</v>
      </c>
      <c r="AY130" s="24" t="s">
        <v>180</v>
      </c>
      <c r="BE130" s="203">
        <f aca="true" t="shared" si="4" ref="BE130:BE139">IF(N130="základní",J130,0)</f>
        <v>0</v>
      </c>
      <c r="BF130" s="203">
        <f aca="true" t="shared" si="5" ref="BF130:BF139">IF(N130="snížená",J130,0)</f>
        <v>0</v>
      </c>
      <c r="BG130" s="203">
        <f aca="true" t="shared" si="6" ref="BG130:BG139">IF(N130="zákl. přenesená",J130,0)</f>
        <v>0</v>
      </c>
      <c r="BH130" s="203">
        <f aca="true" t="shared" si="7" ref="BH130:BH139">IF(N130="sníž. přenesená",J130,0)</f>
        <v>0</v>
      </c>
      <c r="BI130" s="203">
        <f aca="true" t="shared" si="8" ref="BI130:BI139">IF(N130="nulová",J130,0)</f>
        <v>0</v>
      </c>
      <c r="BJ130" s="24" t="s">
        <v>79</v>
      </c>
      <c r="BK130" s="203">
        <f aca="true" t="shared" si="9" ref="BK130:BK139">ROUND(I130*H130,2)</f>
        <v>0</v>
      </c>
      <c r="BL130" s="24" t="s">
        <v>187</v>
      </c>
      <c r="BM130" s="24" t="s">
        <v>3730</v>
      </c>
    </row>
    <row r="131" spans="2:65" s="1" customFormat="1" ht="25.5" customHeight="1">
      <c r="B131" s="41"/>
      <c r="C131" s="192" t="s">
        <v>297</v>
      </c>
      <c r="D131" s="192" t="s">
        <v>182</v>
      </c>
      <c r="E131" s="193" t="s">
        <v>3731</v>
      </c>
      <c r="F131" s="194" t="s">
        <v>3732</v>
      </c>
      <c r="G131" s="195" t="s">
        <v>3015</v>
      </c>
      <c r="H131" s="196">
        <v>6</v>
      </c>
      <c r="I131" s="197"/>
      <c r="J131" s="198">
        <f t="shared" si="0"/>
        <v>0</v>
      </c>
      <c r="K131" s="194" t="s">
        <v>23</v>
      </c>
      <c r="L131" s="61"/>
      <c r="M131" s="199" t="s">
        <v>23</v>
      </c>
      <c r="N131" s="200" t="s">
        <v>43</v>
      </c>
      <c r="O131" s="42"/>
      <c r="P131" s="201">
        <f t="shared" si="1"/>
        <v>0</v>
      </c>
      <c r="Q131" s="201">
        <v>15</v>
      </c>
      <c r="R131" s="201">
        <f t="shared" si="2"/>
        <v>90</v>
      </c>
      <c r="S131" s="201">
        <v>0</v>
      </c>
      <c r="T131" s="202">
        <f t="shared" si="3"/>
        <v>0</v>
      </c>
      <c r="AR131" s="24" t="s">
        <v>187</v>
      </c>
      <c r="AT131" s="24" t="s">
        <v>182</v>
      </c>
      <c r="AU131" s="24" t="s">
        <v>79</v>
      </c>
      <c r="AY131" s="24" t="s">
        <v>180</v>
      </c>
      <c r="BE131" s="203">
        <f t="shared" si="4"/>
        <v>0</v>
      </c>
      <c r="BF131" s="203">
        <f t="shared" si="5"/>
        <v>0</v>
      </c>
      <c r="BG131" s="203">
        <f t="shared" si="6"/>
        <v>0</v>
      </c>
      <c r="BH131" s="203">
        <f t="shared" si="7"/>
        <v>0</v>
      </c>
      <c r="BI131" s="203">
        <f t="shared" si="8"/>
        <v>0</v>
      </c>
      <c r="BJ131" s="24" t="s">
        <v>79</v>
      </c>
      <c r="BK131" s="203">
        <f t="shared" si="9"/>
        <v>0</v>
      </c>
      <c r="BL131" s="24" t="s">
        <v>187</v>
      </c>
      <c r="BM131" s="24" t="s">
        <v>340</v>
      </c>
    </row>
    <row r="132" spans="2:65" s="1" customFormat="1" ht="38.25" customHeight="1">
      <c r="B132" s="41"/>
      <c r="C132" s="192" t="s">
        <v>303</v>
      </c>
      <c r="D132" s="192" t="s">
        <v>182</v>
      </c>
      <c r="E132" s="193" t="s">
        <v>3733</v>
      </c>
      <c r="F132" s="194" t="s">
        <v>3734</v>
      </c>
      <c r="G132" s="195" t="s">
        <v>3015</v>
      </c>
      <c r="H132" s="196">
        <v>20</v>
      </c>
      <c r="I132" s="197"/>
      <c r="J132" s="198">
        <f t="shared" si="0"/>
        <v>0</v>
      </c>
      <c r="K132" s="194" t="s">
        <v>23</v>
      </c>
      <c r="L132" s="61"/>
      <c r="M132" s="199" t="s">
        <v>23</v>
      </c>
      <c r="N132" s="200" t="s">
        <v>43</v>
      </c>
      <c r="O132" s="42"/>
      <c r="P132" s="201">
        <f t="shared" si="1"/>
        <v>0</v>
      </c>
      <c r="Q132" s="201">
        <v>3.8</v>
      </c>
      <c r="R132" s="201">
        <f t="shared" si="2"/>
        <v>76</v>
      </c>
      <c r="S132" s="201">
        <v>0</v>
      </c>
      <c r="T132" s="202">
        <f t="shared" si="3"/>
        <v>0</v>
      </c>
      <c r="AR132" s="24" t="s">
        <v>187</v>
      </c>
      <c r="AT132" s="24" t="s">
        <v>182</v>
      </c>
      <c r="AU132" s="24" t="s">
        <v>79</v>
      </c>
      <c r="AY132" s="24" t="s">
        <v>180</v>
      </c>
      <c r="BE132" s="203">
        <f t="shared" si="4"/>
        <v>0</v>
      </c>
      <c r="BF132" s="203">
        <f t="shared" si="5"/>
        <v>0</v>
      </c>
      <c r="BG132" s="203">
        <f t="shared" si="6"/>
        <v>0</v>
      </c>
      <c r="BH132" s="203">
        <f t="shared" si="7"/>
        <v>0</v>
      </c>
      <c r="BI132" s="203">
        <f t="shared" si="8"/>
        <v>0</v>
      </c>
      <c r="BJ132" s="24" t="s">
        <v>79</v>
      </c>
      <c r="BK132" s="203">
        <f t="shared" si="9"/>
        <v>0</v>
      </c>
      <c r="BL132" s="24" t="s">
        <v>187</v>
      </c>
      <c r="BM132" s="24" t="s">
        <v>351</v>
      </c>
    </row>
    <row r="133" spans="2:65" s="1" customFormat="1" ht="16.5" customHeight="1">
      <c r="B133" s="41"/>
      <c r="C133" s="192" t="s">
        <v>309</v>
      </c>
      <c r="D133" s="192" t="s">
        <v>182</v>
      </c>
      <c r="E133" s="193" t="s">
        <v>3735</v>
      </c>
      <c r="F133" s="194" t="s">
        <v>3736</v>
      </c>
      <c r="G133" s="195" t="s">
        <v>3015</v>
      </c>
      <c r="H133" s="196">
        <v>2</v>
      </c>
      <c r="I133" s="197"/>
      <c r="J133" s="198">
        <f t="shared" si="0"/>
        <v>0</v>
      </c>
      <c r="K133" s="194" t="s">
        <v>23</v>
      </c>
      <c r="L133" s="61"/>
      <c r="M133" s="199" t="s">
        <v>23</v>
      </c>
      <c r="N133" s="200" t="s">
        <v>43</v>
      </c>
      <c r="O133" s="42"/>
      <c r="P133" s="201">
        <f t="shared" si="1"/>
        <v>0</v>
      </c>
      <c r="Q133" s="201">
        <v>3.44</v>
      </c>
      <c r="R133" s="201">
        <f t="shared" si="2"/>
        <v>6.88</v>
      </c>
      <c r="S133" s="201">
        <v>0</v>
      </c>
      <c r="T133" s="202">
        <f t="shared" si="3"/>
        <v>0</v>
      </c>
      <c r="AR133" s="24" t="s">
        <v>187</v>
      </c>
      <c r="AT133" s="24" t="s">
        <v>182</v>
      </c>
      <c r="AU133" s="24" t="s">
        <v>79</v>
      </c>
      <c r="AY133" s="24" t="s">
        <v>180</v>
      </c>
      <c r="BE133" s="203">
        <f t="shared" si="4"/>
        <v>0</v>
      </c>
      <c r="BF133" s="203">
        <f t="shared" si="5"/>
        <v>0</v>
      </c>
      <c r="BG133" s="203">
        <f t="shared" si="6"/>
        <v>0</v>
      </c>
      <c r="BH133" s="203">
        <f t="shared" si="7"/>
        <v>0</v>
      </c>
      <c r="BI133" s="203">
        <f t="shared" si="8"/>
        <v>0</v>
      </c>
      <c r="BJ133" s="24" t="s">
        <v>79</v>
      </c>
      <c r="BK133" s="203">
        <f t="shared" si="9"/>
        <v>0</v>
      </c>
      <c r="BL133" s="24" t="s">
        <v>187</v>
      </c>
      <c r="BM133" s="24" t="s">
        <v>365</v>
      </c>
    </row>
    <row r="134" spans="2:65" s="1" customFormat="1" ht="16.5" customHeight="1">
      <c r="B134" s="41"/>
      <c r="C134" s="192" t="s">
        <v>323</v>
      </c>
      <c r="D134" s="192" t="s">
        <v>182</v>
      </c>
      <c r="E134" s="193" t="s">
        <v>3737</v>
      </c>
      <c r="F134" s="194" t="s">
        <v>3738</v>
      </c>
      <c r="G134" s="195" t="s">
        <v>3015</v>
      </c>
      <c r="H134" s="196">
        <v>3</v>
      </c>
      <c r="I134" s="197"/>
      <c r="J134" s="198">
        <f t="shared" si="0"/>
        <v>0</v>
      </c>
      <c r="K134" s="194" t="s">
        <v>23</v>
      </c>
      <c r="L134" s="61"/>
      <c r="M134" s="199" t="s">
        <v>23</v>
      </c>
      <c r="N134" s="200" t="s">
        <v>43</v>
      </c>
      <c r="O134" s="42"/>
      <c r="P134" s="201">
        <f t="shared" si="1"/>
        <v>0</v>
      </c>
      <c r="Q134" s="201">
        <v>2.53</v>
      </c>
      <c r="R134" s="201">
        <f t="shared" si="2"/>
        <v>7.59</v>
      </c>
      <c r="S134" s="201">
        <v>0</v>
      </c>
      <c r="T134" s="202">
        <f t="shared" si="3"/>
        <v>0</v>
      </c>
      <c r="AR134" s="24" t="s">
        <v>187</v>
      </c>
      <c r="AT134" s="24" t="s">
        <v>182</v>
      </c>
      <c r="AU134" s="24" t="s">
        <v>79</v>
      </c>
      <c r="AY134" s="24" t="s">
        <v>180</v>
      </c>
      <c r="BE134" s="203">
        <f t="shared" si="4"/>
        <v>0</v>
      </c>
      <c r="BF134" s="203">
        <f t="shared" si="5"/>
        <v>0</v>
      </c>
      <c r="BG134" s="203">
        <f t="shared" si="6"/>
        <v>0</v>
      </c>
      <c r="BH134" s="203">
        <f t="shared" si="7"/>
        <v>0</v>
      </c>
      <c r="BI134" s="203">
        <f t="shared" si="8"/>
        <v>0</v>
      </c>
      <c r="BJ134" s="24" t="s">
        <v>79</v>
      </c>
      <c r="BK134" s="203">
        <f t="shared" si="9"/>
        <v>0</v>
      </c>
      <c r="BL134" s="24" t="s">
        <v>187</v>
      </c>
      <c r="BM134" s="24" t="s">
        <v>379</v>
      </c>
    </row>
    <row r="135" spans="2:65" s="1" customFormat="1" ht="16.5" customHeight="1">
      <c r="B135" s="41"/>
      <c r="C135" s="192" t="s">
        <v>330</v>
      </c>
      <c r="D135" s="192" t="s">
        <v>182</v>
      </c>
      <c r="E135" s="193" t="s">
        <v>3739</v>
      </c>
      <c r="F135" s="194" t="s">
        <v>3740</v>
      </c>
      <c r="G135" s="195" t="s">
        <v>3741</v>
      </c>
      <c r="H135" s="196">
        <v>2</v>
      </c>
      <c r="I135" s="197"/>
      <c r="J135" s="198">
        <f t="shared" si="0"/>
        <v>0</v>
      </c>
      <c r="K135" s="194" t="s">
        <v>23</v>
      </c>
      <c r="L135" s="61"/>
      <c r="M135" s="199" t="s">
        <v>23</v>
      </c>
      <c r="N135" s="200" t="s">
        <v>43</v>
      </c>
      <c r="O135" s="42"/>
      <c r="P135" s="201">
        <f t="shared" si="1"/>
        <v>0</v>
      </c>
      <c r="Q135" s="201">
        <v>1.6</v>
      </c>
      <c r="R135" s="201">
        <f t="shared" si="2"/>
        <v>3.2</v>
      </c>
      <c r="S135" s="201">
        <v>0</v>
      </c>
      <c r="T135" s="202">
        <f t="shared" si="3"/>
        <v>0</v>
      </c>
      <c r="AR135" s="24" t="s">
        <v>187</v>
      </c>
      <c r="AT135" s="24" t="s">
        <v>182</v>
      </c>
      <c r="AU135" s="24" t="s">
        <v>79</v>
      </c>
      <c r="AY135" s="24" t="s">
        <v>180</v>
      </c>
      <c r="BE135" s="203">
        <f t="shared" si="4"/>
        <v>0</v>
      </c>
      <c r="BF135" s="203">
        <f t="shared" si="5"/>
        <v>0</v>
      </c>
      <c r="BG135" s="203">
        <f t="shared" si="6"/>
        <v>0</v>
      </c>
      <c r="BH135" s="203">
        <f t="shared" si="7"/>
        <v>0</v>
      </c>
      <c r="BI135" s="203">
        <f t="shared" si="8"/>
        <v>0</v>
      </c>
      <c r="BJ135" s="24" t="s">
        <v>79</v>
      </c>
      <c r="BK135" s="203">
        <f t="shared" si="9"/>
        <v>0</v>
      </c>
      <c r="BL135" s="24" t="s">
        <v>187</v>
      </c>
      <c r="BM135" s="24" t="s">
        <v>390</v>
      </c>
    </row>
    <row r="136" spans="2:65" s="1" customFormat="1" ht="16.5" customHeight="1">
      <c r="B136" s="41"/>
      <c r="C136" s="192" t="s">
        <v>336</v>
      </c>
      <c r="D136" s="192" t="s">
        <v>182</v>
      </c>
      <c r="E136" s="193" t="s">
        <v>3742</v>
      </c>
      <c r="F136" s="194" t="s">
        <v>3743</v>
      </c>
      <c r="G136" s="195" t="s">
        <v>3741</v>
      </c>
      <c r="H136" s="196">
        <v>14</v>
      </c>
      <c r="I136" s="197"/>
      <c r="J136" s="198">
        <f t="shared" si="0"/>
        <v>0</v>
      </c>
      <c r="K136" s="194" t="s">
        <v>23</v>
      </c>
      <c r="L136" s="61"/>
      <c r="M136" s="199" t="s">
        <v>23</v>
      </c>
      <c r="N136" s="200" t="s">
        <v>43</v>
      </c>
      <c r="O136" s="42"/>
      <c r="P136" s="201">
        <f t="shared" si="1"/>
        <v>0</v>
      </c>
      <c r="Q136" s="201">
        <v>1.45</v>
      </c>
      <c r="R136" s="201">
        <f t="shared" si="2"/>
        <v>20.3</v>
      </c>
      <c r="S136" s="201">
        <v>0</v>
      </c>
      <c r="T136" s="202">
        <f t="shared" si="3"/>
        <v>0</v>
      </c>
      <c r="AR136" s="24" t="s">
        <v>187</v>
      </c>
      <c r="AT136" s="24" t="s">
        <v>182</v>
      </c>
      <c r="AU136" s="24" t="s">
        <v>79</v>
      </c>
      <c r="AY136" s="24" t="s">
        <v>180</v>
      </c>
      <c r="BE136" s="203">
        <f t="shared" si="4"/>
        <v>0</v>
      </c>
      <c r="BF136" s="203">
        <f t="shared" si="5"/>
        <v>0</v>
      </c>
      <c r="BG136" s="203">
        <f t="shared" si="6"/>
        <v>0</v>
      </c>
      <c r="BH136" s="203">
        <f t="shared" si="7"/>
        <v>0</v>
      </c>
      <c r="BI136" s="203">
        <f t="shared" si="8"/>
        <v>0</v>
      </c>
      <c r="BJ136" s="24" t="s">
        <v>79</v>
      </c>
      <c r="BK136" s="203">
        <f t="shared" si="9"/>
        <v>0</v>
      </c>
      <c r="BL136" s="24" t="s">
        <v>187</v>
      </c>
      <c r="BM136" s="24" t="s">
        <v>403</v>
      </c>
    </row>
    <row r="137" spans="2:65" s="1" customFormat="1" ht="16.5" customHeight="1">
      <c r="B137" s="41"/>
      <c r="C137" s="192" t="s">
        <v>340</v>
      </c>
      <c r="D137" s="192" t="s">
        <v>182</v>
      </c>
      <c r="E137" s="193" t="s">
        <v>3744</v>
      </c>
      <c r="F137" s="194" t="s">
        <v>3745</v>
      </c>
      <c r="G137" s="195" t="s">
        <v>3741</v>
      </c>
      <c r="H137" s="196">
        <v>20</v>
      </c>
      <c r="I137" s="197"/>
      <c r="J137" s="198">
        <f t="shared" si="0"/>
        <v>0</v>
      </c>
      <c r="K137" s="194" t="s">
        <v>23</v>
      </c>
      <c r="L137" s="61"/>
      <c r="M137" s="199" t="s">
        <v>23</v>
      </c>
      <c r="N137" s="200" t="s">
        <v>43</v>
      </c>
      <c r="O137" s="42"/>
      <c r="P137" s="201">
        <f t="shared" si="1"/>
        <v>0</v>
      </c>
      <c r="Q137" s="201">
        <v>1.38</v>
      </c>
      <c r="R137" s="201">
        <f t="shared" si="2"/>
        <v>27.599999999999998</v>
      </c>
      <c r="S137" s="201">
        <v>0</v>
      </c>
      <c r="T137" s="202">
        <f t="shared" si="3"/>
        <v>0</v>
      </c>
      <c r="AR137" s="24" t="s">
        <v>187</v>
      </c>
      <c r="AT137" s="24" t="s">
        <v>182</v>
      </c>
      <c r="AU137" s="24" t="s">
        <v>79</v>
      </c>
      <c r="AY137" s="24" t="s">
        <v>180</v>
      </c>
      <c r="BE137" s="203">
        <f t="shared" si="4"/>
        <v>0</v>
      </c>
      <c r="BF137" s="203">
        <f t="shared" si="5"/>
        <v>0</v>
      </c>
      <c r="BG137" s="203">
        <f t="shared" si="6"/>
        <v>0</v>
      </c>
      <c r="BH137" s="203">
        <f t="shared" si="7"/>
        <v>0</v>
      </c>
      <c r="BI137" s="203">
        <f t="shared" si="8"/>
        <v>0</v>
      </c>
      <c r="BJ137" s="24" t="s">
        <v>79</v>
      </c>
      <c r="BK137" s="203">
        <f t="shared" si="9"/>
        <v>0</v>
      </c>
      <c r="BL137" s="24" t="s">
        <v>187</v>
      </c>
      <c r="BM137" s="24" t="s">
        <v>416</v>
      </c>
    </row>
    <row r="138" spans="2:65" s="1" customFormat="1" ht="16.5" customHeight="1">
      <c r="B138" s="41"/>
      <c r="C138" s="192" t="s">
        <v>346</v>
      </c>
      <c r="D138" s="192" t="s">
        <v>182</v>
      </c>
      <c r="E138" s="193" t="s">
        <v>3746</v>
      </c>
      <c r="F138" s="194" t="s">
        <v>3747</v>
      </c>
      <c r="G138" s="195" t="s">
        <v>3741</v>
      </c>
      <c r="H138" s="196">
        <v>20</v>
      </c>
      <c r="I138" s="197"/>
      <c r="J138" s="198">
        <f t="shared" si="0"/>
        <v>0</v>
      </c>
      <c r="K138" s="194" t="s">
        <v>23</v>
      </c>
      <c r="L138" s="61"/>
      <c r="M138" s="199" t="s">
        <v>23</v>
      </c>
      <c r="N138" s="200" t="s">
        <v>43</v>
      </c>
      <c r="O138" s="42"/>
      <c r="P138" s="201">
        <f t="shared" si="1"/>
        <v>0</v>
      </c>
      <c r="Q138" s="201">
        <v>0.9</v>
      </c>
      <c r="R138" s="201">
        <f t="shared" si="2"/>
        <v>18</v>
      </c>
      <c r="S138" s="201">
        <v>0</v>
      </c>
      <c r="T138" s="202">
        <f t="shared" si="3"/>
        <v>0</v>
      </c>
      <c r="AR138" s="24" t="s">
        <v>187</v>
      </c>
      <c r="AT138" s="24" t="s">
        <v>182</v>
      </c>
      <c r="AU138" s="24" t="s">
        <v>79</v>
      </c>
      <c r="AY138" s="24" t="s">
        <v>180</v>
      </c>
      <c r="BE138" s="203">
        <f t="shared" si="4"/>
        <v>0</v>
      </c>
      <c r="BF138" s="203">
        <f t="shared" si="5"/>
        <v>0</v>
      </c>
      <c r="BG138" s="203">
        <f t="shared" si="6"/>
        <v>0</v>
      </c>
      <c r="BH138" s="203">
        <f t="shared" si="7"/>
        <v>0</v>
      </c>
      <c r="BI138" s="203">
        <f t="shared" si="8"/>
        <v>0</v>
      </c>
      <c r="BJ138" s="24" t="s">
        <v>79</v>
      </c>
      <c r="BK138" s="203">
        <f t="shared" si="9"/>
        <v>0</v>
      </c>
      <c r="BL138" s="24" t="s">
        <v>187</v>
      </c>
      <c r="BM138" s="24" t="s">
        <v>427</v>
      </c>
    </row>
    <row r="139" spans="2:65" s="1" customFormat="1" ht="16.5" customHeight="1">
      <c r="B139" s="41"/>
      <c r="C139" s="192" t="s">
        <v>351</v>
      </c>
      <c r="D139" s="192" t="s">
        <v>182</v>
      </c>
      <c r="E139" s="193" t="s">
        <v>3748</v>
      </c>
      <c r="F139" s="194" t="s">
        <v>3749</v>
      </c>
      <c r="G139" s="195" t="s">
        <v>3741</v>
      </c>
      <c r="H139" s="196">
        <v>1.5</v>
      </c>
      <c r="I139" s="197"/>
      <c r="J139" s="198">
        <f t="shared" si="0"/>
        <v>0</v>
      </c>
      <c r="K139" s="194" t="s">
        <v>23</v>
      </c>
      <c r="L139" s="61"/>
      <c r="M139" s="199" t="s">
        <v>23</v>
      </c>
      <c r="N139" s="200" t="s">
        <v>43</v>
      </c>
      <c r="O139" s="42"/>
      <c r="P139" s="201">
        <f t="shared" si="1"/>
        <v>0</v>
      </c>
      <c r="Q139" s="201">
        <v>1.2</v>
      </c>
      <c r="R139" s="201">
        <f t="shared" si="2"/>
        <v>1.7999999999999998</v>
      </c>
      <c r="S139" s="201">
        <v>0</v>
      </c>
      <c r="T139" s="202">
        <f t="shared" si="3"/>
        <v>0</v>
      </c>
      <c r="AR139" s="24" t="s">
        <v>187</v>
      </c>
      <c r="AT139" s="24" t="s">
        <v>182</v>
      </c>
      <c r="AU139" s="24" t="s">
        <v>79</v>
      </c>
      <c r="AY139" s="24" t="s">
        <v>180</v>
      </c>
      <c r="BE139" s="203">
        <f t="shared" si="4"/>
        <v>0</v>
      </c>
      <c r="BF139" s="203">
        <f t="shared" si="5"/>
        <v>0</v>
      </c>
      <c r="BG139" s="203">
        <f t="shared" si="6"/>
        <v>0</v>
      </c>
      <c r="BH139" s="203">
        <f t="shared" si="7"/>
        <v>0</v>
      </c>
      <c r="BI139" s="203">
        <f t="shared" si="8"/>
        <v>0</v>
      </c>
      <c r="BJ139" s="24" t="s">
        <v>79</v>
      </c>
      <c r="BK139" s="203">
        <f t="shared" si="9"/>
        <v>0</v>
      </c>
      <c r="BL139" s="24" t="s">
        <v>187</v>
      </c>
      <c r="BM139" s="24" t="s">
        <v>437</v>
      </c>
    </row>
    <row r="140" spans="2:63" s="10" customFormat="1" ht="37.35" customHeight="1">
      <c r="B140" s="176"/>
      <c r="C140" s="177"/>
      <c r="D140" s="178" t="s">
        <v>71</v>
      </c>
      <c r="E140" s="179" t="s">
        <v>3750</v>
      </c>
      <c r="F140" s="179" t="s">
        <v>3751</v>
      </c>
      <c r="G140" s="177"/>
      <c r="H140" s="177"/>
      <c r="I140" s="180"/>
      <c r="J140" s="181">
        <f>BK140</f>
        <v>0</v>
      </c>
      <c r="K140" s="177"/>
      <c r="L140" s="182"/>
      <c r="M140" s="183"/>
      <c r="N140" s="184"/>
      <c r="O140" s="184"/>
      <c r="P140" s="185">
        <f>SUM(P141:P150)</f>
        <v>0</v>
      </c>
      <c r="Q140" s="184"/>
      <c r="R140" s="185">
        <f>SUM(R141:R150)</f>
        <v>7.085000000000001</v>
      </c>
      <c r="S140" s="184"/>
      <c r="T140" s="186">
        <f>SUM(T141:T150)</f>
        <v>0</v>
      </c>
      <c r="AR140" s="187" t="s">
        <v>79</v>
      </c>
      <c r="AT140" s="188" t="s">
        <v>71</v>
      </c>
      <c r="AU140" s="188" t="s">
        <v>72</v>
      </c>
      <c r="AY140" s="187" t="s">
        <v>180</v>
      </c>
      <c r="BK140" s="189">
        <f>SUM(BK141:BK150)</f>
        <v>0</v>
      </c>
    </row>
    <row r="141" spans="2:65" s="1" customFormat="1" ht="25.5" customHeight="1">
      <c r="B141" s="41"/>
      <c r="C141" s="192" t="s">
        <v>361</v>
      </c>
      <c r="D141" s="192" t="s">
        <v>182</v>
      </c>
      <c r="E141" s="193" t="s">
        <v>3752</v>
      </c>
      <c r="F141" s="194" t="s">
        <v>3753</v>
      </c>
      <c r="G141" s="195" t="s">
        <v>3015</v>
      </c>
      <c r="H141" s="196">
        <v>1</v>
      </c>
      <c r="I141" s="197"/>
      <c r="J141" s="198">
        <f>ROUND(I141*H141,2)</f>
        <v>0</v>
      </c>
      <c r="K141" s="194" t="s">
        <v>23</v>
      </c>
      <c r="L141" s="61"/>
      <c r="M141" s="199" t="s">
        <v>23</v>
      </c>
      <c r="N141" s="200" t="s">
        <v>43</v>
      </c>
      <c r="O141" s="42"/>
      <c r="P141" s="201">
        <f>O141*H141</f>
        <v>0</v>
      </c>
      <c r="Q141" s="201">
        <v>2</v>
      </c>
      <c r="R141" s="201">
        <f>Q141*H141</f>
        <v>2</v>
      </c>
      <c r="S141" s="201">
        <v>0</v>
      </c>
      <c r="T141" s="202">
        <f>S141*H141</f>
        <v>0</v>
      </c>
      <c r="AR141" s="24" t="s">
        <v>187</v>
      </c>
      <c r="AT141" s="24" t="s">
        <v>182</v>
      </c>
      <c r="AU141" s="24" t="s">
        <v>79</v>
      </c>
      <c r="AY141" s="24" t="s">
        <v>180</v>
      </c>
      <c r="BE141" s="203">
        <f>IF(N141="základní",J141,0)</f>
        <v>0</v>
      </c>
      <c r="BF141" s="203">
        <f>IF(N141="snížená",J141,0)</f>
        <v>0</v>
      </c>
      <c r="BG141" s="203">
        <f>IF(N141="zákl. přenesená",J141,0)</f>
        <v>0</v>
      </c>
      <c r="BH141" s="203">
        <f>IF(N141="sníž. přenesená",J141,0)</f>
        <v>0</v>
      </c>
      <c r="BI141" s="203">
        <f>IF(N141="nulová",J141,0)</f>
        <v>0</v>
      </c>
      <c r="BJ141" s="24" t="s">
        <v>79</v>
      </c>
      <c r="BK141" s="203">
        <f>ROUND(I141*H141,2)</f>
        <v>0</v>
      </c>
      <c r="BL141" s="24" t="s">
        <v>187</v>
      </c>
      <c r="BM141" s="24" t="s">
        <v>447</v>
      </c>
    </row>
    <row r="142" spans="2:47" s="1" customFormat="1" ht="27">
      <c r="B142" s="41"/>
      <c r="C142" s="63"/>
      <c r="D142" s="206" t="s">
        <v>509</v>
      </c>
      <c r="E142" s="63"/>
      <c r="F142" s="258" t="s">
        <v>3754</v>
      </c>
      <c r="G142" s="63"/>
      <c r="H142" s="63"/>
      <c r="I142" s="163"/>
      <c r="J142" s="63"/>
      <c r="K142" s="63"/>
      <c r="L142" s="61"/>
      <c r="M142" s="259"/>
      <c r="N142" s="42"/>
      <c r="O142" s="42"/>
      <c r="P142" s="42"/>
      <c r="Q142" s="42"/>
      <c r="R142" s="42"/>
      <c r="S142" s="42"/>
      <c r="T142" s="78"/>
      <c r="AT142" s="24" t="s">
        <v>509</v>
      </c>
      <c r="AU142" s="24" t="s">
        <v>79</v>
      </c>
    </row>
    <row r="143" spans="2:65" s="1" customFormat="1" ht="16.5" customHeight="1">
      <c r="B143" s="41"/>
      <c r="C143" s="192" t="s">
        <v>365</v>
      </c>
      <c r="D143" s="192" t="s">
        <v>182</v>
      </c>
      <c r="E143" s="193" t="s">
        <v>3755</v>
      </c>
      <c r="F143" s="194" t="s">
        <v>3756</v>
      </c>
      <c r="G143" s="195" t="s">
        <v>3015</v>
      </c>
      <c r="H143" s="196">
        <v>1</v>
      </c>
      <c r="I143" s="197"/>
      <c r="J143" s="198">
        <f>ROUND(I143*H143,2)</f>
        <v>0</v>
      </c>
      <c r="K143" s="194" t="s">
        <v>23</v>
      </c>
      <c r="L143" s="61"/>
      <c r="M143" s="199" t="s">
        <v>23</v>
      </c>
      <c r="N143" s="200" t="s">
        <v>43</v>
      </c>
      <c r="O143" s="42"/>
      <c r="P143" s="201">
        <f>O143*H143</f>
        <v>0</v>
      </c>
      <c r="Q143" s="201">
        <v>2</v>
      </c>
      <c r="R143" s="201">
        <f>Q143*H143</f>
        <v>2</v>
      </c>
      <c r="S143" s="201">
        <v>0</v>
      </c>
      <c r="T143" s="202">
        <f>S143*H143</f>
        <v>0</v>
      </c>
      <c r="AR143" s="24" t="s">
        <v>187</v>
      </c>
      <c r="AT143" s="24" t="s">
        <v>182</v>
      </c>
      <c r="AU143" s="24" t="s">
        <v>79</v>
      </c>
      <c r="AY143" s="24" t="s">
        <v>180</v>
      </c>
      <c r="BE143" s="203">
        <f>IF(N143="základní",J143,0)</f>
        <v>0</v>
      </c>
      <c r="BF143" s="203">
        <f>IF(N143="snížená",J143,0)</f>
        <v>0</v>
      </c>
      <c r="BG143" s="203">
        <f>IF(N143="zákl. přenesená",J143,0)</f>
        <v>0</v>
      </c>
      <c r="BH143" s="203">
        <f>IF(N143="sníž. přenesená",J143,0)</f>
        <v>0</v>
      </c>
      <c r="BI143" s="203">
        <f>IF(N143="nulová",J143,0)</f>
        <v>0</v>
      </c>
      <c r="BJ143" s="24" t="s">
        <v>79</v>
      </c>
      <c r="BK143" s="203">
        <f>ROUND(I143*H143,2)</f>
        <v>0</v>
      </c>
      <c r="BL143" s="24" t="s">
        <v>187</v>
      </c>
      <c r="BM143" s="24" t="s">
        <v>3757</v>
      </c>
    </row>
    <row r="144" spans="2:47" s="1" customFormat="1" ht="27">
      <c r="B144" s="41"/>
      <c r="C144" s="63"/>
      <c r="D144" s="206" t="s">
        <v>509</v>
      </c>
      <c r="E144" s="63"/>
      <c r="F144" s="258" t="s">
        <v>3683</v>
      </c>
      <c r="G144" s="63"/>
      <c r="H144" s="63"/>
      <c r="I144" s="163"/>
      <c r="J144" s="63"/>
      <c r="K144" s="63"/>
      <c r="L144" s="61"/>
      <c r="M144" s="259"/>
      <c r="N144" s="42"/>
      <c r="O144" s="42"/>
      <c r="P144" s="42"/>
      <c r="Q144" s="42"/>
      <c r="R144" s="42"/>
      <c r="S144" s="42"/>
      <c r="T144" s="78"/>
      <c r="AT144" s="24" t="s">
        <v>509</v>
      </c>
      <c r="AU144" s="24" t="s">
        <v>79</v>
      </c>
    </row>
    <row r="145" spans="2:65" s="1" customFormat="1" ht="38.25" customHeight="1">
      <c r="B145" s="41"/>
      <c r="C145" s="192" t="s">
        <v>375</v>
      </c>
      <c r="D145" s="192" t="s">
        <v>182</v>
      </c>
      <c r="E145" s="193" t="s">
        <v>3758</v>
      </c>
      <c r="F145" s="194" t="s">
        <v>3759</v>
      </c>
      <c r="G145" s="195" t="s">
        <v>3015</v>
      </c>
      <c r="H145" s="196">
        <v>1</v>
      </c>
      <c r="I145" s="197"/>
      <c r="J145" s="198">
        <f>ROUND(I145*H145,2)</f>
        <v>0</v>
      </c>
      <c r="K145" s="194" t="s">
        <v>23</v>
      </c>
      <c r="L145" s="61"/>
      <c r="M145" s="199" t="s">
        <v>23</v>
      </c>
      <c r="N145" s="200" t="s">
        <v>43</v>
      </c>
      <c r="O145" s="42"/>
      <c r="P145" s="201">
        <f>O145*H145</f>
        <v>0</v>
      </c>
      <c r="Q145" s="201">
        <v>0.57</v>
      </c>
      <c r="R145" s="201">
        <f>Q145*H145</f>
        <v>0.57</v>
      </c>
      <c r="S145" s="201">
        <v>0</v>
      </c>
      <c r="T145" s="202">
        <f>S145*H145</f>
        <v>0</v>
      </c>
      <c r="AR145" s="24" t="s">
        <v>187</v>
      </c>
      <c r="AT145" s="24" t="s">
        <v>182</v>
      </c>
      <c r="AU145" s="24" t="s">
        <v>79</v>
      </c>
      <c r="AY145" s="24" t="s">
        <v>180</v>
      </c>
      <c r="BE145" s="203">
        <f>IF(N145="základní",J145,0)</f>
        <v>0</v>
      </c>
      <c r="BF145" s="203">
        <f>IF(N145="snížená",J145,0)</f>
        <v>0</v>
      </c>
      <c r="BG145" s="203">
        <f>IF(N145="zákl. přenesená",J145,0)</f>
        <v>0</v>
      </c>
      <c r="BH145" s="203">
        <f>IF(N145="sníž. přenesená",J145,0)</f>
        <v>0</v>
      </c>
      <c r="BI145" s="203">
        <f>IF(N145="nulová",J145,0)</f>
        <v>0</v>
      </c>
      <c r="BJ145" s="24" t="s">
        <v>79</v>
      </c>
      <c r="BK145" s="203">
        <f>ROUND(I145*H145,2)</f>
        <v>0</v>
      </c>
      <c r="BL145" s="24" t="s">
        <v>187</v>
      </c>
      <c r="BM145" s="24" t="s">
        <v>460</v>
      </c>
    </row>
    <row r="146" spans="2:65" s="1" customFormat="1" ht="16.5" customHeight="1">
      <c r="B146" s="41"/>
      <c r="C146" s="192" t="s">
        <v>379</v>
      </c>
      <c r="D146" s="192" t="s">
        <v>182</v>
      </c>
      <c r="E146" s="193" t="s">
        <v>3760</v>
      </c>
      <c r="F146" s="194" t="s">
        <v>3761</v>
      </c>
      <c r="G146" s="195" t="s">
        <v>3015</v>
      </c>
      <c r="H146" s="196">
        <v>2</v>
      </c>
      <c r="I146" s="197"/>
      <c r="J146" s="198">
        <f>ROUND(I146*H146,2)</f>
        <v>0</v>
      </c>
      <c r="K146" s="194" t="s">
        <v>23</v>
      </c>
      <c r="L146" s="61"/>
      <c r="M146" s="199" t="s">
        <v>23</v>
      </c>
      <c r="N146" s="200" t="s">
        <v>43</v>
      </c>
      <c r="O146" s="42"/>
      <c r="P146" s="201">
        <f>O146*H146</f>
        <v>0</v>
      </c>
      <c r="Q146" s="201">
        <v>0.5</v>
      </c>
      <c r="R146" s="201">
        <f>Q146*H146</f>
        <v>1</v>
      </c>
      <c r="S146" s="201">
        <v>0</v>
      </c>
      <c r="T146" s="202">
        <f>S146*H146</f>
        <v>0</v>
      </c>
      <c r="AR146" s="24" t="s">
        <v>187</v>
      </c>
      <c r="AT146" s="24" t="s">
        <v>182</v>
      </c>
      <c r="AU146" s="24" t="s">
        <v>79</v>
      </c>
      <c r="AY146" s="24" t="s">
        <v>180</v>
      </c>
      <c r="BE146" s="203">
        <f>IF(N146="základní",J146,0)</f>
        <v>0</v>
      </c>
      <c r="BF146" s="203">
        <f>IF(N146="snížená",J146,0)</f>
        <v>0</v>
      </c>
      <c r="BG146" s="203">
        <f>IF(N146="zákl. přenesená",J146,0)</f>
        <v>0</v>
      </c>
      <c r="BH146" s="203">
        <f>IF(N146="sníž. přenesená",J146,0)</f>
        <v>0</v>
      </c>
      <c r="BI146" s="203">
        <f>IF(N146="nulová",J146,0)</f>
        <v>0</v>
      </c>
      <c r="BJ146" s="24" t="s">
        <v>79</v>
      </c>
      <c r="BK146" s="203">
        <f>ROUND(I146*H146,2)</f>
        <v>0</v>
      </c>
      <c r="BL146" s="24" t="s">
        <v>187</v>
      </c>
      <c r="BM146" s="24" t="s">
        <v>479</v>
      </c>
    </row>
    <row r="147" spans="2:65" s="1" customFormat="1" ht="16.5" customHeight="1">
      <c r="B147" s="41"/>
      <c r="C147" s="192" t="s">
        <v>385</v>
      </c>
      <c r="D147" s="192" t="s">
        <v>182</v>
      </c>
      <c r="E147" s="193" t="s">
        <v>3762</v>
      </c>
      <c r="F147" s="194" t="s">
        <v>3763</v>
      </c>
      <c r="G147" s="195" t="s">
        <v>3015</v>
      </c>
      <c r="H147" s="196">
        <v>1</v>
      </c>
      <c r="I147" s="197"/>
      <c r="J147" s="198">
        <f>ROUND(I147*H147,2)</f>
        <v>0</v>
      </c>
      <c r="K147" s="194" t="s">
        <v>23</v>
      </c>
      <c r="L147" s="61"/>
      <c r="M147" s="199" t="s">
        <v>23</v>
      </c>
      <c r="N147" s="200" t="s">
        <v>43</v>
      </c>
      <c r="O147" s="42"/>
      <c r="P147" s="201">
        <f>O147*H147</f>
        <v>0</v>
      </c>
      <c r="Q147" s="201">
        <v>0.2</v>
      </c>
      <c r="R147" s="201">
        <f>Q147*H147</f>
        <v>0.2</v>
      </c>
      <c r="S147" s="201">
        <v>0</v>
      </c>
      <c r="T147" s="202">
        <f>S147*H147</f>
        <v>0</v>
      </c>
      <c r="AR147" s="24" t="s">
        <v>187</v>
      </c>
      <c r="AT147" s="24" t="s">
        <v>182</v>
      </c>
      <c r="AU147" s="24" t="s">
        <v>79</v>
      </c>
      <c r="AY147" s="24" t="s">
        <v>180</v>
      </c>
      <c r="BE147" s="203">
        <f>IF(N147="základní",J147,0)</f>
        <v>0</v>
      </c>
      <c r="BF147" s="203">
        <f>IF(N147="snížená",J147,0)</f>
        <v>0</v>
      </c>
      <c r="BG147" s="203">
        <f>IF(N147="zákl. přenesená",J147,0)</f>
        <v>0</v>
      </c>
      <c r="BH147" s="203">
        <f>IF(N147="sníž. přenesená",J147,0)</f>
        <v>0</v>
      </c>
      <c r="BI147" s="203">
        <f>IF(N147="nulová",J147,0)</f>
        <v>0</v>
      </c>
      <c r="BJ147" s="24" t="s">
        <v>79</v>
      </c>
      <c r="BK147" s="203">
        <f>ROUND(I147*H147,2)</f>
        <v>0</v>
      </c>
      <c r="BL147" s="24" t="s">
        <v>187</v>
      </c>
      <c r="BM147" s="24" t="s">
        <v>499</v>
      </c>
    </row>
    <row r="148" spans="2:65" s="1" customFormat="1" ht="16.5" customHeight="1">
      <c r="B148" s="41"/>
      <c r="C148" s="192" t="s">
        <v>390</v>
      </c>
      <c r="D148" s="192" t="s">
        <v>182</v>
      </c>
      <c r="E148" s="193" t="s">
        <v>3764</v>
      </c>
      <c r="F148" s="194" t="s">
        <v>3765</v>
      </c>
      <c r="G148" s="195" t="s">
        <v>3741</v>
      </c>
      <c r="H148" s="196">
        <v>1.5</v>
      </c>
      <c r="I148" s="197"/>
      <c r="J148" s="198">
        <f>ROUND(I148*H148,2)</f>
        <v>0</v>
      </c>
      <c r="K148" s="194" t="s">
        <v>23</v>
      </c>
      <c r="L148" s="61"/>
      <c r="M148" s="199" t="s">
        <v>23</v>
      </c>
      <c r="N148" s="200" t="s">
        <v>43</v>
      </c>
      <c r="O148" s="42"/>
      <c r="P148" s="201">
        <f>O148*H148</f>
        <v>0</v>
      </c>
      <c r="Q148" s="201">
        <v>0.65</v>
      </c>
      <c r="R148" s="201">
        <f>Q148*H148</f>
        <v>0.9750000000000001</v>
      </c>
      <c r="S148" s="201">
        <v>0</v>
      </c>
      <c r="T148" s="202">
        <f>S148*H148</f>
        <v>0</v>
      </c>
      <c r="AR148" s="24" t="s">
        <v>187</v>
      </c>
      <c r="AT148" s="24" t="s">
        <v>182</v>
      </c>
      <c r="AU148" s="24" t="s">
        <v>79</v>
      </c>
      <c r="AY148" s="24" t="s">
        <v>180</v>
      </c>
      <c r="BE148" s="203">
        <f>IF(N148="základní",J148,0)</f>
        <v>0</v>
      </c>
      <c r="BF148" s="203">
        <f>IF(N148="snížená",J148,0)</f>
        <v>0</v>
      </c>
      <c r="BG148" s="203">
        <f>IF(N148="zákl. přenesená",J148,0)</f>
        <v>0</v>
      </c>
      <c r="BH148" s="203">
        <f>IF(N148="sníž. přenesená",J148,0)</f>
        <v>0</v>
      </c>
      <c r="BI148" s="203">
        <f>IF(N148="nulová",J148,0)</f>
        <v>0</v>
      </c>
      <c r="BJ148" s="24" t="s">
        <v>79</v>
      </c>
      <c r="BK148" s="203">
        <f>ROUND(I148*H148,2)</f>
        <v>0</v>
      </c>
      <c r="BL148" s="24" t="s">
        <v>187</v>
      </c>
      <c r="BM148" s="24" t="s">
        <v>513</v>
      </c>
    </row>
    <row r="149" spans="2:65" s="1" customFormat="1" ht="16.5" customHeight="1">
      <c r="B149" s="41"/>
      <c r="C149" s="192" t="s">
        <v>396</v>
      </c>
      <c r="D149" s="192" t="s">
        <v>182</v>
      </c>
      <c r="E149" s="193" t="s">
        <v>3766</v>
      </c>
      <c r="F149" s="194" t="s">
        <v>3767</v>
      </c>
      <c r="G149" s="195" t="s">
        <v>3741</v>
      </c>
      <c r="H149" s="196">
        <v>1</v>
      </c>
      <c r="I149" s="197"/>
      <c r="J149" s="198">
        <f>ROUND(I149*H149,2)</f>
        <v>0</v>
      </c>
      <c r="K149" s="194" t="s">
        <v>23</v>
      </c>
      <c r="L149" s="61"/>
      <c r="M149" s="199" t="s">
        <v>23</v>
      </c>
      <c r="N149" s="200" t="s">
        <v>43</v>
      </c>
      <c r="O149" s="42"/>
      <c r="P149" s="201">
        <f>O149*H149</f>
        <v>0</v>
      </c>
      <c r="Q149" s="201">
        <v>0.34</v>
      </c>
      <c r="R149" s="201">
        <f>Q149*H149</f>
        <v>0.34</v>
      </c>
      <c r="S149" s="201">
        <v>0</v>
      </c>
      <c r="T149" s="202">
        <f>S149*H149</f>
        <v>0</v>
      </c>
      <c r="AR149" s="24" t="s">
        <v>187</v>
      </c>
      <c r="AT149" s="24" t="s">
        <v>182</v>
      </c>
      <c r="AU149" s="24" t="s">
        <v>79</v>
      </c>
      <c r="AY149" s="24" t="s">
        <v>180</v>
      </c>
      <c r="BE149" s="203">
        <f>IF(N149="základní",J149,0)</f>
        <v>0</v>
      </c>
      <c r="BF149" s="203">
        <f>IF(N149="snížená",J149,0)</f>
        <v>0</v>
      </c>
      <c r="BG149" s="203">
        <f>IF(N149="zákl. přenesená",J149,0)</f>
        <v>0</v>
      </c>
      <c r="BH149" s="203">
        <f>IF(N149="sníž. přenesená",J149,0)</f>
        <v>0</v>
      </c>
      <c r="BI149" s="203">
        <f>IF(N149="nulová",J149,0)</f>
        <v>0</v>
      </c>
      <c r="BJ149" s="24" t="s">
        <v>79</v>
      </c>
      <c r="BK149" s="203">
        <f>ROUND(I149*H149,2)</f>
        <v>0</v>
      </c>
      <c r="BL149" s="24" t="s">
        <v>187</v>
      </c>
      <c r="BM149" s="24" t="s">
        <v>522</v>
      </c>
    </row>
    <row r="150" spans="2:47" s="1" customFormat="1" ht="27">
      <c r="B150" s="41"/>
      <c r="C150" s="63"/>
      <c r="D150" s="206" t="s">
        <v>509</v>
      </c>
      <c r="E150" s="63"/>
      <c r="F150" s="258" t="s">
        <v>3768</v>
      </c>
      <c r="G150" s="63"/>
      <c r="H150" s="63"/>
      <c r="I150" s="163"/>
      <c r="J150" s="63"/>
      <c r="K150" s="63"/>
      <c r="L150" s="61"/>
      <c r="M150" s="259"/>
      <c r="N150" s="42"/>
      <c r="O150" s="42"/>
      <c r="P150" s="42"/>
      <c r="Q150" s="42"/>
      <c r="R150" s="42"/>
      <c r="S150" s="42"/>
      <c r="T150" s="78"/>
      <c r="AT150" s="24" t="s">
        <v>509</v>
      </c>
      <c r="AU150" s="24" t="s">
        <v>79</v>
      </c>
    </row>
    <row r="151" spans="2:63" s="10" customFormat="1" ht="37.35" customHeight="1">
      <c r="B151" s="176"/>
      <c r="C151" s="177"/>
      <c r="D151" s="178" t="s">
        <v>71</v>
      </c>
      <c r="E151" s="179" t="s">
        <v>3769</v>
      </c>
      <c r="F151" s="179" t="s">
        <v>3770</v>
      </c>
      <c r="G151" s="177"/>
      <c r="H151" s="177"/>
      <c r="I151" s="180"/>
      <c r="J151" s="181">
        <f>BK151</f>
        <v>0</v>
      </c>
      <c r="K151" s="177"/>
      <c r="L151" s="182"/>
      <c r="M151" s="183"/>
      <c r="N151" s="184"/>
      <c r="O151" s="184"/>
      <c r="P151" s="185">
        <f>SUM(P152:P153)</f>
        <v>0</v>
      </c>
      <c r="Q151" s="184"/>
      <c r="R151" s="185">
        <f>SUM(R152:R153)</f>
        <v>0</v>
      </c>
      <c r="S151" s="184"/>
      <c r="T151" s="186">
        <f>SUM(T152:T153)</f>
        <v>0</v>
      </c>
      <c r="AR151" s="187" t="s">
        <v>79</v>
      </c>
      <c r="AT151" s="188" t="s">
        <v>71</v>
      </c>
      <c r="AU151" s="188" t="s">
        <v>72</v>
      </c>
      <c r="AY151" s="187" t="s">
        <v>180</v>
      </c>
      <c r="BK151" s="189">
        <f>SUM(BK152:BK153)</f>
        <v>0</v>
      </c>
    </row>
    <row r="152" spans="2:65" s="1" customFormat="1" ht="25.5" customHeight="1">
      <c r="B152" s="41"/>
      <c r="C152" s="192" t="s">
        <v>403</v>
      </c>
      <c r="D152" s="192" t="s">
        <v>182</v>
      </c>
      <c r="E152" s="193" t="s">
        <v>3771</v>
      </c>
      <c r="F152" s="194" t="s">
        <v>3772</v>
      </c>
      <c r="G152" s="195" t="s">
        <v>671</v>
      </c>
      <c r="H152" s="196">
        <v>1</v>
      </c>
      <c r="I152" s="197"/>
      <c r="J152" s="198">
        <f>ROUND(I152*H152,2)</f>
        <v>0</v>
      </c>
      <c r="K152" s="194" t="s">
        <v>23</v>
      </c>
      <c r="L152" s="61"/>
      <c r="M152" s="199" t="s">
        <v>23</v>
      </c>
      <c r="N152" s="200" t="s">
        <v>43</v>
      </c>
      <c r="O152" s="42"/>
      <c r="P152" s="201">
        <f>O152*H152</f>
        <v>0</v>
      </c>
      <c r="Q152" s="201">
        <v>0</v>
      </c>
      <c r="R152" s="201">
        <f>Q152*H152</f>
        <v>0</v>
      </c>
      <c r="S152" s="201">
        <v>0</v>
      </c>
      <c r="T152" s="202">
        <f>S152*H152</f>
        <v>0</v>
      </c>
      <c r="AR152" s="24" t="s">
        <v>187</v>
      </c>
      <c r="AT152" s="24" t="s">
        <v>182</v>
      </c>
      <c r="AU152" s="24" t="s">
        <v>79</v>
      </c>
      <c r="AY152" s="24" t="s">
        <v>180</v>
      </c>
      <c r="BE152" s="203">
        <f>IF(N152="základní",J152,0)</f>
        <v>0</v>
      </c>
      <c r="BF152" s="203">
        <f>IF(N152="snížená",J152,0)</f>
        <v>0</v>
      </c>
      <c r="BG152" s="203">
        <f>IF(N152="zákl. přenesená",J152,0)</f>
        <v>0</v>
      </c>
      <c r="BH152" s="203">
        <f>IF(N152="sníž. přenesená",J152,0)</f>
        <v>0</v>
      </c>
      <c r="BI152" s="203">
        <f>IF(N152="nulová",J152,0)</f>
        <v>0</v>
      </c>
      <c r="BJ152" s="24" t="s">
        <v>79</v>
      </c>
      <c r="BK152" s="203">
        <f>ROUND(I152*H152,2)</f>
        <v>0</v>
      </c>
      <c r="BL152" s="24" t="s">
        <v>187</v>
      </c>
      <c r="BM152" s="24" t="s">
        <v>3773</v>
      </c>
    </row>
    <row r="153" spans="2:47" s="1" customFormat="1" ht="27">
      <c r="B153" s="41"/>
      <c r="C153" s="63"/>
      <c r="D153" s="206" t="s">
        <v>509</v>
      </c>
      <c r="E153" s="63"/>
      <c r="F153" s="258" t="s">
        <v>3683</v>
      </c>
      <c r="G153" s="63"/>
      <c r="H153" s="63"/>
      <c r="I153" s="163"/>
      <c r="J153" s="63"/>
      <c r="K153" s="63"/>
      <c r="L153" s="61"/>
      <c r="M153" s="259"/>
      <c r="N153" s="42"/>
      <c r="O153" s="42"/>
      <c r="P153" s="42"/>
      <c r="Q153" s="42"/>
      <c r="R153" s="42"/>
      <c r="S153" s="42"/>
      <c r="T153" s="78"/>
      <c r="AT153" s="24" t="s">
        <v>509</v>
      </c>
      <c r="AU153" s="24" t="s">
        <v>79</v>
      </c>
    </row>
    <row r="154" spans="2:63" s="10" customFormat="1" ht="37.35" customHeight="1">
      <c r="B154" s="176"/>
      <c r="C154" s="177"/>
      <c r="D154" s="178" t="s">
        <v>71</v>
      </c>
      <c r="E154" s="179" t="s">
        <v>3774</v>
      </c>
      <c r="F154" s="179" t="s">
        <v>3775</v>
      </c>
      <c r="G154" s="177"/>
      <c r="H154" s="177"/>
      <c r="I154" s="180"/>
      <c r="J154" s="181">
        <f>BK154</f>
        <v>0</v>
      </c>
      <c r="K154" s="177"/>
      <c r="L154" s="182"/>
      <c r="M154" s="183"/>
      <c r="N154" s="184"/>
      <c r="O154" s="184"/>
      <c r="P154" s="185">
        <f>SUM(P155:P178)</f>
        <v>0</v>
      </c>
      <c r="Q154" s="184"/>
      <c r="R154" s="185">
        <f>SUM(R155:R178)</f>
        <v>4.722</v>
      </c>
      <c r="S154" s="184"/>
      <c r="T154" s="186">
        <f>SUM(T155:T178)</f>
        <v>0</v>
      </c>
      <c r="AR154" s="187" t="s">
        <v>79</v>
      </c>
      <c r="AT154" s="188" t="s">
        <v>71</v>
      </c>
      <c r="AU154" s="188" t="s">
        <v>72</v>
      </c>
      <c r="AY154" s="187" t="s">
        <v>180</v>
      </c>
      <c r="BK154" s="189">
        <f>SUM(BK155:BK178)</f>
        <v>0</v>
      </c>
    </row>
    <row r="155" spans="2:65" s="1" customFormat="1" ht="25.5" customHeight="1">
      <c r="B155" s="41"/>
      <c r="C155" s="192" t="s">
        <v>408</v>
      </c>
      <c r="D155" s="192" t="s">
        <v>182</v>
      </c>
      <c r="E155" s="193" t="s">
        <v>3776</v>
      </c>
      <c r="F155" s="194" t="s">
        <v>3777</v>
      </c>
      <c r="G155" s="195" t="s">
        <v>215</v>
      </c>
      <c r="H155" s="196">
        <v>35</v>
      </c>
      <c r="I155" s="197"/>
      <c r="J155" s="198">
        <f>ROUND(I155*H155,2)</f>
        <v>0</v>
      </c>
      <c r="K155" s="194" t="s">
        <v>23</v>
      </c>
      <c r="L155" s="61"/>
      <c r="M155" s="199" t="s">
        <v>23</v>
      </c>
      <c r="N155" s="200" t="s">
        <v>43</v>
      </c>
      <c r="O155" s="42"/>
      <c r="P155" s="201">
        <f>O155*H155</f>
        <v>0</v>
      </c>
      <c r="Q155" s="201">
        <v>0.015</v>
      </c>
      <c r="R155" s="201">
        <f>Q155*H155</f>
        <v>0.525</v>
      </c>
      <c r="S155" s="201">
        <v>0</v>
      </c>
      <c r="T155" s="202">
        <f>S155*H155</f>
        <v>0</v>
      </c>
      <c r="AR155" s="24" t="s">
        <v>187</v>
      </c>
      <c r="AT155" s="24" t="s">
        <v>182</v>
      </c>
      <c r="AU155" s="24" t="s">
        <v>79</v>
      </c>
      <c r="AY155" s="24" t="s">
        <v>180</v>
      </c>
      <c r="BE155" s="203">
        <f>IF(N155="základní",J155,0)</f>
        <v>0</v>
      </c>
      <c r="BF155" s="203">
        <f>IF(N155="snížená",J155,0)</f>
        <v>0</v>
      </c>
      <c r="BG155" s="203">
        <f>IF(N155="zákl. přenesená",J155,0)</f>
        <v>0</v>
      </c>
      <c r="BH155" s="203">
        <f>IF(N155="sníž. přenesená",J155,0)</f>
        <v>0</v>
      </c>
      <c r="BI155" s="203">
        <f>IF(N155="nulová",J155,0)</f>
        <v>0</v>
      </c>
      <c r="BJ155" s="24" t="s">
        <v>79</v>
      </c>
      <c r="BK155" s="203">
        <f>ROUND(I155*H155,2)</f>
        <v>0</v>
      </c>
      <c r="BL155" s="24" t="s">
        <v>187</v>
      </c>
      <c r="BM155" s="24" t="s">
        <v>3778</v>
      </c>
    </row>
    <row r="156" spans="2:47" s="1" customFormat="1" ht="81">
      <c r="B156" s="41"/>
      <c r="C156" s="63"/>
      <c r="D156" s="206" t="s">
        <v>509</v>
      </c>
      <c r="E156" s="63"/>
      <c r="F156" s="258" t="s">
        <v>3779</v>
      </c>
      <c r="G156" s="63"/>
      <c r="H156" s="63"/>
      <c r="I156" s="163"/>
      <c r="J156" s="63"/>
      <c r="K156" s="63"/>
      <c r="L156" s="61"/>
      <c r="M156" s="259"/>
      <c r="N156" s="42"/>
      <c r="O156" s="42"/>
      <c r="P156" s="42"/>
      <c r="Q156" s="42"/>
      <c r="R156" s="42"/>
      <c r="S156" s="42"/>
      <c r="T156" s="78"/>
      <c r="AT156" s="24" t="s">
        <v>509</v>
      </c>
      <c r="AU156" s="24" t="s">
        <v>79</v>
      </c>
    </row>
    <row r="157" spans="2:65" s="1" customFormat="1" ht="25.5" customHeight="1">
      <c r="B157" s="41"/>
      <c r="C157" s="192" t="s">
        <v>416</v>
      </c>
      <c r="D157" s="192" t="s">
        <v>182</v>
      </c>
      <c r="E157" s="193" t="s">
        <v>3780</v>
      </c>
      <c r="F157" s="194" t="s">
        <v>3781</v>
      </c>
      <c r="G157" s="195" t="s">
        <v>215</v>
      </c>
      <c r="H157" s="196">
        <v>4.3</v>
      </c>
      <c r="I157" s="197"/>
      <c r="J157" s="198">
        <f>ROUND(I157*H157,2)</f>
        <v>0</v>
      </c>
      <c r="K157" s="194" t="s">
        <v>23</v>
      </c>
      <c r="L157" s="61"/>
      <c r="M157" s="199" t="s">
        <v>23</v>
      </c>
      <c r="N157" s="200" t="s">
        <v>43</v>
      </c>
      <c r="O157" s="42"/>
      <c r="P157" s="201">
        <f>O157*H157</f>
        <v>0</v>
      </c>
      <c r="Q157" s="201">
        <v>0.015</v>
      </c>
      <c r="R157" s="201">
        <f>Q157*H157</f>
        <v>0.0645</v>
      </c>
      <c r="S157" s="201">
        <v>0</v>
      </c>
      <c r="T157" s="202">
        <f>S157*H157</f>
        <v>0</v>
      </c>
      <c r="AR157" s="24" t="s">
        <v>187</v>
      </c>
      <c r="AT157" s="24" t="s">
        <v>182</v>
      </c>
      <c r="AU157" s="24" t="s">
        <v>79</v>
      </c>
      <c r="AY157" s="24" t="s">
        <v>180</v>
      </c>
      <c r="BE157" s="203">
        <f>IF(N157="základní",J157,0)</f>
        <v>0</v>
      </c>
      <c r="BF157" s="203">
        <f>IF(N157="snížená",J157,0)</f>
        <v>0</v>
      </c>
      <c r="BG157" s="203">
        <f>IF(N157="zákl. přenesená",J157,0)</f>
        <v>0</v>
      </c>
      <c r="BH157" s="203">
        <f>IF(N157="sníž. přenesená",J157,0)</f>
        <v>0</v>
      </c>
      <c r="BI157" s="203">
        <f>IF(N157="nulová",J157,0)</f>
        <v>0</v>
      </c>
      <c r="BJ157" s="24" t="s">
        <v>79</v>
      </c>
      <c r="BK157" s="203">
        <f>ROUND(I157*H157,2)</f>
        <v>0</v>
      </c>
      <c r="BL157" s="24" t="s">
        <v>187</v>
      </c>
      <c r="BM157" s="24" t="s">
        <v>3782</v>
      </c>
    </row>
    <row r="158" spans="2:47" s="1" customFormat="1" ht="81">
      <c r="B158" s="41"/>
      <c r="C158" s="63"/>
      <c r="D158" s="206" t="s">
        <v>509</v>
      </c>
      <c r="E158" s="63"/>
      <c r="F158" s="258" t="s">
        <v>3779</v>
      </c>
      <c r="G158" s="63"/>
      <c r="H158" s="63"/>
      <c r="I158" s="163"/>
      <c r="J158" s="63"/>
      <c r="K158" s="63"/>
      <c r="L158" s="61"/>
      <c r="M158" s="259"/>
      <c r="N158" s="42"/>
      <c r="O158" s="42"/>
      <c r="P158" s="42"/>
      <c r="Q158" s="42"/>
      <c r="R158" s="42"/>
      <c r="S158" s="42"/>
      <c r="T158" s="78"/>
      <c r="AT158" s="24" t="s">
        <v>509</v>
      </c>
      <c r="AU158" s="24" t="s">
        <v>79</v>
      </c>
    </row>
    <row r="159" spans="2:65" s="1" customFormat="1" ht="25.5" customHeight="1">
      <c r="B159" s="41"/>
      <c r="C159" s="192" t="s">
        <v>421</v>
      </c>
      <c r="D159" s="192" t="s">
        <v>182</v>
      </c>
      <c r="E159" s="193" t="s">
        <v>3783</v>
      </c>
      <c r="F159" s="194" t="s">
        <v>3784</v>
      </c>
      <c r="G159" s="195" t="s">
        <v>215</v>
      </c>
      <c r="H159" s="196">
        <v>12.1</v>
      </c>
      <c r="I159" s="197"/>
      <c r="J159" s="198">
        <f>ROUND(I159*H159,2)</f>
        <v>0</v>
      </c>
      <c r="K159" s="194" t="s">
        <v>23</v>
      </c>
      <c r="L159" s="61"/>
      <c r="M159" s="199" t="s">
        <v>23</v>
      </c>
      <c r="N159" s="200" t="s">
        <v>43</v>
      </c>
      <c r="O159" s="42"/>
      <c r="P159" s="201">
        <f>O159*H159</f>
        <v>0</v>
      </c>
      <c r="Q159" s="201">
        <v>0.015</v>
      </c>
      <c r="R159" s="201">
        <f>Q159*H159</f>
        <v>0.1815</v>
      </c>
      <c r="S159" s="201">
        <v>0</v>
      </c>
      <c r="T159" s="202">
        <f>S159*H159</f>
        <v>0</v>
      </c>
      <c r="AR159" s="24" t="s">
        <v>187</v>
      </c>
      <c r="AT159" s="24" t="s">
        <v>182</v>
      </c>
      <c r="AU159" s="24" t="s">
        <v>79</v>
      </c>
      <c r="AY159" s="24" t="s">
        <v>180</v>
      </c>
      <c r="BE159" s="203">
        <f>IF(N159="základní",J159,0)</f>
        <v>0</v>
      </c>
      <c r="BF159" s="203">
        <f>IF(N159="snížená",J159,0)</f>
        <v>0</v>
      </c>
      <c r="BG159" s="203">
        <f>IF(N159="zákl. přenesená",J159,0)</f>
        <v>0</v>
      </c>
      <c r="BH159" s="203">
        <f>IF(N159="sníž. přenesená",J159,0)</f>
        <v>0</v>
      </c>
      <c r="BI159" s="203">
        <f>IF(N159="nulová",J159,0)</f>
        <v>0</v>
      </c>
      <c r="BJ159" s="24" t="s">
        <v>79</v>
      </c>
      <c r="BK159" s="203">
        <f>ROUND(I159*H159,2)</f>
        <v>0</v>
      </c>
      <c r="BL159" s="24" t="s">
        <v>187</v>
      </c>
      <c r="BM159" s="24" t="s">
        <v>3785</v>
      </c>
    </row>
    <row r="160" spans="2:47" s="1" customFormat="1" ht="81">
      <c r="B160" s="41"/>
      <c r="C160" s="63"/>
      <c r="D160" s="206" t="s">
        <v>509</v>
      </c>
      <c r="E160" s="63"/>
      <c r="F160" s="258" t="s">
        <v>3779</v>
      </c>
      <c r="G160" s="63"/>
      <c r="H160" s="63"/>
      <c r="I160" s="163"/>
      <c r="J160" s="63"/>
      <c r="K160" s="63"/>
      <c r="L160" s="61"/>
      <c r="M160" s="259"/>
      <c r="N160" s="42"/>
      <c r="O160" s="42"/>
      <c r="P160" s="42"/>
      <c r="Q160" s="42"/>
      <c r="R160" s="42"/>
      <c r="S160" s="42"/>
      <c r="T160" s="78"/>
      <c r="AT160" s="24" t="s">
        <v>509</v>
      </c>
      <c r="AU160" s="24" t="s">
        <v>79</v>
      </c>
    </row>
    <row r="161" spans="2:65" s="1" customFormat="1" ht="25.5" customHeight="1">
      <c r="B161" s="41"/>
      <c r="C161" s="192" t="s">
        <v>427</v>
      </c>
      <c r="D161" s="192" t="s">
        <v>182</v>
      </c>
      <c r="E161" s="193" t="s">
        <v>3786</v>
      </c>
      <c r="F161" s="194" t="s">
        <v>3787</v>
      </c>
      <c r="G161" s="195" t="s">
        <v>215</v>
      </c>
      <c r="H161" s="196">
        <v>4.9</v>
      </c>
      <c r="I161" s="197"/>
      <c r="J161" s="198">
        <f>ROUND(I161*H161,2)</f>
        <v>0</v>
      </c>
      <c r="K161" s="194" t="s">
        <v>23</v>
      </c>
      <c r="L161" s="61"/>
      <c r="M161" s="199" t="s">
        <v>23</v>
      </c>
      <c r="N161" s="200" t="s">
        <v>43</v>
      </c>
      <c r="O161" s="42"/>
      <c r="P161" s="201">
        <f>O161*H161</f>
        <v>0</v>
      </c>
      <c r="Q161" s="201">
        <v>0.015</v>
      </c>
      <c r="R161" s="201">
        <f>Q161*H161</f>
        <v>0.0735</v>
      </c>
      <c r="S161" s="201">
        <v>0</v>
      </c>
      <c r="T161" s="202">
        <f>S161*H161</f>
        <v>0</v>
      </c>
      <c r="AR161" s="24" t="s">
        <v>187</v>
      </c>
      <c r="AT161" s="24" t="s">
        <v>182</v>
      </c>
      <c r="AU161" s="24" t="s">
        <v>79</v>
      </c>
      <c r="AY161" s="24" t="s">
        <v>180</v>
      </c>
      <c r="BE161" s="203">
        <f>IF(N161="základní",J161,0)</f>
        <v>0</v>
      </c>
      <c r="BF161" s="203">
        <f>IF(N161="snížená",J161,0)</f>
        <v>0</v>
      </c>
      <c r="BG161" s="203">
        <f>IF(N161="zákl. přenesená",J161,0)</f>
        <v>0</v>
      </c>
      <c r="BH161" s="203">
        <f>IF(N161="sníž. přenesená",J161,0)</f>
        <v>0</v>
      </c>
      <c r="BI161" s="203">
        <f>IF(N161="nulová",J161,0)</f>
        <v>0</v>
      </c>
      <c r="BJ161" s="24" t="s">
        <v>79</v>
      </c>
      <c r="BK161" s="203">
        <f>ROUND(I161*H161,2)</f>
        <v>0</v>
      </c>
      <c r="BL161" s="24" t="s">
        <v>187</v>
      </c>
      <c r="BM161" s="24" t="s">
        <v>3788</v>
      </c>
    </row>
    <row r="162" spans="2:47" s="1" customFormat="1" ht="54">
      <c r="B162" s="41"/>
      <c r="C162" s="63"/>
      <c r="D162" s="206" t="s">
        <v>509</v>
      </c>
      <c r="E162" s="63"/>
      <c r="F162" s="258" t="s">
        <v>3789</v>
      </c>
      <c r="G162" s="63"/>
      <c r="H162" s="63"/>
      <c r="I162" s="163"/>
      <c r="J162" s="63"/>
      <c r="K162" s="63"/>
      <c r="L162" s="61"/>
      <c r="M162" s="259"/>
      <c r="N162" s="42"/>
      <c r="O162" s="42"/>
      <c r="P162" s="42"/>
      <c r="Q162" s="42"/>
      <c r="R162" s="42"/>
      <c r="S162" s="42"/>
      <c r="T162" s="78"/>
      <c r="AT162" s="24" t="s">
        <v>509</v>
      </c>
      <c r="AU162" s="24" t="s">
        <v>79</v>
      </c>
    </row>
    <row r="163" spans="2:65" s="1" customFormat="1" ht="25.5" customHeight="1">
      <c r="B163" s="41"/>
      <c r="C163" s="192" t="s">
        <v>432</v>
      </c>
      <c r="D163" s="192" t="s">
        <v>182</v>
      </c>
      <c r="E163" s="193" t="s">
        <v>3790</v>
      </c>
      <c r="F163" s="194" t="s">
        <v>3791</v>
      </c>
      <c r="G163" s="195" t="s">
        <v>215</v>
      </c>
      <c r="H163" s="196">
        <v>21.5</v>
      </c>
      <c r="I163" s="197"/>
      <c r="J163" s="198">
        <f>ROUND(I163*H163,2)</f>
        <v>0</v>
      </c>
      <c r="K163" s="194" t="s">
        <v>23</v>
      </c>
      <c r="L163" s="61"/>
      <c r="M163" s="199" t="s">
        <v>23</v>
      </c>
      <c r="N163" s="200" t="s">
        <v>43</v>
      </c>
      <c r="O163" s="42"/>
      <c r="P163" s="201">
        <f>O163*H163</f>
        <v>0</v>
      </c>
      <c r="Q163" s="201">
        <v>0.015</v>
      </c>
      <c r="R163" s="201">
        <f>Q163*H163</f>
        <v>0.3225</v>
      </c>
      <c r="S163" s="201">
        <v>0</v>
      </c>
      <c r="T163" s="202">
        <f>S163*H163</f>
        <v>0</v>
      </c>
      <c r="AR163" s="24" t="s">
        <v>187</v>
      </c>
      <c r="AT163" s="24" t="s">
        <v>182</v>
      </c>
      <c r="AU163" s="24" t="s">
        <v>79</v>
      </c>
      <c r="AY163" s="24" t="s">
        <v>180</v>
      </c>
      <c r="BE163" s="203">
        <f>IF(N163="základní",J163,0)</f>
        <v>0</v>
      </c>
      <c r="BF163" s="203">
        <f>IF(N163="snížená",J163,0)</f>
        <v>0</v>
      </c>
      <c r="BG163" s="203">
        <f>IF(N163="zákl. přenesená",J163,0)</f>
        <v>0</v>
      </c>
      <c r="BH163" s="203">
        <f>IF(N163="sníž. přenesená",J163,0)</f>
        <v>0</v>
      </c>
      <c r="BI163" s="203">
        <f>IF(N163="nulová",J163,0)</f>
        <v>0</v>
      </c>
      <c r="BJ163" s="24" t="s">
        <v>79</v>
      </c>
      <c r="BK163" s="203">
        <f>ROUND(I163*H163,2)</f>
        <v>0</v>
      </c>
      <c r="BL163" s="24" t="s">
        <v>187</v>
      </c>
      <c r="BM163" s="24" t="s">
        <v>3792</v>
      </c>
    </row>
    <row r="164" spans="2:47" s="1" customFormat="1" ht="54">
      <c r="B164" s="41"/>
      <c r="C164" s="63"/>
      <c r="D164" s="206" t="s">
        <v>509</v>
      </c>
      <c r="E164" s="63"/>
      <c r="F164" s="258" t="s">
        <v>3789</v>
      </c>
      <c r="G164" s="63"/>
      <c r="H164" s="63"/>
      <c r="I164" s="163"/>
      <c r="J164" s="63"/>
      <c r="K164" s="63"/>
      <c r="L164" s="61"/>
      <c r="M164" s="259"/>
      <c r="N164" s="42"/>
      <c r="O164" s="42"/>
      <c r="P164" s="42"/>
      <c r="Q164" s="42"/>
      <c r="R164" s="42"/>
      <c r="S164" s="42"/>
      <c r="T164" s="78"/>
      <c r="AT164" s="24" t="s">
        <v>509</v>
      </c>
      <c r="AU164" s="24" t="s">
        <v>79</v>
      </c>
    </row>
    <row r="165" spans="2:65" s="1" customFormat="1" ht="25.5" customHeight="1">
      <c r="B165" s="41"/>
      <c r="C165" s="192" t="s">
        <v>437</v>
      </c>
      <c r="D165" s="192" t="s">
        <v>182</v>
      </c>
      <c r="E165" s="193" t="s">
        <v>3793</v>
      </c>
      <c r="F165" s="194" t="s">
        <v>3794</v>
      </c>
      <c r="G165" s="195" t="s">
        <v>215</v>
      </c>
      <c r="H165" s="196">
        <v>5.1</v>
      </c>
      <c r="I165" s="197"/>
      <c r="J165" s="198">
        <f>ROUND(I165*H165,2)</f>
        <v>0</v>
      </c>
      <c r="K165" s="194" t="s">
        <v>23</v>
      </c>
      <c r="L165" s="61"/>
      <c r="M165" s="199" t="s">
        <v>23</v>
      </c>
      <c r="N165" s="200" t="s">
        <v>43</v>
      </c>
      <c r="O165" s="42"/>
      <c r="P165" s="201">
        <f>O165*H165</f>
        <v>0</v>
      </c>
      <c r="Q165" s="201">
        <v>0.015</v>
      </c>
      <c r="R165" s="201">
        <f>Q165*H165</f>
        <v>0.0765</v>
      </c>
      <c r="S165" s="201">
        <v>0</v>
      </c>
      <c r="T165" s="202">
        <f>S165*H165</f>
        <v>0</v>
      </c>
      <c r="AR165" s="24" t="s">
        <v>187</v>
      </c>
      <c r="AT165" s="24" t="s">
        <v>182</v>
      </c>
      <c r="AU165" s="24" t="s">
        <v>79</v>
      </c>
      <c r="AY165" s="24" t="s">
        <v>180</v>
      </c>
      <c r="BE165" s="203">
        <f>IF(N165="základní",J165,0)</f>
        <v>0</v>
      </c>
      <c r="BF165" s="203">
        <f>IF(N165="snížená",J165,0)</f>
        <v>0</v>
      </c>
      <c r="BG165" s="203">
        <f>IF(N165="zákl. přenesená",J165,0)</f>
        <v>0</v>
      </c>
      <c r="BH165" s="203">
        <f>IF(N165="sníž. přenesená",J165,0)</f>
        <v>0</v>
      </c>
      <c r="BI165" s="203">
        <f>IF(N165="nulová",J165,0)</f>
        <v>0</v>
      </c>
      <c r="BJ165" s="24" t="s">
        <v>79</v>
      </c>
      <c r="BK165" s="203">
        <f>ROUND(I165*H165,2)</f>
        <v>0</v>
      </c>
      <c r="BL165" s="24" t="s">
        <v>187</v>
      </c>
      <c r="BM165" s="24" t="s">
        <v>3795</v>
      </c>
    </row>
    <row r="166" spans="2:47" s="1" customFormat="1" ht="54">
      <c r="B166" s="41"/>
      <c r="C166" s="63"/>
      <c r="D166" s="206" t="s">
        <v>509</v>
      </c>
      <c r="E166" s="63"/>
      <c r="F166" s="258" t="s">
        <v>3789</v>
      </c>
      <c r="G166" s="63"/>
      <c r="H166" s="63"/>
      <c r="I166" s="163"/>
      <c r="J166" s="63"/>
      <c r="K166" s="63"/>
      <c r="L166" s="61"/>
      <c r="M166" s="259"/>
      <c r="N166" s="42"/>
      <c r="O166" s="42"/>
      <c r="P166" s="42"/>
      <c r="Q166" s="42"/>
      <c r="R166" s="42"/>
      <c r="S166" s="42"/>
      <c r="T166" s="78"/>
      <c r="AT166" s="24" t="s">
        <v>509</v>
      </c>
      <c r="AU166" s="24" t="s">
        <v>79</v>
      </c>
    </row>
    <row r="167" spans="2:65" s="1" customFormat="1" ht="25.5" customHeight="1">
      <c r="B167" s="41"/>
      <c r="C167" s="192" t="s">
        <v>441</v>
      </c>
      <c r="D167" s="192" t="s">
        <v>182</v>
      </c>
      <c r="E167" s="193" t="s">
        <v>3796</v>
      </c>
      <c r="F167" s="194" t="s">
        <v>3797</v>
      </c>
      <c r="G167" s="195" t="s">
        <v>215</v>
      </c>
      <c r="H167" s="196">
        <v>9.8</v>
      </c>
      <c r="I167" s="197"/>
      <c r="J167" s="198">
        <f>ROUND(I167*H167,2)</f>
        <v>0</v>
      </c>
      <c r="K167" s="194" t="s">
        <v>23</v>
      </c>
      <c r="L167" s="61"/>
      <c r="M167" s="199" t="s">
        <v>23</v>
      </c>
      <c r="N167" s="200" t="s">
        <v>43</v>
      </c>
      <c r="O167" s="42"/>
      <c r="P167" s="201">
        <f>O167*H167</f>
        <v>0</v>
      </c>
      <c r="Q167" s="201">
        <v>0.015</v>
      </c>
      <c r="R167" s="201">
        <f>Q167*H167</f>
        <v>0.147</v>
      </c>
      <c r="S167" s="201">
        <v>0</v>
      </c>
      <c r="T167" s="202">
        <f>S167*H167</f>
        <v>0</v>
      </c>
      <c r="AR167" s="24" t="s">
        <v>187</v>
      </c>
      <c r="AT167" s="24" t="s">
        <v>182</v>
      </c>
      <c r="AU167" s="24" t="s">
        <v>79</v>
      </c>
      <c r="AY167" s="24" t="s">
        <v>180</v>
      </c>
      <c r="BE167" s="203">
        <f>IF(N167="základní",J167,0)</f>
        <v>0</v>
      </c>
      <c r="BF167" s="203">
        <f>IF(N167="snížená",J167,0)</f>
        <v>0</v>
      </c>
      <c r="BG167" s="203">
        <f>IF(N167="zákl. přenesená",J167,0)</f>
        <v>0</v>
      </c>
      <c r="BH167" s="203">
        <f>IF(N167="sníž. přenesená",J167,0)</f>
        <v>0</v>
      </c>
      <c r="BI167" s="203">
        <f>IF(N167="nulová",J167,0)</f>
        <v>0</v>
      </c>
      <c r="BJ167" s="24" t="s">
        <v>79</v>
      </c>
      <c r="BK167" s="203">
        <f>ROUND(I167*H167,2)</f>
        <v>0</v>
      </c>
      <c r="BL167" s="24" t="s">
        <v>187</v>
      </c>
      <c r="BM167" s="24" t="s">
        <v>3798</v>
      </c>
    </row>
    <row r="168" spans="2:47" s="1" customFormat="1" ht="54">
      <c r="B168" s="41"/>
      <c r="C168" s="63"/>
      <c r="D168" s="206" t="s">
        <v>509</v>
      </c>
      <c r="E168" s="63"/>
      <c r="F168" s="258" t="s">
        <v>3789</v>
      </c>
      <c r="G168" s="63"/>
      <c r="H168" s="63"/>
      <c r="I168" s="163"/>
      <c r="J168" s="63"/>
      <c r="K168" s="63"/>
      <c r="L168" s="61"/>
      <c r="M168" s="259"/>
      <c r="N168" s="42"/>
      <c r="O168" s="42"/>
      <c r="P168" s="42"/>
      <c r="Q168" s="42"/>
      <c r="R168" s="42"/>
      <c r="S168" s="42"/>
      <c r="T168" s="78"/>
      <c r="AT168" s="24" t="s">
        <v>509</v>
      </c>
      <c r="AU168" s="24" t="s">
        <v>79</v>
      </c>
    </row>
    <row r="169" spans="2:65" s="1" customFormat="1" ht="25.5" customHeight="1">
      <c r="B169" s="41"/>
      <c r="C169" s="192" t="s">
        <v>447</v>
      </c>
      <c r="D169" s="192" t="s">
        <v>182</v>
      </c>
      <c r="E169" s="193" t="s">
        <v>3799</v>
      </c>
      <c r="F169" s="194" t="s">
        <v>3800</v>
      </c>
      <c r="G169" s="195" t="s">
        <v>215</v>
      </c>
      <c r="H169" s="196">
        <v>10.1</v>
      </c>
      <c r="I169" s="197"/>
      <c r="J169" s="198">
        <f>ROUND(I169*H169,2)</f>
        <v>0</v>
      </c>
      <c r="K169" s="194" t="s">
        <v>23</v>
      </c>
      <c r="L169" s="61"/>
      <c r="M169" s="199" t="s">
        <v>23</v>
      </c>
      <c r="N169" s="200" t="s">
        <v>43</v>
      </c>
      <c r="O169" s="42"/>
      <c r="P169" s="201">
        <f>O169*H169</f>
        <v>0</v>
      </c>
      <c r="Q169" s="201">
        <v>0.015</v>
      </c>
      <c r="R169" s="201">
        <f>Q169*H169</f>
        <v>0.1515</v>
      </c>
      <c r="S169" s="201">
        <v>0</v>
      </c>
      <c r="T169" s="202">
        <f>S169*H169</f>
        <v>0</v>
      </c>
      <c r="AR169" s="24" t="s">
        <v>187</v>
      </c>
      <c r="AT169" s="24" t="s">
        <v>182</v>
      </c>
      <c r="AU169" s="24" t="s">
        <v>79</v>
      </c>
      <c r="AY169" s="24" t="s">
        <v>180</v>
      </c>
      <c r="BE169" s="203">
        <f>IF(N169="základní",J169,0)</f>
        <v>0</v>
      </c>
      <c r="BF169" s="203">
        <f>IF(N169="snížená",J169,0)</f>
        <v>0</v>
      </c>
      <c r="BG169" s="203">
        <f>IF(N169="zákl. přenesená",J169,0)</f>
        <v>0</v>
      </c>
      <c r="BH169" s="203">
        <f>IF(N169="sníž. přenesená",J169,0)</f>
        <v>0</v>
      </c>
      <c r="BI169" s="203">
        <f>IF(N169="nulová",J169,0)</f>
        <v>0</v>
      </c>
      <c r="BJ169" s="24" t="s">
        <v>79</v>
      </c>
      <c r="BK169" s="203">
        <f>ROUND(I169*H169,2)</f>
        <v>0</v>
      </c>
      <c r="BL169" s="24" t="s">
        <v>187</v>
      </c>
      <c r="BM169" s="24" t="s">
        <v>3801</v>
      </c>
    </row>
    <row r="170" spans="2:47" s="1" customFormat="1" ht="54">
      <c r="B170" s="41"/>
      <c r="C170" s="63"/>
      <c r="D170" s="206" t="s">
        <v>509</v>
      </c>
      <c r="E170" s="63"/>
      <c r="F170" s="258" t="s">
        <v>3789</v>
      </c>
      <c r="G170" s="63"/>
      <c r="H170" s="63"/>
      <c r="I170" s="163"/>
      <c r="J170" s="63"/>
      <c r="K170" s="63"/>
      <c r="L170" s="61"/>
      <c r="M170" s="259"/>
      <c r="N170" s="42"/>
      <c r="O170" s="42"/>
      <c r="P170" s="42"/>
      <c r="Q170" s="42"/>
      <c r="R170" s="42"/>
      <c r="S170" s="42"/>
      <c r="T170" s="78"/>
      <c r="AT170" s="24" t="s">
        <v>509</v>
      </c>
      <c r="AU170" s="24" t="s">
        <v>79</v>
      </c>
    </row>
    <row r="171" spans="2:65" s="1" customFormat="1" ht="25.5" customHeight="1">
      <c r="B171" s="41"/>
      <c r="C171" s="192" t="s">
        <v>452</v>
      </c>
      <c r="D171" s="192" t="s">
        <v>182</v>
      </c>
      <c r="E171" s="193" t="s">
        <v>3802</v>
      </c>
      <c r="F171" s="194" t="s">
        <v>3803</v>
      </c>
      <c r="G171" s="195" t="s">
        <v>215</v>
      </c>
      <c r="H171" s="196">
        <v>17.3</v>
      </c>
      <c r="I171" s="197"/>
      <c r="J171" s="198">
        <f>ROUND(I171*H171,2)</f>
        <v>0</v>
      </c>
      <c r="K171" s="194" t="s">
        <v>23</v>
      </c>
      <c r="L171" s="61"/>
      <c r="M171" s="199" t="s">
        <v>23</v>
      </c>
      <c r="N171" s="200" t="s">
        <v>43</v>
      </c>
      <c r="O171" s="42"/>
      <c r="P171" s="201">
        <f>O171*H171</f>
        <v>0</v>
      </c>
      <c r="Q171" s="201">
        <v>0.015</v>
      </c>
      <c r="R171" s="201">
        <f>Q171*H171</f>
        <v>0.2595</v>
      </c>
      <c r="S171" s="201">
        <v>0</v>
      </c>
      <c r="T171" s="202">
        <f>S171*H171</f>
        <v>0</v>
      </c>
      <c r="AR171" s="24" t="s">
        <v>187</v>
      </c>
      <c r="AT171" s="24" t="s">
        <v>182</v>
      </c>
      <c r="AU171" s="24" t="s">
        <v>79</v>
      </c>
      <c r="AY171" s="24" t="s">
        <v>180</v>
      </c>
      <c r="BE171" s="203">
        <f>IF(N171="základní",J171,0)</f>
        <v>0</v>
      </c>
      <c r="BF171" s="203">
        <f>IF(N171="snížená",J171,0)</f>
        <v>0</v>
      </c>
      <c r="BG171" s="203">
        <f>IF(N171="zákl. přenesená",J171,0)</f>
        <v>0</v>
      </c>
      <c r="BH171" s="203">
        <f>IF(N171="sníž. přenesená",J171,0)</f>
        <v>0</v>
      </c>
      <c r="BI171" s="203">
        <f>IF(N171="nulová",J171,0)</f>
        <v>0</v>
      </c>
      <c r="BJ171" s="24" t="s">
        <v>79</v>
      </c>
      <c r="BK171" s="203">
        <f>ROUND(I171*H171,2)</f>
        <v>0</v>
      </c>
      <c r="BL171" s="24" t="s">
        <v>187</v>
      </c>
      <c r="BM171" s="24" t="s">
        <v>3804</v>
      </c>
    </row>
    <row r="172" spans="2:47" s="1" customFormat="1" ht="54">
      <c r="B172" s="41"/>
      <c r="C172" s="63"/>
      <c r="D172" s="206" t="s">
        <v>509</v>
      </c>
      <c r="E172" s="63"/>
      <c r="F172" s="258" t="s">
        <v>3789</v>
      </c>
      <c r="G172" s="63"/>
      <c r="H172" s="63"/>
      <c r="I172" s="163"/>
      <c r="J172" s="63"/>
      <c r="K172" s="63"/>
      <c r="L172" s="61"/>
      <c r="M172" s="259"/>
      <c r="N172" s="42"/>
      <c r="O172" s="42"/>
      <c r="P172" s="42"/>
      <c r="Q172" s="42"/>
      <c r="R172" s="42"/>
      <c r="S172" s="42"/>
      <c r="T172" s="78"/>
      <c r="AT172" s="24" t="s">
        <v>509</v>
      </c>
      <c r="AU172" s="24" t="s">
        <v>79</v>
      </c>
    </row>
    <row r="173" spans="2:65" s="1" customFormat="1" ht="25.5" customHeight="1">
      <c r="B173" s="41"/>
      <c r="C173" s="192" t="s">
        <v>460</v>
      </c>
      <c r="D173" s="192" t="s">
        <v>182</v>
      </c>
      <c r="E173" s="193" t="s">
        <v>3805</v>
      </c>
      <c r="F173" s="194" t="s">
        <v>3806</v>
      </c>
      <c r="G173" s="195" t="s">
        <v>215</v>
      </c>
      <c r="H173" s="196">
        <v>0.1</v>
      </c>
      <c r="I173" s="197"/>
      <c r="J173" s="198">
        <f>ROUND(I173*H173,2)</f>
        <v>0</v>
      </c>
      <c r="K173" s="194" t="s">
        <v>23</v>
      </c>
      <c r="L173" s="61"/>
      <c r="M173" s="199" t="s">
        <v>23</v>
      </c>
      <c r="N173" s="200" t="s">
        <v>43</v>
      </c>
      <c r="O173" s="42"/>
      <c r="P173" s="201">
        <f>O173*H173</f>
        <v>0</v>
      </c>
      <c r="Q173" s="201">
        <v>0.015</v>
      </c>
      <c r="R173" s="201">
        <f>Q173*H173</f>
        <v>0.0015</v>
      </c>
      <c r="S173" s="201">
        <v>0</v>
      </c>
      <c r="T173" s="202">
        <f>S173*H173</f>
        <v>0</v>
      </c>
      <c r="AR173" s="24" t="s">
        <v>187</v>
      </c>
      <c r="AT173" s="24" t="s">
        <v>182</v>
      </c>
      <c r="AU173" s="24" t="s">
        <v>79</v>
      </c>
      <c r="AY173" s="24" t="s">
        <v>180</v>
      </c>
      <c r="BE173" s="203">
        <f>IF(N173="základní",J173,0)</f>
        <v>0</v>
      </c>
      <c r="BF173" s="203">
        <f>IF(N173="snížená",J173,0)</f>
        <v>0</v>
      </c>
      <c r="BG173" s="203">
        <f>IF(N173="zákl. přenesená",J173,0)</f>
        <v>0</v>
      </c>
      <c r="BH173" s="203">
        <f>IF(N173="sníž. přenesená",J173,0)</f>
        <v>0</v>
      </c>
      <c r="BI173" s="203">
        <f>IF(N173="nulová",J173,0)</f>
        <v>0</v>
      </c>
      <c r="BJ173" s="24" t="s">
        <v>79</v>
      </c>
      <c r="BK173" s="203">
        <f>ROUND(I173*H173,2)</f>
        <v>0</v>
      </c>
      <c r="BL173" s="24" t="s">
        <v>187</v>
      </c>
      <c r="BM173" s="24" t="s">
        <v>3807</v>
      </c>
    </row>
    <row r="174" spans="2:47" s="1" customFormat="1" ht="54">
      <c r="B174" s="41"/>
      <c r="C174" s="63"/>
      <c r="D174" s="206" t="s">
        <v>509</v>
      </c>
      <c r="E174" s="63"/>
      <c r="F174" s="258" t="s">
        <v>3789</v>
      </c>
      <c r="G174" s="63"/>
      <c r="H174" s="63"/>
      <c r="I174" s="163"/>
      <c r="J174" s="63"/>
      <c r="K174" s="63"/>
      <c r="L174" s="61"/>
      <c r="M174" s="259"/>
      <c r="N174" s="42"/>
      <c r="O174" s="42"/>
      <c r="P174" s="42"/>
      <c r="Q174" s="42"/>
      <c r="R174" s="42"/>
      <c r="S174" s="42"/>
      <c r="T174" s="78"/>
      <c r="AT174" s="24" t="s">
        <v>509</v>
      </c>
      <c r="AU174" s="24" t="s">
        <v>79</v>
      </c>
    </row>
    <row r="175" spans="2:65" s="1" customFormat="1" ht="25.5" customHeight="1">
      <c r="B175" s="41"/>
      <c r="C175" s="192" t="s">
        <v>475</v>
      </c>
      <c r="D175" s="192" t="s">
        <v>182</v>
      </c>
      <c r="E175" s="193" t="s">
        <v>3808</v>
      </c>
      <c r="F175" s="194" t="s">
        <v>3809</v>
      </c>
      <c r="G175" s="195" t="s">
        <v>215</v>
      </c>
      <c r="H175" s="196">
        <v>7.2</v>
      </c>
      <c r="I175" s="197"/>
      <c r="J175" s="198">
        <f>ROUND(I175*H175,2)</f>
        <v>0</v>
      </c>
      <c r="K175" s="194" t="s">
        <v>23</v>
      </c>
      <c r="L175" s="61"/>
      <c r="M175" s="199" t="s">
        <v>23</v>
      </c>
      <c r="N175" s="200" t="s">
        <v>43</v>
      </c>
      <c r="O175" s="42"/>
      <c r="P175" s="201">
        <f>O175*H175</f>
        <v>0</v>
      </c>
      <c r="Q175" s="201">
        <v>0.015</v>
      </c>
      <c r="R175" s="201">
        <f>Q175*H175</f>
        <v>0.108</v>
      </c>
      <c r="S175" s="201">
        <v>0</v>
      </c>
      <c r="T175" s="202">
        <f>S175*H175</f>
        <v>0</v>
      </c>
      <c r="AR175" s="24" t="s">
        <v>187</v>
      </c>
      <c r="AT175" s="24" t="s">
        <v>182</v>
      </c>
      <c r="AU175" s="24" t="s">
        <v>79</v>
      </c>
      <c r="AY175" s="24" t="s">
        <v>180</v>
      </c>
      <c r="BE175" s="203">
        <f>IF(N175="základní",J175,0)</f>
        <v>0</v>
      </c>
      <c r="BF175" s="203">
        <f>IF(N175="snížená",J175,0)</f>
        <v>0</v>
      </c>
      <c r="BG175" s="203">
        <f>IF(N175="zákl. přenesená",J175,0)</f>
        <v>0</v>
      </c>
      <c r="BH175" s="203">
        <f>IF(N175="sníž. přenesená",J175,0)</f>
        <v>0</v>
      </c>
      <c r="BI175" s="203">
        <f>IF(N175="nulová",J175,0)</f>
        <v>0</v>
      </c>
      <c r="BJ175" s="24" t="s">
        <v>79</v>
      </c>
      <c r="BK175" s="203">
        <f>ROUND(I175*H175,2)</f>
        <v>0</v>
      </c>
      <c r="BL175" s="24" t="s">
        <v>187</v>
      </c>
      <c r="BM175" s="24" t="s">
        <v>3810</v>
      </c>
    </row>
    <row r="176" spans="2:47" s="1" customFormat="1" ht="54">
      <c r="B176" s="41"/>
      <c r="C176" s="63"/>
      <c r="D176" s="206" t="s">
        <v>509</v>
      </c>
      <c r="E176" s="63"/>
      <c r="F176" s="258" t="s">
        <v>3789</v>
      </c>
      <c r="G176" s="63"/>
      <c r="H176" s="63"/>
      <c r="I176" s="163"/>
      <c r="J176" s="63"/>
      <c r="K176" s="63"/>
      <c r="L176" s="61"/>
      <c r="M176" s="259"/>
      <c r="N176" s="42"/>
      <c r="O176" s="42"/>
      <c r="P176" s="42"/>
      <c r="Q176" s="42"/>
      <c r="R176" s="42"/>
      <c r="S176" s="42"/>
      <c r="T176" s="78"/>
      <c r="AT176" s="24" t="s">
        <v>509</v>
      </c>
      <c r="AU176" s="24" t="s">
        <v>79</v>
      </c>
    </row>
    <row r="177" spans="2:65" s="1" customFormat="1" ht="16.5" customHeight="1">
      <c r="B177" s="41"/>
      <c r="C177" s="192" t="s">
        <v>479</v>
      </c>
      <c r="D177" s="192" t="s">
        <v>182</v>
      </c>
      <c r="E177" s="193" t="s">
        <v>3811</v>
      </c>
      <c r="F177" s="194" t="s">
        <v>3812</v>
      </c>
      <c r="G177" s="195" t="s">
        <v>215</v>
      </c>
      <c r="H177" s="196">
        <v>187.4</v>
      </c>
      <c r="I177" s="197"/>
      <c r="J177" s="198">
        <f>ROUND(I177*H177,2)</f>
        <v>0</v>
      </c>
      <c r="K177" s="194" t="s">
        <v>23</v>
      </c>
      <c r="L177" s="61"/>
      <c r="M177" s="199" t="s">
        <v>23</v>
      </c>
      <c r="N177" s="200" t="s">
        <v>43</v>
      </c>
      <c r="O177" s="42"/>
      <c r="P177" s="201">
        <f>O177*H177</f>
        <v>0</v>
      </c>
      <c r="Q177" s="201">
        <v>0.015</v>
      </c>
      <c r="R177" s="201">
        <f>Q177*H177</f>
        <v>2.811</v>
      </c>
      <c r="S177" s="201">
        <v>0</v>
      </c>
      <c r="T177" s="202">
        <f>S177*H177</f>
        <v>0</v>
      </c>
      <c r="AR177" s="24" t="s">
        <v>187</v>
      </c>
      <c r="AT177" s="24" t="s">
        <v>182</v>
      </c>
      <c r="AU177" s="24" t="s">
        <v>79</v>
      </c>
      <c r="AY177" s="24" t="s">
        <v>180</v>
      </c>
      <c r="BE177" s="203">
        <f>IF(N177="základní",J177,0)</f>
        <v>0</v>
      </c>
      <c r="BF177" s="203">
        <f>IF(N177="snížená",J177,0)</f>
        <v>0</v>
      </c>
      <c r="BG177" s="203">
        <f>IF(N177="zákl. přenesená",J177,0)</f>
        <v>0</v>
      </c>
      <c r="BH177" s="203">
        <f>IF(N177="sníž. přenesená",J177,0)</f>
        <v>0</v>
      </c>
      <c r="BI177" s="203">
        <f>IF(N177="nulová",J177,0)</f>
        <v>0</v>
      </c>
      <c r="BJ177" s="24" t="s">
        <v>79</v>
      </c>
      <c r="BK177" s="203">
        <f>ROUND(I177*H177,2)</f>
        <v>0</v>
      </c>
      <c r="BL177" s="24" t="s">
        <v>187</v>
      </c>
      <c r="BM177" s="24" t="s">
        <v>3813</v>
      </c>
    </row>
    <row r="178" spans="2:47" s="1" customFormat="1" ht="54">
      <c r="B178" s="41"/>
      <c r="C178" s="63"/>
      <c r="D178" s="206" t="s">
        <v>509</v>
      </c>
      <c r="E178" s="63"/>
      <c r="F178" s="258" t="s">
        <v>3789</v>
      </c>
      <c r="G178" s="63"/>
      <c r="H178" s="63"/>
      <c r="I178" s="163"/>
      <c r="J178" s="63"/>
      <c r="K178" s="63"/>
      <c r="L178" s="61"/>
      <c r="M178" s="259"/>
      <c r="N178" s="42"/>
      <c r="O178" s="42"/>
      <c r="P178" s="42"/>
      <c r="Q178" s="42"/>
      <c r="R178" s="42"/>
      <c r="S178" s="42"/>
      <c r="T178" s="78"/>
      <c r="AT178" s="24" t="s">
        <v>509</v>
      </c>
      <c r="AU178" s="24" t="s">
        <v>79</v>
      </c>
    </row>
    <row r="179" spans="2:63" s="10" customFormat="1" ht="37.35" customHeight="1">
      <c r="B179" s="176"/>
      <c r="C179" s="177"/>
      <c r="D179" s="178" t="s">
        <v>71</v>
      </c>
      <c r="E179" s="179" t="s">
        <v>3814</v>
      </c>
      <c r="F179" s="179" t="s">
        <v>1802</v>
      </c>
      <c r="G179" s="177"/>
      <c r="H179" s="177"/>
      <c r="I179" s="180"/>
      <c r="J179" s="181">
        <f>BK179</f>
        <v>0</v>
      </c>
      <c r="K179" s="177"/>
      <c r="L179" s="182"/>
      <c r="M179" s="183"/>
      <c r="N179" s="184"/>
      <c r="O179" s="184"/>
      <c r="P179" s="185">
        <f>SUM(P180:P181)</f>
        <v>0</v>
      </c>
      <c r="Q179" s="184"/>
      <c r="R179" s="185">
        <f>SUM(R180:R181)</f>
        <v>0</v>
      </c>
      <c r="S179" s="184"/>
      <c r="T179" s="186">
        <f>SUM(T180:T181)</f>
        <v>0</v>
      </c>
      <c r="AR179" s="187" t="s">
        <v>79</v>
      </c>
      <c r="AT179" s="188" t="s">
        <v>71</v>
      </c>
      <c r="AU179" s="188" t="s">
        <v>72</v>
      </c>
      <c r="AY179" s="187" t="s">
        <v>180</v>
      </c>
      <c r="BK179" s="189">
        <f>SUM(BK180:BK181)</f>
        <v>0</v>
      </c>
    </row>
    <row r="180" spans="2:65" s="1" customFormat="1" ht="16.5" customHeight="1">
      <c r="B180" s="41"/>
      <c r="C180" s="192" t="s">
        <v>487</v>
      </c>
      <c r="D180" s="192" t="s">
        <v>182</v>
      </c>
      <c r="E180" s="193" t="s">
        <v>3232</v>
      </c>
      <c r="F180" s="194" t="s">
        <v>3815</v>
      </c>
      <c r="G180" s="195" t="s">
        <v>300</v>
      </c>
      <c r="H180" s="196">
        <v>1.478</v>
      </c>
      <c r="I180" s="197"/>
      <c r="J180" s="198">
        <f>ROUND(I180*H180,2)</f>
        <v>0</v>
      </c>
      <c r="K180" s="194" t="s">
        <v>23</v>
      </c>
      <c r="L180" s="61"/>
      <c r="M180" s="199" t="s">
        <v>23</v>
      </c>
      <c r="N180" s="200" t="s">
        <v>43</v>
      </c>
      <c r="O180" s="42"/>
      <c r="P180" s="201">
        <f>O180*H180</f>
        <v>0</v>
      </c>
      <c r="Q180" s="201">
        <v>0</v>
      </c>
      <c r="R180" s="201">
        <f>Q180*H180</f>
        <v>0</v>
      </c>
      <c r="S180" s="201">
        <v>0</v>
      </c>
      <c r="T180" s="202">
        <f>S180*H180</f>
        <v>0</v>
      </c>
      <c r="AR180" s="24" t="s">
        <v>187</v>
      </c>
      <c r="AT180" s="24" t="s">
        <v>182</v>
      </c>
      <c r="AU180" s="24" t="s">
        <v>79</v>
      </c>
      <c r="AY180" s="24" t="s">
        <v>180</v>
      </c>
      <c r="BE180" s="203">
        <f>IF(N180="základní",J180,0)</f>
        <v>0</v>
      </c>
      <c r="BF180" s="203">
        <f>IF(N180="snížená",J180,0)</f>
        <v>0</v>
      </c>
      <c r="BG180" s="203">
        <f>IF(N180="zákl. přenesená",J180,0)</f>
        <v>0</v>
      </c>
      <c r="BH180" s="203">
        <f>IF(N180="sníž. přenesená",J180,0)</f>
        <v>0</v>
      </c>
      <c r="BI180" s="203">
        <f>IF(N180="nulová",J180,0)</f>
        <v>0</v>
      </c>
      <c r="BJ180" s="24" t="s">
        <v>79</v>
      </c>
      <c r="BK180" s="203">
        <f>ROUND(I180*H180,2)</f>
        <v>0</v>
      </c>
      <c r="BL180" s="24" t="s">
        <v>187</v>
      </c>
      <c r="BM180" s="24" t="s">
        <v>3816</v>
      </c>
    </row>
    <row r="181" spans="2:65" s="1" customFormat="1" ht="16.5" customHeight="1">
      <c r="B181" s="41"/>
      <c r="C181" s="192" t="s">
        <v>499</v>
      </c>
      <c r="D181" s="192" t="s">
        <v>182</v>
      </c>
      <c r="E181" s="193" t="s">
        <v>3235</v>
      </c>
      <c r="F181" s="194" t="s">
        <v>3817</v>
      </c>
      <c r="G181" s="195" t="s">
        <v>300</v>
      </c>
      <c r="H181" s="196">
        <v>0.887</v>
      </c>
      <c r="I181" s="197"/>
      <c r="J181" s="198">
        <f>ROUND(I181*H181,2)</f>
        <v>0</v>
      </c>
      <c r="K181" s="194" t="s">
        <v>23</v>
      </c>
      <c r="L181" s="61"/>
      <c r="M181" s="199" t="s">
        <v>23</v>
      </c>
      <c r="N181" s="200" t="s">
        <v>43</v>
      </c>
      <c r="O181" s="42"/>
      <c r="P181" s="201">
        <f>O181*H181</f>
        <v>0</v>
      </c>
      <c r="Q181" s="201">
        <v>0</v>
      </c>
      <c r="R181" s="201">
        <f>Q181*H181</f>
        <v>0</v>
      </c>
      <c r="S181" s="201">
        <v>0</v>
      </c>
      <c r="T181" s="202">
        <f>S181*H181</f>
        <v>0</v>
      </c>
      <c r="AR181" s="24" t="s">
        <v>187</v>
      </c>
      <c r="AT181" s="24" t="s">
        <v>182</v>
      </c>
      <c r="AU181" s="24" t="s">
        <v>79</v>
      </c>
      <c r="AY181" s="24" t="s">
        <v>180</v>
      </c>
      <c r="BE181" s="203">
        <f>IF(N181="základní",J181,0)</f>
        <v>0</v>
      </c>
      <c r="BF181" s="203">
        <f>IF(N181="snížená",J181,0)</f>
        <v>0</v>
      </c>
      <c r="BG181" s="203">
        <f>IF(N181="zákl. přenesená",J181,0)</f>
        <v>0</v>
      </c>
      <c r="BH181" s="203">
        <f>IF(N181="sníž. přenesená",J181,0)</f>
        <v>0</v>
      </c>
      <c r="BI181" s="203">
        <f>IF(N181="nulová",J181,0)</f>
        <v>0</v>
      </c>
      <c r="BJ181" s="24" t="s">
        <v>79</v>
      </c>
      <c r="BK181" s="203">
        <f>ROUND(I181*H181,2)</f>
        <v>0</v>
      </c>
      <c r="BL181" s="24" t="s">
        <v>187</v>
      </c>
      <c r="BM181" s="24" t="s">
        <v>3818</v>
      </c>
    </row>
    <row r="182" spans="2:63" s="10" customFormat="1" ht="37.35" customHeight="1">
      <c r="B182" s="176"/>
      <c r="C182" s="177"/>
      <c r="D182" s="178" t="s">
        <v>71</v>
      </c>
      <c r="E182" s="179" t="s">
        <v>3819</v>
      </c>
      <c r="F182" s="179" t="s">
        <v>3820</v>
      </c>
      <c r="G182" s="177"/>
      <c r="H182" s="177"/>
      <c r="I182" s="180"/>
      <c r="J182" s="181">
        <f>BK182</f>
        <v>0</v>
      </c>
      <c r="K182" s="177"/>
      <c r="L182" s="182"/>
      <c r="M182" s="183"/>
      <c r="N182" s="184"/>
      <c r="O182" s="184"/>
      <c r="P182" s="185">
        <f>SUM(P183:P184)</f>
        <v>0</v>
      </c>
      <c r="Q182" s="184"/>
      <c r="R182" s="185">
        <f>SUM(R183:R184)</f>
        <v>0</v>
      </c>
      <c r="S182" s="184"/>
      <c r="T182" s="186">
        <f>SUM(T183:T184)</f>
        <v>0</v>
      </c>
      <c r="AR182" s="187" t="s">
        <v>79</v>
      </c>
      <c r="AT182" s="188" t="s">
        <v>71</v>
      </c>
      <c r="AU182" s="188" t="s">
        <v>72</v>
      </c>
      <c r="AY182" s="187" t="s">
        <v>180</v>
      </c>
      <c r="BK182" s="189">
        <f>SUM(BK183:BK184)</f>
        <v>0</v>
      </c>
    </row>
    <row r="183" spans="2:65" s="1" customFormat="1" ht="25.5" customHeight="1">
      <c r="B183" s="41"/>
      <c r="C183" s="192" t="s">
        <v>504</v>
      </c>
      <c r="D183" s="192" t="s">
        <v>182</v>
      </c>
      <c r="E183" s="193" t="s">
        <v>3821</v>
      </c>
      <c r="F183" s="194" t="s">
        <v>3822</v>
      </c>
      <c r="G183" s="195" t="s">
        <v>185</v>
      </c>
      <c r="H183" s="196">
        <v>12</v>
      </c>
      <c r="I183" s="197"/>
      <c r="J183" s="198">
        <f>ROUND(I183*H183,2)</f>
        <v>0</v>
      </c>
      <c r="K183" s="194" t="s">
        <v>23</v>
      </c>
      <c r="L183" s="61"/>
      <c r="M183" s="199" t="s">
        <v>23</v>
      </c>
      <c r="N183" s="200" t="s">
        <v>43</v>
      </c>
      <c r="O183" s="42"/>
      <c r="P183" s="201">
        <f>O183*H183</f>
        <v>0</v>
      </c>
      <c r="Q183" s="201">
        <v>0</v>
      </c>
      <c r="R183" s="201">
        <f>Q183*H183</f>
        <v>0</v>
      </c>
      <c r="S183" s="201">
        <v>0</v>
      </c>
      <c r="T183" s="202">
        <f>S183*H183</f>
        <v>0</v>
      </c>
      <c r="AR183" s="24" t="s">
        <v>187</v>
      </c>
      <c r="AT183" s="24" t="s">
        <v>182</v>
      </c>
      <c r="AU183" s="24" t="s">
        <v>79</v>
      </c>
      <c r="AY183" s="24" t="s">
        <v>180</v>
      </c>
      <c r="BE183" s="203">
        <f>IF(N183="základní",J183,0)</f>
        <v>0</v>
      </c>
      <c r="BF183" s="203">
        <f>IF(N183="snížená",J183,0)</f>
        <v>0</v>
      </c>
      <c r="BG183" s="203">
        <f>IF(N183="zákl. přenesená",J183,0)</f>
        <v>0</v>
      </c>
      <c r="BH183" s="203">
        <f>IF(N183="sníž. přenesená",J183,0)</f>
        <v>0</v>
      </c>
      <c r="BI183" s="203">
        <f>IF(N183="nulová",J183,0)</f>
        <v>0</v>
      </c>
      <c r="BJ183" s="24" t="s">
        <v>79</v>
      </c>
      <c r="BK183" s="203">
        <f>ROUND(I183*H183,2)</f>
        <v>0</v>
      </c>
      <c r="BL183" s="24" t="s">
        <v>187</v>
      </c>
      <c r="BM183" s="24" t="s">
        <v>3823</v>
      </c>
    </row>
    <row r="184" spans="2:65" s="1" customFormat="1" ht="25.5" customHeight="1">
      <c r="B184" s="41"/>
      <c r="C184" s="192" t="s">
        <v>513</v>
      </c>
      <c r="D184" s="192" t="s">
        <v>182</v>
      </c>
      <c r="E184" s="193" t="s">
        <v>3824</v>
      </c>
      <c r="F184" s="194" t="s">
        <v>3825</v>
      </c>
      <c r="G184" s="195" t="s">
        <v>185</v>
      </c>
      <c r="H184" s="196">
        <v>2</v>
      </c>
      <c r="I184" s="197"/>
      <c r="J184" s="198">
        <f>ROUND(I184*H184,2)</f>
        <v>0</v>
      </c>
      <c r="K184" s="194" t="s">
        <v>23</v>
      </c>
      <c r="L184" s="61"/>
      <c r="M184" s="199" t="s">
        <v>23</v>
      </c>
      <c r="N184" s="200" t="s">
        <v>43</v>
      </c>
      <c r="O184" s="42"/>
      <c r="P184" s="201">
        <f>O184*H184</f>
        <v>0</v>
      </c>
      <c r="Q184" s="201">
        <v>0</v>
      </c>
      <c r="R184" s="201">
        <f>Q184*H184</f>
        <v>0</v>
      </c>
      <c r="S184" s="201">
        <v>0</v>
      </c>
      <c r="T184" s="202">
        <f>S184*H184</f>
        <v>0</v>
      </c>
      <c r="AR184" s="24" t="s">
        <v>187</v>
      </c>
      <c r="AT184" s="24" t="s">
        <v>182</v>
      </c>
      <c r="AU184" s="24" t="s">
        <v>79</v>
      </c>
      <c r="AY184" s="24" t="s">
        <v>180</v>
      </c>
      <c r="BE184" s="203">
        <f>IF(N184="základní",J184,0)</f>
        <v>0</v>
      </c>
      <c r="BF184" s="203">
        <f>IF(N184="snížená",J184,0)</f>
        <v>0</v>
      </c>
      <c r="BG184" s="203">
        <f>IF(N184="zákl. přenesená",J184,0)</f>
        <v>0</v>
      </c>
      <c r="BH184" s="203">
        <f>IF(N184="sníž. přenesená",J184,0)</f>
        <v>0</v>
      </c>
      <c r="BI184" s="203">
        <f>IF(N184="nulová",J184,0)</f>
        <v>0</v>
      </c>
      <c r="BJ184" s="24" t="s">
        <v>79</v>
      </c>
      <c r="BK184" s="203">
        <f>ROUND(I184*H184,2)</f>
        <v>0</v>
      </c>
      <c r="BL184" s="24" t="s">
        <v>187</v>
      </c>
      <c r="BM184" s="24" t="s">
        <v>3826</v>
      </c>
    </row>
    <row r="185" spans="2:63" s="10" customFormat="1" ht="37.35" customHeight="1">
      <c r="B185" s="176"/>
      <c r="C185" s="177"/>
      <c r="D185" s="178" t="s">
        <v>71</v>
      </c>
      <c r="E185" s="179" t="s">
        <v>3827</v>
      </c>
      <c r="F185" s="179" t="s">
        <v>3828</v>
      </c>
      <c r="G185" s="177"/>
      <c r="H185" s="177"/>
      <c r="I185" s="180"/>
      <c r="J185" s="181">
        <f>BK185</f>
        <v>0</v>
      </c>
      <c r="K185" s="177"/>
      <c r="L185" s="182"/>
      <c r="M185" s="183"/>
      <c r="N185" s="184"/>
      <c r="O185" s="184"/>
      <c r="P185" s="185">
        <f>SUM(P186:P187)</f>
        <v>0</v>
      </c>
      <c r="Q185" s="184"/>
      <c r="R185" s="185">
        <f>SUM(R186:R187)</f>
        <v>0</v>
      </c>
      <c r="S185" s="184"/>
      <c r="T185" s="186">
        <f>SUM(T186:T187)</f>
        <v>0</v>
      </c>
      <c r="AR185" s="187" t="s">
        <v>79</v>
      </c>
      <c r="AT185" s="188" t="s">
        <v>71</v>
      </c>
      <c r="AU185" s="188" t="s">
        <v>72</v>
      </c>
      <c r="AY185" s="187" t="s">
        <v>180</v>
      </c>
      <c r="BK185" s="189">
        <f>SUM(BK186:BK187)</f>
        <v>0</v>
      </c>
    </row>
    <row r="186" spans="2:65" s="1" customFormat="1" ht="25.5" customHeight="1">
      <c r="B186" s="41"/>
      <c r="C186" s="192" t="s">
        <v>517</v>
      </c>
      <c r="D186" s="192" t="s">
        <v>182</v>
      </c>
      <c r="E186" s="193" t="s">
        <v>3829</v>
      </c>
      <c r="F186" s="194" t="s">
        <v>3830</v>
      </c>
      <c r="G186" s="195" t="s">
        <v>671</v>
      </c>
      <c r="H186" s="196">
        <v>23</v>
      </c>
      <c r="I186" s="197"/>
      <c r="J186" s="198">
        <f>ROUND(I186*H186,2)</f>
        <v>0</v>
      </c>
      <c r="K186" s="194" t="s">
        <v>23</v>
      </c>
      <c r="L186" s="61"/>
      <c r="M186" s="199" t="s">
        <v>23</v>
      </c>
      <c r="N186" s="200" t="s">
        <v>43</v>
      </c>
      <c r="O186" s="42"/>
      <c r="P186" s="201">
        <f>O186*H186</f>
        <v>0</v>
      </c>
      <c r="Q186" s="201">
        <v>0</v>
      </c>
      <c r="R186" s="201">
        <f>Q186*H186</f>
        <v>0</v>
      </c>
      <c r="S186" s="201">
        <v>0</v>
      </c>
      <c r="T186" s="202">
        <f>S186*H186</f>
        <v>0</v>
      </c>
      <c r="AR186" s="24" t="s">
        <v>187</v>
      </c>
      <c r="AT186" s="24" t="s">
        <v>182</v>
      </c>
      <c r="AU186" s="24" t="s">
        <v>79</v>
      </c>
      <c r="AY186" s="24" t="s">
        <v>180</v>
      </c>
      <c r="BE186" s="203">
        <f>IF(N186="základní",J186,0)</f>
        <v>0</v>
      </c>
      <c r="BF186" s="203">
        <f>IF(N186="snížená",J186,0)</f>
        <v>0</v>
      </c>
      <c r="BG186" s="203">
        <f>IF(N186="zákl. přenesená",J186,0)</f>
        <v>0</v>
      </c>
      <c r="BH186" s="203">
        <f>IF(N186="sníž. přenesená",J186,0)</f>
        <v>0</v>
      </c>
      <c r="BI186" s="203">
        <f>IF(N186="nulová",J186,0)</f>
        <v>0</v>
      </c>
      <c r="BJ186" s="24" t="s">
        <v>79</v>
      </c>
      <c r="BK186" s="203">
        <f>ROUND(I186*H186,2)</f>
        <v>0</v>
      </c>
      <c r="BL186" s="24" t="s">
        <v>187</v>
      </c>
      <c r="BM186" s="24" t="s">
        <v>3831</v>
      </c>
    </row>
    <row r="187" spans="2:65" s="1" customFormat="1" ht="16.5" customHeight="1">
      <c r="B187" s="41"/>
      <c r="C187" s="192" t="s">
        <v>522</v>
      </c>
      <c r="D187" s="192" t="s">
        <v>182</v>
      </c>
      <c r="E187" s="193" t="s">
        <v>3832</v>
      </c>
      <c r="F187" s="194" t="s">
        <v>3833</v>
      </c>
      <c r="G187" s="195" t="s">
        <v>3005</v>
      </c>
      <c r="H187" s="196">
        <v>1</v>
      </c>
      <c r="I187" s="197"/>
      <c r="J187" s="198">
        <f>ROUND(I187*H187,2)</f>
        <v>0</v>
      </c>
      <c r="K187" s="194" t="s">
        <v>23</v>
      </c>
      <c r="L187" s="61"/>
      <c r="M187" s="199" t="s">
        <v>23</v>
      </c>
      <c r="N187" s="200" t="s">
        <v>43</v>
      </c>
      <c r="O187" s="42"/>
      <c r="P187" s="201">
        <f>O187*H187</f>
        <v>0</v>
      </c>
      <c r="Q187" s="201">
        <v>0</v>
      </c>
      <c r="R187" s="201">
        <f>Q187*H187</f>
        <v>0</v>
      </c>
      <c r="S187" s="201">
        <v>0</v>
      </c>
      <c r="T187" s="202">
        <f>S187*H187</f>
        <v>0</v>
      </c>
      <c r="AR187" s="24" t="s">
        <v>187</v>
      </c>
      <c r="AT187" s="24" t="s">
        <v>182</v>
      </c>
      <c r="AU187" s="24" t="s">
        <v>79</v>
      </c>
      <c r="AY187" s="24" t="s">
        <v>180</v>
      </c>
      <c r="BE187" s="203">
        <f>IF(N187="základní",J187,0)</f>
        <v>0</v>
      </c>
      <c r="BF187" s="203">
        <f>IF(N187="snížená",J187,0)</f>
        <v>0</v>
      </c>
      <c r="BG187" s="203">
        <f>IF(N187="zákl. přenesená",J187,0)</f>
        <v>0</v>
      </c>
      <c r="BH187" s="203">
        <f>IF(N187="sníž. přenesená",J187,0)</f>
        <v>0</v>
      </c>
      <c r="BI187" s="203">
        <f>IF(N187="nulová",J187,0)</f>
        <v>0</v>
      </c>
      <c r="BJ187" s="24" t="s">
        <v>79</v>
      </c>
      <c r="BK187" s="203">
        <f>ROUND(I187*H187,2)</f>
        <v>0</v>
      </c>
      <c r="BL187" s="24" t="s">
        <v>187</v>
      </c>
      <c r="BM187" s="24" t="s">
        <v>3834</v>
      </c>
    </row>
    <row r="188" spans="2:63" s="10" customFormat="1" ht="37.35" customHeight="1">
      <c r="B188" s="176"/>
      <c r="C188" s="177"/>
      <c r="D188" s="178" t="s">
        <v>71</v>
      </c>
      <c r="E188" s="179" t="s">
        <v>3647</v>
      </c>
      <c r="F188" s="179" t="s">
        <v>3648</v>
      </c>
      <c r="G188" s="177"/>
      <c r="H188" s="177"/>
      <c r="I188" s="180"/>
      <c r="J188" s="181">
        <f>BK188</f>
        <v>0</v>
      </c>
      <c r="K188" s="177"/>
      <c r="L188" s="182"/>
      <c r="M188" s="183"/>
      <c r="N188" s="184"/>
      <c r="O188" s="184"/>
      <c r="P188" s="185">
        <f>SUM(P189:P190)</f>
        <v>0</v>
      </c>
      <c r="Q188" s="184"/>
      <c r="R188" s="185">
        <f>SUM(R189:R190)</f>
        <v>0</v>
      </c>
      <c r="S188" s="184"/>
      <c r="T188" s="186">
        <f>SUM(T189:T190)</f>
        <v>0</v>
      </c>
      <c r="AR188" s="187" t="s">
        <v>187</v>
      </c>
      <c r="AT188" s="188" t="s">
        <v>71</v>
      </c>
      <c r="AU188" s="188" t="s">
        <v>72</v>
      </c>
      <c r="AY188" s="187" t="s">
        <v>180</v>
      </c>
      <c r="BK188" s="189">
        <f>SUM(BK189:BK190)</f>
        <v>0</v>
      </c>
    </row>
    <row r="189" spans="2:65" s="1" customFormat="1" ht="25.5" customHeight="1">
      <c r="B189" s="41"/>
      <c r="C189" s="192" t="s">
        <v>528</v>
      </c>
      <c r="D189" s="192" t="s">
        <v>182</v>
      </c>
      <c r="E189" s="193" t="s">
        <v>3835</v>
      </c>
      <c r="F189" s="194" t="s">
        <v>3836</v>
      </c>
      <c r="G189" s="195" t="s">
        <v>3651</v>
      </c>
      <c r="H189" s="196">
        <v>12</v>
      </c>
      <c r="I189" s="197"/>
      <c r="J189" s="198">
        <f>ROUND(I189*H189,2)</f>
        <v>0</v>
      </c>
      <c r="K189" s="194" t="s">
        <v>23</v>
      </c>
      <c r="L189" s="61"/>
      <c r="M189" s="199" t="s">
        <v>23</v>
      </c>
      <c r="N189" s="200" t="s">
        <v>43</v>
      </c>
      <c r="O189" s="42"/>
      <c r="P189" s="201">
        <f>O189*H189</f>
        <v>0</v>
      </c>
      <c r="Q189" s="201">
        <v>0</v>
      </c>
      <c r="R189" s="201">
        <f>Q189*H189</f>
        <v>0</v>
      </c>
      <c r="S189" s="201">
        <v>0</v>
      </c>
      <c r="T189" s="202">
        <f>S189*H189</f>
        <v>0</v>
      </c>
      <c r="AR189" s="24" t="s">
        <v>2127</v>
      </c>
      <c r="AT189" s="24" t="s">
        <v>182</v>
      </c>
      <c r="AU189" s="24" t="s">
        <v>79</v>
      </c>
      <c r="AY189" s="24" t="s">
        <v>180</v>
      </c>
      <c r="BE189" s="203">
        <f>IF(N189="základní",J189,0)</f>
        <v>0</v>
      </c>
      <c r="BF189" s="203">
        <f>IF(N189="snížená",J189,0)</f>
        <v>0</v>
      </c>
      <c r="BG189" s="203">
        <f>IF(N189="zákl. přenesená",J189,0)</f>
        <v>0</v>
      </c>
      <c r="BH189" s="203">
        <f>IF(N189="sníž. přenesená",J189,0)</f>
        <v>0</v>
      </c>
      <c r="BI189" s="203">
        <f>IF(N189="nulová",J189,0)</f>
        <v>0</v>
      </c>
      <c r="BJ189" s="24" t="s">
        <v>79</v>
      </c>
      <c r="BK189" s="203">
        <f>ROUND(I189*H189,2)</f>
        <v>0</v>
      </c>
      <c r="BL189" s="24" t="s">
        <v>2127</v>
      </c>
      <c r="BM189" s="24" t="s">
        <v>3837</v>
      </c>
    </row>
    <row r="190" spans="2:65" s="1" customFormat="1" ht="16.5" customHeight="1">
      <c r="B190" s="41"/>
      <c r="C190" s="192" t="s">
        <v>533</v>
      </c>
      <c r="D190" s="192" t="s">
        <v>182</v>
      </c>
      <c r="E190" s="193" t="s">
        <v>3838</v>
      </c>
      <c r="F190" s="194" t="s">
        <v>3839</v>
      </c>
      <c r="G190" s="195" t="s">
        <v>3651</v>
      </c>
      <c r="H190" s="196">
        <v>16</v>
      </c>
      <c r="I190" s="197"/>
      <c r="J190" s="198">
        <f>ROUND(I190*H190,2)</f>
        <v>0</v>
      </c>
      <c r="K190" s="194" t="s">
        <v>23</v>
      </c>
      <c r="L190" s="61"/>
      <c r="M190" s="199" t="s">
        <v>23</v>
      </c>
      <c r="N190" s="263" t="s">
        <v>43</v>
      </c>
      <c r="O190" s="264"/>
      <c r="P190" s="265">
        <f>O190*H190</f>
        <v>0</v>
      </c>
      <c r="Q190" s="265">
        <v>0</v>
      </c>
      <c r="R190" s="265">
        <f>Q190*H190</f>
        <v>0</v>
      </c>
      <c r="S190" s="265">
        <v>0</v>
      </c>
      <c r="T190" s="266">
        <f>S190*H190</f>
        <v>0</v>
      </c>
      <c r="AR190" s="24" t="s">
        <v>2127</v>
      </c>
      <c r="AT190" s="24" t="s">
        <v>182</v>
      </c>
      <c r="AU190" s="24" t="s">
        <v>79</v>
      </c>
      <c r="AY190" s="24" t="s">
        <v>180</v>
      </c>
      <c r="BE190" s="203">
        <f>IF(N190="základní",J190,0)</f>
        <v>0</v>
      </c>
      <c r="BF190" s="203">
        <f>IF(N190="snížená",J190,0)</f>
        <v>0</v>
      </c>
      <c r="BG190" s="203">
        <f>IF(N190="zákl. přenesená",J190,0)</f>
        <v>0</v>
      </c>
      <c r="BH190" s="203">
        <f>IF(N190="sníž. přenesená",J190,0)</f>
        <v>0</v>
      </c>
      <c r="BI190" s="203">
        <f>IF(N190="nulová",J190,0)</f>
        <v>0</v>
      </c>
      <c r="BJ190" s="24" t="s">
        <v>79</v>
      </c>
      <c r="BK190" s="203">
        <f>ROUND(I190*H190,2)</f>
        <v>0</v>
      </c>
      <c r="BL190" s="24" t="s">
        <v>2127</v>
      </c>
      <c r="BM190" s="24" t="s">
        <v>3840</v>
      </c>
    </row>
    <row r="191" spans="2:12" s="1" customFormat="1" ht="6.95" customHeight="1">
      <c r="B191" s="56"/>
      <c r="C191" s="57"/>
      <c r="D191" s="57"/>
      <c r="E191" s="57"/>
      <c r="F191" s="57"/>
      <c r="G191" s="57"/>
      <c r="H191" s="57"/>
      <c r="I191" s="139"/>
      <c r="J191" s="57"/>
      <c r="K191" s="57"/>
      <c r="L191" s="61"/>
    </row>
  </sheetData>
  <sheetProtection algorithmName="SHA-512" hashValue="JPOc4/Wgfuyufh00tt4EDS2bJO9KD+vUN7wl05pQi6UJFT8wboEzz17b4IWAL7IWy1rRg9XkJaRL1aRRCHAekw==" saltValue="V191euHT1DnZZU60lpvWzBKfi31PJwVETXVi+1NiSwyJPEV0RD7hb6gmNGYEmSi5MdSJzn5u8RQ4YfmBhJb6RA==" spinCount="100000" sheet="1" objects="1" scenarios="1" formatColumns="0" formatRows="0" autoFilter="0"/>
  <autoFilter ref="C83:K190"/>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124</v>
      </c>
      <c r="G1" s="397" t="s">
        <v>125</v>
      </c>
      <c r="H1" s="397"/>
      <c r="I1" s="115"/>
      <c r="J1" s="114" t="s">
        <v>126</v>
      </c>
      <c r="K1" s="113" t="s">
        <v>127</v>
      </c>
      <c r="L1" s="114" t="s">
        <v>128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8"/>
      <c r="M2" s="388"/>
      <c r="N2" s="388"/>
      <c r="O2" s="388"/>
      <c r="P2" s="388"/>
      <c r="Q2" s="388"/>
      <c r="R2" s="388"/>
      <c r="S2" s="388"/>
      <c r="T2" s="388"/>
      <c r="U2" s="388"/>
      <c r="V2" s="388"/>
      <c r="AT2" s="24" t="s">
        <v>117</v>
      </c>
    </row>
    <row r="3" spans="2:46" ht="6.95" customHeight="1">
      <c r="B3" s="25"/>
      <c r="C3" s="26"/>
      <c r="D3" s="26"/>
      <c r="E3" s="26"/>
      <c r="F3" s="26"/>
      <c r="G3" s="26"/>
      <c r="H3" s="26"/>
      <c r="I3" s="116"/>
      <c r="J3" s="26"/>
      <c r="K3" s="27"/>
      <c r="AT3" s="24" t="s">
        <v>81</v>
      </c>
    </row>
    <row r="4" spans="2:46" ht="36.95" customHeight="1">
      <c r="B4" s="28"/>
      <c r="C4" s="29"/>
      <c r="D4" s="30" t="s">
        <v>129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9" t="str">
        <f>'Rekapitulace stavby'!K6</f>
        <v>NÁSTAVBA UČEBEN A STAVEBNÍ ÚPRAVYJÍDELNY A ŠKOLNÍ DRUŽINY ZŠ A MŠ DĚLNICKÁ KARVINÁ</v>
      </c>
      <c r="F7" s="390"/>
      <c r="G7" s="390"/>
      <c r="H7" s="390"/>
      <c r="I7" s="117"/>
      <c r="J7" s="29"/>
      <c r="K7" s="31"/>
    </row>
    <row r="8" spans="2:11" s="1" customFormat="1" ht="13.5">
      <c r="B8" s="41"/>
      <c r="C8" s="42"/>
      <c r="D8" s="37" t="s">
        <v>130</v>
      </c>
      <c r="E8" s="42"/>
      <c r="F8" s="42"/>
      <c r="G8" s="42"/>
      <c r="H8" s="42"/>
      <c r="I8" s="118"/>
      <c r="J8" s="42"/>
      <c r="K8" s="45"/>
    </row>
    <row r="9" spans="2:11" s="1" customFormat="1" ht="36.95" customHeight="1">
      <c r="B9" s="41"/>
      <c r="C9" s="42"/>
      <c r="D9" s="42"/>
      <c r="E9" s="391" t="s">
        <v>3841</v>
      </c>
      <c r="F9" s="392"/>
      <c r="G9" s="392"/>
      <c r="H9" s="392"/>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23</v>
      </c>
      <c r="G11" s="42"/>
      <c r="H11" s="42"/>
      <c r="I11" s="119" t="s">
        <v>22</v>
      </c>
      <c r="J11" s="35" t="s">
        <v>23</v>
      </c>
      <c r="K11" s="45"/>
    </row>
    <row r="12" spans="2:11" s="1" customFormat="1" ht="14.45" customHeight="1">
      <c r="B12" s="41"/>
      <c r="C12" s="42"/>
      <c r="D12" s="37" t="s">
        <v>24</v>
      </c>
      <c r="E12" s="42"/>
      <c r="F12" s="35" t="s">
        <v>2770</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tr">
        <f>IF('Rekapitulace stavby'!AN10="","",'Rekapitulace stavby'!AN10)</f>
        <v/>
      </c>
      <c r="K14" s="45"/>
    </row>
    <row r="15" spans="2:11" s="1" customFormat="1" ht="18" customHeight="1">
      <c r="B15" s="41"/>
      <c r="C15" s="42"/>
      <c r="D15" s="42"/>
      <c r="E15" s="35" t="str">
        <f>IF('Rekapitulace stavby'!E11="","",'Rekapitulace stavby'!E11)</f>
        <v>Statutární město Karviná</v>
      </c>
      <c r="F15" s="42"/>
      <c r="G15" s="42"/>
      <c r="H15" s="42"/>
      <c r="I15" s="119" t="s">
        <v>31</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ATRIS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58" t="s">
        <v>23</v>
      </c>
      <c r="F24" s="358"/>
      <c r="G24" s="358"/>
      <c r="H24" s="35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ROUND(SUM(BE77:BE115),2)</f>
        <v>0</v>
      </c>
      <c r="G30" s="42"/>
      <c r="H30" s="42"/>
      <c r="I30" s="131">
        <v>0.21</v>
      </c>
      <c r="J30" s="130">
        <f>ROUND(ROUND((SUM(BE77:BE115)),2)*I30,2)</f>
        <v>0</v>
      </c>
      <c r="K30" s="45"/>
    </row>
    <row r="31" spans="2:11" s="1" customFormat="1" ht="14.45" customHeight="1">
      <c r="B31" s="41"/>
      <c r="C31" s="42"/>
      <c r="D31" s="42"/>
      <c r="E31" s="49" t="s">
        <v>44</v>
      </c>
      <c r="F31" s="130">
        <f>ROUND(SUM(BF77:BF115),2)</f>
        <v>0</v>
      </c>
      <c r="G31" s="42"/>
      <c r="H31" s="42"/>
      <c r="I31" s="131">
        <v>0.15</v>
      </c>
      <c r="J31" s="130">
        <f>ROUND(ROUND((SUM(BF77:BF115)),2)*I31,2)</f>
        <v>0</v>
      </c>
      <c r="K31" s="45"/>
    </row>
    <row r="32" spans="2:11" s="1" customFormat="1" ht="14.45" customHeight="1" hidden="1">
      <c r="B32" s="41"/>
      <c r="C32" s="42"/>
      <c r="D32" s="42"/>
      <c r="E32" s="49" t="s">
        <v>45</v>
      </c>
      <c r="F32" s="130">
        <f>ROUND(SUM(BG77:BG115),2)</f>
        <v>0</v>
      </c>
      <c r="G32" s="42"/>
      <c r="H32" s="42"/>
      <c r="I32" s="131">
        <v>0.21</v>
      </c>
      <c r="J32" s="130">
        <v>0</v>
      </c>
      <c r="K32" s="45"/>
    </row>
    <row r="33" spans="2:11" s="1" customFormat="1" ht="14.45" customHeight="1" hidden="1">
      <c r="B33" s="41"/>
      <c r="C33" s="42"/>
      <c r="D33" s="42"/>
      <c r="E33" s="49" t="s">
        <v>46</v>
      </c>
      <c r="F33" s="130">
        <f>ROUND(SUM(BH77:BH115),2)</f>
        <v>0</v>
      </c>
      <c r="G33" s="42"/>
      <c r="H33" s="42"/>
      <c r="I33" s="131">
        <v>0.15</v>
      </c>
      <c r="J33" s="130">
        <v>0</v>
      </c>
      <c r="K33" s="45"/>
    </row>
    <row r="34" spans="2:11" s="1" customFormat="1" ht="14.45" customHeight="1" hidden="1">
      <c r="B34" s="41"/>
      <c r="C34" s="42"/>
      <c r="D34" s="42"/>
      <c r="E34" s="49" t="s">
        <v>47</v>
      </c>
      <c r="F34" s="130">
        <f>ROUND(SUM(BI77:BI115),2)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132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9" t="str">
        <f>E7</f>
        <v>NÁSTAVBA UČEBEN A STAVEBNÍ ÚPRAVYJÍDELNY A ŠKOLNÍ DRUŽINY ZŠ A MŠ DĚLNICKÁ KARVINÁ</v>
      </c>
      <c r="F45" s="390"/>
      <c r="G45" s="390"/>
      <c r="H45" s="390"/>
      <c r="I45" s="118"/>
      <c r="J45" s="42"/>
      <c r="K45" s="45"/>
    </row>
    <row r="46" spans="2:11" s="1" customFormat="1" ht="14.45" customHeight="1">
      <c r="B46" s="41"/>
      <c r="C46" s="37" t="s">
        <v>130</v>
      </c>
      <c r="D46" s="42"/>
      <c r="E46" s="42"/>
      <c r="F46" s="42"/>
      <c r="G46" s="42"/>
      <c r="H46" s="42"/>
      <c r="I46" s="118"/>
      <c r="J46" s="42"/>
      <c r="K46" s="45"/>
    </row>
    <row r="47" spans="2:11" s="1" customFormat="1" ht="17.25" customHeight="1">
      <c r="B47" s="41"/>
      <c r="C47" s="42"/>
      <c r="D47" s="42"/>
      <c r="E47" s="391" t="str">
        <f>E9</f>
        <v xml:space="preserve">014 - Slaboproud - domácí rozhlas </v>
      </c>
      <c r="F47" s="392"/>
      <c r="G47" s="392"/>
      <c r="H47" s="392"/>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 xml:space="preserve"> </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8" t="str">
        <f>E21</f>
        <v>ATRIS s.r.o.</v>
      </c>
      <c r="K51" s="45"/>
    </row>
    <row r="52" spans="2:11" s="1" customFormat="1" ht="14.45" customHeight="1">
      <c r="B52" s="41"/>
      <c r="C52" s="37" t="s">
        <v>32</v>
      </c>
      <c r="D52" s="42"/>
      <c r="E52" s="42"/>
      <c r="F52" s="35" t="str">
        <f>IF(E18="","",E18)</f>
        <v/>
      </c>
      <c r="G52" s="42"/>
      <c r="H52" s="42"/>
      <c r="I52" s="118"/>
      <c r="J52" s="393"/>
      <c r="K52" s="45"/>
    </row>
    <row r="53" spans="2:11" s="1" customFormat="1" ht="10.35" customHeight="1">
      <c r="B53" s="41"/>
      <c r="C53" s="42"/>
      <c r="D53" s="42"/>
      <c r="E53" s="42"/>
      <c r="F53" s="42"/>
      <c r="G53" s="42"/>
      <c r="H53" s="42"/>
      <c r="I53" s="118"/>
      <c r="J53" s="42"/>
      <c r="K53" s="45"/>
    </row>
    <row r="54" spans="2:11" s="1" customFormat="1" ht="29.25" customHeight="1">
      <c r="B54" s="41"/>
      <c r="C54" s="144" t="s">
        <v>133</v>
      </c>
      <c r="D54" s="132"/>
      <c r="E54" s="132"/>
      <c r="F54" s="132"/>
      <c r="G54" s="132"/>
      <c r="H54" s="132"/>
      <c r="I54" s="145"/>
      <c r="J54" s="146" t="s">
        <v>134</v>
      </c>
      <c r="K54" s="147"/>
    </row>
    <row r="55" spans="2:11" s="1" customFormat="1" ht="10.35" customHeight="1">
      <c r="B55" s="41"/>
      <c r="C55" s="42"/>
      <c r="D55" s="42"/>
      <c r="E55" s="42"/>
      <c r="F55" s="42"/>
      <c r="G55" s="42"/>
      <c r="H55" s="42"/>
      <c r="I55" s="118"/>
      <c r="J55" s="42"/>
      <c r="K55" s="45"/>
    </row>
    <row r="56" spans="2:47" s="1" customFormat="1" ht="29.25" customHeight="1">
      <c r="B56" s="41"/>
      <c r="C56" s="148" t="s">
        <v>135</v>
      </c>
      <c r="D56" s="42"/>
      <c r="E56" s="42"/>
      <c r="F56" s="42"/>
      <c r="G56" s="42"/>
      <c r="H56" s="42"/>
      <c r="I56" s="118"/>
      <c r="J56" s="128">
        <f>J77</f>
        <v>0</v>
      </c>
      <c r="K56" s="45"/>
      <c r="AU56" s="24" t="s">
        <v>136</v>
      </c>
    </row>
    <row r="57" spans="2:11" s="7" customFormat="1" ht="24.95" customHeight="1">
      <c r="B57" s="149"/>
      <c r="C57" s="150"/>
      <c r="D57" s="151" t="s">
        <v>3224</v>
      </c>
      <c r="E57" s="152"/>
      <c r="F57" s="152"/>
      <c r="G57" s="152"/>
      <c r="H57" s="152"/>
      <c r="I57" s="153"/>
      <c r="J57" s="154">
        <f>J78</f>
        <v>0</v>
      </c>
      <c r="K57" s="155"/>
    </row>
    <row r="58" spans="2:11" s="1" customFormat="1" ht="21.75" customHeight="1">
      <c r="B58" s="41"/>
      <c r="C58" s="42"/>
      <c r="D58" s="42"/>
      <c r="E58" s="42"/>
      <c r="F58" s="42"/>
      <c r="G58" s="42"/>
      <c r="H58" s="42"/>
      <c r="I58" s="118"/>
      <c r="J58" s="42"/>
      <c r="K58" s="45"/>
    </row>
    <row r="59" spans="2:11" s="1" customFormat="1" ht="6.95" customHeight="1">
      <c r="B59" s="56"/>
      <c r="C59" s="57"/>
      <c r="D59" s="57"/>
      <c r="E59" s="57"/>
      <c r="F59" s="57"/>
      <c r="G59" s="57"/>
      <c r="H59" s="57"/>
      <c r="I59" s="139"/>
      <c r="J59" s="57"/>
      <c r="K59" s="58"/>
    </row>
    <row r="63" spans="2:12" s="1" customFormat="1" ht="6.95" customHeight="1">
      <c r="B63" s="59"/>
      <c r="C63" s="60"/>
      <c r="D63" s="60"/>
      <c r="E63" s="60"/>
      <c r="F63" s="60"/>
      <c r="G63" s="60"/>
      <c r="H63" s="60"/>
      <c r="I63" s="142"/>
      <c r="J63" s="60"/>
      <c r="K63" s="60"/>
      <c r="L63" s="61"/>
    </row>
    <row r="64" spans="2:12" s="1" customFormat="1" ht="36.95" customHeight="1">
      <c r="B64" s="41"/>
      <c r="C64" s="62" t="s">
        <v>164</v>
      </c>
      <c r="D64" s="63"/>
      <c r="E64" s="63"/>
      <c r="F64" s="63"/>
      <c r="G64" s="63"/>
      <c r="H64" s="63"/>
      <c r="I64" s="163"/>
      <c r="J64" s="63"/>
      <c r="K64" s="63"/>
      <c r="L64" s="61"/>
    </row>
    <row r="65" spans="2:12" s="1" customFormat="1" ht="6.95" customHeight="1">
      <c r="B65" s="41"/>
      <c r="C65" s="63"/>
      <c r="D65" s="63"/>
      <c r="E65" s="63"/>
      <c r="F65" s="63"/>
      <c r="G65" s="63"/>
      <c r="H65" s="63"/>
      <c r="I65" s="163"/>
      <c r="J65" s="63"/>
      <c r="K65" s="63"/>
      <c r="L65" s="61"/>
    </row>
    <row r="66" spans="2:12" s="1" customFormat="1" ht="14.45" customHeight="1">
      <c r="B66" s="41"/>
      <c r="C66" s="65" t="s">
        <v>18</v>
      </c>
      <c r="D66" s="63"/>
      <c r="E66" s="63"/>
      <c r="F66" s="63"/>
      <c r="G66" s="63"/>
      <c r="H66" s="63"/>
      <c r="I66" s="163"/>
      <c r="J66" s="63"/>
      <c r="K66" s="63"/>
      <c r="L66" s="61"/>
    </row>
    <row r="67" spans="2:12" s="1" customFormat="1" ht="16.5" customHeight="1">
      <c r="B67" s="41"/>
      <c r="C67" s="63"/>
      <c r="D67" s="63"/>
      <c r="E67" s="394" t="str">
        <f>E7</f>
        <v>NÁSTAVBA UČEBEN A STAVEBNÍ ÚPRAVYJÍDELNY A ŠKOLNÍ DRUŽINY ZŠ A MŠ DĚLNICKÁ KARVINÁ</v>
      </c>
      <c r="F67" s="395"/>
      <c r="G67" s="395"/>
      <c r="H67" s="395"/>
      <c r="I67" s="163"/>
      <c r="J67" s="63"/>
      <c r="K67" s="63"/>
      <c r="L67" s="61"/>
    </row>
    <row r="68" spans="2:12" s="1" customFormat="1" ht="14.45" customHeight="1">
      <c r="B68" s="41"/>
      <c r="C68" s="65" t="s">
        <v>130</v>
      </c>
      <c r="D68" s="63"/>
      <c r="E68" s="63"/>
      <c r="F68" s="63"/>
      <c r="G68" s="63"/>
      <c r="H68" s="63"/>
      <c r="I68" s="163"/>
      <c r="J68" s="63"/>
      <c r="K68" s="63"/>
      <c r="L68" s="61"/>
    </row>
    <row r="69" spans="2:12" s="1" customFormat="1" ht="17.25" customHeight="1">
      <c r="B69" s="41"/>
      <c r="C69" s="63"/>
      <c r="D69" s="63"/>
      <c r="E69" s="369" t="str">
        <f>E9</f>
        <v xml:space="preserve">014 - Slaboproud - domácí rozhlas </v>
      </c>
      <c r="F69" s="396"/>
      <c r="G69" s="396"/>
      <c r="H69" s="396"/>
      <c r="I69" s="163"/>
      <c r="J69" s="63"/>
      <c r="K69" s="63"/>
      <c r="L69" s="61"/>
    </row>
    <row r="70" spans="2:12" s="1" customFormat="1" ht="6.95" customHeight="1">
      <c r="B70" s="41"/>
      <c r="C70" s="63"/>
      <c r="D70" s="63"/>
      <c r="E70" s="63"/>
      <c r="F70" s="63"/>
      <c r="G70" s="63"/>
      <c r="H70" s="63"/>
      <c r="I70" s="163"/>
      <c r="J70" s="63"/>
      <c r="K70" s="63"/>
      <c r="L70" s="61"/>
    </row>
    <row r="71" spans="2:12" s="1" customFormat="1" ht="18" customHeight="1">
      <c r="B71" s="41"/>
      <c r="C71" s="65" t="s">
        <v>24</v>
      </c>
      <c r="D71" s="63"/>
      <c r="E71" s="63"/>
      <c r="F71" s="164" t="str">
        <f>F12</f>
        <v xml:space="preserve"> </v>
      </c>
      <c r="G71" s="63"/>
      <c r="H71" s="63"/>
      <c r="I71" s="165" t="s">
        <v>26</v>
      </c>
      <c r="J71" s="73" t="str">
        <f>IF(J12="","",J12)</f>
        <v>14. 4. 2017</v>
      </c>
      <c r="K71" s="63"/>
      <c r="L71" s="61"/>
    </row>
    <row r="72" spans="2:12" s="1" customFormat="1" ht="6.95" customHeight="1">
      <c r="B72" s="41"/>
      <c r="C72" s="63"/>
      <c r="D72" s="63"/>
      <c r="E72" s="63"/>
      <c r="F72" s="63"/>
      <c r="G72" s="63"/>
      <c r="H72" s="63"/>
      <c r="I72" s="163"/>
      <c r="J72" s="63"/>
      <c r="K72" s="63"/>
      <c r="L72" s="61"/>
    </row>
    <row r="73" spans="2:12" s="1" customFormat="1" ht="13.5">
      <c r="B73" s="41"/>
      <c r="C73" s="65" t="s">
        <v>28</v>
      </c>
      <c r="D73" s="63"/>
      <c r="E73" s="63"/>
      <c r="F73" s="164" t="str">
        <f>E15</f>
        <v>Statutární město Karviná</v>
      </c>
      <c r="G73" s="63"/>
      <c r="H73" s="63"/>
      <c r="I73" s="165" t="s">
        <v>34</v>
      </c>
      <c r="J73" s="164" t="str">
        <f>E21</f>
        <v>ATRIS s.r.o.</v>
      </c>
      <c r="K73" s="63"/>
      <c r="L73" s="61"/>
    </row>
    <row r="74" spans="2:12" s="1" customFormat="1" ht="14.45" customHeight="1">
      <c r="B74" s="41"/>
      <c r="C74" s="65" t="s">
        <v>32</v>
      </c>
      <c r="D74" s="63"/>
      <c r="E74" s="63"/>
      <c r="F74" s="164" t="str">
        <f>IF(E18="","",E18)</f>
        <v/>
      </c>
      <c r="G74" s="63"/>
      <c r="H74" s="63"/>
      <c r="I74" s="163"/>
      <c r="J74" s="63"/>
      <c r="K74" s="63"/>
      <c r="L74" s="61"/>
    </row>
    <row r="75" spans="2:12" s="1" customFormat="1" ht="10.35" customHeight="1">
      <c r="B75" s="41"/>
      <c r="C75" s="63"/>
      <c r="D75" s="63"/>
      <c r="E75" s="63"/>
      <c r="F75" s="63"/>
      <c r="G75" s="63"/>
      <c r="H75" s="63"/>
      <c r="I75" s="163"/>
      <c r="J75" s="63"/>
      <c r="K75" s="63"/>
      <c r="L75" s="61"/>
    </row>
    <row r="76" spans="2:20" s="9" customFormat="1" ht="29.25" customHeight="1">
      <c r="B76" s="166"/>
      <c r="C76" s="167" t="s">
        <v>165</v>
      </c>
      <c r="D76" s="168" t="s">
        <v>57</v>
      </c>
      <c r="E76" s="168" t="s">
        <v>53</v>
      </c>
      <c r="F76" s="168" t="s">
        <v>166</v>
      </c>
      <c r="G76" s="168" t="s">
        <v>167</v>
      </c>
      <c r="H76" s="168" t="s">
        <v>168</v>
      </c>
      <c r="I76" s="169" t="s">
        <v>169</v>
      </c>
      <c r="J76" s="168" t="s">
        <v>134</v>
      </c>
      <c r="K76" s="170" t="s">
        <v>170</v>
      </c>
      <c r="L76" s="171"/>
      <c r="M76" s="81" t="s">
        <v>171</v>
      </c>
      <c r="N76" s="82" t="s">
        <v>42</v>
      </c>
      <c r="O76" s="82" t="s">
        <v>172</v>
      </c>
      <c r="P76" s="82" t="s">
        <v>173</v>
      </c>
      <c r="Q76" s="82" t="s">
        <v>174</v>
      </c>
      <c r="R76" s="82" t="s">
        <v>175</v>
      </c>
      <c r="S76" s="82" t="s">
        <v>176</v>
      </c>
      <c r="T76" s="83" t="s">
        <v>177</v>
      </c>
    </row>
    <row r="77" spans="2:63" s="1" customFormat="1" ht="29.25" customHeight="1">
      <c r="B77" s="41"/>
      <c r="C77" s="87" t="s">
        <v>135</v>
      </c>
      <c r="D77" s="63"/>
      <c r="E77" s="63"/>
      <c r="F77" s="63"/>
      <c r="G77" s="63"/>
      <c r="H77" s="63"/>
      <c r="I77" s="163"/>
      <c r="J77" s="172">
        <f>BK77</f>
        <v>0</v>
      </c>
      <c r="K77" s="63"/>
      <c r="L77" s="61"/>
      <c r="M77" s="84"/>
      <c r="N77" s="85"/>
      <c r="O77" s="85"/>
      <c r="P77" s="173">
        <f>P78</f>
        <v>0</v>
      </c>
      <c r="Q77" s="85"/>
      <c r="R77" s="173">
        <f>R78</f>
        <v>0</v>
      </c>
      <c r="S77" s="85"/>
      <c r="T77" s="174">
        <f>T78</f>
        <v>0</v>
      </c>
      <c r="AT77" s="24" t="s">
        <v>71</v>
      </c>
      <c r="AU77" s="24" t="s">
        <v>136</v>
      </c>
      <c r="BK77" s="175">
        <f>BK78</f>
        <v>0</v>
      </c>
    </row>
    <row r="78" spans="2:63" s="10" customFormat="1" ht="37.35" customHeight="1">
      <c r="B78" s="176"/>
      <c r="C78" s="177"/>
      <c r="D78" s="178" t="s">
        <v>71</v>
      </c>
      <c r="E78" s="179" t="s">
        <v>505</v>
      </c>
      <c r="F78" s="179" t="s">
        <v>3238</v>
      </c>
      <c r="G78" s="177"/>
      <c r="H78" s="177"/>
      <c r="I78" s="180"/>
      <c r="J78" s="181">
        <f>BK78</f>
        <v>0</v>
      </c>
      <c r="K78" s="177"/>
      <c r="L78" s="182"/>
      <c r="M78" s="183"/>
      <c r="N78" s="184"/>
      <c r="O78" s="184"/>
      <c r="P78" s="185">
        <f>SUM(P79:P115)</f>
        <v>0</v>
      </c>
      <c r="Q78" s="184"/>
      <c r="R78" s="185">
        <f>SUM(R79:R115)</f>
        <v>0</v>
      </c>
      <c r="S78" s="184"/>
      <c r="T78" s="186">
        <f>SUM(T79:T115)</f>
        <v>0</v>
      </c>
      <c r="AR78" s="187" t="s">
        <v>195</v>
      </c>
      <c r="AT78" s="188" t="s">
        <v>71</v>
      </c>
      <c r="AU78" s="188" t="s">
        <v>72</v>
      </c>
      <c r="AY78" s="187" t="s">
        <v>180</v>
      </c>
      <c r="BK78" s="189">
        <f>SUM(BK79:BK115)</f>
        <v>0</v>
      </c>
    </row>
    <row r="79" spans="2:65" s="1" customFormat="1" ht="16.5" customHeight="1">
      <c r="B79" s="41"/>
      <c r="C79" s="192" t="s">
        <v>79</v>
      </c>
      <c r="D79" s="192" t="s">
        <v>182</v>
      </c>
      <c r="E79" s="193" t="s">
        <v>3842</v>
      </c>
      <c r="F79" s="194" t="s">
        <v>3843</v>
      </c>
      <c r="G79" s="195" t="s">
        <v>671</v>
      </c>
      <c r="H79" s="196">
        <v>1</v>
      </c>
      <c r="I79" s="197"/>
      <c r="J79" s="198">
        <f>ROUND(I79*H79,2)</f>
        <v>0</v>
      </c>
      <c r="K79" s="194" t="s">
        <v>23</v>
      </c>
      <c r="L79" s="61"/>
      <c r="M79" s="199" t="s">
        <v>23</v>
      </c>
      <c r="N79" s="200" t="s">
        <v>43</v>
      </c>
      <c r="O79" s="42"/>
      <c r="P79" s="201">
        <f>O79*H79</f>
        <v>0</v>
      </c>
      <c r="Q79" s="201">
        <v>0</v>
      </c>
      <c r="R79" s="201">
        <f>Q79*H79</f>
        <v>0</v>
      </c>
      <c r="S79" s="201">
        <v>0</v>
      </c>
      <c r="T79" s="202">
        <f>S79*H79</f>
        <v>0</v>
      </c>
      <c r="AR79" s="24" t="s">
        <v>559</v>
      </c>
      <c r="AT79" s="24" t="s">
        <v>182</v>
      </c>
      <c r="AU79" s="24" t="s">
        <v>79</v>
      </c>
      <c r="AY79" s="24" t="s">
        <v>180</v>
      </c>
      <c r="BE79" s="203">
        <f>IF(N79="základní",J79,0)</f>
        <v>0</v>
      </c>
      <c r="BF79" s="203">
        <f>IF(N79="snížená",J79,0)</f>
        <v>0</v>
      </c>
      <c r="BG79" s="203">
        <f>IF(N79="zákl. přenesená",J79,0)</f>
        <v>0</v>
      </c>
      <c r="BH79" s="203">
        <f>IF(N79="sníž. přenesená",J79,0)</f>
        <v>0</v>
      </c>
      <c r="BI79" s="203">
        <f>IF(N79="nulová",J79,0)</f>
        <v>0</v>
      </c>
      <c r="BJ79" s="24" t="s">
        <v>79</v>
      </c>
      <c r="BK79" s="203">
        <f>ROUND(I79*H79,2)</f>
        <v>0</v>
      </c>
      <c r="BL79" s="24" t="s">
        <v>559</v>
      </c>
      <c r="BM79" s="24" t="s">
        <v>3844</v>
      </c>
    </row>
    <row r="80" spans="2:47" s="1" customFormat="1" ht="148.5">
      <c r="B80" s="41"/>
      <c r="C80" s="63"/>
      <c r="D80" s="206" t="s">
        <v>509</v>
      </c>
      <c r="E80" s="63"/>
      <c r="F80" s="258" t="s">
        <v>3845</v>
      </c>
      <c r="G80" s="63"/>
      <c r="H80" s="63"/>
      <c r="I80" s="163"/>
      <c r="J80" s="63"/>
      <c r="K80" s="63"/>
      <c r="L80" s="61"/>
      <c r="M80" s="259"/>
      <c r="N80" s="42"/>
      <c r="O80" s="42"/>
      <c r="P80" s="42"/>
      <c r="Q80" s="42"/>
      <c r="R80" s="42"/>
      <c r="S80" s="42"/>
      <c r="T80" s="78"/>
      <c r="AT80" s="24" t="s">
        <v>509</v>
      </c>
      <c r="AU80" s="24" t="s">
        <v>79</v>
      </c>
    </row>
    <row r="81" spans="2:65" s="1" customFormat="1" ht="16.5" customHeight="1">
      <c r="B81" s="41"/>
      <c r="C81" s="192" t="s">
        <v>81</v>
      </c>
      <c r="D81" s="192" t="s">
        <v>182</v>
      </c>
      <c r="E81" s="193" t="s">
        <v>3846</v>
      </c>
      <c r="F81" s="194" t="s">
        <v>3847</v>
      </c>
      <c r="G81" s="195" t="s">
        <v>671</v>
      </c>
      <c r="H81" s="196">
        <v>1</v>
      </c>
      <c r="I81" s="197"/>
      <c r="J81" s="198">
        <f>ROUND(I81*H81,2)</f>
        <v>0</v>
      </c>
      <c r="K81" s="194" t="s">
        <v>23</v>
      </c>
      <c r="L81" s="61"/>
      <c r="M81" s="199" t="s">
        <v>23</v>
      </c>
      <c r="N81" s="200" t="s">
        <v>43</v>
      </c>
      <c r="O81" s="42"/>
      <c r="P81" s="201">
        <f>O81*H81</f>
        <v>0</v>
      </c>
      <c r="Q81" s="201">
        <v>0</v>
      </c>
      <c r="R81" s="201">
        <f>Q81*H81</f>
        <v>0</v>
      </c>
      <c r="S81" s="201">
        <v>0</v>
      </c>
      <c r="T81" s="202">
        <f>S81*H81</f>
        <v>0</v>
      </c>
      <c r="AR81" s="24" t="s">
        <v>559</v>
      </c>
      <c r="AT81" s="24" t="s">
        <v>182</v>
      </c>
      <c r="AU81" s="24" t="s">
        <v>79</v>
      </c>
      <c r="AY81" s="24" t="s">
        <v>180</v>
      </c>
      <c r="BE81" s="203">
        <f>IF(N81="základní",J81,0)</f>
        <v>0</v>
      </c>
      <c r="BF81" s="203">
        <f>IF(N81="snížená",J81,0)</f>
        <v>0</v>
      </c>
      <c r="BG81" s="203">
        <f>IF(N81="zákl. přenesená",J81,0)</f>
        <v>0</v>
      </c>
      <c r="BH81" s="203">
        <f>IF(N81="sníž. přenesená",J81,0)</f>
        <v>0</v>
      </c>
      <c r="BI81" s="203">
        <f>IF(N81="nulová",J81,0)</f>
        <v>0</v>
      </c>
      <c r="BJ81" s="24" t="s">
        <v>79</v>
      </c>
      <c r="BK81" s="203">
        <f>ROUND(I81*H81,2)</f>
        <v>0</v>
      </c>
      <c r="BL81" s="24" t="s">
        <v>559</v>
      </c>
      <c r="BM81" s="24" t="s">
        <v>3848</v>
      </c>
    </row>
    <row r="82" spans="2:47" s="1" customFormat="1" ht="94.5">
      <c r="B82" s="41"/>
      <c r="C82" s="63"/>
      <c r="D82" s="206" t="s">
        <v>509</v>
      </c>
      <c r="E82" s="63"/>
      <c r="F82" s="258" t="s">
        <v>3849</v>
      </c>
      <c r="G82" s="63"/>
      <c r="H82" s="63"/>
      <c r="I82" s="163"/>
      <c r="J82" s="63"/>
      <c r="K82" s="63"/>
      <c r="L82" s="61"/>
      <c r="M82" s="259"/>
      <c r="N82" s="42"/>
      <c r="O82" s="42"/>
      <c r="P82" s="42"/>
      <c r="Q82" s="42"/>
      <c r="R82" s="42"/>
      <c r="S82" s="42"/>
      <c r="T82" s="78"/>
      <c r="AT82" s="24" t="s">
        <v>509</v>
      </c>
      <c r="AU82" s="24" t="s">
        <v>79</v>
      </c>
    </row>
    <row r="83" spans="2:65" s="1" customFormat="1" ht="16.5" customHeight="1">
      <c r="B83" s="41"/>
      <c r="C83" s="192" t="s">
        <v>195</v>
      </c>
      <c r="D83" s="192" t="s">
        <v>182</v>
      </c>
      <c r="E83" s="193" t="s">
        <v>3850</v>
      </c>
      <c r="F83" s="194" t="s">
        <v>3851</v>
      </c>
      <c r="G83" s="195" t="s">
        <v>671</v>
      </c>
      <c r="H83" s="196">
        <v>2</v>
      </c>
      <c r="I83" s="197"/>
      <c r="J83" s="198">
        <f>ROUND(I83*H83,2)</f>
        <v>0</v>
      </c>
      <c r="K83" s="194" t="s">
        <v>23</v>
      </c>
      <c r="L83" s="61"/>
      <c r="M83" s="199" t="s">
        <v>23</v>
      </c>
      <c r="N83" s="200" t="s">
        <v>43</v>
      </c>
      <c r="O83" s="42"/>
      <c r="P83" s="201">
        <f>O83*H83</f>
        <v>0</v>
      </c>
      <c r="Q83" s="201">
        <v>0</v>
      </c>
      <c r="R83" s="201">
        <f>Q83*H83</f>
        <v>0</v>
      </c>
      <c r="S83" s="201">
        <v>0</v>
      </c>
      <c r="T83" s="202">
        <f>S83*H83</f>
        <v>0</v>
      </c>
      <c r="AR83" s="24" t="s">
        <v>559</v>
      </c>
      <c r="AT83" s="24" t="s">
        <v>182</v>
      </c>
      <c r="AU83" s="24" t="s">
        <v>79</v>
      </c>
      <c r="AY83" s="24" t="s">
        <v>180</v>
      </c>
      <c r="BE83" s="203">
        <f>IF(N83="základní",J83,0)</f>
        <v>0</v>
      </c>
      <c r="BF83" s="203">
        <f>IF(N83="snížená",J83,0)</f>
        <v>0</v>
      </c>
      <c r="BG83" s="203">
        <f>IF(N83="zákl. přenesená",J83,0)</f>
        <v>0</v>
      </c>
      <c r="BH83" s="203">
        <f>IF(N83="sníž. přenesená",J83,0)</f>
        <v>0</v>
      </c>
      <c r="BI83" s="203">
        <f>IF(N83="nulová",J83,0)</f>
        <v>0</v>
      </c>
      <c r="BJ83" s="24" t="s">
        <v>79</v>
      </c>
      <c r="BK83" s="203">
        <f>ROUND(I83*H83,2)</f>
        <v>0</v>
      </c>
      <c r="BL83" s="24" t="s">
        <v>559</v>
      </c>
      <c r="BM83" s="24" t="s">
        <v>3852</v>
      </c>
    </row>
    <row r="84" spans="2:47" s="1" customFormat="1" ht="54">
      <c r="B84" s="41"/>
      <c r="C84" s="63"/>
      <c r="D84" s="206" t="s">
        <v>509</v>
      </c>
      <c r="E84" s="63"/>
      <c r="F84" s="258" t="s">
        <v>3853</v>
      </c>
      <c r="G84" s="63"/>
      <c r="H84" s="63"/>
      <c r="I84" s="163"/>
      <c r="J84" s="63"/>
      <c r="K84" s="63"/>
      <c r="L84" s="61"/>
      <c r="M84" s="259"/>
      <c r="N84" s="42"/>
      <c r="O84" s="42"/>
      <c r="P84" s="42"/>
      <c r="Q84" s="42"/>
      <c r="R84" s="42"/>
      <c r="S84" s="42"/>
      <c r="T84" s="78"/>
      <c r="AT84" s="24" t="s">
        <v>509</v>
      </c>
      <c r="AU84" s="24" t="s">
        <v>79</v>
      </c>
    </row>
    <row r="85" spans="2:65" s="1" customFormat="1" ht="16.5" customHeight="1">
      <c r="B85" s="41"/>
      <c r="C85" s="192" t="s">
        <v>187</v>
      </c>
      <c r="D85" s="192" t="s">
        <v>182</v>
      </c>
      <c r="E85" s="193" t="s">
        <v>3854</v>
      </c>
      <c r="F85" s="194" t="s">
        <v>3855</v>
      </c>
      <c r="G85" s="195" t="s">
        <v>671</v>
      </c>
      <c r="H85" s="196">
        <v>1</v>
      </c>
      <c r="I85" s="197"/>
      <c r="J85" s="198">
        <f>ROUND(I85*H85,2)</f>
        <v>0</v>
      </c>
      <c r="K85" s="194" t="s">
        <v>23</v>
      </c>
      <c r="L85" s="61"/>
      <c r="M85" s="199" t="s">
        <v>23</v>
      </c>
      <c r="N85" s="200" t="s">
        <v>43</v>
      </c>
      <c r="O85" s="42"/>
      <c r="P85" s="201">
        <f>O85*H85</f>
        <v>0</v>
      </c>
      <c r="Q85" s="201">
        <v>0</v>
      </c>
      <c r="R85" s="201">
        <f>Q85*H85</f>
        <v>0</v>
      </c>
      <c r="S85" s="201">
        <v>0</v>
      </c>
      <c r="T85" s="202">
        <f>S85*H85</f>
        <v>0</v>
      </c>
      <c r="AR85" s="24" t="s">
        <v>559</v>
      </c>
      <c r="AT85" s="24" t="s">
        <v>182</v>
      </c>
      <c r="AU85" s="24" t="s">
        <v>79</v>
      </c>
      <c r="AY85" s="24" t="s">
        <v>180</v>
      </c>
      <c r="BE85" s="203">
        <f>IF(N85="základní",J85,0)</f>
        <v>0</v>
      </c>
      <c r="BF85" s="203">
        <f>IF(N85="snížená",J85,0)</f>
        <v>0</v>
      </c>
      <c r="BG85" s="203">
        <f>IF(N85="zákl. přenesená",J85,0)</f>
        <v>0</v>
      </c>
      <c r="BH85" s="203">
        <f>IF(N85="sníž. přenesená",J85,0)</f>
        <v>0</v>
      </c>
      <c r="BI85" s="203">
        <f>IF(N85="nulová",J85,0)</f>
        <v>0</v>
      </c>
      <c r="BJ85" s="24" t="s">
        <v>79</v>
      </c>
      <c r="BK85" s="203">
        <f>ROUND(I85*H85,2)</f>
        <v>0</v>
      </c>
      <c r="BL85" s="24" t="s">
        <v>559</v>
      </c>
      <c r="BM85" s="24" t="s">
        <v>3856</v>
      </c>
    </row>
    <row r="86" spans="2:47" s="1" customFormat="1" ht="40.5">
      <c r="B86" s="41"/>
      <c r="C86" s="63"/>
      <c r="D86" s="206" t="s">
        <v>509</v>
      </c>
      <c r="E86" s="63"/>
      <c r="F86" s="258" t="s">
        <v>3857</v>
      </c>
      <c r="G86" s="63"/>
      <c r="H86" s="63"/>
      <c r="I86" s="163"/>
      <c r="J86" s="63"/>
      <c r="K86" s="63"/>
      <c r="L86" s="61"/>
      <c r="M86" s="259"/>
      <c r="N86" s="42"/>
      <c r="O86" s="42"/>
      <c r="P86" s="42"/>
      <c r="Q86" s="42"/>
      <c r="R86" s="42"/>
      <c r="S86" s="42"/>
      <c r="T86" s="78"/>
      <c r="AT86" s="24" t="s">
        <v>509</v>
      </c>
      <c r="AU86" s="24" t="s">
        <v>79</v>
      </c>
    </row>
    <row r="87" spans="2:65" s="1" customFormat="1" ht="16.5" customHeight="1">
      <c r="B87" s="41"/>
      <c r="C87" s="192" t="s">
        <v>203</v>
      </c>
      <c r="D87" s="192" t="s">
        <v>182</v>
      </c>
      <c r="E87" s="193" t="s">
        <v>3858</v>
      </c>
      <c r="F87" s="194" t="s">
        <v>3859</v>
      </c>
      <c r="G87" s="195" t="s">
        <v>671</v>
      </c>
      <c r="H87" s="196">
        <v>1</v>
      </c>
      <c r="I87" s="197"/>
      <c r="J87" s="198">
        <f>ROUND(I87*H87,2)</f>
        <v>0</v>
      </c>
      <c r="K87" s="194" t="s">
        <v>23</v>
      </c>
      <c r="L87" s="61"/>
      <c r="M87" s="199" t="s">
        <v>23</v>
      </c>
      <c r="N87" s="200" t="s">
        <v>43</v>
      </c>
      <c r="O87" s="42"/>
      <c r="P87" s="201">
        <f>O87*H87</f>
        <v>0</v>
      </c>
      <c r="Q87" s="201">
        <v>0</v>
      </c>
      <c r="R87" s="201">
        <f>Q87*H87</f>
        <v>0</v>
      </c>
      <c r="S87" s="201">
        <v>0</v>
      </c>
      <c r="T87" s="202">
        <f>S87*H87</f>
        <v>0</v>
      </c>
      <c r="AR87" s="24" t="s">
        <v>559</v>
      </c>
      <c r="AT87" s="24" t="s">
        <v>182</v>
      </c>
      <c r="AU87" s="24" t="s">
        <v>79</v>
      </c>
      <c r="AY87" s="24" t="s">
        <v>180</v>
      </c>
      <c r="BE87" s="203">
        <f>IF(N87="základní",J87,0)</f>
        <v>0</v>
      </c>
      <c r="BF87" s="203">
        <f>IF(N87="snížená",J87,0)</f>
        <v>0</v>
      </c>
      <c r="BG87" s="203">
        <f>IF(N87="zákl. přenesená",J87,0)</f>
        <v>0</v>
      </c>
      <c r="BH87" s="203">
        <f>IF(N87="sníž. přenesená",J87,0)</f>
        <v>0</v>
      </c>
      <c r="BI87" s="203">
        <f>IF(N87="nulová",J87,0)</f>
        <v>0</v>
      </c>
      <c r="BJ87" s="24" t="s">
        <v>79</v>
      </c>
      <c r="BK87" s="203">
        <f>ROUND(I87*H87,2)</f>
        <v>0</v>
      </c>
      <c r="BL87" s="24" t="s">
        <v>559</v>
      </c>
      <c r="BM87" s="24" t="s">
        <v>3860</v>
      </c>
    </row>
    <row r="88" spans="2:47" s="1" customFormat="1" ht="67.5">
      <c r="B88" s="41"/>
      <c r="C88" s="63"/>
      <c r="D88" s="206" t="s">
        <v>509</v>
      </c>
      <c r="E88" s="63"/>
      <c r="F88" s="258" t="s">
        <v>3861</v>
      </c>
      <c r="G88" s="63"/>
      <c r="H88" s="63"/>
      <c r="I88" s="163"/>
      <c r="J88" s="63"/>
      <c r="K88" s="63"/>
      <c r="L88" s="61"/>
      <c r="M88" s="259"/>
      <c r="N88" s="42"/>
      <c r="O88" s="42"/>
      <c r="P88" s="42"/>
      <c r="Q88" s="42"/>
      <c r="R88" s="42"/>
      <c r="S88" s="42"/>
      <c r="T88" s="78"/>
      <c r="AT88" s="24" t="s">
        <v>509</v>
      </c>
      <c r="AU88" s="24" t="s">
        <v>79</v>
      </c>
    </row>
    <row r="89" spans="2:65" s="1" customFormat="1" ht="16.5" customHeight="1">
      <c r="B89" s="41"/>
      <c r="C89" s="192" t="s">
        <v>207</v>
      </c>
      <c r="D89" s="192" t="s">
        <v>182</v>
      </c>
      <c r="E89" s="193" t="s">
        <v>3862</v>
      </c>
      <c r="F89" s="194" t="s">
        <v>3863</v>
      </c>
      <c r="G89" s="195" t="s">
        <v>671</v>
      </c>
      <c r="H89" s="196">
        <v>1</v>
      </c>
      <c r="I89" s="197"/>
      <c r="J89" s="198">
        <f>ROUND(I89*H89,2)</f>
        <v>0</v>
      </c>
      <c r="K89" s="194" t="s">
        <v>23</v>
      </c>
      <c r="L89" s="61"/>
      <c r="M89" s="199" t="s">
        <v>23</v>
      </c>
      <c r="N89" s="200" t="s">
        <v>43</v>
      </c>
      <c r="O89" s="42"/>
      <c r="P89" s="201">
        <f>O89*H89</f>
        <v>0</v>
      </c>
      <c r="Q89" s="201">
        <v>0</v>
      </c>
      <c r="R89" s="201">
        <f>Q89*H89</f>
        <v>0</v>
      </c>
      <c r="S89" s="201">
        <v>0</v>
      </c>
      <c r="T89" s="202">
        <f>S89*H89</f>
        <v>0</v>
      </c>
      <c r="AR89" s="24" t="s">
        <v>559</v>
      </c>
      <c r="AT89" s="24" t="s">
        <v>182</v>
      </c>
      <c r="AU89" s="24" t="s">
        <v>79</v>
      </c>
      <c r="AY89" s="24" t="s">
        <v>180</v>
      </c>
      <c r="BE89" s="203">
        <f>IF(N89="základní",J89,0)</f>
        <v>0</v>
      </c>
      <c r="BF89" s="203">
        <f>IF(N89="snížená",J89,0)</f>
        <v>0</v>
      </c>
      <c r="BG89" s="203">
        <f>IF(N89="zákl. přenesená",J89,0)</f>
        <v>0</v>
      </c>
      <c r="BH89" s="203">
        <f>IF(N89="sníž. přenesená",J89,0)</f>
        <v>0</v>
      </c>
      <c r="BI89" s="203">
        <f>IF(N89="nulová",J89,0)</f>
        <v>0</v>
      </c>
      <c r="BJ89" s="24" t="s">
        <v>79</v>
      </c>
      <c r="BK89" s="203">
        <f>ROUND(I89*H89,2)</f>
        <v>0</v>
      </c>
      <c r="BL89" s="24" t="s">
        <v>559</v>
      </c>
      <c r="BM89" s="24" t="s">
        <v>3864</v>
      </c>
    </row>
    <row r="90" spans="2:47" s="1" customFormat="1" ht="27">
      <c r="B90" s="41"/>
      <c r="C90" s="63"/>
      <c r="D90" s="206" t="s">
        <v>509</v>
      </c>
      <c r="E90" s="63"/>
      <c r="F90" s="258" t="s">
        <v>3865</v>
      </c>
      <c r="G90" s="63"/>
      <c r="H90" s="63"/>
      <c r="I90" s="163"/>
      <c r="J90" s="63"/>
      <c r="K90" s="63"/>
      <c r="L90" s="61"/>
      <c r="M90" s="259"/>
      <c r="N90" s="42"/>
      <c r="O90" s="42"/>
      <c r="P90" s="42"/>
      <c r="Q90" s="42"/>
      <c r="R90" s="42"/>
      <c r="S90" s="42"/>
      <c r="T90" s="78"/>
      <c r="AT90" s="24" t="s">
        <v>509</v>
      </c>
      <c r="AU90" s="24" t="s">
        <v>79</v>
      </c>
    </row>
    <row r="91" spans="2:65" s="1" customFormat="1" ht="16.5" customHeight="1">
      <c r="B91" s="41"/>
      <c r="C91" s="192" t="s">
        <v>212</v>
      </c>
      <c r="D91" s="192" t="s">
        <v>182</v>
      </c>
      <c r="E91" s="193" t="s">
        <v>3866</v>
      </c>
      <c r="F91" s="194" t="s">
        <v>3867</v>
      </c>
      <c r="G91" s="195" t="s">
        <v>671</v>
      </c>
      <c r="H91" s="196">
        <v>1</v>
      </c>
      <c r="I91" s="197"/>
      <c r="J91" s="198">
        <f aca="true" t="shared" si="0" ref="J91:J99">ROUND(I91*H91,2)</f>
        <v>0</v>
      </c>
      <c r="K91" s="194" t="s">
        <v>23</v>
      </c>
      <c r="L91" s="61"/>
      <c r="M91" s="199" t="s">
        <v>23</v>
      </c>
      <c r="N91" s="200" t="s">
        <v>43</v>
      </c>
      <c r="O91" s="42"/>
      <c r="P91" s="201">
        <f aca="true" t="shared" si="1" ref="P91:P99">O91*H91</f>
        <v>0</v>
      </c>
      <c r="Q91" s="201">
        <v>0</v>
      </c>
      <c r="R91" s="201">
        <f aca="true" t="shared" si="2" ref="R91:R99">Q91*H91</f>
        <v>0</v>
      </c>
      <c r="S91" s="201">
        <v>0</v>
      </c>
      <c r="T91" s="202">
        <f aca="true" t="shared" si="3" ref="T91:T99">S91*H91</f>
        <v>0</v>
      </c>
      <c r="AR91" s="24" t="s">
        <v>559</v>
      </c>
      <c r="AT91" s="24" t="s">
        <v>182</v>
      </c>
      <c r="AU91" s="24" t="s">
        <v>79</v>
      </c>
      <c r="AY91" s="24" t="s">
        <v>180</v>
      </c>
      <c r="BE91" s="203">
        <f aca="true" t="shared" si="4" ref="BE91:BE99">IF(N91="základní",J91,0)</f>
        <v>0</v>
      </c>
      <c r="BF91" s="203">
        <f aca="true" t="shared" si="5" ref="BF91:BF99">IF(N91="snížená",J91,0)</f>
        <v>0</v>
      </c>
      <c r="BG91" s="203">
        <f aca="true" t="shared" si="6" ref="BG91:BG99">IF(N91="zákl. přenesená",J91,0)</f>
        <v>0</v>
      </c>
      <c r="BH91" s="203">
        <f aca="true" t="shared" si="7" ref="BH91:BH99">IF(N91="sníž. přenesená",J91,0)</f>
        <v>0</v>
      </c>
      <c r="BI91" s="203">
        <f aca="true" t="shared" si="8" ref="BI91:BI99">IF(N91="nulová",J91,0)</f>
        <v>0</v>
      </c>
      <c r="BJ91" s="24" t="s">
        <v>79</v>
      </c>
      <c r="BK91" s="203">
        <f aca="true" t="shared" si="9" ref="BK91:BK99">ROUND(I91*H91,2)</f>
        <v>0</v>
      </c>
      <c r="BL91" s="24" t="s">
        <v>559</v>
      </c>
      <c r="BM91" s="24" t="s">
        <v>3868</v>
      </c>
    </row>
    <row r="92" spans="2:65" s="1" customFormat="1" ht="16.5" customHeight="1">
      <c r="B92" s="41"/>
      <c r="C92" s="192" t="s">
        <v>218</v>
      </c>
      <c r="D92" s="192" t="s">
        <v>182</v>
      </c>
      <c r="E92" s="193" t="s">
        <v>3869</v>
      </c>
      <c r="F92" s="194" t="s">
        <v>3870</v>
      </c>
      <c r="G92" s="195" t="s">
        <v>671</v>
      </c>
      <c r="H92" s="196">
        <v>2</v>
      </c>
      <c r="I92" s="197"/>
      <c r="J92" s="198">
        <f t="shared" si="0"/>
        <v>0</v>
      </c>
      <c r="K92" s="194" t="s">
        <v>23</v>
      </c>
      <c r="L92" s="61"/>
      <c r="M92" s="199" t="s">
        <v>23</v>
      </c>
      <c r="N92" s="200" t="s">
        <v>43</v>
      </c>
      <c r="O92" s="42"/>
      <c r="P92" s="201">
        <f t="shared" si="1"/>
        <v>0</v>
      </c>
      <c r="Q92" s="201">
        <v>0</v>
      </c>
      <c r="R92" s="201">
        <f t="shared" si="2"/>
        <v>0</v>
      </c>
      <c r="S92" s="201">
        <v>0</v>
      </c>
      <c r="T92" s="202">
        <f t="shared" si="3"/>
        <v>0</v>
      </c>
      <c r="AR92" s="24" t="s">
        <v>559</v>
      </c>
      <c r="AT92" s="24" t="s">
        <v>182</v>
      </c>
      <c r="AU92" s="24" t="s">
        <v>79</v>
      </c>
      <c r="AY92" s="24" t="s">
        <v>180</v>
      </c>
      <c r="BE92" s="203">
        <f t="shared" si="4"/>
        <v>0</v>
      </c>
      <c r="BF92" s="203">
        <f t="shared" si="5"/>
        <v>0</v>
      </c>
      <c r="BG92" s="203">
        <f t="shared" si="6"/>
        <v>0</v>
      </c>
      <c r="BH92" s="203">
        <f t="shared" si="7"/>
        <v>0</v>
      </c>
      <c r="BI92" s="203">
        <f t="shared" si="8"/>
        <v>0</v>
      </c>
      <c r="BJ92" s="24" t="s">
        <v>79</v>
      </c>
      <c r="BK92" s="203">
        <f t="shared" si="9"/>
        <v>0</v>
      </c>
      <c r="BL92" s="24" t="s">
        <v>559</v>
      </c>
      <c r="BM92" s="24" t="s">
        <v>3871</v>
      </c>
    </row>
    <row r="93" spans="2:65" s="1" customFormat="1" ht="25.5" customHeight="1">
      <c r="B93" s="41"/>
      <c r="C93" s="192" t="s">
        <v>224</v>
      </c>
      <c r="D93" s="192" t="s">
        <v>182</v>
      </c>
      <c r="E93" s="193" t="s">
        <v>3872</v>
      </c>
      <c r="F93" s="194" t="s">
        <v>3873</v>
      </c>
      <c r="G93" s="195" t="s">
        <v>671</v>
      </c>
      <c r="H93" s="196">
        <v>1</v>
      </c>
      <c r="I93" s="197"/>
      <c r="J93" s="198">
        <f t="shared" si="0"/>
        <v>0</v>
      </c>
      <c r="K93" s="194" t="s">
        <v>23</v>
      </c>
      <c r="L93" s="61"/>
      <c r="M93" s="199" t="s">
        <v>23</v>
      </c>
      <c r="N93" s="200" t="s">
        <v>43</v>
      </c>
      <c r="O93" s="42"/>
      <c r="P93" s="201">
        <f t="shared" si="1"/>
        <v>0</v>
      </c>
      <c r="Q93" s="201">
        <v>0</v>
      </c>
      <c r="R93" s="201">
        <f t="shared" si="2"/>
        <v>0</v>
      </c>
      <c r="S93" s="201">
        <v>0</v>
      </c>
      <c r="T93" s="202">
        <f t="shared" si="3"/>
        <v>0</v>
      </c>
      <c r="AR93" s="24" t="s">
        <v>559</v>
      </c>
      <c r="AT93" s="24" t="s">
        <v>182</v>
      </c>
      <c r="AU93" s="24" t="s">
        <v>79</v>
      </c>
      <c r="AY93" s="24" t="s">
        <v>180</v>
      </c>
      <c r="BE93" s="203">
        <f t="shared" si="4"/>
        <v>0</v>
      </c>
      <c r="BF93" s="203">
        <f t="shared" si="5"/>
        <v>0</v>
      </c>
      <c r="BG93" s="203">
        <f t="shared" si="6"/>
        <v>0</v>
      </c>
      <c r="BH93" s="203">
        <f t="shared" si="7"/>
        <v>0</v>
      </c>
      <c r="BI93" s="203">
        <f t="shared" si="8"/>
        <v>0</v>
      </c>
      <c r="BJ93" s="24" t="s">
        <v>79</v>
      </c>
      <c r="BK93" s="203">
        <f t="shared" si="9"/>
        <v>0</v>
      </c>
      <c r="BL93" s="24" t="s">
        <v>559</v>
      </c>
      <c r="BM93" s="24" t="s">
        <v>3874</v>
      </c>
    </row>
    <row r="94" spans="2:65" s="1" customFormat="1" ht="25.5" customHeight="1">
      <c r="B94" s="41"/>
      <c r="C94" s="192" t="s">
        <v>231</v>
      </c>
      <c r="D94" s="192" t="s">
        <v>182</v>
      </c>
      <c r="E94" s="193" t="s">
        <v>3875</v>
      </c>
      <c r="F94" s="194" t="s">
        <v>3876</v>
      </c>
      <c r="G94" s="195" t="s">
        <v>671</v>
      </c>
      <c r="H94" s="196">
        <v>52</v>
      </c>
      <c r="I94" s="197"/>
      <c r="J94" s="198">
        <f t="shared" si="0"/>
        <v>0</v>
      </c>
      <c r="K94" s="194" t="s">
        <v>23</v>
      </c>
      <c r="L94" s="61"/>
      <c r="M94" s="199" t="s">
        <v>23</v>
      </c>
      <c r="N94" s="200" t="s">
        <v>43</v>
      </c>
      <c r="O94" s="42"/>
      <c r="P94" s="201">
        <f t="shared" si="1"/>
        <v>0</v>
      </c>
      <c r="Q94" s="201">
        <v>0</v>
      </c>
      <c r="R94" s="201">
        <f t="shared" si="2"/>
        <v>0</v>
      </c>
      <c r="S94" s="201">
        <v>0</v>
      </c>
      <c r="T94" s="202">
        <f t="shared" si="3"/>
        <v>0</v>
      </c>
      <c r="AR94" s="24" t="s">
        <v>559</v>
      </c>
      <c r="AT94" s="24" t="s">
        <v>182</v>
      </c>
      <c r="AU94" s="24" t="s">
        <v>79</v>
      </c>
      <c r="AY94" s="24" t="s">
        <v>180</v>
      </c>
      <c r="BE94" s="203">
        <f t="shared" si="4"/>
        <v>0</v>
      </c>
      <c r="BF94" s="203">
        <f t="shared" si="5"/>
        <v>0</v>
      </c>
      <c r="BG94" s="203">
        <f t="shared" si="6"/>
        <v>0</v>
      </c>
      <c r="BH94" s="203">
        <f t="shared" si="7"/>
        <v>0</v>
      </c>
      <c r="BI94" s="203">
        <f t="shared" si="8"/>
        <v>0</v>
      </c>
      <c r="BJ94" s="24" t="s">
        <v>79</v>
      </c>
      <c r="BK94" s="203">
        <f t="shared" si="9"/>
        <v>0</v>
      </c>
      <c r="BL94" s="24" t="s">
        <v>559</v>
      </c>
      <c r="BM94" s="24" t="s">
        <v>3877</v>
      </c>
    </row>
    <row r="95" spans="2:65" s="1" customFormat="1" ht="16.5" customHeight="1">
      <c r="B95" s="41"/>
      <c r="C95" s="192" t="s">
        <v>235</v>
      </c>
      <c r="D95" s="192" t="s">
        <v>182</v>
      </c>
      <c r="E95" s="193" t="s">
        <v>3878</v>
      </c>
      <c r="F95" s="194" t="s">
        <v>3879</v>
      </c>
      <c r="G95" s="195" t="s">
        <v>3651</v>
      </c>
      <c r="H95" s="196">
        <v>20</v>
      </c>
      <c r="I95" s="197"/>
      <c r="J95" s="198">
        <f t="shared" si="0"/>
        <v>0</v>
      </c>
      <c r="K95" s="194" t="s">
        <v>23</v>
      </c>
      <c r="L95" s="61"/>
      <c r="M95" s="199" t="s">
        <v>23</v>
      </c>
      <c r="N95" s="200" t="s">
        <v>43</v>
      </c>
      <c r="O95" s="42"/>
      <c r="P95" s="201">
        <f t="shared" si="1"/>
        <v>0</v>
      </c>
      <c r="Q95" s="201">
        <v>0</v>
      </c>
      <c r="R95" s="201">
        <f t="shared" si="2"/>
        <v>0</v>
      </c>
      <c r="S95" s="201">
        <v>0</v>
      </c>
      <c r="T95" s="202">
        <f t="shared" si="3"/>
        <v>0</v>
      </c>
      <c r="AR95" s="24" t="s">
        <v>559</v>
      </c>
      <c r="AT95" s="24" t="s">
        <v>182</v>
      </c>
      <c r="AU95" s="24" t="s">
        <v>79</v>
      </c>
      <c r="AY95" s="24" t="s">
        <v>180</v>
      </c>
      <c r="BE95" s="203">
        <f t="shared" si="4"/>
        <v>0</v>
      </c>
      <c r="BF95" s="203">
        <f t="shared" si="5"/>
        <v>0</v>
      </c>
      <c r="BG95" s="203">
        <f t="shared" si="6"/>
        <v>0</v>
      </c>
      <c r="BH95" s="203">
        <f t="shared" si="7"/>
        <v>0</v>
      </c>
      <c r="BI95" s="203">
        <f t="shared" si="8"/>
        <v>0</v>
      </c>
      <c r="BJ95" s="24" t="s">
        <v>79</v>
      </c>
      <c r="BK95" s="203">
        <f t="shared" si="9"/>
        <v>0</v>
      </c>
      <c r="BL95" s="24" t="s">
        <v>559</v>
      </c>
      <c r="BM95" s="24" t="s">
        <v>3880</v>
      </c>
    </row>
    <row r="96" spans="2:65" s="1" customFormat="1" ht="25.5" customHeight="1">
      <c r="B96" s="41"/>
      <c r="C96" s="192" t="s">
        <v>242</v>
      </c>
      <c r="D96" s="192" t="s">
        <v>182</v>
      </c>
      <c r="E96" s="193" t="s">
        <v>3881</v>
      </c>
      <c r="F96" s="194" t="s">
        <v>3882</v>
      </c>
      <c r="G96" s="195" t="s">
        <v>3005</v>
      </c>
      <c r="H96" s="196">
        <v>1</v>
      </c>
      <c r="I96" s="197"/>
      <c r="J96" s="198">
        <f t="shared" si="0"/>
        <v>0</v>
      </c>
      <c r="K96" s="194" t="s">
        <v>23</v>
      </c>
      <c r="L96" s="61"/>
      <c r="M96" s="199" t="s">
        <v>23</v>
      </c>
      <c r="N96" s="200" t="s">
        <v>43</v>
      </c>
      <c r="O96" s="42"/>
      <c r="P96" s="201">
        <f t="shared" si="1"/>
        <v>0</v>
      </c>
      <c r="Q96" s="201">
        <v>0</v>
      </c>
      <c r="R96" s="201">
        <f t="shared" si="2"/>
        <v>0</v>
      </c>
      <c r="S96" s="201">
        <v>0</v>
      </c>
      <c r="T96" s="202">
        <f t="shared" si="3"/>
        <v>0</v>
      </c>
      <c r="AR96" s="24" t="s">
        <v>559</v>
      </c>
      <c r="AT96" s="24" t="s">
        <v>182</v>
      </c>
      <c r="AU96" s="24" t="s">
        <v>79</v>
      </c>
      <c r="AY96" s="24" t="s">
        <v>180</v>
      </c>
      <c r="BE96" s="203">
        <f t="shared" si="4"/>
        <v>0</v>
      </c>
      <c r="BF96" s="203">
        <f t="shared" si="5"/>
        <v>0</v>
      </c>
      <c r="BG96" s="203">
        <f t="shared" si="6"/>
        <v>0</v>
      </c>
      <c r="BH96" s="203">
        <f t="shared" si="7"/>
        <v>0</v>
      </c>
      <c r="BI96" s="203">
        <f t="shared" si="8"/>
        <v>0</v>
      </c>
      <c r="BJ96" s="24" t="s">
        <v>79</v>
      </c>
      <c r="BK96" s="203">
        <f t="shared" si="9"/>
        <v>0</v>
      </c>
      <c r="BL96" s="24" t="s">
        <v>559</v>
      </c>
      <c r="BM96" s="24" t="s">
        <v>3883</v>
      </c>
    </row>
    <row r="97" spans="2:65" s="1" customFormat="1" ht="16.5" customHeight="1">
      <c r="B97" s="41"/>
      <c r="C97" s="192" t="s">
        <v>246</v>
      </c>
      <c r="D97" s="192" t="s">
        <v>182</v>
      </c>
      <c r="E97" s="193" t="s">
        <v>3884</v>
      </c>
      <c r="F97" s="194" t="s">
        <v>3885</v>
      </c>
      <c r="G97" s="195" t="s">
        <v>215</v>
      </c>
      <c r="H97" s="196">
        <v>800</v>
      </c>
      <c r="I97" s="197"/>
      <c r="J97" s="198">
        <f t="shared" si="0"/>
        <v>0</v>
      </c>
      <c r="K97" s="194" t="s">
        <v>23</v>
      </c>
      <c r="L97" s="61"/>
      <c r="M97" s="199" t="s">
        <v>23</v>
      </c>
      <c r="N97" s="200" t="s">
        <v>43</v>
      </c>
      <c r="O97" s="42"/>
      <c r="P97" s="201">
        <f t="shared" si="1"/>
        <v>0</v>
      </c>
      <c r="Q97" s="201">
        <v>0</v>
      </c>
      <c r="R97" s="201">
        <f t="shared" si="2"/>
        <v>0</v>
      </c>
      <c r="S97" s="201">
        <v>0</v>
      </c>
      <c r="T97" s="202">
        <f t="shared" si="3"/>
        <v>0</v>
      </c>
      <c r="AR97" s="24" t="s">
        <v>559</v>
      </c>
      <c r="AT97" s="24" t="s">
        <v>182</v>
      </c>
      <c r="AU97" s="24" t="s">
        <v>79</v>
      </c>
      <c r="AY97" s="24" t="s">
        <v>180</v>
      </c>
      <c r="BE97" s="203">
        <f t="shared" si="4"/>
        <v>0</v>
      </c>
      <c r="BF97" s="203">
        <f t="shared" si="5"/>
        <v>0</v>
      </c>
      <c r="BG97" s="203">
        <f t="shared" si="6"/>
        <v>0</v>
      </c>
      <c r="BH97" s="203">
        <f t="shared" si="7"/>
        <v>0</v>
      </c>
      <c r="BI97" s="203">
        <f t="shared" si="8"/>
        <v>0</v>
      </c>
      <c r="BJ97" s="24" t="s">
        <v>79</v>
      </c>
      <c r="BK97" s="203">
        <f t="shared" si="9"/>
        <v>0</v>
      </c>
      <c r="BL97" s="24" t="s">
        <v>559</v>
      </c>
      <c r="BM97" s="24" t="s">
        <v>3886</v>
      </c>
    </row>
    <row r="98" spans="2:65" s="1" customFormat="1" ht="16.5" customHeight="1">
      <c r="B98" s="41"/>
      <c r="C98" s="192" t="s">
        <v>253</v>
      </c>
      <c r="D98" s="192" t="s">
        <v>182</v>
      </c>
      <c r="E98" s="193" t="s">
        <v>3887</v>
      </c>
      <c r="F98" s="194" t="s">
        <v>3888</v>
      </c>
      <c r="G98" s="195" t="s">
        <v>671</v>
      </c>
      <c r="H98" s="196">
        <v>2600</v>
      </c>
      <c r="I98" s="197"/>
      <c r="J98" s="198">
        <f t="shared" si="0"/>
        <v>0</v>
      </c>
      <c r="K98" s="194" t="s">
        <v>23</v>
      </c>
      <c r="L98" s="61"/>
      <c r="M98" s="199" t="s">
        <v>23</v>
      </c>
      <c r="N98" s="200" t="s">
        <v>43</v>
      </c>
      <c r="O98" s="42"/>
      <c r="P98" s="201">
        <f t="shared" si="1"/>
        <v>0</v>
      </c>
      <c r="Q98" s="201">
        <v>0</v>
      </c>
      <c r="R98" s="201">
        <f t="shared" si="2"/>
        <v>0</v>
      </c>
      <c r="S98" s="201">
        <v>0</v>
      </c>
      <c r="T98" s="202">
        <f t="shared" si="3"/>
        <v>0</v>
      </c>
      <c r="AR98" s="24" t="s">
        <v>559</v>
      </c>
      <c r="AT98" s="24" t="s">
        <v>182</v>
      </c>
      <c r="AU98" s="24" t="s">
        <v>79</v>
      </c>
      <c r="AY98" s="24" t="s">
        <v>180</v>
      </c>
      <c r="BE98" s="203">
        <f t="shared" si="4"/>
        <v>0</v>
      </c>
      <c r="BF98" s="203">
        <f t="shared" si="5"/>
        <v>0</v>
      </c>
      <c r="BG98" s="203">
        <f t="shared" si="6"/>
        <v>0</v>
      </c>
      <c r="BH98" s="203">
        <f t="shared" si="7"/>
        <v>0</v>
      </c>
      <c r="BI98" s="203">
        <f t="shared" si="8"/>
        <v>0</v>
      </c>
      <c r="BJ98" s="24" t="s">
        <v>79</v>
      </c>
      <c r="BK98" s="203">
        <f t="shared" si="9"/>
        <v>0</v>
      </c>
      <c r="BL98" s="24" t="s">
        <v>559</v>
      </c>
      <c r="BM98" s="24" t="s">
        <v>3889</v>
      </c>
    </row>
    <row r="99" spans="2:65" s="1" customFormat="1" ht="16.5" customHeight="1">
      <c r="B99" s="41"/>
      <c r="C99" s="192" t="s">
        <v>10</v>
      </c>
      <c r="D99" s="192" t="s">
        <v>182</v>
      </c>
      <c r="E99" s="193" t="s">
        <v>3890</v>
      </c>
      <c r="F99" s="194" t="s">
        <v>3891</v>
      </c>
      <c r="G99" s="195" t="s">
        <v>671</v>
      </c>
      <c r="H99" s="196">
        <v>2600</v>
      </c>
      <c r="I99" s="197"/>
      <c r="J99" s="198">
        <f t="shared" si="0"/>
        <v>0</v>
      </c>
      <c r="K99" s="194" t="s">
        <v>23</v>
      </c>
      <c r="L99" s="61"/>
      <c r="M99" s="199" t="s">
        <v>23</v>
      </c>
      <c r="N99" s="200" t="s">
        <v>43</v>
      </c>
      <c r="O99" s="42"/>
      <c r="P99" s="201">
        <f t="shared" si="1"/>
        <v>0</v>
      </c>
      <c r="Q99" s="201">
        <v>0</v>
      </c>
      <c r="R99" s="201">
        <f t="shared" si="2"/>
        <v>0</v>
      </c>
      <c r="S99" s="201">
        <v>0</v>
      </c>
      <c r="T99" s="202">
        <f t="shared" si="3"/>
        <v>0</v>
      </c>
      <c r="AR99" s="24" t="s">
        <v>559</v>
      </c>
      <c r="AT99" s="24" t="s">
        <v>182</v>
      </c>
      <c r="AU99" s="24" t="s">
        <v>79</v>
      </c>
      <c r="AY99" s="24" t="s">
        <v>180</v>
      </c>
      <c r="BE99" s="203">
        <f t="shared" si="4"/>
        <v>0</v>
      </c>
      <c r="BF99" s="203">
        <f t="shared" si="5"/>
        <v>0</v>
      </c>
      <c r="BG99" s="203">
        <f t="shared" si="6"/>
        <v>0</v>
      </c>
      <c r="BH99" s="203">
        <f t="shared" si="7"/>
        <v>0</v>
      </c>
      <c r="BI99" s="203">
        <f t="shared" si="8"/>
        <v>0</v>
      </c>
      <c r="BJ99" s="24" t="s">
        <v>79</v>
      </c>
      <c r="BK99" s="203">
        <f t="shared" si="9"/>
        <v>0</v>
      </c>
      <c r="BL99" s="24" t="s">
        <v>559</v>
      </c>
      <c r="BM99" s="24" t="s">
        <v>3892</v>
      </c>
    </row>
    <row r="100" spans="2:47" s="1" customFormat="1" ht="27">
      <c r="B100" s="41"/>
      <c r="C100" s="63"/>
      <c r="D100" s="206" t="s">
        <v>509</v>
      </c>
      <c r="E100" s="63"/>
      <c r="F100" s="258" t="s">
        <v>3893</v>
      </c>
      <c r="G100" s="63"/>
      <c r="H100" s="63"/>
      <c r="I100" s="163"/>
      <c r="J100" s="63"/>
      <c r="K100" s="63"/>
      <c r="L100" s="61"/>
      <c r="M100" s="259"/>
      <c r="N100" s="42"/>
      <c r="O100" s="42"/>
      <c r="P100" s="42"/>
      <c r="Q100" s="42"/>
      <c r="R100" s="42"/>
      <c r="S100" s="42"/>
      <c r="T100" s="78"/>
      <c r="AT100" s="24" t="s">
        <v>509</v>
      </c>
      <c r="AU100" s="24" t="s">
        <v>79</v>
      </c>
    </row>
    <row r="101" spans="2:65" s="1" customFormat="1" ht="16.5" customHeight="1">
      <c r="B101" s="41"/>
      <c r="C101" s="192" t="s">
        <v>262</v>
      </c>
      <c r="D101" s="192" t="s">
        <v>182</v>
      </c>
      <c r="E101" s="193" t="s">
        <v>3894</v>
      </c>
      <c r="F101" s="194" t="s">
        <v>3895</v>
      </c>
      <c r="G101" s="195" t="s">
        <v>215</v>
      </c>
      <c r="H101" s="196">
        <v>420</v>
      </c>
      <c r="I101" s="197"/>
      <c r="J101" s="198">
        <f>ROUND(I101*H101,2)</f>
        <v>0</v>
      </c>
      <c r="K101" s="194" t="s">
        <v>23</v>
      </c>
      <c r="L101" s="61"/>
      <c r="M101" s="199" t="s">
        <v>23</v>
      </c>
      <c r="N101" s="200" t="s">
        <v>43</v>
      </c>
      <c r="O101" s="42"/>
      <c r="P101" s="201">
        <f>O101*H101</f>
        <v>0</v>
      </c>
      <c r="Q101" s="201">
        <v>0</v>
      </c>
      <c r="R101" s="201">
        <f>Q101*H101</f>
        <v>0</v>
      </c>
      <c r="S101" s="201">
        <v>0</v>
      </c>
      <c r="T101" s="202">
        <f>S101*H101</f>
        <v>0</v>
      </c>
      <c r="AR101" s="24" t="s">
        <v>559</v>
      </c>
      <c r="AT101" s="24" t="s">
        <v>182</v>
      </c>
      <c r="AU101" s="24" t="s">
        <v>79</v>
      </c>
      <c r="AY101" s="24" t="s">
        <v>180</v>
      </c>
      <c r="BE101" s="203">
        <f>IF(N101="základní",J101,0)</f>
        <v>0</v>
      </c>
      <c r="BF101" s="203">
        <f>IF(N101="snížená",J101,0)</f>
        <v>0</v>
      </c>
      <c r="BG101" s="203">
        <f>IF(N101="zákl. přenesená",J101,0)</f>
        <v>0</v>
      </c>
      <c r="BH101" s="203">
        <f>IF(N101="sníž. přenesená",J101,0)</f>
        <v>0</v>
      </c>
      <c r="BI101" s="203">
        <f>IF(N101="nulová",J101,0)</f>
        <v>0</v>
      </c>
      <c r="BJ101" s="24" t="s">
        <v>79</v>
      </c>
      <c r="BK101" s="203">
        <f>ROUND(I101*H101,2)</f>
        <v>0</v>
      </c>
      <c r="BL101" s="24" t="s">
        <v>559</v>
      </c>
      <c r="BM101" s="24" t="s">
        <v>3896</v>
      </c>
    </row>
    <row r="102" spans="2:65" s="1" customFormat="1" ht="16.5" customHeight="1">
      <c r="B102" s="41"/>
      <c r="C102" s="192" t="s">
        <v>266</v>
      </c>
      <c r="D102" s="192" t="s">
        <v>182</v>
      </c>
      <c r="E102" s="193" t="s">
        <v>3897</v>
      </c>
      <c r="F102" s="194" t="s">
        <v>3898</v>
      </c>
      <c r="G102" s="195" t="s">
        <v>215</v>
      </c>
      <c r="H102" s="196">
        <v>230</v>
      </c>
      <c r="I102" s="197"/>
      <c r="J102" s="198">
        <f>ROUND(I102*H102,2)</f>
        <v>0</v>
      </c>
      <c r="K102" s="194" t="s">
        <v>23</v>
      </c>
      <c r="L102" s="61"/>
      <c r="M102" s="199" t="s">
        <v>23</v>
      </c>
      <c r="N102" s="200" t="s">
        <v>43</v>
      </c>
      <c r="O102" s="42"/>
      <c r="P102" s="201">
        <f>O102*H102</f>
        <v>0</v>
      </c>
      <c r="Q102" s="201">
        <v>0</v>
      </c>
      <c r="R102" s="201">
        <f>Q102*H102</f>
        <v>0</v>
      </c>
      <c r="S102" s="201">
        <v>0</v>
      </c>
      <c r="T102" s="202">
        <f>S102*H102</f>
        <v>0</v>
      </c>
      <c r="AR102" s="24" t="s">
        <v>559</v>
      </c>
      <c r="AT102" s="24" t="s">
        <v>182</v>
      </c>
      <c r="AU102" s="24" t="s">
        <v>79</v>
      </c>
      <c r="AY102" s="24" t="s">
        <v>180</v>
      </c>
      <c r="BE102" s="203">
        <f>IF(N102="základní",J102,0)</f>
        <v>0</v>
      </c>
      <c r="BF102" s="203">
        <f>IF(N102="snížená",J102,0)</f>
        <v>0</v>
      </c>
      <c r="BG102" s="203">
        <f>IF(N102="zákl. přenesená",J102,0)</f>
        <v>0</v>
      </c>
      <c r="BH102" s="203">
        <f>IF(N102="sníž. přenesená",J102,0)</f>
        <v>0</v>
      </c>
      <c r="BI102" s="203">
        <f>IF(N102="nulová",J102,0)</f>
        <v>0</v>
      </c>
      <c r="BJ102" s="24" t="s">
        <v>79</v>
      </c>
      <c r="BK102" s="203">
        <f>ROUND(I102*H102,2)</f>
        <v>0</v>
      </c>
      <c r="BL102" s="24" t="s">
        <v>559</v>
      </c>
      <c r="BM102" s="24" t="s">
        <v>3899</v>
      </c>
    </row>
    <row r="103" spans="2:65" s="1" customFormat="1" ht="16.5" customHeight="1">
      <c r="B103" s="41"/>
      <c r="C103" s="192" t="s">
        <v>271</v>
      </c>
      <c r="D103" s="192" t="s">
        <v>182</v>
      </c>
      <c r="E103" s="193" t="s">
        <v>3900</v>
      </c>
      <c r="F103" s="194" t="s">
        <v>3901</v>
      </c>
      <c r="G103" s="195" t="s">
        <v>215</v>
      </c>
      <c r="H103" s="196">
        <v>300</v>
      </c>
      <c r="I103" s="197"/>
      <c r="J103" s="198">
        <f>ROUND(I103*H103,2)</f>
        <v>0</v>
      </c>
      <c r="K103" s="194" t="s">
        <v>23</v>
      </c>
      <c r="L103" s="61"/>
      <c r="M103" s="199" t="s">
        <v>23</v>
      </c>
      <c r="N103" s="200" t="s">
        <v>43</v>
      </c>
      <c r="O103" s="42"/>
      <c r="P103" s="201">
        <f>O103*H103</f>
        <v>0</v>
      </c>
      <c r="Q103" s="201">
        <v>0</v>
      </c>
      <c r="R103" s="201">
        <f>Q103*H103</f>
        <v>0</v>
      </c>
      <c r="S103" s="201">
        <v>0</v>
      </c>
      <c r="T103" s="202">
        <f>S103*H103</f>
        <v>0</v>
      </c>
      <c r="AR103" s="24" t="s">
        <v>559</v>
      </c>
      <c r="AT103" s="24" t="s">
        <v>182</v>
      </c>
      <c r="AU103" s="24" t="s">
        <v>79</v>
      </c>
      <c r="AY103" s="24" t="s">
        <v>180</v>
      </c>
      <c r="BE103" s="203">
        <f>IF(N103="základní",J103,0)</f>
        <v>0</v>
      </c>
      <c r="BF103" s="203">
        <f>IF(N103="snížená",J103,0)</f>
        <v>0</v>
      </c>
      <c r="BG103" s="203">
        <f>IF(N103="zákl. přenesená",J103,0)</f>
        <v>0</v>
      </c>
      <c r="BH103" s="203">
        <f>IF(N103="sníž. přenesená",J103,0)</f>
        <v>0</v>
      </c>
      <c r="BI103" s="203">
        <f>IF(N103="nulová",J103,0)</f>
        <v>0</v>
      </c>
      <c r="BJ103" s="24" t="s">
        <v>79</v>
      </c>
      <c r="BK103" s="203">
        <f>ROUND(I103*H103,2)</f>
        <v>0</v>
      </c>
      <c r="BL103" s="24" t="s">
        <v>559</v>
      </c>
      <c r="BM103" s="24" t="s">
        <v>3902</v>
      </c>
    </row>
    <row r="104" spans="2:65" s="1" customFormat="1" ht="16.5" customHeight="1">
      <c r="B104" s="41"/>
      <c r="C104" s="192" t="s">
        <v>275</v>
      </c>
      <c r="D104" s="192" t="s">
        <v>182</v>
      </c>
      <c r="E104" s="193" t="s">
        <v>3903</v>
      </c>
      <c r="F104" s="194" t="s">
        <v>3904</v>
      </c>
      <c r="G104" s="195" t="s">
        <v>671</v>
      </c>
      <c r="H104" s="196">
        <v>80</v>
      </c>
      <c r="I104" s="197"/>
      <c r="J104" s="198">
        <f>ROUND(I104*H104,2)</f>
        <v>0</v>
      </c>
      <c r="K104" s="194" t="s">
        <v>23</v>
      </c>
      <c r="L104" s="61"/>
      <c r="M104" s="199" t="s">
        <v>23</v>
      </c>
      <c r="N104" s="200" t="s">
        <v>43</v>
      </c>
      <c r="O104" s="42"/>
      <c r="P104" s="201">
        <f>O104*H104</f>
        <v>0</v>
      </c>
      <c r="Q104" s="201">
        <v>0</v>
      </c>
      <c r="R104" s="201">
        <f>Q104*H104</f>
        <v>0</v>
      </c>
      <c r="S104" s="201">
        <v>0</v>
      </c>
      <c r="T104" s="202">
        <f>S104*H104</f>
        <v>0</v>
      </c>
      <c r="AR104" s="24" t="s">
        <v>559</v>
      </c>
      <c r="AT104" s="24" t="s">
        <v>182</v>
      </c>
      <c r="AU104" s="24" t="s">
        <v>79</v>
      </c>
      <c r="AY104" s="24" t="s">
        <v>180</v>
      </c>
      <c r="BE104" s="203">
        <f>IF(N104="základní",J104,0)</f>
        <v>0</v>
      </c>
      <c r="BF104" s="203">
        <f>IF(N104="snížená",J104,0)</f>
        <v>0</v>
      </c>
      <c r="BG104" s="203">
        <f>IF(N104="zákl. přenesená",J104,0)</f>
        <v>0</v>
      </c>
      <c r="BH104" s="203">
        <f>IF(N104="sníž. přenesená",J104,0)</f>
        <v>0</v>
      </c>
      <c r="BI104" s="203">
        <f>IF(N104="nulová",J104,0)</f>
        <v>0</v>
      </c>
      <c r="BJ104" s="24" t="s">
        <v>79</v>
      </c>
      <c r="BK104" s="203">
        <f>ROUND(I104*H104,2)</f>
        <v>0</v>
      </c>
      <c r="BL104" s="24" t="s">
        <v>559</v>
      </c>
      <c r="BM104" s="24" t="s">
        <v>3905</v>
      </c>
    </row>
    <row r="105" spans="2:47" s="1" customFormat="1" ht="27">
      <c r="B105" s="41"/>
      <c r="C105" s="63"/>
      <c r="D105" s="206" t="s">
        <v>509</v>
      </c>
      <c r="E105" s="63"/>
      <c r="F105" s="258" t="s">
        <v>3906</v>
      </c>
      <c r="G105" s="63"/>
      <c r="H105" s="63"/>
      <c r="I105" s="163"/>
      <c r="J105" s="63"/>
      <c r="K105" s="63"/>
      <c r="L105" s="61"/>
      <c r="M105" s="259"/>
      <c r="N105" s="42"/>
      <c r="O105" s="42"/>
      <c r="P105" s="42"/>
      <c r="Q105" s="42"/>
      <c r="R105" s="42"/>
      <c r="S105" s="42"/>
      <c r="T105" s="78"/>
      <c r="AT105" s="24" t="s">
        <v>509</v>
      </c>
      <c r="AU105" s="24" t="s">
        <v>79</v>
      </c>
    </row>
    <row r="106" spans="2:65" s="1" customFormat="1" ht="16.5" customHeight="1">
      <c r="B106" s="41"/>
      <c r="C106" s="192" t="s">
        <v>280</v>
      </c>
      <c r="D106" s="192" t="s">
        <v>182</v>
      </c>
      <c r="E106" s="193" t="s">
        <v>3907</v>
      </c>
      <c r="F106" s="194" t="s">
        <v>3908</v>
      </c>
      <c r="G106" s="195" t="s">
        <v>671</v>
      </c>
      <c r="H106" s="196">
        <v>40</v>
      </c>
      <c r="I106" s="197"/>
      <c r="J106" s="198">
        <f>ROUND(I106*H106,2)</f>
        <v>0</v>
      </c>
      <c r="K106" s="194" t="s">
        <v>23</v>
      </c>
      <c r="L106" s="61"/>
      <c r="M106" s="199" t="s">
        <v>23</v>
      </c>
      <c r="N106" s="200" t="s">
        <v>43</v>
      </c>
      <c r="O106" s="42"/>
      <c r="P106" s="201">
        <f>O106*H106</f>
        <v>0</v>
      </c>
      <c r="Q106" s="201">
        <v>0</v>
      </c>
      <c r="R106" s="201">
        <f>Q106*H106</f>
        <v>0</v>
      </c>
      <c r="S106" s="201">
        <v>0</v>
      </c>
      <c r="T106" s="202">
        <f>S106*H106</f>
        <v>0</v>
      </c>
      <c r="AR106" s="24" t="s">
        <v>559</v>
      </c>
      <c r="AT106" s="24" t="s">
        <v>182</v>
      </c>
      <c r="AU106" s="24" t="s">
        <v>79</v>
      </c>
      <c r="AY106" s="24" t="s">
        <v>180</v>
      </c>
      <c r="BE106" s="203">
        <f>IF(N106="základní",J106,0)</f>
        <v>0</v>
      </c>
      <c r="BF106" s="203">
        <f>IF(N106="snížená",J106,0)</f>
        <v>0</v>
      </c>
      <c r="BG106" s="203">
        <f>IF(N106="zákl. přenesená",J106,0)</f>
        <v>0</v>
      </c>
      <c r="BH106" s="203">
        <f>IF(N106="sníž. přenesená",J106,0)</f>
        <v>0</v>
      </c>
      <c r="BI106" s="203">
        <f>IF(N106="nulová",J106,0)</f>
        <v>0</v>
      </c>
      <c r="BJ106" s="24" t="s">
        <v>79</v>
      </c>
      <c r="BK106" s="203">
        <f>ROUND(I106*H106,2)</f>
        <v>0</v>
      </c>
      <c r="BL106" s="24" t="s">
        <v>559</v>
      </c>
      <c r="BM106" s="24" t="s">
        <v>3909</v>
      </c>
    </row>
    <row r="107" spans="2:47" s="1" customFormat="1" ht="27">
      <c r="B107" s="41"/>
      <c r="C107" s="63"/>
      <c r="D107" s="206" t="s">
        <v>509</v>
      </c>
      <c r="E107" s="63"/>
      <c r="F107" s="258" t="s">
        <v>3910</v>
      </c>
      <c r="G107" s="63"/>
      <c r="H107" s="63"/>
      <c r="I107" s="163"/>
      <c r="J107" s="63"/>
      <c r="K107" s="63"/>
      <c r="L107" s="61"/>
      <c r="M107" s="259"/>
      <c r="N107" s="42"/>
      <c r="O107" s="42"/>
      <c r="P107" s="42"/>
      <c r="Q107" s="42"/>
      <c r="R107" s="42"/>
      <c r="S107" s="42"/>
      <c r="T107" s="78"/>
      <c r="AT107" s="24" t="s">
        <v>509</v>
      </c>
      <c r="AU107" s="24" t="s">
        <v>79</v>
      </c>
    </row>
    <row r="108" spans="2:65" s="1" customFormat="1" ht="16.5" customHeight="1">
      <c r="B108" s="41"/>
      <c r="C108" s="192" t="s">
        <v>9</v>
      </c>
      <c r="D108" s="192" t="s">
        <v>182</v>
      </c>
      <c r="E108" s="193" t="s">
        <v>3911</v>
      </c>
      <c r="F108" s="194" t="s">
        <v>3912</v>
      </c>
      <c r="G108" s="195" t="s">
        <v>671</v>
      </c>
      <c r="H108" s="196">
        <v>1</v>
      </c>
      <c r="I108" s="197"/>
      <c r="J108" s="198">
        <f>ROUND(I108*H108,2)</f>
        <v>0</v>
      </c>
      <c r="K108" s="194" t="s">
        <v>23</v>
      </c>
      <c r="L108" s="61"/>
      <c r="M108" s="199" t="s">
        <v>23</v>
      </c>
      <c r="N108" s="200" t="s">
        <v>43</v>
      </c>
      <c r="O108" s="42"/>
      <c r="P108" s="201">
        <f>O108*H108</f>
        <v>0</v>
      </c>
      <c r="Q108" s="201">
        <v>0</v>
      </c>
      <c r="R108" s="201">
        <f>Q108*H108</f>
        <v>0</v>
      </c>
      <c r="S108" s="201">
        <v>0</v>
      </c>
      <c r="T108" s="202">
        <f>S108*H108</f>
        <v>0</v>
      </c>
      <c r="AR108" s="24" t="s">
        <v>559</v>
      </c>
      <c r="AT108" s="24" t="s">
        <v>182</v>
      </c>
      <c r="AU108" s="24" t="s">
        <v>79</v>
      </c>
      <c r="AY108" s="24" t="s">
        <v>180</v>
      </c>
      <c r="BE108" s="203">
        <f>IF(N108="základní",J108,0)</f>
        <v>0</v>
      </c>
      <c r="BF108" s="203">
        <f>IF(N108="snížená",J108,0)</f>
        <v>0</v>
      </c>
      <c r="BG108" s="203">
        <f>IF(N108="zákl. přenesená",J108,0)</f>
        <v>0</v>
      </c>
      <c r="BH108" s="203">
        <f>IF(N108="sníž. přenesená",J108,0)</f>
        <v>0</v>
      </c>
      <c r="BI108" s="203">
        <f>IF(N108="nulová",J108,0)</f>
        <v>0</v>
      </c>
      <c r="BJ108" s="24" t="s">
        <v>79</v>
      </c>
      <c r="BK108" s="203">
        <f>ROUND(I108*H108,2)</f>
        <v>0</v>
      </c>
      <c r="BL108" s="24" t="s">
        <v>559</v>
      </c>
      <c r="BM108" s="24" t="s">
        <v>3913</v>
      </c>
    </row>
    <row r="109" spans="2:47" s="1" customFormat="1" ht="27">
      <c r="B109" s="41"/>
      <c r="C109" s="63"/>
      <c r="D109" s="206" t="s">
        <v>509</v>
      </c>
      <c r="E109" s="63"/>
      <c r="F109" s="258" t="s">
        <v>3914</v>
      </c>
      <c r="G109" s="63"/>
      <c r="H109" s="63"/>
      <c r="I109" s="163"/>
      <c r="J109" s="63"/>
      <c r="K109" s="63"/>
      <c r="L109" s="61"/>
      <c r="M109" s="259"/>
      <c r="N109" s="42"/>
      <c r="O109" s="42"/>
      <c r="P109" s="42"/>
      <c r="Q109" s="42"/>
      <c r="R109" s="42"/>
      <c r="S109" s="42"/>
      <c r="T109" s="78"/>
      <c r="AT109" s="24" t="s">
        <v>509</v>
      </c>
      <c r="AU109" s="24" t="s">
        <v>79</v>
      </c>
    </row>
    <row r="110" spans="2:65" s="1" customFormat="1" ht="16.5" customHeight="1">
      <c r="B110" s="41"/>
      <c r="C110" s="192" t="s">
        <v>289</v>
      </c>
      <c r="D110" s="192" t="s">
        <v>182</v>
      </c>
      <c r="E110" s="193" t="s">
        <v>3915</v>
      </c>
      <c r="F110" s="194" t="s">
        <v>3916</v>
      </c>
      <c r="G110" s="195" t="s">
        <v>671</v>
      </c>
      <c r="H110" s="196">
        <v>10</v>
      </c>
      <c r="I110" s="197"/>
      <c r="J110" s="198">
        <f aca="true" t="shared" si="10" ref="J110:J115">ROUND(I110*H110,2)</f>
        <v>0</v>
      </c>
      <c r="K110" s="194" t="s">
        <v>23</v>
      </c>
      <c r="L110" s="61"/>
      <c r="M110" s="199" t="s">
        <v>23</v>
      </c>
      <c r="N110" s="200" t="s">
        <v>43</v>
      </c>
      <c r="O110" s="42"/>
      <c r="P110" s="201">
        <f aca="true" t="shared" si="11" ref="P110:P115">O110*H110</f>
        <v>0</v>
      </c>
      <c r="Q110" s="201">
        <v>0</v>
      </c>
      <c r="R110" s="201">
        <f aca="true" t="shared" si="12" ref="R110:R115">Q110*H110</f>
        <v>0</v>
      </c>
      <c r="S110" s="201">
        <v>0</v>
      </c>
      <c r="T110" s="202">
        <f aca="true" t="shared" si="13" ref="T110:T115">S110*H110</f>
        <v>0</v>
      </c>
      <c r="AR110" s="24" t="s">
        <v>559</v>
      </c>
      <c r="AT110" s="24" t="s">
        <v>182</v>
      </c>
      <c r="AU110" s="24" t="s">
        <v>79</v>
      </c>
      <c r="AY110" s="24" t="s">
        <v>180</v>
      </c>
      <c r="BE110" s="203">
        <f aca="true" t="shared" si="14" ref="BE110:BE115">IF(N110="základní",J110,0)</f>
        <v>0</v>
      </c>
      <c r="BF110" s="203">
        <f aca="true" t="shared" si="15" ref="BF110:BF115">IF(N110="snížená",J110,0)</f>
        <v>0</v>
      </c>
      <c r="BG110" s="203">
        <f aca="true" t="shared" si="16" ref="BG110:BG115">IF(N110="zákl. přenesená",J110,0)</f>
        <v>0</v>
      </c>
      <c r="BH110" s="203">
        <f aca="true" t="shared" si="17" ref="BH110:BH115">IF(N110="sníž. přenesená",J110,0)</f>
        <v>0</v>
      </c>
      <c r="BI110" s="203">
        <f aca="true" t="shared" si="18" ref="BI110:BI115">IF(N110="nulová",J110,0)</f>
        <v>0</v>
      </c>
      <c r="BJ110" s="24" t="s">
        <v>79</v>
      </c>
      <c r="BK110" s="203">
        <f aca="true" t="shared" si="19" ref="BK110:BK115">ROUND(I110*H110,2)</f>
        <v>0</v>
      </c>
      <c r="BL110" s="24" t="s">
        <v>559</v>
      </c>
      <c r="BM110" s="24" t="s">
        <v>3917</v>
      </c>
    </row>
    <row r="111" spans="2:65" s="1" customFormat="1" ht="38.25" customHeight="1">
      <c r="B111" s="41"/>
      <c r="C111" s="192" t="s">
        <v>293</v>
      </c>
      <c r="D111" s="192" t="s">
        <v>182</v>
      </c>
      <c r="E111" s="193" t="s">
        <v>3918</v>
      </c>
      <c r="F111" s="194" t="s">
        <v>3919</v>
      </c>
      <c r="G111" s="195" t="s">
        <v>3651</v>
      </c>
      <c r="H111" s="196">
        <v>50</v>
      </c>
      <c r="I111" s="197"/>
      <c r="J111" s="198">
        <f t="shared" si="10"/>
        <v>0</v>
      </c>
      <c r="K111" s="194" t="s">
        <v>23</v>
      </c>
      <c r="L111" s="61"/>
      <c r="M111" s="199" t="s">
        <v>23</v>
      </c>
      <c r="N111" s="200" t="s">
        <v>43</v>
      </c>
      <c r="O111" s="42"/>
      <c r="P111" s="201">
        <f t="shared" si="11"/>
        <v>0</v>
      </c>
      <c r="Q111" s="201">
        <v>0</v>
      </c>
      <c r="R111" s="201">
        <f t="shared" si="12"/>
        <v>0</v>
      </c>
      <c r="S111" s="201">
        <v>0</v>
      </c>
      <c r="T111" s="202">
        <f t="shared" si="13"/>
        <v>0</v>
      </c>
      <c r="AR111" s="24" t="s">
        <v>559</v>
      </c>
      <c r="AT111" s="24" t="s">
        <v>182</v>
      </c>
      <c r="AU111" s="24" t="s">
        <v>79</v>
      </c>
      <c r="AY111" s="24" t="s">
        <v>180</v>
      </c>
      <c r="BE111" s="203">
        <f t="shared" si="14"/>
        <v>0</v>
      </c>
      <c r="BF111" s="203">
        <f t="shared" si="15"/>
        <v>0</v>
      </c>
      <c r="BG111" s="203">
        <f t="shared" si="16"/>
        <v>0</v>
      </c>
      <c r="BH111" s="203">
        <f t="shared" si="17"/>
        <v>0</v>
      </c>
      <c r="BI111" s="203">
        <f t="shared" si="18"/>
        <v>0</v>
      </c>
      <c r="BJ111" s="24" t="s">
        <v>79</v>
      </c>
      <c r="BK111" s="203">
        <f t="shared" si="19"/>
        <v>0</v>
      </c>
      <c r="BL111" s="24" t="s">
        <v>559</v>
      </c>
      <c r="BM111" s="24" t="s">
        <v>3920</v>
      </c>
    </row>
    <row r="112" spans="2:65" s="1" customFormat="1" ht="25.5" customHeight="1">
      <c r="B112" s="41"/>
      <c r="C112" s="192" t="s">
        <v>297</v>
      </c>
      <c r="D112" s="192" t="s">
        <v>182</v>
      </c>
      <c r="E112" s="193" t="s">
        <v>2705</v>
      </c>
      <c r="F112" s="194" t="s">
        <v>3921</v>
      </c>
      <c r="G112" s="195" t="s">
        <v>3005</v>
      </c>
      <c r="H112" s="196">
        <v>1</v>
      </c>
      <c r="I112" s="197"/>
      <c r="J112" s="198">
        <f t="shared" si="10"/>
        <v>0</v>
      </c>
      <c r="K112" s="194" t="s">
        <v>23</v>
      </c>
      <c r="L112" s="61"/>
      <c r="M112" s="199" t="s">
        <v>23</v>
      </c>
      <c r="N112" s="200" t="s">
        <v>43</v>
      </c>
      <c r="O112" s="42"/>
      <c r="P112" s="201">
        <f t="shared" si="11"/>
        <v>0</v>
      </c>
      <c r="Q112" s="201">
        <v>0</v>
      </c>
      <c r="R112" s="201">
        <f t="shared" si="12"/>
        <v>0</v>
      </c>
      <c r="S112" s="201">
        <v>0</v>
      </c>
      <c r="T112" s="202">
        <f t="shared" si="13"/>
        <v>0</v>
      </c>
      <c r="AR112" s="24" t="s">
        <v>559</v>
      </c>
      <c r="AT112" s="24" t="s">
        <v>182</v>
      </c>
      <c r="AU112" s="24" t="s">
        <v>79</v>
      </c>
      <c r="AY112" s="24" t="s">
        <v>180</v>
      </c>
      <c r="BE112" s="203">
        <f t="shared" si="14"/>
        <v>0</v>
      </c>
      <c r="BF112" s="203">
        <f t="shared" si="15"/>
        <v>0</v>
      </c>
      <c r="BG112" s="203">
        <f t="shared" si="16"/>
        <v>0</v>
      </c>
      <c r="BH112" s="203">
        <f t="shared" si="17"/>
        <v>0</v>
      </c>
      <c r="BI112" s="203">
        <f t="shared" si="18"/>
        <v>0</v>
      </c>
      <c r="BJ112" s="24" t="s">
        <v>79</v>
      </c>
      <c r="BK112" s="203">
        <f t="shared" si="19"/>
        <v>0</v>
      </c>
      <c r="BL112" s="24" t="s">
        <v>559</v>
      </c>
      <c r="BM112" s="24" t="s">
        <v>3922</v>
      </c>
    </row>
    <row r="113" spans="2:65" s="1" customFormat="1" ht="16.5" customHeight="1">
      <c r="B113" s="41"/>
      <c r="C113" s="192" t="s">
        <v>303</v>
      </c>
      <c r="D113" s="192" t="s">
        <v>182</v>
      </c>
      <c r="E113" s="193" t="s">
        <v>3923</v>
      </c>
      <c r="F113" s="194" t="s">
        <v>3924</v>
      </c>
      <c r="G113" s="195" t="s">
        <v>3651</v>
      </c>
      <c r="H113" s="196">
        <v>10</v>
      </c>
      <c r="I113" s="197"/>
      <c r="J113" s="198">
        <f t="shared" si="10"/>
        <v>0</v>
      </c>
      <c r="K113" s="194" t="s">
        <v>23</v>
      </c>
      <c r="L113" s="61"/>
      <c r="M113" s="199" t="s">
        <v>23</v>
      </c>
      <c r="N113" s="200" t="s">
        <v>43</v>
      </c>
      <c r="O113" s="42"/>
      <c r="P113" s="201">
        <f t="shared" si="11"/>
        <v>0</v>
      </c>
      <c r="Q113" s="201">
        <v>0</v>
      </c>
      <c r="R113" s="201">
        <f t="shared" si="12"/>
        <v>0</v>
      </c>
      <c r="S113" s="201">
        <v>0</v>
      </c>
      <c r="T113" s="202">
        <f t="shared" si="13"/>
        <v>0</v>
      </c>
      <c r="AR113" s="24" t="s">
        <v>559</v>
      </c>
      <c r="AT113" s="24" t="s">
        <v>182</v>
      </c>
      <c r="AU113" s="24" t="s">
        <v>79</v>
      </c>
      <c r="AY113" s="24" t="s">
        <v>180</v>
      </c>
      <c r="BE113" s="203">
        <f t="shared" si="14"/>
        <v>0</v>
      </c>
      <c r="BF113" s="203">
        <f t="shared" si="15"/>
        <v>0</v>
      </c>
      <c r="BG113" s="203">
        <f t="shared" si="16"/>
        <v>0</v>
      </c>
      <c r="BH113" s="203">
        <f t="shared" si="17"/>
        <v>0</v>
      </c>
      <c r="BI113" s="203">
        <f t="shared" si="18"/>
        <v>0</v>
      </c>
      <c r="BJ113" s="24" t="s">
        <v>79</v>
      </c>
      <c r="BK113" s="203">
        <f t="shared" si="19"/>
        <v>0</v>
      </c>
      <c r="BL113" s="24" t="s">
        <v>559</v>
      </c>
      <c r="BM113" s="24" t="s">
        <v>3925</v>
      </c>
    </row>
    <row r="114" spans="2:65" s="1" customFormat="1" ht="16.5" customHeight="1">
      <c r="B114" s="41"/>
      <c r="C114" s="192" t="s">
        <v>309</v>
      </c>
      <c r="D114" s="192" t="s">
        <v>182</v>
      </c>
      <c r="E114" s="193" t="s">
        <v>3926</v>
      </c>
      <c r="F114" s="194" t="s">
        <v>3927</v>
      </c>
      <c r="G114" s="195" t="s">
        <v>3651</v>
      </c>
      <c r="H114" s="196">
        <v>20</v>
      </c>
      <c r="I114" s="197"/>
      <c r="J114" s="198">
        <f t="shared" si="10"/>
        <v>0</v>
      </c>
      <c r="K114" s="194" t="s">
        <v>23</v>
      </c>
      <c r="L114" s="61"/>
      <c r="M114" s="199" t="s">
        <v>23</v>
      </c>
      <c r="N114" s="200" t="s">
        <v>43</v>
      </c>
      <c r="O114" s="42"/>
      <c r="P114" s="201">
        <f t="shared" si="11"/>
        <v>0</v>
      </c>
      <c r="Q114" s="201">
        <v>0</v>
      </c>
      <c r="R114" s="201">
        <f t="shared" si="12"/>
        <v>0</v>
      </c>
      <c r="S114" s="201">
        <v>0</v>
      </c>
      <c r="T114" s="202">
        <f t="shared" si="13"/>
        <v>0</v>
      </c>
      <c r="AR114" s="24" t="s">
        <v>559</v>
      </c>
      <c r="AT114" s="24" t="s">
        <v>182</v>
      </c>
      <c r="AU114" s="24" t="s">
        <v>79</v>
      </c>
      <c r="AY114" s="24" t="s">
        <v>180</v>
      </c>
      <c r="BE114" s="203">
        <f t="shared" si="14"/>
        <v>0</v>
      </c>
      <c r="BF114" s="203">
        <f t="shared" si="15"/>
        <v>0</v>
      </c>
      <c r="BG114" s="203">
        <f t="shared" si="16"/>
        <v>0</v>
      </c>
      <c r="BH114" s="203">
        <f t="shared" si="17"/>
        <v>0</v>
      </c>
      <c r="BI114" s="203">
        <f t="shared" si="18"/>
        <v>0</v>
      </c>
      <c r="BJ114" s="24" t="s">
        <v>79</v>
      </c>
      <c r="BK114" s="203">
        <f t="shared" si="19"/>
        <v>0</v>
      </c>
      <c r="BL114" s="24" t="s">
        <v>559</v>
      </c>
      <c r="BM114" s="24" t="s">
        <v>3928</v>
      </c>
    </row>
    <row r="115" spans="2:65" s="1" customFormat="1" ht="16.5" customHeight="1">
      <c r="B115" s="41"/>
      <c r="C115" s="192" t="s">
        <v>323</v>
      </c>
      <c r="D115" s="192" t="s">
        <v>182</v>
      </c>
      <c r="E115" s="193" t="s">
        <v>3929</v>
      </c>
      <c r="F115" s="194" t="s">
        <v>3930</v>
      </c>
      <c r="G115" s="195" t="s">
        <v>3931</v>
      </c>
      <c r="H115" s="196">
        <v>1</v>
      </c>
      <c r="I115" s="197"/>
      <c r="J115" s="198">
        <f t="shared" si="10"/>
        <v>0</v>
      </c>
      <c r="K115" s="194" t="s">
        <v>23</v>
      </c>
      <c r="L115" s="61"/>
      <c r="M115" s="199" t="s">
        <v>23</v>
      </c>
      <c r="N115" s="263" t="s">
        <v>43</v>
      </c>
      <c r="O115" s="264"/>
      <c r="P115" s="265">
        <f t="shared" si="11"/>
        <v>0</v>
      </c>
      <c r="Q115" s="265">
        <v>0</v>
      </c>
      <c r="R115" s="265">
        <f t="shared" si="12"/>
        <v>0</v>
      </c>
      <c r="S115" s="265">
        <v>0</v>
      </c>
      <c r="T115" s="266">
        <f t="shared" si="13"/>
        <v>0</v>
      </c>
      <c r="AR115" s="24" t="s">
        <v>559</v>
      </c>
      <c r="AT115" s="24" t="s">
        <v>182</v>
      </c>
      <c r="AU115" s="24" t="s">
        <v>79</v>
      </c>
      <c r="AY115" s="24" t="s">
        <v>180</v>
      </c>
      <c r="BE115" s="203">
        <f t="shared" si="14"/>
        <v>0</v>
      </c>
      <c r="BF115" s="203">
        <f t="shared" si="15"/>
        <v>0</v>
      </c>
      <c r="BG115" s="203">
        <f t="shared" si="16"/>
        <v>0</v>
      </c>
      <c r="BH115" s="203">
        <f t="shared" si="17"/>
        <v>0</v>
      </c>
      <c r="BI115" s="203">
        <f t="shared" si="18"/>
        <v>0</v>
      </c>
      <c r="BJ115" s="24" t="s">
        <v>79</v>
      </c>
      <c r="BK115" s="203">
        <f t="shared" si="19"/>
        <v>0</v>
      </c>
      <c r="BL115" s="24" t="s">
        <v>559</v>
      </c>
      <c r="BM115" s="24" t="s">
        <v>3932</v>
      </c>
    </row>
    <row r="116" spans="2:12" s="1" customFormat="1" ht="6.95" customHeight="1">
      <c r="B116" s="56"/>
      <c r="C116" s="57"/>
      <c r="D116" s="57"/>
      <c r="E116" s="57"/>
      <c r="F116" s="57"/>
      <c r="G116" s="57"/>
      <c r="H116" s="57"/>
      <c r="I116" s="139"/>
      <c r="J116" s="57"/>
      <c r="K116" s="57"/>
      <c r="L116" s="61"/>
    </row>
  </sheetData>
  <sheetProtection algorithmName="SHA-512" hashValue="kJLSRjMheStuF70RxFRONrUS19vqZKHhz/JVpuo/ayC72RCdnli9eTviCY5o7ngn2I9246nLYJcUHPsDXg255w==" saltValue="t91YIBXf7QJ1sv0rcF/fsbI+ugyxqid4wKMRaNo2wO3oOOJ2H2ORylXn7sx8oZ/Xa0pCMB07ac8SerLNNU/k3g==" spinCount="100000" sheet="1" objects="1" scenarios="1" formatColumns="0" formatRows="0" autoFilter="0"/>
  <autoFilter ref="C76:K115"/>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124</v>
      </c>
      <c r="G1" s="397" t="s">
        <v>125</v>
      </c>
      <c r="H1" s="397"/>
      <c r="I1" s="115"/>
      <c r="J1" s="114" t="s">
        <v>126</v>
      </c>
      <c r="K1" s="113" t="s">
        <v>127</v>
      </c>
      <c r="L1" s="114" t="s">
        <v>128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8"/>
      <c r="M2" s="388"/>
      <c r="N2" s="388"/>
      <c r="O2" s="388"/>
      <c r="P2" s="388"/>
      <c r="Q2" s="388"/>
      <c r="R2" s="388"/>
      <c r="S2" s="388"/>
      <c r="T2" s="388"/>
      <c r="U2" s="388"/>
      <c r="V2" s="388"/>
      <c r="AT2" s="24" t="s">
        <v>120</v>
      </c>
    </row>
    <row r="3" spans="2:46" ht="6.95" customHeight="1">
      <c r="B3" s="25"/>
      <c r="C3" s="26"/>
      <c r="D3" s="26"/>
      <c r="E3" s="26"/>
      <c r="F3" s="26"/>
      <c r="G3" s="26"/>
      <c r="H3" s="26"/>
      <c r="I3" s="116"/>
      <c r="J3" s="26"/>
      <c r="K3" s="27"/>
      <c r="AT3" s="24" t="s">
        <v>81</v>
      </c>
    </row>
    <row r="4" spans="2:46" ht="36.95" customHeight="1">
      <c r="B4" s="28"/>
      <c r="C4" s="29"/>
      <c r="D4" s="30" t="s">
        <v>129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9" t="str">
        <f>'Rekapitulace stavby'!K6</f>
        <v>NÁSTAVBA UČEBEN A STAVEBNÍ ÚPRAVYJÍDELNY A ŠKOLNÍ DRUŽINY ZŠ A MŠ DĚLNICKÁ KARVINÁ</v>
      </c>
      <c r="F7" s="390"/>
      <c r="G7" s="390"/>
      <c r="H7" s="390"/>
      <c r="I7" s="117"/>
      <c r="J7" s="29"/>
      <c r="K7" s="31"/>
    </row>
    <row r="8" spans="2:11" s="1" customFormat="1" ht="13.5">
      <c r="B8" s="41"/>
      <c r="C8" s="42"/>
      <c r="D8" s="37" t="s">
        <v>130</v>
      </c>
      <c r="E8" s="42"/>
      <c r="F8" s="42"/>
      <c r="G8" s="42"/>
      <c r="H8" s="42"/>
      <c r="I8" s="118"/>
      <c r="J8" s="42"/>
      <c r="K8" s="45"/>
    </row>
    <row r="9" spans="2:11" s="1" customFormat="1" ht="36.95" customHeight="1">
      <c r="B9" s="41"/>
      <c r="C9" s="42"/>
      <c r="D9" s="42"/>
      <c r="E9" s="391" t="s">
        <v>3933</v>
      </c>
      <c r="F9" s="392"/>
      <c r="G9" s="392"/>
      <c r="H9" s="392"/>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23</v>
      </c>
      <c r="G11" s="42"/>
      <c r="H11" s="42"/>
      <c r="I11" s="119" t="s">
        <v>22</v>
      </c>
      <c r="J11" s="35" t="s">
        <v>23</v>
      </c>
      <c r="K11" s="45"/>
    </row>
    <row r="12" spans="2:11" s="1" customFormat="1" ht="14.45" customHeight="1">
      <c r="B12" s="41"/>
      <c r="C12" s="42"/>
      <c r="D12" s="37" t="s">
        <v>24</v>
      </c>
      <c r="E12" s="42"/>
      <c r="F12" s="35" t="s">
        <v>2770</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tr">
        <f>IF('Rekapitulace stavby'!AN10="","",'Rekapitulace stavby'!AN10)</f>
        <v/>
      </c>
      <c r="K14" s="45"/>
    </row>
    <row r="15" spans="2:11" s="1" customFormat="1" ht="18" customHeight="1">
      <c r="B15" s="41"/>
      <c r="C15" s="42"/>
      <c r="D15" s="42"/>
      <c r="E15" s="35" t="str">
        <f>IF('Rekapitulace stavby'!E11="","",'Rekapitulace stavby'!E11)</f>
        <v>Statutární město Karviná</v>
      </c>
      <c r="F15" s="42"/>
      <c r="G15" s="42"/>
      <c r="H15" s="42"/>
      <c r="I15" s="119" t="s">
        <v>31</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ATRIS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58" t="s">
        <v>23</v>
      </c>
      <c r="F24" s="358"/>
      <c r="G24" s="358"/>
      <c r="H24" s="35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ROUND(J84,2)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ROUND(SUM(BE84:BE137),2)</f>
        <v>0</v>
      </c>
      <c r="G30" s="42"/>
      <c r="H30" s="42"/>
      <c r="I30" s="131">
        <v>0.21</v>
      </c>
      <c r="J30" s="130">
        <f>ROUND(ROUND((SUM(BE84:BE137)),2)*I30,2)</f>
        <v>0</v>
      </c>
      <c r="K30" s="45"/>
    </row>
    <row r="31" spans="2:11" s="1" customFormat="1" ht="14.45" customHeight="1">
      <c r="B31" s="41"/>
      <c r="C31" s="42"/>
      <c r="D31" s="42"/>
      <c r="E31" s="49" t="s">
        <v>44</v>
      </c>
      <c r="F31" s="130">
        <f>ROUND(SUM(BF84:BF137),2)</f>
        <v>0</v>
      </c>
      <c r="G31" s="42"/>
      <c r="H31" s="42"/>
      <c r="I31" s="131">
        <v>0.15</v>
      </c>
      <c r="J31" s="130">
        <f>ROUND(ROUND((SUM(BF84:BF137)),2)*I31,2)</f>
        <v>0</v>
      </c>
      <c r="K31" s="45"/>
    </row>
    <row r="32" spans="2:11" s="1" customFormat="1" ht="14.45" customHeight="1" hidden="1">
      <c r="B32" s="41"/>
      <c r="C32" s="42"/>
      <c r="D32" s="42"/>
      <c r="E32" s="49" t="s">
        <v>45</v>
      </c>
      <c r="F32" s="130">
        <f>ROUND(SUM(BG84:BG137),2)</f>
        <v>0</v>
      </c>
      <c r="G32" s="42"/>
      <c r="H32" s="42"/>
      <c r="I32" s="131">
        <v>0.21</v>
      </c>
      <c r="J32" s="130">
        <v>0</v>
      </c>
      <c r="K32" s="45"/>
    </row>
    <row r="33" spans="2:11" s="1" customFormat="1" ht="14.45" customHeight="1" hidden="1">
      <c r="B33" s="41"/>
      <c r="C33" s="42"/>
      <c r="D33" s="42"/>
      <c r="E33" s="49" t="s">
        <v>46</v>
      </c>
      <c r="F33" s="130">
        <f>ROUND(SUM(BH84:BH137),2)</f>
        <v>0</v>
      </c>
      <c r="G33" s="42"/>
      <c r="H33" s="42"/>
      <c r="I33" s="131">
        <v>0.15</v>
      </c>
      <c r="J33" s="130">
        <v>0</v>
      </c>
      <c r="K33" s="45"/>
    </row>
    <row r="34" spans="2:11" s="1" customFormat="1" ht="14.45" customHeight="1" hidden="1">
      <c r="B34" s="41"/>
      <c r="C34" s="42"/>
      <c r="D34" s="42"/>
      <c r="E34" s="49" t="s">
        <v>47</v>
      </c>
      <c r="F34" s="130">
        <f>ROUND(SUM(BI84:BI137),2)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132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9" t="str">
        <f>E7</f>
        <v>NÁSTAVBA UČEBEN A STAVEBNÍ ÚPRAVYJÍDELNY A ŠKOLNÍ DRUŽINY ZŠ A MŠ DĚLNICKÁ KARVINÁ</v>
      </c>
      <c r="F45" s="390"/>
      <c r="G45" s="390"/>
      <c r="H45" s="390"/>
      <c r="I45" s="118"/>
      <c r="J45" s="42"/>
      <c r="K45" s="45"/>
    </row>
    <row r="46" spans="2:11" s="1" customFormat="1" ht="14.45" customHeight="1">
      <c r="B46" s="41"/>
      <c r="C46" s="37" t="s">
        <v>130</v>
      </c>
      <c r="D46" s="42"/>
      <c r="E46" s="42"/>
      <c r="F46" s="42"/>
      <c r="G46" s="42"/>
      <c r="H46" s="42"/>
      <c r="I46" s="118"/>
      <c r="J46" s="42"/>
      <c r="K46" s="45"/>
    </row>
    <row r="47" spans="2:11" s="1" customFormat="1" ht="17.25" customHeight="1">
      <c r="B47" s="41"/>
      <c r="C47" s="42"/>
      <c r="D47" s="42"/>
      <c r="E47" s="391" t="str">
        <f>E9</f>
        <v>015 - MaR</v>
      </c>
      <c r="F47" s="392"/>
      <c r="G47" s="392"/>
      <c r="H47" s="392"/>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 xml:space="preserve"> </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8" t="str">
        <f>E21</f>
        <v>ATRIS s.r.o.</v>
      </c>
      <c r="K51" s="45"/>
    </row>
    <row r="52" spans="2:11" s="1" customFormat="1" ht="14.45" customHeight="1">
      <c r="B52" s="41"/>
      <c r="C52" s="37" t="s">
        <v>32</v>
      </c>
      <c r="D52" s="42"/>
      <c r="E52" s="42"/>
      <c r="F52" s="35" t="str">
        <f>IF(E18="","",E18)</f>
        <v/>
      </c>
      <c r="G52" s="42"/>
      <c r="H52" s="42"/>
      <c r="I52" s="118"/>
      <c r="J52" s="393"/>
      <c r="K52" s="45"/>
    </row>
    <row r="53" spans="2:11" s="1" customFormat="1" ht="10.35" customHeight="1">
      <c r="B53" s="41"/>
      <c r="C53" s="42"/>
      <c r="D53" s="42"/>
      <c r="E53" s="42"/>
      <c r="F53" s="42"/>
      <c r="G53" s="42"/>
      <c r="H53" s="42"/>
      <c r="I53" s="118"/>
      <c r="J53" s="42"/>
      <c r="K53" s="45"/>
    </row>
    <row r="54" spans="2:11" s="1" customFormat="1" ht="29.25" customHeight="1">
      <c r="B54" s="41"/>
      <c r="C54" s="144" t="s">
        <v>133</v>
      </c>
      <c r="D54" s="132"/>
      <c r="E54" s="132"/>
      <c r="F54" s="132"/>
      <c r="G54" s="132"/>
      <c r="H54" s="132"/>
      <c r="I54" s="145"/>
      <c r="J54" s="146" t="s">
        <v>134</v>
      </c>
      <c r="K54" s="147"/>
    </row>
    <row r="55" spans="2:11" s="1" customFormat="1" ht="10.35" customHeight="1">
      <c r="B55" s="41"/>
      <c r="C55" s="42"/>
      <c r="D55" s="42"/>
      <c r="E55" s="42"/>
      <c r="F55" s="42"/>
      <c r="G55" s="42"/>
      <c r="H55" s="42"/>
      <c r="I55" s="118"/>
      <c r="J55" s="42"/>
      <c r="K55" s="45"/>
    </row>
    <row r="56" spans="2:47" s="1" customFormat="1" ht="29.25" customHeight="1">
      <c r="B56" s="41"/>
      <c r="C56" s="148" t="s">
        <v>135</v>
      </c>
      <c r="D56" s="42"/>
      <c r="E56" s="42"/>
      <c r="F56" s="42"/>
      <c r="G56" s="42"/>
      <c r="H56" s="42"/>
      <c r="I56" s="118"/>
      <c r="J56" s="128">
        <f>J84</f>
        <v>0</v>
      </c>
      <c r="K56" s="45"/>
      <c r="AU56" s="24" t="s">
        <v>136</v>
      </c>
    </row>
    <row r="57" spans="2:11" s="7" customFormat="1" ht="24.95" customHeight="1">
      <c r="B57" s="149"/>
      <c r="C57" s="150"/>
      <c r="D57" s="151" t="s">
        <v>3934</v>
      </c>
      <c r="E57" s="152"/>
      <c r="F57" s="152"/>
      <c r="G57" s="152"/>
      <c r="H57" s="152"/>
      <c r="I57" s="153"/>
      <c r="J57" s="154">
        <f>J85</f>
        <v>0</v>
      </c>
      <c r="K57" s="155"/>
    </row>
    <row r="58" spans="2:11" s="7" customFormat="1" ht="24.95" customHeight="1">
      <c r="B58" s="149"/>
      <c r="C58" s="150"/>
      <c r="D58" s="151" t="s">
        <v>3935</v>
      </c>
      <c r="E58" s="152"/>
      <c r="F58" s="152"/>
      <c r="G58" s="152"/>
      <c r="H58" s="152"/>
      <c r="I58" s="153"/>
      <c r="J58" s="154">
        <f>J99</f>
        <v>0</v>
      </c>
      <c r="K58" s="155"/>
    </row>
    <row r="59" spans="2:11" s="8" customFormat="1" ht="19.9" customHeight="1">
      <c r="B59" s="156"/>
      <c r="C59" s="157"/>
      <c r="D59" s="158" t="s">
        <v>3936</v>
      </c>
      <c r="E59" s="159"/>
      <c r="F59" s="159"/>
      <c r="G59" s="159"/>
      <c r="H59" s="159"/>
      <c r="I59" s="160"/>
      <c r="J59" s="161">
        <f>J100</f>
        <v>0</v>
      </c>
      <c r="K59" s="162"/>
    </row>
    <row r="60" spans="2:11" s="7" customFormat="1" ht="24.95" customHeight="1">
      <c r="B60" s="149"/>
      <c r="C60" s="150"/>
      <c r="D60" s="151" t="s">
        <v>3935</v>
      </c>
      <c r="E60" s="152"/>
      <c r="F60" s="152"/>
      <c r="G60" s="152"/>
      <c r="H60" s="152"/>
      <c r="I60" s="153"/>
      <c r="J60" s="154">
        <f>J114</f>
        <v>0</v>
      </c>
      <c r="K60" s="155"/>
    </row>
    <row r="61" spans="2:11" s="8" customFormat="1" ht="19.9" customHeight="1">
      <c r="B61" s="156"/>
      <c r="C61" s="157"/>
      <c r="D61" s="158" t="s">
        <v>3937</v>
      </c>
      <c r="E61" s="159"/>
      <c r="F61" s="159"/>
      <c r="G61" s="159"/>
      <c r="H61" s="159"/>
      <c r="I61" s="160"/>
      <c r="J61" s="161">
        <f>J115</f>
        <v>0</v>
      </c>
      <c r="K61" s="162"/>
    </row>
    <row r="62" spans="2:11" s="7" customFormat="1" ht="24.95" customHeight="1">
      <c r="B62" s="149"/>
      <c r="C62" s="150"/>
      <c r="D62" s="151" t="s">
        <v>3938</v>
      </c>
      <c r="E62" s="152"/>
      <c r="F62" s="152"/>
      <c r="G62" s="152"/>
      <c r="H62" s="152"/>
      <c r="I62" s="153"/>
      <c r="J62" s="154">
        <f>J128</f>
        <v>0</v>
      </c>
      <c r="K62" s="155"/>
    </row>
    <row r="63" spans="2:11" s="8" customFormat="1" ht="19.9" customHeight="1">
      <c r="B63" s="156"/>
      <c r="C63" s="157"/>
      <c r="D63" s="158" t="s">
        <v>3939</v>
      </c>
      <c r="E63" s="159"/>
      <c r="F63" s="159"/>
      <c r="G63" s="159"/>
      <c r="H63" s="159"/>
      <c r="I63" s="160"/>
      <c r="J63" s="161">
        <f>J129</f>
        <v>0</v>
      </c>
      <c r="K63" s="162"/>
    </row>
    <row r="64" spans="2:11" s="7" customFormat="1" ht="24.95" customHeight="1">
      <c r="B64" s="149"/>
      <c r="C64" s="150"/>
      <c r="D64" s="151" t="s">
        <v>3231</v>
      </c>
      <c r="E64" s="152"/>
      <c r="F64" s="152"/>
      <c r="G64" s="152"/>
      <c r="H64" s="152"/>
      <c r="I64" s="153"/>
      <c r="J64" s="154">
        <f>J134</f>
        <v>0</v>
      </c>
      <c r="K64" s="155"/>
    </row>
    <row r="65" spans="2:11" s="1" customFormat="1" ht="21.75" customHeight="1">
      <c r="B65" s="41"/>
      <c r="C65" s="42"/>
      <c r="D65" s="42"/>
      <c r="E65" s="42"/>
      <c r="F65" s="42"/>
      <c r="G65" s="42"/>
      <c r="H65" s="42"/>
      <c r="I65" s="118"/>
      <c r="J65" s="42"/>
      <c r="K65" s="45"/>
    </row>
    <row r="66" spans="2:11" s="1" customFormat="1" ht="6.95" customHeight="1">
      <c r="B66" s="56"/>
      <c r="C66" s="57"/>
      <c r="D66" s="57"/>
      <c r="E66" s="57"/>
      <c r="F66" s="57"/>
      <c r="G66" s="57"/>
      <c r="H66" s="57"/>
      <c r="I66" s="139"/>
      <c r="J66" s="57"/>
      <c r="K66" s="58"/>
    </row>
    <row r="70" spans="2:12" s="1" customFormat="1" ht="6.95" customHeight="1">
      <c r="B70" s="59"/>
      <c r="C70" s="60"/>
      <c r="D70" s="60"/>
      <c r="E70" s="60"/>
      <c r="F70" s="60"/>
      <c r="G70" s="60"/>
      <c r="H70" s="60"/>
      <c r="I70" s="142"/>
      <c r="J70" s="60"/>
      <c r="K70" s="60"/>
      <c r="L70" s="61"/>
    </row>
    <row r="71" spans="2:12" s="1" customFormat="1" ht="36.95" customHeight="1">
      <c r="B71" s="41"/>
      <c r="C71" s="62" t="s">
        <v>164</v>
      </c>
      <c r="D71" s="63"/>
      <c r="E71" s="63"/>
      <c r="F71" s="63"/>
      <c r="G71" s="63"/>
      <c r="H71" s="63"/>
      <c r="I71" s="163"/>
      <c r="J71" s="63"/>
      <c r="K71" s="63"/>
      <c r="L71" s="61"/>
    </row>
    <row r="72" spans="2:12" s="1" customFormat="1" ht="6.95" customHeight="1">
      <c r="B72" s="41"/>
      <c r="C72" s="63"/>
      <c r="D72" s="63"/>
      <c r="E72" s="63"/>
      <c r="F72" s="63"/>
      <c r="G72" s="63"/>
      <c r="H72" s="63"/>
      <c r="I72" s="163"/>
      <c r="J72" s="63"/>
      <c r="K72" s="63"/>
      <c r="L72" s="61"/>
    </row>
    <row r="73" spans="2:12" s="1" customFormat="1" ht="14.45" customHeight="1">
      <c r="B73" s="41"/>
      <c r="C73" s="65" t="s">
        <v>18</v>
      </c>
      <c r="D73" s="63"/>
      <c r="E73" s="63"/>
      <c r="F73" s="63"/>
      <c r="G73" s="63"/>
      <c r="H73" s="63"/>
      <c r="I73" s="163"/>
      <c r="J73" s="63"/>
      <c r="K73" s="63"/>
      <c r="L73" s="61"/>
    </row>
    <row r="74" spans="2:12" s="1" customFormat="1" ht="16.5" customHeight="1">
      <c r="B74" s="41"/>
      <c r="C74" s="63"/>
      <c r="D74" s="63"/>
      <c r="E74" s="394" t="str">
        <f>E7</f>
        <v>NÁSTAVBA UČEBEN A STAVEBNÍ ÚPRAVYJÍDELNY A ŠKOLNÍ DRUŽINY ZŠ A MŠ DĚLNICKÁ KARVINÁ</v>
      </c>
      <c r="F74" s="395"/>
      <c r="G74" s="395"/>
      <c r="H74" s="395"/>
      <c r="I74" s="163"/>
      <c r="J74" s="63"/>
      <c r="K74" s="63"/>
      <c r="L74" s="61"/>
    </row>
    <row r="75" spans="2:12" s="1" customFormat="1" ht="14.45" customHeight="1">
      <c r="B75" s="41"/>
      <c r="C75" s="65" t="s">
        <v>130</v>
      </c>
      <c r="D75" s="63"/>
      <c r="E75" s="63"/>
      <c r="F75" s="63"/>
      <c r="G75" s="63"/>
      <c r="H75" s="63"/>
      <c r="I75" s="163"/>
      <c r="J75" s="63"/>
      <c r="K75" s="63"/>
      <c r="L75" s="61"/>
    </row>
    <row r="76" spans="2:12" s="1" customFormat="1" ht="17.25" customHeight="1">
      <c r="B76" s="41"/>
      <c r="C76" s="63"/>
      <c r="D76" s="63"/>
      <c r="E76" s="369" t="str">
        <f>E9</f>
        <v>015 - MaR</v>
      </c>
      <c r="F76" s="396"/>
      <c r="G76" s="396"/>
      <c r="H76" s="396"/>
      <c r="I76" s="163"/>
      <c r="J76" s="63"/>
      <c r="K76" s="63"/>
      <c r="L76" s="61"/>
    </row>
    <row r="77" spans="2:12" s="1" customFormat="1" ht="6.95" customHeight="1">
      <c r="B77" s="41"/>
      <c r="C77" s="63"/>
      <c r="D77" s="63"/>
      <c r="E77" s="63"/>
      <c r="F77" s="63"/>
      <c r="G77" s="63"/>
      <c r="H77" s="63"/>
      <c r="I77" s="163"/>
      <c r="J77" s="63"/>
      <c r="K77" s="63"/>
      <c r="L77" s="61"/>
    </row>
    <row r="78" spans="2:12" s="1" customFormat="1" ht="18" customHeight="1">
      <c r="B78" s="41"/>
      <c r="C78" s="65" t="s">
        <v>24</v>
      </c>
      <c r="D78" s="63"/>
      <c r="E78" s="63"/>
      <c r="F78" s="164" t="str">
        <f>F12</f>
        <v xml:space="preserve"> </v>
      </c>
      <c r="G78" s="63"/>
      <c r="H78" s="63"/>
      <c r="I78" s="165" t="s">
        <v>26</v>
      </c>
      <c r="J78" s="73" t="str">
        <f>IF(J12="","",J12)</f>
        <v>14. 4. 2017</v>
      </c>
      <c r="K78" s="63"/>
      <c r="L78" s="61"/>
    </row>
    <row r="79" spans="2:12" s="1" customFormat="1" ht="6.95" customHeight="1">
      <c r="B79" s="41"/>
      <c r="C79" s="63"/>
      <c r="D79" s="63"/>
      <c r="E79" s="63"/>
      <c r="F79" s="63"/>
      <c r="G79" s="63"/>
      <c r="H79" s="63"/>
      <c r="I79" s="163"/>
      <c r="J79" s="63"/>
      <c r="K79" s="63"/>
      <c r="L79" s="61"/>
    </row>
    <row r="80" spans="2:12" s="1" customFormat="1" ht="13.5">
      <c r="B80" s="41"/>
      <c r="C80" s="65" t="s">
        <v>28</v>
      </c>
      <c r="D80" s="63"/>
      <c r="E80" s="63"/>
      <c r="F80" s="164" t="str">
        <f>E15</f>
        <v>Statutární město Karviná</v>
      </c>
      <c r="G80" s="63"/>
      <c r="H80" s="63"/>
      <c r="I80" s="165" t="s">
        <v>34</v>
      </c>
      <c r="J80" s="164" t="str">
        <f>E21</f>
        <v>ATRIS s.r.o.</v>
      </c>
      <c r="K80" s="63"/>
      <c r="L80" s="61"/>
    </row>
    <row r="81" spans="2:12" s="1" customFormat="1" ht="14.45" customHeight="1">
      <c r="B81" s="41"/>
      <c r="C81" s="65" t="s">
        <v>32</v>
      </c>
      <c r="D81" s="63"/>
      <c r="E81" s="63"/>
      <c r="F81" s="164" t="str">
        <f>IF(E18="","",E18)</f>
        <v/>
      </c>
      <c r="G81" s="63"/>
      <c r="H81" s="63"/>
      <c r="I81" s="163"/>
      <c r="J81" s="63"/>
      <c r="K81" s="63"/>
      <c r="L81" s="61"/>
    </row>
    <row r="82" spans="2:12" s="1" customFormat="1" ht="10.35" customHeight="1">
      <c r="B82" s="41"/>
      <c r="C82" s="63"/>
      <c r="D82" s="63"/>
      <c r="E82" s="63"/>
      <c r="F82" s="63"/>
      <c r="G82" s="63"/>
      <c r="H82" s="63"/>
      <c r="I82" s="163"/>
      <c r="J82" s="63"/>
      <c r="K82" s="63"/>
      <c r="L82" s="61"/>
    </row>
    <row r="83" spans="2:20" s="9" customFormat="1" ht="29.25" customHeight="1">
      <c r="B83" s="166"/>
      <c r="C83" s="167" t="s">
        <v>165</v>
      </c>
      <c r="D83" s="168" t="s">
        <v>57</v>
      </c>
      <c r="E83" s="168" t="s">
        <v>53</v>
      </c>
      <c r="F83" s="168" t="s">
        <v>166</v>
      </c>
      <c r="G83" s="168" t="s">
        <v>167</v>
      </c>
      <c r="H83" s="168" t="s">
        <v>168</v>
      </c>
      <c r="I83" s="169" t="s">
        <v>169</v>
      </c>
      <c r="J83" s="168" t="s">
        <v>134</v>
      </c>
      <c r="K83" s="170" t="s">
        <v>170</v>
      </c>
      <c r="L83" s="171"/>
      <c r="M83" s="81" t="s">
        <v>171</v>
      </c>
      <c r="N83" s="82" t="s">
        <v>42</v>
      </c>
      <c r="O83" s="82" t="s">
        <v>172</v>
      </c>
      <c r="P83" s="82" t="s">
        <v>173</v>
      </c>
      <c r="Q83" s="82" t="s">
        <v>174</v>
      </c>
      <c r="R83" s="82" t="s">
        <v>175</v>
      </c>
      <c r="S83" s="82" t="s">
        <v>176</v>
      </c>
      <c r="T83" s="83" t="s">
        <v>177</v>
      </c>
    </row>
    <row r="84" spans="2:63" s="1" customFormat="1" ht="29.25" customHeight="1">
      <c r="B84" s="41"/>
      <c r="C84" s="87" t="s">
        <v>135</v>
      </c>
      <c r="D84" s="63"/>
      <c r="E84" s="63"/>
      <c r="F84" s="63"/>
      <c r="G84" s="63"/>
      <c r="H84" s="63"/>
      <c r="I84" s="163"/>
      <c r="J84" s="172">
        <f>BK84</f>
        <v>0</v>
      </c>
      <c r="K84" s="63"/>
      <c r="L84" s="61"/>
      <c r="M84" s="84"/>
      <c r="N84" s="85"/>
      <c r="O84" s="85"/>
      <c r="P84" s="173">
        <f>P85+P99+P114+P128+P134</f>
        <v>0</v>
      </c>
      <c r="Q84" s="85"/>
      <c r="R84" s="173">
        <f>R85+R99+R114+R128+R134</f>
        <v>0</v>
      </c>
      <c r="S84" s="85"/>
      <c r="T84" s="174">
        <f>T85+T99+T114+T128+T134</f>
        <v>0</v>
      </c>
      <c r="AT84" s="24" t="s">
        <v>71</v>
      </c>
      <c r="AU84" s="24" t="s">
        <v>136</v>
      </c>
      <c r="BK84" s="175">
        <f>BK85+BK99+BK114+BK128+BK134</f>
        <v>0</v>
      </c>
    </row>
    <row r="85" spans="2:63" s="10" customFormat="1" ht="37.35" customHeight="1">
      <c r="B85" s="176"/>
      <c r="C85" s="177"/>
      <c r="D85" s="178" t="s">
        <v>71</v>
      </c>
      <c r="E85" s="179" t="s">
        <v>3750</v>
      </c>
      <c r="F85" s="179" t="s">
        <v>3940</v>
      </c>
      <c r="G85" s="177"/>
      <c r="H85" s="177"/>
      <c r="I85" s="180"/>
      <c r="J85" s="181">
        <f>BK85</f>
        <v>0</v>
      </c>
      <c r="K85" s="177"/>
      <c r="L85" s="182"/>
      <c r="M85" s="183"/>
      <c r="N85" s="184"/>
      <c r="O85" s="184"/>
      <c r="P85" s="185">
        <f>SUM(P86:P98)</f>
        <v>0</v>
      </c>
      <c r="Q85" s="184"/>
      <c r="R85" s="185">
        <f>SUM(R86:R98)</f>
        <v>0</v>
      </c>
      <c r="S85" s="184"/>
      <c r="T85" s="186">
        <f>SUM(T86:T98)</f>
        <v>0</v>
      </c>
      <c r="AR85" s="187" t="s">
        <v>79</v>
      </c>
      <c r="AT85" s="188" t="s">
        <v>71</v>
      </c>
      <c r="AU85" s="188" t="s">
        <v>72</v>
      </c>
      <c r="AY85" s="187" t="s">
        <v>180</v>
      </c>
      <c r="BK85" s="189">
        <f>SUM(BK86:BK98)</f>
        <v>0</v>
      </c>
    </row>
    <row r="86" spans="2:65" s="1" customFormat="1" ht="16.5" customHeight="1">
      <c r="B86" s="41"/>
      <c r="C86" s="192" t="s">
        <v>79</v>
      </c>
      <c r="D86" s="192" t="s">
        <v>182</v>
      </c>
      <c r="E86" s="193" t="s">
        <v>3941</v>
      </c>
      <c r="F86" s="194" t="s">
        <v>3942</v>
      </c>
      <c r="G86" s="195" t="s">
        <v>215</v>
      </c>
      <c r="H86" s="196">
        <v>4</v>
      </c>
      <c r="I86" s="197"/>
      <c r="J86" s="198">
        <f aca="true" t="shared" si="0" ref="J86:J98">ROUND(I86*H86,2)</f>
        <v>0</v>
      </c>
      <c r="K86" s="194" t="s">
        <v>23</v>
      </c>
      <c r="L86" s="61"/>
      <c r="M86" s="199" t="s">
        <v>23</v>
      </c>
      <c r="N86" s="200" t="s">
        <v>43</v>
      </c>
      <c r="O86" s="42"/>
      <c r="P86" s="201">
        <f aca="true" t="shared" si="1" ref="P86:P98">O86*H86</f>
        <v>0</v>
      </c>
      <c r="Q86" s="201">
        <v>0</v>
      </c>
      <c r="R86" s="201">
        <f aca="true" t="shared" si="2" ref="R86:R98">Q86*H86</f>
        <v>0</v>
      </c>
      <c r="S86" s="201">
        <v>0</v>
      </c>
      <c r="T86" s="202">
        <f aca="true" t="shared" si="3" ref="T86:T98">S86*H86</f>
        <v>0</v>
      </c>
      <c r="AR86" s="24" t="s">
        <v>187</v>
      </c>
      <c r="AT86" s="24" t="s">
        <v>182</v>
      </c>
      <c r="AU86" s="24" t="s">
        <v>79</v>
      </c>
      <c r="AY86" s="24" t="s">
        <v>180</v>
      </c>
      <c r="BE86" s="203">
        <f aca="true" t="shared" si="4" ref="BE86:BE98">IF(N86="základní",J86,0)</f>
        <v>0</v>
      </c>
      <c r="BF86" s="203">
        <f aca="true" t="shared" si="5" ref="BF86:BF98">IF(N86="snížená",J86,0)</f>
        <v>0</v>
      </c>
      <c r="BG86" s="203">
        <f aca="true" t="shared" si="6" ref="BG86:BG98">IF(N86="zákl. přenesená",J86,0)</f>
        <v>0</v>
      </c>
      <c r="BH86" s="203">
        <f aca="true" t="shared" si="7" ref="BH86:BH98">IF(N86="sníž. přenesená",J86,0)</f>
        <v>0</v>
      </c>
      <c r="BI86" s="203">
        <f aca="true" t="shared" si="8" ref="BI86:BI98">IF(N86="nulová",J86,0)</f>
        <v>0</v>
      </c>
      <c r="BJ86" s="24" t="s">
        <v>79</v>
      </c>
      <c r="BK86" s="203">
        <f aca="true" t="shared" si="9" ref="BK86:BK98">ROUND(I86*H86,2)</f>
        <v>0</v>
      </c>
      <c r="BL86" s="24" t="s">
        <v>187</v>
      </c>
      <c r="BM86" s="24" t="s">
        <v>3943</v>
      </c>
    </row>
    <row r="87" spans="2:65" s="1" customFormat="1" ht="16.5" customHeight="1">
      <c r="B87" s="41"/>
      <c r="C87" s="192" t="s">
        <v>81</v>
      </c>
      <c r="D87" s="192" t="s">
        <v>182</v>
      </c>
      <c r="E87" s="193" t="s">
        <v>3944</v>
      </c>
      <c r="F87" s="194" t="s">
        <v>3945</v>
      </c>
      <c r="G87" s="195" t="s">
        <v>215</v>
      </c>
      <c r="H87" s="196">
        <v>6</v>
      </c>
      <c r="I87" s="197"/>
      <c r="J87" s="198">
        <f t="shared" si="0"/>
        <v>0</v>
      </c>
      <c r="K87" s="194" t="s">
        <v>23</v>
      </c>
      <c r="L87" s="61"/>
      <c r="M87" s="199" t="s">
        <v>23</v>
      </c>
      <c r="N87" s="200" t="s">
        <v>43</v>
      </c>
      <c r="O87" s="42"/>
      <c r="P87" s="201">
        <f t="shared" si="1"/>
        <v>0</v>
      </c>
      <c r="Q87" s="201">
        <v>0</v>
      </c>
      <c r="R87" s="201">
        <f t="shared" si="2"/>
        <v>0</v>
      </c>
      <c r="S87" s="201">
        <v>0</v>
      </c>
      <c r="T87" s="202">
        <f t="shared" si="3"/>
        <v>0</v>
      </c>
      <c r="AR87" s="24" t="s">
        <v>187</v>
      </c>
      <c r="AT87" s="24" t="s">
        <v>182</v>
      </c>
      <c r="AU87" s="24" t="s">
        <v>79</v>
      </c>
      <c r="AY87" s="24" t="s">
        <v>180</v>
      </c>
      <c r="BE87" s="203">
        <f t="shared" si="4"/>
        <v>0</v>
      </c>
      <c r="BF87" s="203">
        <f t="shared" si="5"/>
        <v>0</v>
      </c>
      <c r="BG87" s="203">
        <f t="shared" si="6"/>
        <v>0</v>
      </c>
      <c r="BH87" s="203">
        <f t="shared" si="7"/>
        <v>0</v>
      </c>
      <c r="BI87" s="203">
        <f t="shared" si="8"/>
        <v>0</v>
      </c>
      <c r="BJ87" s="24" t="s">
        <v>79</v>
      </c>
      <c r="BK87" s="203">
        <f t="shared" si="9"/>
        <v>0</v>
      </c>
      <c r="BL87" s="24" t="s">
        <v>187</v>
      </c>
      <c r="BM87" s="24" t="s">
        <v>3946</v>
      </c>
    </row>
    <row r="88" spans="2:65" s="1" customFormat="1" ht="16.5" customHeight="1">
      <c r="B88" s="41"/>
      <c r="C88" s="192" t="s">
        <v>195</v>
      </c>
      <c r="D88" s="192" t="s">
        <v>182</v>
      </c>
      <c r="E88" s="193" t="s">
        <v>3947</v>
      </c>
      <c r="F88" s="194" t="s">
        <v>3948</v>
      </c>
      <c r="G88" s="195" t="s">
        <v>3005</v>
      </c>
      <c r="H88" s="196">
        <v>1</v>
      </c>
      <c r="I88" s="197"/>
      <c r="J88" s="198">
        <f t="shared" si="0"/>
        <v>0</v>
      </c>
      <c r="K88" s="194" t="s">
        <v>23</v>
      </c>
      <c r="L88" s="61"/>
      <c r="M88" s="199" t="s">
        <v>23</v>
      </c>
      <c r="N88" s="200" t="s">
        <v>43</v>
      </c>
      <c r="O88" s="42"/>
      <c r="P88" s="201">
        <f t="shared" si="1"/>
        <v>0</v>
      </c>
      <c r="Q88" s="201">
        <v>0</v>
      </c>
      <c r="R88" s="201">
        <f t="shared" si="2"/>
        <v>0</v>
      </c>
      <c r="S88" s="201">
        <v>0</v>
      </c>
      <c r="T88" s="202">
        <f t="shared" si="3"/>
        <v>0</v>
      </c>
      <c r="AR88" s="24" t="s">
        <v>187</v>
      </c>
      <c r="AT88" s="24" t="s">
        <v>182</v>
      </c>
      <c r="AU88" s="24" t="s">
        <v>79</v>
      </c>
      <c r="AY88" s="24" t="s">
        <v>180</v>
      </c>
      <c r="BE88" s="203">
        <f t="shared" si="4"/>
        <v>0</v>
      </c>
      <c r="BF88" s="203">
        <f t="shared" si="5"/>
        <v>0</v>
      </c>
      <c r="BG88" s="203">
        <f t="shared" si="6"/>
        <v>0</v>
      </c>
      <c r="BH88" s="203">
        <f t="shared" si="7"/>
        <v>0</v>
      </c>
      <c r="BI88" s="203">
        <f t="shared" si="8"/>
        <v>0</v>
      </c>
      <c r="BJ88" s="24" t="s">
        <v>79</v>
      </c>
      <c r="BK88" s="203">
        <f t="shared" si="9"/>
        <v>0</v>
      </c>
      <c r="BL88" s="24" t="s">
        <v>187</v>
      </c>
      <c r="BM88" s="24" t="s">
        <v>3949</v>
      </c>
    </row>
    <row r="89" spans="2:65" s="1" customFormat="1" ht="16.5" customHeight="1">
      <c r="B89" s="41"/>
      <c r="C89" s="192" t="s">
        <v>187</v>
      </c>
      <c r="D89" s="192" t="s">
        <v>182</v>
      </c>
      <c r="E89" s="193" t="s">
        <v>3950</v>
      </c>
      <c r="F89" s="194" t="s">
        <v>3951</v>
      </c>
      <c r="G89" s="195" t="s">
        <v>3005</v>
      </c>
      <c r="H89" s="196">
        <v>1</v>
      </c>
      <c r="I89" s="197"/>
      <c r="J89" s="198">
        <f t="shared" si="0"/>
        <v>0</v>
      </c>
      <c r="K89" s="194" t="s">
        <v>23</v>
      </c>
      <c r="L89" s="61"/>
      <c r="M89" s="199" t="s">
        <v>23</v>
      </c>
      <c r="N89" s="200" t="s">
        <v>43</v>
      </c>
      <c r="O89" s="42"/>
      <c r="P89" s="201">
        <f t="shared" si="1"/>
        <v>0</v>
      </c>
      <c r="Q89" s="201">
        <v>0</v>
      </c>
      <c r="R89" s="201">
        <f t="shared" si="2"/>
        <v>0</v>
      </c>
      <c r="S89" s="201">
        <v>0</v>
      </c>
      <c r="T89" s="202">
        <f t="shared" si="3"/>
        <v>0</v>
      </c>
      <c r="AR89" s="24" t="s">
        <v>187</v>
      </c>
      <c r="AT89" s="24" t="s">
        <v>182</v>
      </c>
      <c r="AU89" s="24" t="s">
        <v>79</v>
      </c>
      <c r="AY89" s="24" t="s">
        <v>180</v>
      </c>
      <c r="BE89" s="203">
        <f t="shared" si="4"/>
        <v>0</v>
      </c>
      <c r="BF89" s="203">
        <f t="shared" si="5"/>
        <v>0</v>
      </c>
      <c r="BG89" s="203">
        <f t="shared" si="6"/>
        <v>0</v>
      </c>
      <c r="BH89" s="203">
        <f t="shared" si="7"/>
        <v>0</v>
      </c>
      <c r="BI89" s="203">
        <f t="shared" si="8"/>
        <v>0</v>
      </c>
      <c r="BJ89" s="24" t="s">
        <v>79</v>
      </c>
      <c r="BK89" s="203">
        <f t="shared" si="9"/>
        <v>0</v>
      </c>
      <c r="BL89" s="24" t="s">
        <v>187</v>
      </c>
      <c r="BM89" s="24" t="s">
        <v>3952</v>
      </c>
    </row>
    <row r="90" spans="2:65" s="1" customFormat="1" ht="16.5" customHeight="1">
      <c r="B90" s="41"/>
      <c r="C90" s="192" t="s">
        <v>203</v>
      </c>
      <c r="D90" s="192" t="s">
        <v>182</v>
      </c>
      <c r="E90" s="193" t="s">
        <v>3953</v>
      </c>
      <c r="F90" s="194" t="s">
        <v>3954</v>
      </c>
      <c r="G90" s="195" t="s">
        <v>215</v>
      </c>
      <c r="H90" s="196">
        <v>38</v>
      </c>
      <c r="I90" s="197"/>
      <c r="J90" s="198">
        <f t="shared" si="0"/>
        <v>0</v>
      </c>
      <c r="K90" s="194" t="s">
        <v>23</v>
      </c>
      <c r="L90" s="61"/>
      <c r="M90" s="199" t="s">
        <v>23</v>
      </c>
      <c r="N90" s="200" t="s">
        <v>43</v>
      </c>
      <c r="O90" s="42"/>
      <c r="P90" s="201">
        <f t="shared" si="1"/>
        <v>0</v>
      </c>
      <c r="Q90" s="201">
        <v>0</v>
      </c>
      <c r="R90" s="201">
        <f t="shared" si="2"/>
        <v>0</v>
      </c>
      <c r="S90" s="201">
        <v>0</v>
      </c>
      <c r="T90" s="202">
        <f t="shared" si="3"/>
        <v>0</v>
      </c>
      <c r="AR90" s="24" t="s">
        <v>187</v>
      </c>
      <c r="AT90" s="24" t="s">
        <v>182</v>
      </c>
      <c r="AU90" s="24" t="s">
        <v>79</v>
      </c>
      <c r="AY90" s="24" t="s">
        <v>180</v>
      </c>
      <c r="BE90" s="203">
        <f t="shared" si="4"/>
        <v>0</v>
      </c>
      <c r="BF90" s="203">
        <f t="shared" si="5"/>
        <v>0</v>
      </c>
      <c r="BG90" s="203">
        <f t="shared" si="6"/>
        <v>0</v>
      </c>
      <c r="BH90" s="203">
        <f t="shared" si="7"/>
        <v>0</v>
      </c>
      <c r="BI90" s="203">
        <f t="shared" si="8"/>
        <v>0</v>
      </c>
      <c r="BJ90" s="24" t="s">
        <v>79</v>
      </c>
      <c r="BK90" s="203">
        <f t="shared" si="9"/>
        <v>0</v>
      </c>
      <c r="BL90" s="24" t="s">
        <v>187</v>
      </c>
      <c r="BM90" s="24" t="s">
        <v>242</v>
      </c>
    </row>
    <row r="91" spans="2:65" s="1" customFormat="1" ht="16.5" customHeight="1">
      <c r="B91" s="41"/>
      <c r="C91" s="192" t="s">
        <v>207</v>
      </c>
      <c r="D91" s="192" t="s">
        <v>182</v>
      </c>
      <c r="E91" s="193" t="s">
        <v>3955</v>
      </c>
      <c r="F91" s="194" t="s">
        <v>3956</v>
      </c>
      <c r="G91" s="195" t="s">
        <v>215</v>
      </c>
      <c r="H91" s="196">
        <v>27</v>
      </c>
      <c r="I91" s="197"/>
      <c r="J91" s="198">
        <f t="shared" si="0"/>
        <v>0</v>
      </c>
      <c r="K91" s="194" t="s">
        <v>23</v>
      </c>
      <c r="L91" s="61"/>
      <c r="M91" s="199" t="s">
        <v>23</v>
      </c>
      <c r="N91" s="200" t="s">
        <v>43</v>
      </c>
      <c r="O91" s="42"/>
      <c r="P91" s="201">
        <f t="shared" si="1"/>
        <v>0</v>
      </c>
      <c r="Q91" s="201">
        <v>0</v>
      </c>
      <c r="R91" s="201">
        <f t="shared" si="2"/>
        <v>0</v>
      </c>
      <c r="S91" s="201">
        <v>0</v>
      </c>
      <c r="T91" s="202">
        <f t="shared" si="3"/>
        <v>0</v>
      </c>
      <c r="AR91" s="24" t="s">
        <v>187</v>
      </c>
      <c r="AT91" s="24" t="s">
        <v>182</v>
      </c>
      <c r="AU91" s="24" t="s">
        <v>79</v>
      </c>
      <c r="AY91" s="24" t="s">
        <v>180</v>
      </c>
      <c r="BE91" s="203">
        <f t="shared" si="4"/>
        <v>0</v>
      </c>
      <c r="BF91" s="203">
        <f t="shared" si="5"/>
        <v>0</v>
      </c>
      <c r="BG91" s="203">
        <f t="shared" si="6"/>
        <v>0</v>
      </c>
      <c r="BH91" s="203">
        <f t="shared" si="7"/>
        <v>0</v>
      </c>
      <c r="BI91" s="203">
        <f t="shared" si="8"/>
        <v>0</v>
      </c>
      <c r="BJ91" s="24" t="s">
        <v>79</v>
      </c>
      <c r="BK91" s="203">
        <f t="shared" si="9"/>
        <v>0</v>
      </c>
      <c r="BL91" s="24" t="s">
        <v>187</v>
      </c>
      <c r="BM91" s="24" t="s">
        <v>253</v>
      </c>
    </row>
    <row r="92" spans="2:65" s="1" customFormat="1" ht="16.5" customHeight="1">
      <c r="B92" s="41"/>
      <c r="C92" s="192" t="s">
        <v>212</v>
      </c>
      <c r="D92" s="192" t="s">
        <v>182</v>
      </c>
      <c r="E92" s="193" t="s">
        <v>3957</v>
      </c>
      <c r="F92" s="194" t="s">
        <v>3958</v>
      </c>
      <c r="G92" s="195" t="s">
        <v>215</v>
      </c>
      <c r="H92" s="196">
        <v>6</v>
      </c>
      <c r="I92" s="197"/>
      <c r="J92" s="198">
        <f t="shared" si="0"/>
        <v>0</v>
      </c>
      <c r="K92" s="194" t="s">
        <v>23</v>
      </c>
      <c r="L92" s="61"/>
      <c r="M92" s="199" t="s">
        <v>23</v>
      </c>
      <c r="N92" s="200" t="s">
        <v>43</v>
      </c>
      <c r="O92" s="42"/>
      <c r="P92" s="201">
        <f t="shared" si="1"/>
        <v>0</v>
      </c>
      <c r="Q92" s="201">
        <v>0</v>
      </c>
      <c r="R92" s="201">
        <f t="shared" si="2"/>
        <v>0</v>
      </c>
      <c r="S92" s="201">
        <v>0</v>
      </c>
      <c r="T92" s="202">
        <f t="shared" si="3"/>
        <v>0</v>
      </c>
      <c r="AR92" s="24" t="s">
        <v>187</v>
      </c>
      <c r="AT92" s="24" t="s">
        <v>182</v>
      </c>
      <c r="AU92" s="24" t="s">
        <v>79</v>
      </c>
      <c r="AY92" s="24" t="s">
        <v>180</v>
      </c>
      <c r="BE92" s="203">
        <f t="shared" si="4"/>
        <v>0</v>
      </c>
      <c r="BF92" s="203">
        <f t="shared" si="5"/>
        <v>0</v>
      </c>
      <c r="BG92" s="203">
        <f t="shared" si="6"/>
        <v>0</v>
      </c>
      <c r="BH92" s="203">
        <f t="shared" si="7"/>
        <v>0</v>
      </c>
      <c r="BI92" s="203">
        <f t="shared" si="8"/>
        <v>0</v>
      </c>
      <c r="BJ92" s="24" t="s">
        <v>79</v>
      </c>
      <c r="BK92" s="203">
        <f t="shared" si="9"/>
        <v>0</v>
      </c>
      <c r="BL92" s="24" t="s">
        <v>187</v>
      </c>
      <c r="BM92" s="24" t="s">
        <v>262</v>
      </c>
    </row>
    <row r="93" spans="2:65" s="1" customFormat="1" ht="16.5" customHeight="1">
      <c r="B93" s="41"/>
      <c r="C93" s="192" t="s">
        <v>218</v>
      </c>
      <c r="D93" s="192" t="s">
        <v>182</v>
      </c>
      <c r="E93" s="193" t="s">
        <v>3959</v>
      </c>
      <c r="F93" s="194" t="s">
        <v>3960</v>
      </c>
      <c r="G93" s="195" t="s">
        <v>215</v>
      </c>
      <c r="H93" s="196">
        <v>5</v>
      </c>
      <c r="I93" s="197"/>
      <c r="J93" s="198">
        <f t="shared" si="0"/>
        <v>0</v>
      </c>
      <c r="K93" s="194" t="s">
        <v>23</v>
      </c>
      <c r="L93" s="61"/>
      <c r="M93" s="199" t="s">
        <v>23</v>
      </c>
      <c r="N93" s="200" t="s">
        <v>43</v>
      </c>
      <c r="O93" s="42"/>
      <c r="P93" s="201">
        <f t="shared" si="1"/>
        <v>0</v>
      </c>
      <c r="Q93" s="201">
        <v>0</v>
      </c>
      <c r="R93" s="201">
        <f t="shared" si="2"/>
        <v>0</v>
      </c>
      <c r="S93" s="201">
        <v>0</v>
      </c>
      <c r="T93" s="202">
        <f t="shared" si="3"/>
        <v>0</v>
      </c>
      <c r="AR93" s="24" t="s">
        <v>187</v>
      </c>
      <c r="AT93" s="24" t="s">
        <v>182</v>
      </c>
      <c r="AU93" s="24" t="s">
        <v>79</v>
      </c>
      <c r="AY93" s="24" t="s">
        <v>180</v>
      </c>
      <c r="BE93" s="203">
        <f t="shared" si="4"/>
        <v>0</v>
      </c>
      <c r="BF93" s="203">
        <f t="shared" si="5"/>
        <v>0</v>
      </c>
      <c r="BG93" s="203">
        <f t="shared" si="6"/>
        <v>0</v>
      </c>
      <c r="BH93" s="203">
        <f t="shared" si="7"/>
        <v>0</v>
      </c>
      <c r="BI93" s="203">
        <f t="shared" si="8"/>
        <v>0</v>
      </c>
      <c r="BJ93" s="24" t="s">
        <v>79</v>
      </c>
      <c r="BK93" s="203">
        <f t="shared" si="9"/>
        <v>0</v>
      </c>
      <c r="BL93" s="24" t="s">
        <v>187</v>
      </c>
      <c r="BM93" s="24" t="s">
        <v>271</v>
      </c>
    </row>
    <row r="94" spans="2:65" s="1" customFormat="1" ht="16.5" customHeight="1">
      <c r="B94" s="41"/>
      <c r="C94" s="192" t="s">
        <v>224</v>
      </c>
      <c r="D94" s="192" t="s">
        <v>182</v>
      </c>
      <c r="E94" s="193" t="s">
        <v>3961</v>
      </c>
      <c r="F94" s="194" t="s">
        <v>3962</v>
      </c>
      <c r="G94" s="195" t="s">
        <v>215</v>
      </c>
      <c r="H94" s="196">
        <v>38</v>
      </c>
      <c r="I94" s="197"/>
      <c r="J94" s="198">
        <f t="shared" si="0"/>
        <v>0</v>
      </c>
      <c r="K94" s="194" t="s">
        <v>23</v>
      </c>
      <c r="L94" s="61"/>
      <c r="M94" s="199" t="s">
        <v>23</v>
      </c>
      <c r="N94" s="200" t="s">
        <v>43</v>
      </c>
      <c r="O94" s="42"/>
      <c r="P94" s="201">
        <f t="shared" si="1"/>
        <v>0</v>
      </c>
      <c r="Q94" s="201">
        <v>0</v>
      </c>
      <c r="R94" s="201">
        <f t="shared" si="2"/>
        <v>0</v>
      </c>
      <c r="S94" s="201">
        <v>0</v>
      </c>
      <c r="T94" s="202">
        <f t="shared" si="3"/>
        <v>0</v>
      </c>
      <c r="AR94" s="24" t="s">
        <v>187</v>
      </c>
      <c r="AT94" s="24" t="s">
        <v>182</v>
      </c>
      <c r="AU94" s="24" t="s">
        <v>79</v>
      </c>
      <c r="AY94" s="24" t="s">
        <v>180</v>
      </c>
      <c r="BE94" s="203">
        <f t="shared" si="4"/>
        <v>0</v>
      </c>
      <c r="BF94" s="203">
        <f t="shared" si="5"/>
        <v>0</v>
      </c>
      <c r="BG94" s="203">
        <f t="shared" si="6"/>
        <v>0</v>
      </c>
      <c r="BH94" s="203">
        <f t="shared" si="7"/>
        <v>0</v>
      </c>
      <c r="BI94" s="203">
        <f t="shared" si="8"/>
        <v>0</v>
      </c>
      <c r="BJ94" s="24" t="s">
        <v>79</v>
      </c>
      <c r="BK94" s="203">
        <f t="shared" si="9"/>
        <v>0</v>
      </c>
      <c r="BL94" s="24" t="s">
        <v>187</v>
      </c>
      <c r="BM94" s="24" t="s">
        <v>280</v>
      </c>
    </row>
    <row r="95" spans="2:65" s="1" customFormat="1" ht="16.5" customHeight="1">
      <c r="B95" s="41"/>
      <c r="C95" s="192" t="s">
        <v>231</v>
      </c>
      <c r="D95" s="192" t="s">
        <v>182</v>
      </c>
      <c r="E95" s="193" t="s">
        <v>3963</v>
      </c>
      <c r="F95" s="194" t="s">
        <v>3964</v>
      </c>
      <c r="G95" s="195" t="s">
        <v>3015</v>
      </c>
      <c r="H95" s="196">
        <v>3</v>
      </c>
      <c r="I95" s="197"/>
      <c r="J95" s="198">
        <f t="shared" si="0"/>
        <v>0</v>
      </c>
      <c r="K95" s="194" t="s">
        <v>23</v>
      </c>
      <c r="L95" s="61"/>
      <c r="M95" s="199" t="s">
        <v>23</v>
      </c>
      <c r="N95" s="200" t="s">
        <v>43</v>
      </c>
      <c r="O95" s="42"/>
      <c r="P95" s="201">
        <f t="shared" si="1"/>
        <v>0</v>
      </c>
      <c r="Q95" s="201">
        <v>0</v>
      </c>
      <c r="R95" s="201">
        <f t="shared" si="2"/>
        <v>0</v>
      </c>
      <c r="S95" s="201">
        <v>0</v>
      </c>
      <c r="T95" s="202">
        <f t="shared" si="3"/>
        <v>0</v>
      </c>
      <c r="AR95" s="24" t="s">
        <v>187</v>
      </c>
      <c r="AT95" s="24" t="s">
        <v>182</v>
      </c>
      <c r="AU95" s="24" t="s">
        <v>79</v>
      </c>
      <c r="AY95" s="24" t="s">
        <v>180</v>
      </c>
      <c r="BE95" s="203">
        <f t="shared" si="4"/>
        <v>0</v>
      </c>
      <c r="BF95" s="203">
        <f t="shared" si="5"/>
        <v>0</v>
      </c>
      <c r="BG95" s="203">
        <f t="shared" si="6"/>
        <v>0</v>
      </c>
      <c r="BH95" s="203">
        <f t="shared" si="7"/>
        <v>0</v>
      </c>
      <c r="BI95" s="203">
        <f t="shared" si="8"/>
        <v>0</v>
      </c>
      <c r="BJ95" s="24" t="s">
        <v>79</v>
      </c>
      <c r="BK95" s="203">
        <f t="shared" si="9"/>
        <v>0</v>
      </c>
      <c r="BL95" s="24" t="s">
        <v>187</v>
      </c>
      <c r="BM95" s="24" t="s">
        <v>289</v>
      </c>
    </row>
    <row r="96" spans="2:65" s="1" customFormat="1" ht="16.5" customHeight="1">
      <c r="B96" s="41"/>
      <c r="C96" s="192" t="s">
        <v>235</v>
      </c>
      <c r="D96" s="192" t="s">
        <v>182</v>
      </c>
      <c r="E96" s="193" t="s">
        <v>3965</v>
      </c>
      <c r="F96" s="194" t="s">
        <v>3966</v>
      </c>
      <c r="G96" s="195" t="s">
        <v>3015</v>
      </c>
      <c r="H96" s="196">
        <v>1</v>
      </c>
      <c r="I96" s="197"/>
      <c r="J96" s="198">
        <f t="shared" si="0"/>
        <v>0</v>
      </c>
      <c r="K96" s="194" t="s">
        <v>23</v>
      </c>
      <c r="L96" s="61"/>
      <c r="M96" s="199" t="s">
        <v>23</v>
      </c>
      <c r="N96" s="200" t="s">
        <v>43</v>
      </c>
      <c r="O96" s="42"/>
      <c r="P96" s="201">
        <f t="shared" si="1"/>
        <v>0</v>
      </c>
      <c r="Q96" s="201">
        <v>0</v>
      </c>
      <c r="R96" s="201">
        <f t="shared" si="2"/>
        <v>0</v>
      </c>
      <c r="S96" s="201">
        <v>0</v>
      </c>
      <c r="T96" s="202">
        <f t="shared" si="3"/>
        <v>0</v>
      </c>
      <c r="AR96" s="24" t="s">
        <v>187</v>
      </c>
      <c r="AT96" s="24" t="s">
        <v>182</v>
      </c>
      <c r="AU96" s="24" t="s">
        <v>79</v>
      </c>
      <c r="AY96" s="24" t="s">
        <v>180</v>
      </c>
      <c r="BE96" s="203">
        <f t="shared" si="4"/>
        <v>0</v>
      </c>
      <c r="BF96" s="203">
        <f t="shared" si="5"/>
        <v>0</v>
      </c>
      <c r="BG96" s="203">
        <f t="shared" si="6"/>
        <v>0</v>
      </c>
      <c r="BH96" s="203">
        <f t="shared" si="7"/>
        <v>0</v>
      </c>
      <c r="BI96" s="203">
        <f t="shared" si="8"/>
        <v>0</v>
      </c>
      <c r="BJ96" s="24" t="s">
        <v>79</v>
      </c>
      <c r="BK96" s="203">
        <f t="shared" si="9"/>
        <v>0</v>
      </c>
      <c r="BL96" s="24" t="s">
        <v>187</v>
      </c>
      <c r="BM96" s="24" t="s">
        <v>297</v>
      </c>
    </row>
    <row r="97" spans="2:65" s="1" customFormat="1" ht="16.5" customHeight="1">
      <c r="B97" s="41"/>
      <c r="C97" s="192" t="s">
        <v>242</v>
      </c>
      <c r="D97" s="192" t="s">
        <v>182</v>
      </c>
      <c r="E97" s="193" t="s">
        <v>3967</v>
      </c>
      <c r="F97" s="194" t="s">
        <v>3968</v>
      </c>
      <c r="G97" s="195" t="s">
        <v>3015</v>
      </c>
      <c r="H97" s="196">
        <v>1</v>
      </c>
      <c r="I97" s="197"/>
      <c r="J97" s="198">
        <f t="shared" si="0"/>
        <v>0</v>
      </c>
      <c r="K97" s="194" t="s">
        <v>23</v>
      </c>
      <c r="L97" s="61"/>
      <c r="M97" s="199" t="s">
        <v>23</v>
      </c>
      <c r="N97" s="200" t="s">
        <v>43</v>
      </c>
      <c r="O97" s="42"/>
      <c r="P97" s="201">
        <f t="shared" si="1"/>
        <v>0</v>
      </c>
      <c r="Q97" s="201">
        <v>0</v>
      </c>
      <c r="R97" s="201">
        <f t="shared" si="2"/>
        <v>0</v>
      </c>
      <c r="S97" s="201">
        <v>0</v>
      </c>
      <c r="T97" s="202">
        <f t="shared" si="3"/>
        <v>0</v>
      </c>
      <c r="AR97" s="24" t="s">
        <v>187</v>
      </c>
      <c r="AT97" s="24" t="s">
        <v>182</v>
      </c>
      <c r="AU97" s="24" t="s">
        <v>79</v>
      </c>
      <c r="AY97" s="24" t="s">
        <v>180</v>
      </c>
      <c r="BE97" s="203">
        <f t="shared" si="4"/>
        <v>0</v>
      </c>
      <c r="BF97" s="203">
        <f t="shared" si="5"/>
        <v>0</v>
      </c>
      <c r="BG97" s="203">
        <f t="shared" si="6"/>
        <v>0</v>
      </c>
      <c r="BH97" s="203">
        <f t="shared" si="7"/>
        <v>0</v>
      </c>
      <c r="BI97" s="203">
        <f t="shared" si="8"/>
        <v>0</v>
      </c>
      <c r="BJ97" s="24" t="s">
        <v>79</v>
      </c>
      <c r="BK97" s="203">
        <f t="shared" si="9"/>
        <v>0</v>
      </c>
      <c r="BL97" s="24" t="s">
        <v>187</v>
      </c>
      <c r="BM97" s="24" t="s">
        <v>309</v>
      </c>
    </row>
    <row r="98" spans="2:65" s="1" customFormat="1" ht="16.5" customHeight="1">
      <c r="B98" s="41"/>
      <c r="C98" s="192" t="s">
        <v>246</v>
      </c>
      <c r="D98" s="192" t="s">
        <v>182</v>
      </c>
      <c r="E98" s="193" t="s">
        <v>3969</v>
      </c>
      <c r="F98" s="194" t="s">
        <v>3970</v>
      </c>
      <c r="G98" s="195" t="s">
        <v>3015</v>
      </c>
      <c r="H98" s="196">
        <v>2</v>
      </c>
      <c r="I98" s="197"/>
      <c r="J98" s="198">
        <f t="shared" si="0"/>
        <v>0</v>
      </c>
      <c r="K98" s="194" t="s">
        <v>23</v>
      </c>
      <c r="L98" s="61"/>
      <c r="M98" s="199" t="s">
        <v>23</v>
      </c>
      <c r="N98" s="200" t="s">
        <v>43</v>
      </c>
      <c r="O98" s="42"/>
      <c r="P98" s="201">
        <f t="shared" si="1"/>
        <v>0</v>
      </c>
      <c r="Q98" s="201">
        <v>0</v>
      </c>
      <c r="R98" s="201">
        <f t="shared" si="2"/>
        <v>0</v>
      </c>
      <c r="S98" s="201">
        <v>0</v>
      </c>
      <c r="T98" s="202">
        <f t="shared" si="3"/>
        <v>0</v>
      </c>
      <c r="AR98" s="24" t="s">
        <v>187</v>
      </c>
      <c r="AT98" s="24" t="s">
        <v>182</v>
      </c>
      <c r="AU98" s="24" t="s">
        <v>79</v>
      </c>
      <c r="AY98" s="24" t="s">
        <v>180</v>
      </c>
      <c r="BE98" s="203">
        <f t="shared" si="4"/>
        <v>0</v>
      </c>
      <c r="BF98" s="203">
        <f t="shared" si="5"/>
        <v>0</v>
      </c>
      <c r="BG98" s="203">
        <f t="shared" si="6"/>
        <v>0</v>
      </c>
      <c r="BH98" s="203">
        <f t="shared" si="7"/>
        <v>0</v>
      </c>
      <c r="BI98" s="203">
        <f t="shared" si="8"/>
        <v>0</v>
      </c>
      <c r="BJ98" s="24" t="s">
        <v>79</v>
      </c>
      <c r="BK98" s="203">
        <f t="shared" si="9"/>
        <v>0</v>
      </c>
      <c r="BL98" s="24" t="s">
        <v>187</v>
      </c>
      <c r="BM98" s="24" t="s">
        <v>330</v>
      </c>
    </row>
    <row r="99" spans="2:63" s="10" customFormat="1" ht="37.35" customHeight="1">
      <c r="B99" s="176"/>
      <c r="C99" s="177"/>
      <c r="D99" s="178" t="s">
        <v>71</v>
      </c>
      <c r="E99" s="179" t="s">
        <v>2824</v>
      </c>
      <c r="F99" s="179" t="s">
        <v>23</v>
      </c>
      <c r="G99" s="177"/>
      <c r="H99" s="177"/>
      <c r="I99" s="180"/>
      <c r="J99" s="181">
        <f>BK99</f>
        <v>0</v>
      </c>
      <c r="K99" s="177"/>
      <c r="L99" s="182"/>
      <c r="M99" s="183"/>
      <c r="N99" s="184"/>
      <c r="O99" s="184"/>
      <c r="P99" s="185">
        <f>P100</f>
        <v>0</v>
      </c>
      <c r="Q99" s="184"/>
      <c r="R99" s="185">
        <f>R100</f>
        <v>0</v>
      </c>
      <c r="S99" s="184"/>
      <c r="T99" s="186">
        <f>T100</f>
        <v>0</v>
      </c>
      <c r="AR99" s="187" t="s">
        <v>79</v>
      </c>
      <c r="AT99" s="188" t="s">
        <v>71</v>
      </c>
      <c r="AU99" s="188" t="s">
        <v>72</v>
      </c>
      <c r="AY99" s="187" t="s">
        <v>180</v>
      </c>
      <c r="BK99" s="189">
        <f>BK100</f>
        <v>0</v>
      </c>
    </row>
    <row r="100" spans="2:63" s="10" customFormat="1" ht="19.9" customHeight="1">
      <c r="B100" s="176"/>
      <c r="C100" s="177"/>
      <c r="D100" s="178" t="s">
        <v>71</v>
      </c>
      <c r="E100" s="190" t="s">
        <v>3971</v>
      </c>
      <c r="F100" s="190" t="s">
        <v>3972</v>
      </c>
      <c r="G100" s="177"/>
      <c r="H100" s="177"/>
      <c r="I100" s="180"/>
      <c r="J100" s="191">
        <f>BK100</f>
        <v>0</v>
      </c>
      <c r="K100" s="177"/>
      <c r="L100" s="182"/>
      <c r="M100" s="183"/>
      <c r="N100" s="184"/>
      <c r="O100" s="184"/>
      <c r="P100" s="185">
        <f>SUM(P101:P113)</f>
        <v>0</v>
      </c>
      <c r="Q100" s="184"/>
      <c r="R100" s="185">
        <f>SUM(R101:R113)</f>
        <v>0</v>
      </c>
      <c r="S100" s="184"/>
      <c r="T100" s="186">
        <f>SUM(T101:T113)</f>
        <v>0</v>
      </c>
      <c r="AR100" s="187" t="s">
        <v>79</v>
      </c>
      <c r="AT100" s="188" t="s">
        <v>71</v>
      </c>
      <c r="AU100" s="188" t="s">
        <v>79</v>
      </c>
      <c r="AY100" s="187" t="s">
        <v>180</v>
      </c>
      <c r="BK100" s="189">
        <f>SUM(BK101:BK113)</f>
        <v>0</v>
      </c>
    </row>
    <row r="101" spans="2:65" s="1" customFormat="1" ht="16.5" customHeight="1">
      <c r="B101" s="41"/>
      <c r="C101" s="192" t="s">
        <v>253</v>
      </c>
      <c r="D101" s="192" t="s">
        <v>182</v>
      </c>
      <c r="E101" s="193" t="s">
        <v>3973</v>
      </c>
      <c r="F101" s="194" t="s">
        <v>3974</v>
      </c>
      <c r="G101" s="195" t="s">
        <v>671</v>
      </c>
      <c r="H101" s="196">
        <v>16</v>
      </c>
      <c r="I101" s="197"/>
      <c r="J101" s="198">
        <f aca="true" t="shared" si="10" ref="J101:J113">ROUND(I101*H101,2)</f>
        <v>0</v>
      </c>
      <c r="K101" s="194" t="s">
        <v>23</v>
      </c>
      <c r="L101" s="61"/>
      <c r="M101" s="199" t="s">
        <v>23</v>
      </c>
      <c r="N101" s="200" t="s">
        <v>43</v>
      </c>
      <c r="O101" s="42"/>
      <c r="P101" s="201">
        <f aca="true" t="shared" si="11" ref="P101:P113">O101*H101</f>
        <v>0</v>
      </c>
      <c r="Q101" s="201">
        <v>0</v>
      </c>
      <c r="R101" s="201">
        <f aca="true" t="shared" si="12" ref="R101:R113">Q101*H101</f>
        <v>0</v>
      </c>
      <c r="S101" s="201">
        <v>0</v>
      </c>
      <c r="T101" s="202">
        <f aca="true" t="shared" si="13" ref="T101:T113">S101*H101</f>
        <v>0</v>
      </c>
      <c r="AR101" s="24" t="s">
        <v>187</v>
      </c>
      <c r="AT101" s="24" t="s">
        <v>182</v>
      </c>
      <c r="AU101" s="24" t="s">
        <v>81</v>
      </c>
      <c r="AY101" s="24" t="s">
        <v>180</v>
      </c>
      <c r="BE101" s="203">
        <f aca="true" t="shared" si="14" ref="BE101:BE113">IF(N101="základní",J101,0)</f>
        <v>0</v>
      </c>
      <c r="BF101" s="203">
        <f aca="true" t="shared" si="15" ref="BF101:BF113">IF(N101="snížená",J101,0)</f>
        <v>0</v>
      </c>
      <c r="BG101" s="203">
        <f aca="true" t="shared" si="16" ref="BG101:BG113">IF(N101="zákl. přenesená",J101,0)</f>
        <v>0</v>
      </c>
      <c r="BH101" s="203">
        <f aca="true" t="shared" si="17" ref="BH101:BH113">IF(N101="sníž. přenesená",J101,0)</f>
        <v>0</v>
      </c>
      <c r="BI101" s="203">
        <f aca="true" t="shared" si="18" ref="BI101:BI113">IF(N101="nulová",J101,0)</f>
        <v>0</v>
      </c>
      <c r="BJ101" s="24" t="s">
        <v>79</v>
      </c>
      <c r="BK101" s="203">
        <f aca="true" t="shared" si="19" ref="BK101:BK113">ROUND(I101*H101,2)</f>
        <v>0</v>
      </c>
      <c r="BL101" s="24" t="s">
        <v>187</v>
      </c>
      <c r="BM101" s="24" t="s">
        <v>3975</v>
      </c>
    </row>
    <row r="102" spans="2:65" s="1" customFormat="1" ht="16.5" customHeight="1">
      <c r="B102" s="41"/>
      <c r="C102" s="192" t="s">
        <v>10</v>
      </c>
      <c r="D102" s="192" t="s">
        <v>182</v>
      </c>
      <c r="E102" s="193" t="s">
        <v>3976</v>
      </c>
      <c r="F102" s="194" t="s">
        <v>3977</v>
      </c>
      <c r="G102" s="195" t="s">
        <v>215</v>
      </c>
      <c r="H102" s="196">
        <v>6</v>
      </c>
      <c r="I102" s="197"/>
      <c r="J102" s="198">
        <f t="shared" si="10"/>
        <v>0</v>
      </c>
      <c r="K102" s="194" t="s">
        <v>23</v>
      </c>
      <c r="L102" s="61"/>
      <c r="M102" s="199" t="s">
        <v>23</v>
      </c>
      <c r="N102" s="200" t="s">
        <v>43</v>
      </c>
      <c r="O102" s="42"/>
      <c r="P102" s="201">
        <f t="shared" si="11"/>
        <v>0</v>
      </c>
      <c r="Q102" s="201">
        <v>0</v>
      </c>
      <c r="R102" s="201">
        <f t="shared" si="12"/>
        <v>0</v>
      </c>
      <c r="S102" s="201">
        <v>0</v>
      </c>
      <c r="T102" s="202">
        <f t="shared" si="13"/>
        <v>0</v>
      </c>
      <c r="AR102" s="24" t="s">
        <v>187</v>
      </c>
      <c r="AT102" s="24" t="s">
        <v>182</v>
      </c>
      <c r="AU102" s="24" t="s">
        <v>81</v>
      </c>
      <c r="AY102" s="24" t="s">
        <v>180</v>
      </c>
      <c r="BE102" s="203">
        <f t="shared" si="14"/>
        <v>0</v>
      </c>
      <c r="BF102" s="203">
        <f t="shared" si="15"/>
        <v>0</v>
      </c>
      <c r="BG102" s="203">
        <f t="shared" si="16"/>
        <v>0</v>
      </c>
      <c r="BH102" s="203">
        <f t="shared" si="17"/>
        <v>0</v>
      </c>
      <c r="BI102" s="203">
        <f t="shared" si="18"/>
        <v>0</v>
      </c>
      <c r="BJ102" s="24" t="s">
        <v>79</v>
      </c>
      <c r="BK102" s="203">
        <f t="shared" si="19"/>
        <v>0</v>
      </c>
      <c r="BL102" s="24" t="s">
        <v>187</v>
      </c>
      <c r="BM102" s="24" t="s">
        <v>3978</v>
      </c>
    </row>
    <row r="103" spans="2:65" s="1" customFormat="1" ht="16.5" customHeight="1">
      <c r="B103" s="41"/>
      <c r="C103" s="192" t="s">
        <v>262</v>
      </c>
      <c r="D103" s="192" t="s">
        <v>182</v>
      </c>
      <c r="E103" s="193" t="s">
        <v>3979</v>
      </c>
      <c r="F103" s="194" t="s">
        <v>3951</v>
      </c>
      <c r="G103" s="195" t="s">
        <v>3005</v>
      </c>
      <c r="H103" s="196">
        <v>1</v>
      </c>
      <c r="I103" s="197"/>
      <c r="J103" s="198">
        <f t="shared" si="10"/>
        <v>0</v>
      </c>
      <c r="K103" s="194" t="s">
        <v>23</v>
      </c>
      <c r="L103" s="61"/>
      <c r="M103" s="199" t="s">
        <v>23</v>
      </c>
      <c r="N103" s="200" t="s">
        <v>43</v>
      </c>
      <c r="O103" s="42"/>
      <c r="P103" s="201">
        <f t="shared" si="11"/>
        <v>0</v>
      </c>
      <c r="Q103" s="201">
        <v>0</v>
      </c>
      <c r="R103" s="201">
        <f t="shared" si="12"/>
        <v>0</v>
      </c>
      <c r="S103" s="201">
        <v>0</v>
      </c>
      <c r="T103" s="202">
        <f t="shared" si="13"/>
        <v>0</v>
      </c>
      <c r="AR103" s="24" t="s">
        <v>187</v>
      </c>
      <c r="AT103" s="24" t="s">
        <v>182</v>
      </c>
      <c r="AU103" s="24" t="s">
        <v>81</v>
      </c>
      <c r="AY103" s="24" t="s">
        <v>180</v>
      </c>
      <c r="BE103" s="203">
        <f t="shared" si="14"/>
        <v>0</v>
      </c>
      <c r="BF103" s="203">
        <f t="shared" si="15"/>
        <v>0</v>
      </c>
      <c r="BG103" s="203">
        <f t="shared" si="16"/>
        <v>0</v>
      </c>
      <c r="BH103" s="203">
        <f t="shared" si="17"/>
        <v>0</v>
      </c>
      <c r="BI103" s="203">
        <f t="shared" si="18"/>
        <v>0</v>
      </c>
      <c r="BJ103" s="24" t="s">
        <v>79</v>
      </c>
      <c r="BK103" s="203">
        <f t="shared" si="19"/>
        <v>0</v>
      </c>
      <c r="BL103" s="24" t="s">
        <v>187</v>
      </c>
      <c r="BM103" s="24" t="s">
        <v>3980</v>
      </c>
    </row>
    <row r="104" spans="2:65" s="1" customFormat="1" ht="16.5" customHeight="1">
      <c r="B104" s="41"/>
      <c r="C104" s="192" t="s">
        <v>266</v>
      </c>
      <c r="D104" s="192" t="s">
        <v>182</v>
      </c>
      <c r="E104" s="193" t="s">
        <v>3981</v>
      </c>
      <c r="F104" s="194" t="s">
        <v>3982</v>
      </c>
      <c r="G104" s="195" t="s">
        <v>215</v>
      </c>
      <c r="H104" s="196">
        <v>38</v>
      </c>
      <c r="I104" s="197"/>
      <c r="J104" s="198">
        <f t="shared" si="10"/>
        <v>0</v>
      </c>
      <c r="K104" s="194" t="s">
        <v>23</v>
      </c>
      <c r="L104" s="61"/>
      <c r="M104" s="199" t="s">
        <v>23</v>
      </c>
      <c r="N104" s="200" t="s">
        <v>43</v>
      </c>
      <c r="O104" s="42"/>
      <c r="P104" s="201">
        <f t="shared" si="11"/>
        <v>0</v>
      </c>
      <c r="Q104" s="201">
        <v>0</v>
      </c>
      <c r="R104" s="201">
        <f t="shared" si="12"/>
        <v>0</v>
      </c>
      <c r="S104" s="201">
        <v>0</v>
      </c>
      <c r="T104" s="202">
        <f t="shared" si="13"/>
        <v>0</v>
      </c>
      <c r="AR104" s="24" t="s">
        <v>187</v>
      </c>
      <c r="AT104" s="24" t="s">
        <v>182</v>
      </c>
      <c r="AU104" s="24" t="s">
        <v>81</v>
      </c>
      <c r="AY104" s="24" t="s">
        <v>180</v>
      </c>
      <c r="BE104" s="203">
        <f t="shared" si="14"/>
        <v>0</v>
      </c>
      <c r="BF104" s="203">
        <f t="shared" si="15"/>
        <v>0</v>
      </c>
      <c r="BG104" s="203">
        <f t="shared" si="16"/>
        <v>0</v>
      </c>
      <c r="BH104" s="203">
        <f t="shared" si="17"/>
        <v>0</v>
      </c>
      <c r="BI104" s="203">
        <f t="shared" si="18"/>
        <v>0</v>
      </c>
      <c r="BJ104" s="24" t="s">
        <v>79</v>
      </c>
      <c r="BK104" s="203">
        <f t="shared" si="19"/>
        <v>0</v>
      </c>
      <c r="BL104" s="24" t="s">
        <v>187</v>
      </c>
      <c r="BM104" s="24" t="s">
        <v>351</v>
      </c>
    </row>
    <row r="105" spans="2:65" s="1" customFormat="1" ht="16.5" customHeight="1">
      <c r="B105" s="41"/>
      <c r="C105" s="192" t="s">
        <v>271</v>
      </c>
      <c r="D105" s="192" t="s">
        <v>182</v>
      </c>
      <c r="E105" s="193" t="s">
        <v>3983</v>
      </c>
      <c r="F105" s="194" t="s">
        <v>3984</v>
      </c>
      <c r="G105" s="195" t="s">
        <v>215</v>
      </c>
      <c r="H105" s="196">
        <v>27</v>
      </c>
      <c r="I105" s="197"/>
      <c r="J105" s="198">
        <f t="shared" si="10"/>
        <v>0</v>
      </c>
      <c r="K105" s="194" t="s">
        <v>23</v>
      </c>
      <c r="L105" s="61"/>
      <c r="M105" s="199" t="s">
        <v>23</v>
      </c>
      <c r="N105" s="200" t="s">
        <v>43</v>
      </c>
      <c r="O105" s="42"/>
      <c r="P105" s="201">
        <f t="shared" si="11"/>
        <v>0</v>
      </c>
      <c r="Q105" s="201">
        <v>0</v>
      </c>
      <c r="R105" s="201">
        <f t="shared" si="12"/>
        <v>0</v>
      </c>
      <c r="S105" s="201">
        <v>0</v>
      </c>
      <c r="T105" s="202">
        <f t="shared" si="13"/>
        <v>0</v>
      </c>
      <c r="AR105" s="24" t="s">
        <v>187</v>
      </c>
      <c r="AT105" s="24" t="s">
        <v>182</v>
      </c>
      <c r="AU105" s="24" t="s">
        <v>81</v>
      </c>
      <c r="AY105" s="24" t="s">
        <v>180</v>
      </c>
      <c r="BE105" s="203">
        <f t="shared" si="14"/>
        <v>0</v>
      </c>
      <c r="BF105" s="203">
        <f t="shared" si="15"/>
        <v>0</v>
      </c>
      <c r="BG105" s="203">
        <f t="shared" si="16"/>
        <v>0</v>
      </c>
      <c r="BH105" s="203">
        <f t="shared" si="17"/>
        <v>0</v>
      </c>
      <c r="BI105" s="203">
        <f t="shared" si="18"/>
        <v>0</v>
      </c>
      <c r="BJ105" s="24" t="s">
        <v>79</v>
      </c>
      <c r="BK105" s="203">
        <f t="shared" si="19"/>
        <v>0</v>
      </c>
      <c r="BL105" s="24" t="s">
        <v>187</v>
      </c>
      <c r="BM105" s="24" t="s">
        <v>365</v>
      </c>
    </row>
    <row r="106" spans="2:65" s="1" customFormat="1" ht="16.5" customHeight="1">
      <c r="B106" s="41"/>
      <c r="C106" s="192" t="s">
        <v>275</v>
      </c>
      <c r="D106" s="192" t="s">
        <v>182</v>
      </c>
      <c r="E106" s="193" t="s">
        <v>3985</v>
      </c>
      <c r="F106" s="194" t="s">
        <v>3986</v>
      </c>
      <c r="G106" s="195" t="s">
        <v>215</v>
      </c>
      <c r="H106" s="196">
        <v>5</v>
      </c>
      <c r="I106" s="197"/>
      <c r="J106" s="198">
        <f t="shared" si="10"/>
        <v>0</v>
      </c>
      <c r="K106" s="194" t="s">
        <v>23</v>
      </c>
      <c r="L106" s="61"/>
      <c r="M106" s="199" t="s">
        <v>23</v>
      </c>
      <c r="N106" s="200" t="s">
        <v>43</v>
      </c>
      <c r="O106" s="42"/>
      <c r="P106" s="201">
        <f t="shared" si="11"/>
        <v>0</v>
      </c>
      <c r="Q106" s="201">
        <v>0</v>
      </c>
      <c r="R106" s="201">
        <f t="shared" si="12"/>
        <v>0</v>
      </c>
      <c r="S106" s="201">
        <v>0</v>
      </c>
      <c r="T106" s="202">
        <f t="shared" si="13"/>
        <v>0</v>
      </c>
      <c r="AR106" s="24" t="s">
        <v>187</v>
      </c>
      <c r="AT106" s="24" t="s">
        <v>182</v>
      </c>
      <c r="AU106" s="24" t="s">
        <v>81</v>
      </c>
      <c r="AY106" s="24" t="s">
        <v>180</v>
      </c>
      <c r="BE106" s="203">
        <f t="shared" si="14"/>
        <v>0</v>
      </c>
      <c r="BF106" s="203">
        <f t="shared" si="15"/>
        <v>0</v>
      </c>
      <c r="BG106" s="203">
        <f t="shared" si="16"/>
        <v>0</v>
      </c>
      <c r="BH106" s="203">
        <f t="shared" si="17"/>
        <v>0</v>
      </c>
      <c r="BI106" s="203">
        <f t="shared" si="18"/>
        <v>0</v>
      </c>
      <c r="BJ106" s="24" t="s">
        <v>79</v>
      </c>
      <c r="BK106" s="203">
        <f t="shared" si="19"/>
        <v>0</v>
      </c>
      <c r="BL106" s="24" t="s">
        <v>187</v>
      </c>
      <c r="BM106" s="24" t="s">
        <v>379</v>
      </c>
    </row>
    <row r="107" spans="2:65" s="1" customFormat="1" ht="16.5" customHeight="1">
      <c r="B107" s="41"/>
      <c r="C107" s="192" t="s">
        <v>280</v>
      </c>
      <c r="D107" s="192" t="s">
        <v>182</v>
      </c>
      <c r="E107" s="193" t="s">
        <v>3987</v>
      </c>
      <c r="F107" s="194" t="s">
        <v>3988</v>
      </c>
      <c r="G107" s="195" t="s">
        <v>3015</v>
      </c>
      <c r="H107" s="196">
        <v>1</v>
      </c>
      <c r="I107" s="197"/>
      <c r="J107" s="198">
        <f t="shared" si="10"/>
        <v>0</v>
      </c>
      <c r="K107" s="194" t="s">
        <v>23</v>
      </c>
      <c r="L107" s="61"/>
      <c r="M107" s="199" t="s">
        <v>23</v>
      </c>
      <c r="N107" s="200" t="s">
        <v>43</v>
      </c>
      <c r="O107" s="42"/>
      <c r="P107" s="201">
        <f t="shared" si="11"/>
        <v>0</v>
      </c>
      <c r="Q107" s="201">
        <v>0</v>
      </c>
      <c r="R107" s="201">
        <f t="shared" si="12"/>
        <v>0</v>
      </c>
      <c r="S107" s="201">
        <v>0</v>
      </c>
      <c r="T107" s="202">
        <f t="shared" si="13"/>
        <v>0</v>
      </c>
      <c r="AR107" s="24" t="s">
        <v>187</v>
      </c>
      <c r="AT107" s="24" t="s">
        <v>182</v>
      </c>
      <c r="AU107" s="24" t="s">
        <v>81</v>
      </c>
      <c r="AY107" s="24" t="s">
        <v>180</v>
      </c>
      <c r="BE107" s="203">
        <f t="shared" si="14"/>
        <v>0</v>
      </c>
      <c r="BF107" s="203">
        <f t="shared" si="15"/>
        <v>0</v>
      </c>
      <c r="BG107" s="203">
        <f t="shared" si="16"/>
        <v>0</v>
      </c>
      <c r="BH107" s="203">
        <f t="shared" si="17"/>
        <v>0</v>
      </c>
      <c r="BI107" s="203">
        <f t="shared" si="18"/>
        <v>0</v>
      </c>
      <c r="BJ107" s="24" t="s">
        <v>79</v>
      </c>
      <c r="BK107" s="203">
        <f t="shared" si="19"/>
        <v>0</v>
      </c>
      <c r="BL107" s="24" t="s">
        <v>187</v>
      </c>
      <c r="BM107" s="24" t="s">
        <v>390</v>
      </c>
    </row>
    <row r="108" spans="2:65" s="1" customFormat="1" ht="16.5" customHeight="1">
      <c r="B108" s="41"/>
      <c r="C108" s="192" t="s">
        <v>9</v>
      </c>
      <c r="D108" s="192" t="s">
        <v>182</v>
      </c>
      <c r="E108" s="193" t="s">
        <v>3989</v>
      </c>
      <c r="F108" s="194" t="s">
        <v>3990</v>
      </c>
      <c r="G108" s="195" t="s">
        <v>215</v>
      </c>
      <c r="H108" s="196">
        <v>52</v>
      </c>
      <c r="I108" s="197"/>
      <c r="J108" s="198">
        <f t="shared" si="10"/>
        <v>0</v>
      </c>
      <c r="K108" s="194" t="s">
        <v>23</v>
      </c>
      <c r="L108" s="61"/>
      <c r="M108" s="199" t="s">
        <v>23</v>
      </c>
      <c r="N108" s="200" t="s">
        <v>43</v>
      </c>
      <c r="O108" s="42"/>
      <c r="P108" s="201">
        <f t="shared" si="11"/>
        <v>0</v>
      </c>
      <c r="Q108" s="201">
        <v>0</v>
      </c>
      <c r="R108" s="201">
        <f t="shared" si="12"/>
        <v>0</v>
      </c>
      <c r="S108" s="201">
        <v>0</v>
      </c>
      <c r="T108" s="202">
        <f t="shared" si="13"/>
        <v>0</v>
      </c>
      <c r="AR108" s="24" t="s">
        <v>187</v>
      </c>
      <c r="AT108" s="24" t="s">
        <v>182</v>
      </c>
      <c r="AU108" s="24" t="s">
        <v>81</v>
      </c>
      <c r="AY108" s="24" t="s">
        <v>180</v>
      </c>
      <c r="BE108" s="203">
        <f t="shared" si="14"/>
        <v>0</v>
      </c>
      <c r="BF108" s="203">
        <f t="shared" si="15"/>
        <v>0</v>
      </c>
      <c r="BG108" s="203">
        <f t="shared" si="16"/>
        <v>0</v>
      </c>
      <c r="BH108" s="203">
        <f t="shared" si="17"/>
        <v>0</v>
      </c>
      <c r="BI108" s="203">
        <f t="shared" si="18"/>
        <v>0</v>
      </c>
      <c r="BJ108" s="24" t="s">
        <v>79</v>
      </c>
      <c r="BK108" s="203">
        <f t="shared" si="19"/>
        <v>0</v>
      </c>
      <c r="BL108" s="24" t="s">
        <v>187</v>
      </c>
      <c r="BM108" s="24" t="s">
        <v>403</v>
      </c>
    </row>
    <row r="109" spans="2:65" s="1" customFormat="1" ht="16.5" customHeight="1">
      <c r="B109" s="41"/>
      <c r="C109" s="192" t="s">
        <v>289</v>
      </c>
      <c r="D109" s="192" t="s">
        <v>182</v>
      </c>
      <c r="E109" s="193" t="s">
        <v>3991</v>
      </c>
      <c r="F109" s="194" t="s">
        <v>3992</v>
      </c>
      <c r="G109" s="195" t="s">
        <v>215</v>
      </c>
      <c r="H109" s="196">
        <v>6</v>
      </c>
      <c r="I109" s="197"/>
      <c r="J109" s="198">
        <f t="shared" si="10"/>
        <v>0</v>
      </c>
      <c r="K109" s="194" t="s">
        <v>23</v>
      </c>
      <c r="L109" s="61"/>
      <c r="M109" s="199" t="s">
        <v>23</v>
      </c>
      <c r="N109" s="200" t="s">
        <v>43</v>
      </c>
      <c r="O109" s="42"/>
      <c r="P109" s="201">
        <f t="shared" si="11"/>
        <v>0</v>
      </c>
      <c r="Q109" s="201">
        <v>0</v>
      </c>
      <c r="R109" s="201">
        <f t="shared" si="12"/>
        <v>0</v>
      </c>
      <c r="S109" s="201">
        <v>0</v>
      </c>
      <c r="T109" s="202">
        <f t="shared" si="13"/>
        <v>0</v>
      </c>
      <c r="AR109" s="24" t="s">
        <v>187</v>
      </c>
      <c r="AT109" s="24" t="s">
        <v>182</v>
      </c>
      <c r="AU109" s="24" t="s">
        <v>81</v>
      </c>
      <c r="AY109" s="24" t="s">
        <v>180</v>
      </c>
      <c r="BE109" s="203">
        <f t="shared" si="14"/>
        <v>0</v>
      </c>
      <c r="BF109" s="203">
        <f t="shared" si="15"/>
        <v>0</v>
      </c>
      <c r="BG109" s="203">
        <f t="shared" si="16"/>
        <v>0</v>
      </c>
      <c r="BH109" s="203">
        <f t="shared" si="17"/>
        <v>0</v>
      </c>
      <c r="BI109" s="203">
        <f t="shared" si="18"/>
        <v>0</v>
      </c>
      <c r="BJ109" s="24" t="s">
        <v>79</v>
      </c>
      <c r="BK109" s="203">
        <f t="shared" si="19"/>
        <v>0</v>
      </c>
      <c r="BL109" s="24" t="s">
        <v>187</v>
      </c>
      <c r="BM109" s="24" t="s">
        <v>416</v>
      </c>
    </row>
    <row r="110" spans="2:65" s="1" customFormat="1" ht="16.5" customHeight="1">
      <c r="B110" s="41"/>
      <c r="C110" s="192" t="s">
        <v>293</v>
      </c>
      <c r="D110" s="192" t="s">
        <v>182</v>
      </c>
      <c r="E110" s="193" t="s">
        <v>3993</v>
      </c>
      <c r="F110" s="194" t="s">
        <v>3994</v>
      </c>
      <c r="G110" s="195" t="s">
        <v>3015</v>
      </c>
      <c r="H110" s="196">
        <v>2</v>
      </c>
      <c r="I110" s="197"/>
      <c r="J110" s="198">
        <f t="shared" si="10"/>
        <v>0</v>
      </c>
      <c r="K110" s="194" t="s">
        <v>23</v>
      </c>
      <c r="L110" s="61"/>
      <c r="M110" s="199" t="s">
        <v>23</v>
      </c>
      <c r="N110" s="200" t="s">
        <v>43</v>
      </c>
      <c r="O110" s="42"/>
      <c r="P110" s="201">
        <f t="shared" si="11"/>
        <v>0</v>
      </c>
      <c r="Q110" s="201">
        <v>0</v>
      </c>
      <c r="R110" s="201">
        <f t="shared" si="12"/>
        <v>0</v>
      </c>
      <c r="S110" s="201">
        <v>0</v>
      </c>
      <c r="T110" s="202">
        <f t="shared" si="13"/>
        <v>0</v>
      </c>
      <c r="AR110" s="24" t="s">
        <v>187</v>
      </c>
      <c r="AT110" s="24" t="s">
        <v>182</v>
      </c>
      <c r="AU110" s="24" t="s">
        <v>81</v>
      </c>
      <c r="AY110" s="24" t="s">
        <v>180</v>
      </c>
      <c r="BE110" s="203">
        <f t="shared" si="14"/>
        <v>0</v>
      </c>
      <c r="BF110" s="203">
        <f t="shared" si="15"/>
        <v>0</v>
      </c>
      <c r="BG110" s="203">
        <f t="shared" si="16"/>
        <v>0</v>
      </c>
      <c r="BH110" s="203">
        <f t="shared" si="17"/>
        <v>0</v>
      </c>
      <c r="BI110" s="203">
        <f t="shared" si="18"/>
        <v>0</v>
      </c>
      <c r="BJ110" s="24" t="s">
        <v>79</v>
      </c>
      <c r="BK110" s="203">
        <f t="shared" si="19"/>
        <v>0</v>
      </c>
      <c r="BL110" s="24" t="s">
        <v>187</v>
      </c>
      <c r="BM110" s="24" t="s">
        <v>427</v>
      </c>
    </row>
    <row r="111" spans="2:65" s="1" customFormat="1" ht="16.5" customHeight="1">
      <c r="B111" s="41"/>
      <c r="C111" s="192" t="s">
        <v>297</v>
      </c>
      <c r="D111" s="192" t="s">
        <v>182</v>
      </c>
      <c r="E111" s="193" t="s">
        <v>3995</v>
      </c>
      <c r="F111" s="194" t="s">
        <v>3996</v>
      </c>
      <c r="G111" s="195" t="s">
        <v>3015</v>
      </c>
      <c r="H111" s="196">
        <v>3</v>
      </c>
      <c r="I111" s="197"/>
      <c r="J111" s="198">
        <f t="shared" si="10"/>
        <v>0</v>
      </c>
      <c r="K111" s="194" t="s">
        <v>23</v>
      </c>
      <c r="L111" s="61"/>
      <c r="M111" s="199" t="s">
        <v>23</v>
      </c>
      <c r="N111" s="200" t="s">
        <v>43</v>
      </c>
      <c r="O111" s="42"/>
      <c r="P111" s="201">
        <f t="shared" si="11"/>
        <v>0</v>
      </c>
      <c r="Q111" s="201">
        <v>0</v>
      </c>
      <c r="R111" s="201">
        <f t="shared" si="12"/>
        <v>0</v>
      </c>
      <c r="S111" s="201">
        <v>0</v>
      </c>
      <c r="T111" s="202">
        <f t="shared" si="13"/>
        <v>0</v>
      </c>
      <c r="AR111" s="24" t="s">
        <v>187</v>
      </c>
      <c r="AT111" s="24" t="s">
        <v>182</v>
      </c>
      <c r="AU111" s="24" t="s">
        <v>81</v>
      </c>
      <c r="AY111" s="24" t="s">
        <v>180</v>
      </c>
      <c r="BE111" s="203">
        <f t="shared" si="14"/>
        <v>0</v>
      </c>
      <c r="BF111" s="203">
        <f t="shared" si="15"/>
        <v>0</v>
      </c>
      <c r="BG111" s="203">
        <f t="shared" si="16"/>
        <v>0</v>
      </c>
      <c r="BH111" s="203">
        <f t="shared" si="17"/>
        <v>0</v>
      </c>
      <c r="BI111" s="203">
        <f t="shared" si="18"/>
        <v>0</v>
      </c>
      <c r="BJ111" s="24" t="s">
        <v>79</v>
      </c>
      <c r="BK111" s="203">
        <f t="shared" si="19"/>
        <v>0</v>
      </c>
      <c r="BL111" s="24" t="s">
        <v>187</v>
      </c>
      <c r="BM111" s="24" t="s">
        <v>437</v>
      </c>
    </row>
    <row r="112" spans="2:65" s="1" customFormat="1" ht="16.5" customHeight="1">
      <c r="B112" s="41"/>
      <c r="C112" s="192" t="s">
        <v>303</v>
      </c>
      <c r="D112" s="192" t="s">
        <v>182</v>
      </c>
      <c r="E112" s="193" t="s">
        <v>3997</v>
      </c>
      <c r="F112" s="194" t="s">
        <v>3998</v>
      </c>
      <c r="G112" s="195" t="s">
        <v>3015</v>
      </c>
      <c r="H112" s="196">
        <v>3</v>
      </c>
      <c r="I112" s="197"/>
      <c r="J112" s="198">
        <f t="shared" si="10"/>
        <v>0</v>
      </c>
      <c r="K112" s="194" t="s">
        <v>23</v>
      </c>
      <c r="L112" s="61"/>
      <c r="M112" s="199" t="s">
        <v>23</v>
      </c>
      <c r="N112" s="200" t="s">
        <v>43</v>
      </c>
      <c r="O112" s="42"/>
      <c r="P112" s="201">
        <f t="shared" si="11"/>
        <v>0</v>
      </c>
      <c r="Q112" s="201">
        <v>0</v>
      </c>
      <c r="R112" s="201">
        <f t="shared" si="12"/>
        <v>0</v>
      </c>
      <c r="S112" s="201">
        <v>0</v>
      </c>
      <c r="T112" s="202">
        <f t="shared" si="13"/>
        <v>0</v>
      </c>
      <c r="AR112" s="24" t="s">
        <v>187</v>
      </c>
      <c r="AT112" s="24" t="s">
        <v>182</v>
      </c>
      <c r="AU112" s="24" t="s">
        <v>81</v>
      </c>
      <c r="AY112" s="24" t="s">
        <v>180</v>
      </c>
      <c r="BE112" s="203">
        <f t="shared" si="14"/>
        <v>0</v>
      </c>
      <c r="BF112" s="203">
        <f t="shared" si="15"/>
        <v>0</v>
      </c>
      <c r="BG112" s="203">
        <f t="shared" si="16"/>
        <v>0</v>
      </c>
      <c r="BH112" s="203">
        <f t="shared" si="17"/>
        <v>0</v>
      </c>
      <c r="BI112" s="203">
        <f t="shared" si="18"/>
        <v>0</v>
      </c>
      <c r="BJ112" s="24" t="s">
        <v>79</v>
      </c>
      <c r="BK112" s="203">
        <f t="shared" si="19"/>
        <v>0</v>
      </c>
      <c r="BL112" s="24" t="s">
        <v>187</v>
      </c>
      <c r="BM112" s="24" t="s">
        <v>447</v>
      </c>
    </row>
    <row r="113" spans="2:65" s="1" customFormat="1" ht="16.5" customHeight="1">
      <c r="B113" s="41"/>
      <c r="C113" s="192" t="s">
        <v>309</v>
      </c>
      <c r="D113" s="192" t="s">
        <v>182</v>
      </c>
      <c r="E113" s="193" t="s">
        <v>3999</v>
      </c>
      <c r="F113" s="194" t="s">
        <v>4000</v>
      </c>
      <c r="G113" s="195" t="s">
        <v>3015</v>
      </c>
      <c r="H113" s="196">
        <v>1</v>
      </c>
      <c r="I113" s="197"/>
      <c r="J113" s="198">
        <f t="shared" si="10"/>
        <v>0</v>
      </c>
      <c r="K113" s="194" t="s">
        <v>23</v>
      </c>
      <c r="L113" s="61"/>
      <c r="M113" s="199" t="s">
        <v>23</v>
      </c>
      <c r="N113" s="200" t="s">
        <v>43</v>
      </c>
      <c r="O113" s="42"/>
      <c r="P113" s="201">
        <f t="shared" si="11"/>
        <v>0</v>
      </c>
      <c r="Q113" s="201">
        <v>0</v>
      </c>
      <c r="R113" s="201">
        <f t="shared" si="12"/>
        <v>0</v>
      </c>
      <c r="S113" s="201">
        <v>0</v>
      </c>
      <c r="T113" s="202">
        <f t="shared" si="13"/>
        <v>0</v>
      </c>
      <c r="AR113" s="24" t="s">
        <v>187</v>
      </c>
      <c r="AT113" s="24" t="s">
        <v>182</v>
      </c>
      <c r="AU113" s="24" t="s">
        <v>81</v>
      </c>
      <c r="AY113" s="24" t="s">
        <v>180</v>
      </c>
      <c r="BE113" s="203">
        <f t="shared" si="14"/>
        <v>0</v>
      </c>
      <c r="BF113" s="203">
        <f t="shared" si="15"/>
        <v>0</v>
      </c>
      <c r="BG113" s="203">
        <f t="shared" si="16"/>
        <v>0</v>
      </c>
      <c r="BH113" s="203">
        <f t="shared" si="17"/>
        <v>0</v>
      </c>
      <c r="BI113" s="203">
        <f t="shared" si="18"/>
        <v>0</v>
      </c>
      <c r="BJ113" s="24" t="s">
        <v>79</v>
      </c>
      <c r="BK113" s="203">
        <f t="shared" si="19"/>
        <v>0</v>
      </c>
      <c r="BL113" s="24" t="s">
        <v>187</v>
      </c>
      <c r="BM113" s="24" t="s">
        <v>460</v>
      </c>
    </row>
    <row r="114" spans="2:63" s="10" customFormat="1" ht="37.35" customHeight="1">
      <c r="B114" s="176"/>
      <c r="C114" s="177"/>
      <c r="D114" s="178" t="s">
        <v>71</v>
      </c>
      <c r="E114" s="179" t="s">
        <v>2824</v>
      </c>
      <c r="F114" s="179" t="s">
        <v>23</v>
      </c>
      <c r="G114" s="177"/>
      <c r="H114" s="177"/>
      <c r="I114" s="180"/>
      <c r="J114" s="181">
        <f>BK114</f>
        <v>0</v>
      </c>
      <c r="K114" s="177"/>
      <c r="L114" s="182"/>
      <c r="M114" s="183"/>
      <c r="N114" s="184"/>
      <c r="O114" s="184"/>
      <c r="P114" s="185">
        <f>P115</f>
        <v>0</v>
      </c>
      <c r="Q114" s="184"/>
      <c r="R114" s="185">
        <f>R115</f>
        <v>0</v>
      </c>
      <c r="S114" s="184"/>
      <c r="T114" s="186">
        <f>T115</f>
        <v>0</v>
      </c>
      <c r="AR114" s="187" t="s">
        <v>79</v>
      </c>
      <c r="AT114" s="188" t="s">
        <v>71</v>
      </c>
      <c r="AU114" s="188" t="s">
        <v>72</v>
      </c>
      <c r="AY114" s="187" t="s">
        <v>180</v>
      </c>
      <c r="BK114" s="189">
        <f>BK115</f>
        <v>0</v>
      </c>
    </row>
    <row r="115" spans="2:63" s="10" customFormat="1" ht="19.9" customHeight="1">
      <c r="B115" s="176"/>
      <c r="C115" s="177"/>
      <c r="D115" s="178" t="s">
        <v>71</v>
      </c>
      <c r="E115" s="190" t="s">
        <v>4001</v>
      </c>
      <c r="F115" s="190" t="s">
        <v>4002</v>
      </c>
      <c r="G115" s="177"/>
      <c r="H115" s="177"/>
      <c r="I115" s="180"/>
      <c r="J115" s="191">
        <f>BK115</f>
        <v>0</v>
      </c>
      <c r="K115" s="177"/>
      <c r="L115" s="182"/>
      <c r="M115" s="183"/>
      <c r="N115" s="184"/>
      <c r="O115" s="184"/>
      <c r="P115" s="185">
        <f>SUM(P116:P127)</f>
        <v>0</v>
      </c>
      <c r="Q115" s="184"/>
      <c r="R115" s="185">
        <f>SUM(R116:R127)</f>
        <v>0</v>
      </c>
      <c r="S115" s="184"/>
      <c r="T115" s="186">
        <f>SUM(T116:T127)</f>
        <v>0</v>
      </c>
      <c r="AR115" s="187" t="s">
        <v>79</v>
      </c>
      <c r="AT115" s="188" t="s">
        <v>71</v>
      </c>
      <c r="AU115" s="188" t="s">
        <v>79</v>
      </c>
      <c r="AY115" s="187" t="s">
        <v>180</v>
      </c>
      <c r="BK115" s="189">
        <f>SUM(BK116:BK127)</f>
        <v>0</v>
      </c>
    </row>
    <row r="116" spans="2:65" s="1" customFormat="1" ht="16.5" customHeight="1">
      <c r="B116" s="41"/>
      <c r="C116" s="192" t="s">
        <v>323</v>
      </c>
      <c r="D116" s="192" t="s">
        <v>182</v>
      </c>
      <c r="E116" s="193" t="s">
        <v>4003</v>
      </c>
      <c r="F116" s="194" t="s">
        <v>3951</v>
      </c>
      <c r="G116" s="195" t="s">
        <v>3005</v>
      </c>
      <c r="H116" s="196">
        <v>1</v>
      </c>
      <c r="I116" s="197"/>
      <c r="J116" s="198">
        <f>ROUND(I116*H116,2)</f>
        <v>0</v>
      </c>
      <c r="K116" s="194" t="s">
        <v>23</v>
      </c>
      <c r="L116" s="61"/>
      <c r="M116" s="199" t="s">
        <v>23</v>
      </c>
      <c r="N116" s="200" t="s">
        <v>43</v>
      </c>
      <c r="O116" s="42"/>
      <c r="P116" s="201">
        <f>O116*H116</f>
        <v>0</v>
      </c>
      <c r="Q116" s="201">
        <v>0</v>
      </c>
      <c r="R116" s="201">
        <f>Q116*H116</f>
        <v>0</v>
      </c>
      <c r="S116" s="201">
        <v>0</v>
      </c>
      <c r="T116" s="202">
        <f>S116*H116</f>
        <v>0</v>
      </c>
      <c r="AR116" s="24" t="s">
        <v>187</v>
      </c>
      <c r="AT116" s="24" t="s">
        <v>182</v>
      </c>
      <c r="AU116" s="24" t="s">
        <v>81</v>
      </c>
      <c r="AY116" s="24" t="s">
        <v>180</v>
      </c>
      <c r="BE116" s="203">
        <f>IF(N116="základní",J116,0)</f>
        <v>0</v>
      </c>
      <c r="BF116" s="203">
        <f>IF(N116="snížená",J116,0)</f>
        <v>0</v>
      </c>
      <c r="BG116" s="203">
        <f>IF(N116="zákl. přenesená",J116,0)</f>
        <v>0</v>
      </c>
      <c r="BH116" s="203">
        <f>IF(N116="sníž. přenesená",J116,0)</f>
        <v>0</v>
      </c>
      <c r="BI116" s="203">
        <f>IF(N116="nulová",J116,0)</f>
        <v>0</v>
      </c>
      <c r="BJ116" s="24" t="s">
        <v>79</v>
      </c>
      <c r="BK116" s="203">
        <f>ROUND(I116*H116,2)</f>
        <v>0</v>
      </c>
      <c r="BL116" s="24" t="s">
        <v>187</v>
      </c>
      <c r="BM116" s="24" t="s">
        <v>4004</v>
      </c>
    </row>
    <row r="117" spans="2:47" s="1" customFormat="1" ht="27">
      <c r="B117" s="41"/>
      <c r="C117" s="63"/>
      <c r="D117" s="206" t="s">
        <v>509</v>
      </c>
      <c r="E117" s="63"/>
      <c r="F117" s="258" t="s">
        <v>4005</v>
      </c>
      <c r="G117" s="63"/>
      <c r="H117" s="63"/>
      <c r="I117" s="163"/>
      <c r="J117" s="63"/>
      <c r="K117" s="63"/>
      <c r="L117" s="61"/>
      <c r="M117" s="259"/>
      <c r="N117" s="42"/>
      <c r="O117" s="42"/>
      <c r="P117" s="42"/>
      <c r="Q117" s="42"/>
      <c r="R117" s="42"/>
      <c r="S117" s="42"/>
      <c r="T117" s="78"/>
      <c r="AT117" s="24" t="s">
        <v>509</v>
      </c>
      <c r="AU117" s="24" t="s">
        <v>81</v>
      </c>
    </row>
    <row r="118" spans="2:65" s="1" customFormat="1" ht="16.5" customHeight="1">
      <c r="B118" s="41"/>
      <c r="C118" s="192" t="s">
        <v>330</v>
      </c>
      <c r="D118" s="192" t="s">
        <v>182</v>
      </c>
      <c r="E118" s="193" t="s">
        <v>4006</v>
      </c>
      <c r="F118" s="194" t="s">
        <v>4007</v>
      </c>
      <c r="G118" s="195" t="s">
        <v>3015</v>
      </c>
      <c r="H118" s="196">
        <v>1</v>
      </c>
      <c r="I118" s="197"/>
      <c r="J118" s="198">
        <f aca="true" t="shared" si="20" ref="J118:J126">ROUND(I118*H118,2)</f>
        <v>0</v>
      </c>
      <c r="K118" s="194" t="s">
        <v>23</v>
      </c>
      <c r="L118" s="61"/>
      <c r="M118" s="199" t="s">
        <v>23</v>
      </c>
      <c r="N118" s="200" t="s">
        <v>43</v>
      </c>
      <c r="O118" s="42"/>
      <c r="P118" s="201">
        <f aca="true" t="shared" si="21" ref="P118:P126">O118*H118</f>
        <v>0</v>
      </c>
      <c r="Q118" s="201">
        <v>0</v>
      </c>
      <c r="R118" s="201">
        <f aca="true" t="shared" si="22" ref="R118:R126">Q118*H118</f>
        <v>0</v>
      </c>
      <c r="S118" s="201">
        <v>0</v>
      </c>
      <c r="T118" s="202">
        <f aca="true" t="shared" si="23" ref="T118:T126">S118*H118</f>
        <v>0</v>
      </c>
      <c r="AR118" s="24" t="s">
        <v>187</v>
      </c>
      <c r="AT118" s="24" t="s">
        <v>182</v>
      </c>
      <c r="AU118" s="24" t="s">
        <v>81</v>
      </c>
      <c r="AY118" s="24" t="s">
        <v>180</v>
      </c>
      <c r="BE118" s="203">
        <f aca="true" t="shared" si="24" ref="BE118:BE126">IF(N118="základní",J118,0)</f>
        <v>0</v>
      </c>
      <c r="BF118" s="203">
        <f aca="true" t="shared" si="25" ref="BF118:BF126">IF(N118="snížená",J118,0)</f>
        <v>0</v>
      </c>
      <c r="BG118" s="203">
        <f aca="true" t="shared" si="26" ref="BG118:BG126">IF(N118="zákl. přenesená",J118,0)</f>
        <v>0</v>
      </c>
      <c r="BH118" s="203">
        <f aca="true" t="shared" si="27" ref="BH118:BH126">IF(N118="sníž. přenesená",J118,0)</f>
        <v>0</v>
      </c>
      <c r="BI118" s="203">
        <f aca="true" t="shared" si="28" ref="BI118:BI126">IF(N118="nulová",J118,0)</f>
        <v>0</v>
      </c>
      <c r="BJ118" s="24" t="s">
        <v>79</v>
      </c>
      <c r="BK118" s="203">
        <f aca="true" t="shared" si="29" ref="BK118:BK126">ROUND(I118*H118,2)</f>
        <v>0</v>
      </c>
      <c r="BL118" s="24" t="s">
        <v>187</v>
      </c>
      <c r="BM118" s="24" t="s">
        <v>499</v>
      </c>
    </row>
    <row r="119" spans="2:65" s="1" customFormat="1" ht="16.5" customHeight="1">
      <c r="B119" s="41"/>
      <c r="C119" s="192" t="s">
        <v>336</v>
      </c>
      <c r="D119" s="192" t="s">
        <v>182</v>
      </c>
      <c r="E119" s="193" t="s">
        <v>4008</v>
      </c>
      <c r="F119" s="194" t="s">
        <v>4009</v>
      </c>
      <c r="G119" s="195" t="s">
        <v>3015</v>
      </c>
      <c r="H119" s="196">
        <v>1</v>
      </c>
      <c r="I119" s="197"/>
      <c r="J119" s="198">
        <f t="shared" si="20"/>
        <v>0</v>
      </c>
      <c r="K119" s="194" t="s">
        <v>23</v>
      </c>
      <c r="L119" s="61"/>
      <c r="M119" s="199" t="s">
        <v>23</v>
      </c>
      <c r="N119" s="200" t="s">
        <v>43</v>
      </c>
      <c r="O119" s="42"/>
      <c r="P119" s="201">
        <f t="shared" si="21"/>
        <v>0</v>
      </c>
      <c r="Q119" s="201">
        <v>0</v>
      </c>
      <c r="R119" s="201">
        <f t="shared" si="22"/>
        <v>0</v>
      </c>
      <c r="S119" s="201">
        <v>0</v>
      </c>
      <c r="T119" s="202">
        <f t="shared" si="23"/>
        <v>0</v>
      </c>
      <c r="AR119" s="24" t="s">
        <v>187</v>
      </c>
      <c r="AT119" s="24" t="s">
        <v>182</v>
      </c>
      <c r="AU119" s="24" t="s">
        <v>81</v>
      </c>
      <c r="AY119" s="24" t="s">
        <v>180</v>
      </c>
      <c r="BE119" s="203">
        <f t="shared" si="24"/>
        <v>0</v>
      </c>
      <c r="BF119" s="203">
        <f t="shared" si="25"/>
        <v>0</v>
      </c>
      <c r="BG119" s="203">
        <f t="shared" si="26"/>
        <v>0</v>
      </c>
      <c r="BH119" s="203">
        <f t="shared" si="27"/>
        <v>0</v>
      </c>
      <c r="BI119" s="203">
        <f t="shared" si="28"/>
        <v>0</v>
      </c>
      <c r="BJ119" s="24" t="s">
        <v>79</v>
      </c>
      <c r="BK119" s="203">
        <f t="shared" si="29"/>
        <v>0</v>
      </c>
      <c r="BL119" s="24" t="s">
        <v>187</v>
      </c>
      <c r="BM119" s="24" t="s">
        <v>513</v>
      </c>
    </row>
    <row r="120" spans="2:65" s="1" customFormat="1" ht="16.5" customHeight="1">
      <c r="B120" s="41"/>
      <c r="C120" s="192" t="s">
        <v>340</v>
      </c>
      <c r="D120" s="192" t="s">
        <v>182</v>
      </c>
      <c r="E120" s="193" t="s">
        <v>4010</v>
      </c>
      <c r="F120" s="194" t="s">
        <v>4011</v>
      </c>
      <c r="G120" s="195" t="s">
        <v>3015</v>
      </c>
      <c r="H120" s="196">
        <v>1</v>
      </c>
      <c r="I120" s="197"/>
      <c r="J120" s="198">
        <f t="shared" si="20"/>
        <v>0</v>
      </c>
      <c r="K120" s="194" t="s">
        <v>23</v>
      </c>
      <c r="L120" s="61"/>
      <c r="M120" s="199" t="s">
        <v>23</v>
      </c>
      <c r="N120" s="200" t="s">
        <v>43</v>
      </c>
      <c r="O120" s="42"/>
      <c r="P120" s="201">
        <f t="shared" si="21"/>
        <v>0</v>
      </c>
      <c r="Q120" s="201">
        <v>0</v>
      </c>
      <c r="R120" s="201">
        <f t="shared" si="22"/>
        <v>0</v>
      </c>
      <c r="S120" s="201">
        <v>0</v>
      </c>
      <c r="T120" s="202">
        <f t="shared" si="23"/>
        <v>0</v>
      </c>
      <c r="AR120" s="24" t="s">
        <v>187</v>
      </c>
      <c r="AT120" s="24" t="s">
        <v>182</v>
      </c>
      <c r="AU120" s="24" t="s">
        <v>81</v>
      </c>
      <c r="AY120" s="24" t="s">
        <v>180</v>
      </c>
      <c r="BE120" s="203">
        <f t="shared" si="24"/>
        <v>0</v>
      </c>
      <c r="BF120" s="203">
        <f t="shared" si="25"/>
        <v>0</v>
      </c>
      <c r="BG120" s="203">
        <f t="shared" si="26"/>
        <v>0</v>
      </c>
      <c r="BH120" s="203">
        <f t="shared" si="27"/>
        <v>0</v>
      </c>
      <c r="BI120" s="203">
        <f t="shared" si="28"/>
        <v>0</v>
      </c>
      <c r="BJ120" s="24" t="s">
        <v>79</v>
      </c>
      <c r="BK120" s="203">
        <f t="shared" si="29"/>
        <v>0</v>
      </c>
      <c r="BL120" s="24" t="s">
        <v>187</v>
      </c>
      <c r="BM120" s="24" t="s">
        <v>522</v>
      </c>
    </row>
    <row r="121" spans="2:65" s="1" customFormat="1" ht="16.5" customHeight="1">
      <c r="B121" s="41"/>
      <c r="C121" s="192" t="s">
        <v>346</v>
      </c>
      <c r="D121" s="192" t="s">
        <v>182</v>
      </c>
      <c r="E121" s="193" t="s">
        <v>4012</v>
      </c>
      <c r="F121" s="194" t="s">
        <v>4013</v>
      </c>
      <c r="G121" s="195" t="s">
        <v>3015</v>
      </c>
      <c r="H121" s="196">
        <v>1</v>
      </c>
      <c r="I121" s="197"/>
      <c r="J121" s="198">
        <f t="shared" si="20"/>
        <v>0</v>
      </c>
      <c r="K121" s="194" t="s">
        <v>23</v>
      </c>
      <c r="L121" s="61"/>
      <c r="M121" s="199" t="s">
        <v>23</v>
      </c>
      <c r="N121" s="200" t="s">
        <v>43</v>
      </c>
      <c r="O121" s="42"/>
      <c r="P121" s="201">
        <f t="shared" si="21"/>
        <v>0</v>
      </c>
      <c r="Q121" s="201">
        <v>0</v>
      </c>
      <c r="R121" s="201">
        <f t="shared" si="22"/>
        <v>0</v>
      </c>
      <c r="S121" s="201">
        <v>0</v>
      </c>
      <c r="T121" s="202">
        <f t="shared" si="23"/>
        <v>0</v>
      </c>
      <c r="AR121" s="24" t="s">
        <v>187</v>
      </c>
      <c r="AT121" s="24" t="s">
        <v>182</v>
      </c>
      <c r="AU121" s="24" t="s">
        <v>81</v>
      </c>
      <c r="AY121" s="24" t="s">
        <v>180</v>
      </c>
      <c r="BE121" s="203">
        <f t="shared" si="24"/>
        <v>0</v>
      </c>
      <c r="BF121" s="203">
        <f t="shared" si="25"/>
        <v>0</v>
      </c>
      <c r="BG121" s="203">
        <f t="shared" si="26"/>
        <v>0</v>
      </c>
      <c r="BH121" s="203">
        <f t="shared" si="27"/>
        <v>0</v>
      </c>
      <c r="BI121" s="203">
        <f t="shared" si="28"/>
        <v>0</v>
      </c>
      <c r="BJ121" s="24" t="s">
        <v>79</v>
      </c>
      <c r="BK121" s="203">
        <f t="shared" si="29"/>
        <v>0</v>
      </c>
      <c r="BL121" s="24" t="s">
        <v>187</v>
      </c>
      <c r="BM121" s="24" t="s">
        <v>533</v>
      </c>
    </row>
    <row r="122" spans="2:65" s="1" customFormat="1" ht="16.5" customHeight="1">
      <c r="B122" s="41"/>
      <c r="C122" s="192" t="s">
        <v>351</v>
      </c>
      <c r="D122" s="192" t="s">
        <v>182</v>
      </c>
      <c r="E122" s="193" t="s">
        <v>4014</v>
      </c>
      <c r="F122" s="194" t="s">
        <v>4015</v>
      </c>
      <c r="G122" s="195" t="s">
        <v>3015</v>
      </c>
      <c r="H122" s="196">
        <v>1</v>
      </c>
      <c r="I122" s="197"/>
      <c r="J122" s="198">
        <f t="shared" si="20"/>
        <v>0</v>
      </c>
      <c r="K122" s="194" t="s">
        <v>23</v>
      </c>
      <c r="L122" s="61"/>
      <c r="M122" s="199" t="s">
        <v>23</v>
      </c>
      <c r="N122" s="200" t="s">
        <v>43</v>
      </c>
      <c r="O122" s="42"/>
      <c r="P122" s="201">
        <f t="shared" si="21"/>
        <v>0</v>
      </c>
      <c r="Q122" s="201">
        <v>0</v>
      </c>
      <c r="R122" s="201">
        <f t="shared" si="22"/>
        <v>0</v>
      </c>
      <c r="S122" s="201">
        <v>0</v>
      </c>
      <c r="T122" s="202">
        <f t="shared" si="23"/>
        <v>0</v>
      </c>
      <c r="AR122" s="24" t="s">
        <v>187</v>
      </c>
      <c r="AT122" s="24" t="s">
        <v>182</v>
      </c>
      <c r="AU122" s="24" t="s">
        <v>81</v>
      </c>
      <c r="AY122" s="24" t="s">
        <v>180</v>
      </c>
      <c r="BE122" s="203">
        <f t="shared" si="24"/>
        <v>0</v>
      </c>
      <c r="BF122" s="203">
        <f t="shared" si="25"/>
        <v>0</v>
      </c>
      <c r="BG122" s="203">
        <f t="shared" si="26"/>
        <v>0</v>
      </c>
      <c r="BH122" s="203">
        <f t="shared" si="27"/>
        <v>0</v>
      </c>
      <c r="BI122" s="203">
        <f t="shared" si="28"/>
        <v>0</v>
      </c>
      <c r="BJ122" s="24" t="s">
        <v>79</v>
      </c>
      <c r="BK122" s="203">
        <f t="shared" si="29"/>
        <v>0</v>
      </c>
      <c r="BL122" s="24" t="s">
        <v>187</v>
      </c>
      <c r="BM122" s="24" t="s">
        <v>548</v>
      </c>
    </row>
    <row r="123" spans="2:65" s="1" customFormat="1" ht="16.5" customHeight="1">
      <c r="B123" s="41"/>
      <c r="C123" s="192" t="s">
        <v>361</v>
      </c>
      <c r="D123" s="192" t="s">
        <v>182</v>
      </c>
      <c r="E123" s="193" t="s">
        <v>4016</v>
      </c>
      <c r="F123" s="194" t="s">
        <v>4017</v>
      </c>
      <c r="G123" s="195" t="s">
        <v>3015</v>
      </c>
      <c r="H123" s="196">
        <v>1</v>
      </c>
      <c r="I123" s="197"/>
      <c r="J123" s="198">
        <f t="shared" si="20"/>
        <v>0</v>
      </c>
      <c r="K123" s="194" t="s">
        <v>23</v>
      </c>
      <c r="L123" s="61"/>
      <c r="M123" s="199" t="s">
        <v>23</v>
      </c>
      <c r="N123" s="200" t="s">
        <v>43</v>
      </c>
      <c r="O123" s="42"/>
      <c r="P123" s="201">
        <f t="shared" si="21"/>
        <v>0</v>
      </c>
      <c r="Q123" s="201">
        <v>0</v>
      </c>
      <c r="R123" s="201">
        <f t="shared" si="22"/>
        <v>0</v>
      </c>
      <c r="S123" s="201">
        <v>0</v>
      </c>
      <c r="T123" s="202">
        <f t="shared" si="23"/>
        <v>0</v>
      </c>
      <c r="AR123" s="24" t="s">
        <v>187</v>
      </c>
      <c r="AT123" s="24" t="s">
        <v>182</v>
      </c>
      <c r="AU123" s="24" t="s">
        <v>81</v>
      </c>
      <c r="AY123" s="24" t="s">
        <v>180</v>
      </c>
      <c r="BE123" s="203">
        <f t="shared" si="24"/>
        <v>0</v>
      </c>
      <c r="BF123" s="203">
        <f t="shared" si="25"/>
        <v>0</v>
      </c>
      <c r="BG123" s="203">
        <f t="shared" si="26"/>
        <v>0</v>
      </c>
      <c r="BH123" s="203">
        <f t="shared" si="27"/>
        <v>0</v>
      </c>
      <c r="BI123" s="203">
        <f t="shared" si="28"/>
        <v>0</v>
      </c>
      <c r="BJ123" s="24" t="s">
        <v>79</v>
      </c>
      <c r="BK123" s="203">
        <f t="shared" si="29"/>
        <v>0</v>
      </c>
      <c r="BL123" s="24" t="s">
        <v>187</v>
      </c>
      <c r="BM123" s="24" t="s">
        <v>559</v>
      </c>
    </row>
    <row r="124" spans="2:65" s="1" customFormat="1" ht="16.5" customHeight="1">
      <c r="B124" s="41"/>
      <c r="C124" s="192" t="s">
        <v>365</v>
      </c>
      <c r="D124" s="192" t="s">
        <v>182</v>
      </c>
      <c r="E124" s="193" t="s">
        <v>4018</v>
      </c>
      <c r="F124" s="194" t="s">
        <v>4019</v>
      </c>
      <c r="G124" s="195" t="s">
        <v>3015</v>
      </c>
      <c r="H124" s="196">
        <v>1</v>
      </c>
      <c r="I124" s="197"/>
      <c r="J124" s="198">
        <f t="shared" si="20"/>
        <v>0</v>
      </c>
      <c r="K124" s="194" t="s">
        <v>23</v>
      </c>
      <c r="L124" s="61"/>
      <c r="M124" s="199" t="s">
        <v>23</v>
      </c>
      <c r="N124" s="200" t="s">
        <v>43</v>
      </c>
      <c r="O124" s="42"/>
      <c r="P124" s="201">
        <f t="shared" si="21"/>
        <v>0</v>
      </c>
      <c r="Q124" s="201">
        <v>0</v>
      </c>
      <c r="R124" s="201">
        <f t="shared" si="22"/>
        <v>0</v>
      </c>
      <c r="S124" s="201">
        <v>0</v>
      </c>
      <c r="T124" s="202">
        <f t="shared" si="23"/>
        <v>0</v>
      </c>
      <c r="AR124" s="24" t="s">
        <v>187</v>
      </c>
      <c r="AT124" s="24" t="s">
        <v>182</v>
      </c>
      <c r="AU124" s="24" t="s">
        <v>81</v>
      </c>
      <c r="AY124" s="24" t="s">
        <v>180</v>
      </c>
      <c r="BE124" s="203">
        <f t="shared" si="24"/>
        <v>0</v>
      </c>
      <c r="BF124" s="203">
        <f t="shared" si="25"/>
        <v>0</v>
      </c>
      <c r="BG124" s="203">
        <f t="shared" si="26"/>
        <v>0</v>
      </c>
      <c r="BH124" s="203">
        <f t="shared" si="27"/>
        <v>0</v>
      </c>
      <c r="BI124" s="203">
        <f t="shared" si="28"/>
        <v>0</v>
      </c>
      <c r="BJ124" s="24" t="s">
        <v>79</v>
      </c>
      <c r="BK124" s="203">
        <f t="shared" si="29"/>
        <v>0</v>
      </c>
      <c r="BL124" s="24" t="s">
        <v>187</v>
      </c>
      <c r="BM124" s="24" t="s">
        <v>571</v>
      </c>
    </row>
    <row r="125" spans="2:65" s="1" customFormat="1" ht="16.5" customHeight="1">
      <c r="B125" s="41"/>
      <c r="C125" s="192" t="s">
        <v>375</v>
      </c>
      <c r="D125" s="192" t="s">
        <v>182</v>
      </c>
      <c r="E125" s="193" t="s">
        <v>4020</v>
      </c>
      <c r="F125" s="194" t="s">
        <v>4021</v>
      </c>
      <c r="G125" s="195" t="s">
        <v>3015</v>
      </c>
      <c r="H125" s="196">
        <v>1</v>
      </c>
      <c r="I125" s="197"/>
      <c r="J125" s="198">
        <f t="shared" si="20"/>
        <v>0</v>
      </c>
      <c r="K125" s="194" t="s">
        <v>23</v>
      </c>
      <c r="L125" s="61"/>
      <c r="M125" s="199" t="s">
        <v>23</v>
      </c>
      <c r="N125" s="200" t="s">
        <v>43</v>
      </c>
      <c r="O125" s="42"/>
      <c r="P125" s="201">
        <f t="shared" si="21"/>
        <v>0</v>
      </c>
      <c r="Q125" s="201">
        <v>0</v>
      </c>
      <c r="R125" s="201">
        <f t="shared" si="22"/>
        <v>0</v>
      </c>
      <c r="S125" s="201">
        <v>0</v>
      </c>
      <c r="T125" s="202">
        <f t="shared" si="23"/>
        <v>0</v>
      </c>
      <c r="AR125" s="24" t="s">
        <v>187</v>
      </c>
      <c r="AT125" s="24" t="s">
        <v>182</v>
      </c>
      <c r="AU125" s="24" t="s">
        <v>81</v>
      </c>
      <c r="AY125" s="24" t="s">
        <v>180</v>
      </c>
      <c r="BE125" s="203">
        <f t="shared" si="24"/>
        <v>0</v>
      </c>
      <c r="BF125" s="203">
        <f t="shared" si="25"/>
        <v>0</v>
      </c>
      <c r="BG125" s="203">
        <f t="shared" si="26"/>
        <v>0</v>
      </c>
      <c r="BH125" s="203">
        <f t="shared" si="27"/>
        <v>0</v>
      </c>
      <c r="BI125" s="203">
        <f t="shared" si="28"/>
        <v>0</v>
      </c>
      <c r="BJ125" s="24" t="s">
        <v>79</v>
      </c>
      <c r="BK125" s="203">
        <f t="shared" si="29"/>
        <v>0</v>
      </c>
      <c r="BL125" s="24" t="s">
        <v>187</v>
      </c>
      <c r="BM125" s="24" t="s">
        <v>581</v>
      </c>
    </row>
    <row r="126" spans="2:65" s="1" customFormat="1" ht="16.5" customHeight="1">
      <c r="B126" s="41"/>
      <c r="C126" s="192" t="s">
        <v>379</v>
      </c>
      <c r="D126" s="192" t="s">
        <v>182</v>
      </c>
      <c r="E126" s="193" t="s">
        <v>4022</v>
      </c>
      <c r="F126" s="194" t="s">
        <v>4023</v>
      </c>
      <c r="G126" s="195" t="s">
        <v>3015</v>
      </c>
      <c r="H126" s="196">
        <v>1</v>
      </c>
      <c r="I126" s="197"/>
      <c r="J126" s="198">
        <f t="shared" si="20"/>
        <v>0</v>
      </c>
      <c r="K126" s="194" t="s">
        <v>23</v>
      </c>
      <c r="L126" s="61"/>
      <c r="M126" s="199" t="s">
        <v>23</v>
      </c>
      <c r="N126" s="200" t="s">
        <v>43</v>
      </c>
      <c r="O126" s="42"/>
      <c r="P126" s="201">
        <f t="shared" si="21"/>
        <v>0</v>
      </c>
      <c r="Q126" s="201">
        <v>0</v>
      </c>
      <c r="R126" s="201">
        <f t="shared" si="22"/>
        <v>0</v>
      </c>
      <c r="S126" s="201">
        <v>0</v>
      </c>
      <c r="T126" s="202">
        <f t="shared" si="23"/>
        <v>0</v>
      </c>
      <c r="AR126" s="24" t="s">
        <v>187</v>
      </c>
      <c r="AT126" s="24" t="s">
        <v>182</v>
      </c>
      <c r="AU126" s="24" t="s">
        <v>81</v>
      </c>
      <c r="AY126" s="24" t="s">
        <v>180</v>
      </c>
      <c r="BE126" s="203">
        <f t="shared" si="24"/>
        <v>0</v>
      </c>
      <c r="BF126" s="203">
        <f t="shared" si="25"/>
        <v>0</v>
      </c>
      <c r="BG126" s="203">
        <f t="shared" si="26"/>
        <v>0</v>
      </c>
      <c r="BH126" s="203">
        <f t="shared" si="27"/>
        <v>0</v>
      </c>
      <c r="BI126" s="203">
        <f t="shared" si="28"/>
        <v>0</v>
      </c>
      <c r="BJ126" s="24" t="s">
        <v>79</v>
      </c>
      <c r="BK126" s="203">
        <f t="shared" si="29"/>
        <v>0</v>
      </c>
      <c r="BL126" s="24" t="s">
        <v>187</v>
      </c>
      <c r="BM126" s="24" t="s">
        <v>602</v>
      </c>
    </row>
    <row r="127" spans="2:47" s="1" customFormat="1" ht="27">
      <c r="B127" s="41"/>
      <c r="C127" s="63"/>
      <c r="D127" s="206" t="s">
        <v>509</v>
      </c>
      <c r="E127" s="63"/>
      <c r="F127" s="258" t="s">
        <v>4005</v>
      </c>
      <c r="G127" s="63"/>
      <c r="H127" s="63"/>
      <c r="I127" s="163"/>
      <c r="J127" s="63"/>
      <c r="K127" s="63"/>
      <c r="L127" s="61"/>
      <c r="M127" s="259"/>
      <c r="N127" s="42"/>
      <c r="O127" s="42"/>
      <c r="P127" s="42"/>
      <c r="Q127" s="42"/>
      <c r="R127" s="42"/>
      <c r="S127" s="42"/>
      <c r="T127" s="78"/>
      <c r="AT127" s="24" t="s">
        <v>509</v>
      </c>
      <c r="AU127" s="24" t="s">
        <v>81</v>
      </c>
    </row>
    <row r="128" spans="2:63" s="10" customFormat="1" ht="37.35" customHeight="1">
      <c r="B128" s="176"/>
      <c r="C128" s="177"/>
      <c r="D128" s="178" t="s">
        <v>71</v>
      </c>
      <c r="E128" s="179" t="s">
        <v>505</v>
      </c>
      <c r="F128" s="179" t="s">
        <v>505</v>
      </c>
      <c r="G128" s="177"/>
      <c r="H128" s="177"/>
      <c r="I128" s="180"/>
      <c r="J128" s="181">
        <f>BK128</f>
        <v>0</v>
      </c>
      <c r="K128" s="177"/>
      <c r="L128" s="182"/>
      <c r="M128" s="183"/>
      <c r="N128" s="184"/>
      <c r="O128" s="184"/>
      <c r="P128" s="185">
        <f>P129</f>
        <v>0</v>
      </c>
      <c r="Q128" s="184"/>
      <c r="R128" s="185">
        <f>R129</f>
        <v>0</v>
      </c>
      <c r="S128" s="184"/>
      <c r="T128" s="186">
        <f>T129</f>
        <v>0</v>
      </c>
      <c r="AR128" s="187" t="s">
        <v>195</v>
      </c>
      <c r="AT128" s="188" t="s">
        <v>71</v>
      </c>
      <c r="AU128" s="188" t="s">
        <v>72</v>
      </c>
      <c r="AY128" s="187" t="s">
        <v>180</v>
      </c>
      <c r="BK128" s="189">
        <f>BK129</f>
        <v>0</v>
      </c>
    </row>
    <row r="129" spans="2:63" s="10" customFormat="1" ht="19.9" customHeight="1">
      <c r="B129" s="176"/>
      <c r="C129" s="177"/>
      <c r="D129" s="178" t="s">
        <v>71</v>
      </c>
      <c r="E129" s="190" t="s">
        <v>4024</v>
      </c>
      <c r="F129" s="190" t="s">
        <v>4025</v>
      </c>
      <c r="G129" s="177"/>
      <c r="H129" s="177"/>
      <c r="I129" s="180"/>
      <c r="J129" s="191">
        <f>BK129</f>
        <v>0</v>
      </c>
      <c r="K129" s="177"/>
      <c r="L129" s="182"/>
      <c r="M129" s="183"/>
      <c r="N129" s="184"/>
      <c r="O129" s="184"/>
      <c r="P129" s="185">
        <f>SUM(P130:P133)</f>
        <v>0</v>
      </c>
      <c r="Q129" s="184"/>
      <c r="R129" s="185">
        <f>SUM(R130:R133)</f>
        <v>0</v>
      </c>
      <c r="S129" s="184"/>
      <c r="T129" s="186">
        <f>SUM(T130:T133)</f>
        <v>0</v>
      </c>
      <c r="AR129" s="187" t="s">
        <v>195</v>
      </c>
      <c r="AT129" s="188" t="s">
        <v>71</v>
      </c>
      <c r="AU129" s="188" t="s">
        <v>79</v>
      </c>
      <c r="AY129" s="187" t="s">
        <v>180</v>
      </c>
      <c r="BK129" s="189">
        <f>SUM(BK130:BK133)</f>
        <v>0</v>
      </c>
    </row>
    <row r="130" spans="2:65" s="1" customFormat="1" ht="25.5" customHeight="1">
      <c r="B130" s="41"/>
      <c r="C130" s="192" t="s">
        <v>385</v>
      </c>
      <c r="D130" s="192" t="s">
        <v>182</v>
      </c>
      <c r="E130" s="193" t="s">
        <v>4026</v>
      </c>
      <c r="F130" s="194" t="s">
        <v>4027</v>
      </c>
      <c r="G130" s="195" t="s">
        <v>3015</v>
      </c>
      <c r="H130" s="196">
        <v>1</v>
      </c>
      <c r="I130" s="197"/>
      <c r="J130" s="198">
        <f>ROUND(I130*H130,2)</f>
        <v>0</v>
      </c>
      <c r="K130" s="194" t="s">
        <v>23</v>
      </c>
      <c r="L130" s="61"/>
      <c r="M130" s="199" t="s">
        <v>23</v>
      </c>
      <c r="N130" s="200" t="s">
        <v>43</v>
      </c>
      <c r="O130" s="42"/>
      <c r="P130" s="201">
        <f>O130*H130</f>
        <v>0</v>
      </c>
      <c r="Q130" s="201">
        <v>0</v>
      </c>
      <c r="R130" s="201">
        <f>Q130*H130</f>
        <v>0</v>
      </c>
      <c r="S130" s="201">
        <v>0</v>
      </c>
      <c r="T130" s="202">
        <f>S130*H130</f>
        <v>0</v>
      </c>
      <c r="AR130" s="24" t="s">
        <v>187</v>
      </c>
      <c r="AT130" s="24" t="s">
        <v>182</v>
      </c>
      <c r="AU130" s="24" t="s">
        <v>81</v>
      </c>
      <c r="AY130" s="24" t="s">
        <v>180</v>
      </c>
      <c r="BE130" s="203">
        <f>IF(N130="základní",J130,0)</f>
        <v>0</v>
      </c>
      <c r="BF130" s="203">
        <f>IF(N130="snížená",J130,0)</f>
        <v>0</v>
      </c>
      <c r="BG130" s="203">
        <f>IF(N130="zákl. přenesená",J130,0)</f>
        <v>0</v>
      </c>
      <c r="BH130" s="203">
        <f>IF(N130="sníž. přenesená",J130,0)</f>
        <v>0</v>
      </c>
      <c r="BI130" s="203">
        <f>IF(N130="nulová",J130,0)</f>
        <v>0</v>
      </c>
      <c r="BJ130" s="24" t="s">
        <v>79</v>
      </c>
      <c r="BK130" s="203">
        <f>ROUND(I130*H130,2)</f>
        <v>0</v>
      </c>
      <c r="BL130" s="24" t="s">
        <v>187</v>
      </c>
      <c r="BM130" s="24" t="s">
        <v>4028</v>
      </c>
    </row>
    <row r="131" spans="2:65" s="1" customFormat="1" ht="16.5" customHeight="1">
      <c r="B131" s="41"/>
      <c r="C131" s="192" t="s">
        <v>390</v>
      </c>
      <c r="D131" s="192" t="s">
        <v>182</v>
      </c>
      <c r="E131" s="193" t="s">
        <v>4029</v>
      </c>
      <c r="F131" s="194" t="s">
        <v>4030</v>
      </c>
      <c r="G131" s="195" t="s">
        <v>3015</v>
      </c>
      <c r="H131" s="196">
        <v>1</v>
      </c>
      <c r="I131" s="197"/>
      <c r="J131" s="198">
        <f>ROUND(I131*H131,2)</f>
        <v>0</v>
      </c>
      <c r="K131" s="194" t="s">
        <v>23</v>
      </c>
      <c r="L131" s="61"/>
      <c r="M131" s="199" t="s">
        <v>23</v>
      </c>
      <c r="N131" s="200" t="s">
        <v>43</v>
      </c>
      <c r="O131" s="42"/>
      <c r="P131" s="201">
        <f>O131*H131</f>
        <v>0</v>
      </c>
      <c r="Q131" s="201">
        <v>0</v>
      </c>
      <c r="R131" s="201">
        <f>Q131*H131</f>
        <v>0</v>
      </c>
      <c r="S131" s="201">
        <v>0</v>
      </c>
      <c r="T131" s="202">
        <f>S131*H131</f>
        <v>0</v>
      </c>
      <c r="AR131" s="24" t="s">
        <v>187</v>
      </c>
      <c r="AT131" s="24" t="s">
        <v>182</v>
      </c>
      <c r="AU131" s="24" t="s">
        <v>81</v>
      </c>
      <c r="AY131" s="24" t="s">
        <v>180</v>
      </c>
      <c r="BE131" s="203">
        <f>IF(N131="základní",J131,0)</f>
        <v>0</v>
      </c>
      <c r="BF131" s="203">
        <f>IF(N131="snížená",J131,0)</f>
        <v>0</v>
      </c>
      <c r="BG131" s="203">
        <f>IF(N131="zákl. přenesená",J131,0)</f>
        <v>0</v>
      </c>
      <c r="BH131" s="203">
        <f>IF(N131="sníž. přenesená",J131,0)</f>
        <v>0</v>
      </c>
      <c r="BI131" s="203">
        <f>IF(N131="nulová",J131,0)</f>
        <v>0</v>
      </c>
      <c r="BJ131" s="24" t="s">
        <v>79</v>
      </c>
      <c r="BK131" s="203">
        <f>ROUND(I131*H131,2)</f>
        <v>0</v>
      </c>
      <c r="BL131" s="24" t="s">
        <v>187</v>
      </c>
      <c r="BM131" s="24" t="s">
        <v>4031</v>
      </c>
    </row>
    <row r="132" spans="2:65" s="1" customFormat="1" ht="16.5" customHeight="1">
      <c r="B132" s="41"/>
      <c r="C132" s="192" t="s">
        <v>396</v>
      </c>
      <c r="D132" s="192" t="s">
        <v>182</v>
      </c>
      <c r="E132" s="193" t="s">
        <v>4032</v>
      </c>
      <c r="F132" s="194" t="s">
        <v>4033</v>
      </c>
      <c r="G132" s="195" t="s">
        <v>3015</v>
      </c>
      <c r="H132" s="196">
        <v>1</v>
      </c>
      <c r="I132" s="197"/>
      <c r="J132" s="198">
        <f>ROUND(I132*H132,2)</f>
        <v>0</v>
      </c>
      <c r="K132" s="194" t="s">
        <v>23</v>
      </c>
      <c r="L132" s="61"/>
      <c r="M132" s="199" t="s">
        <v>23</v>
      </c>
      <c r="N132" s="200" t="s">
        <v>43</v>
      </c>
      <c r="O132" s="42"/>
      <c r="P132" s="201">
        <f>O132*H132</f>
        <v>0</v>
      </c>
      <c r="Q132" s="201">
        <v>0</v>
      </c>
      <c r="R132" s="201">
        <f>Q132*H132</f>
        <v>0</v>
      </c>
      <c r="S132" s="201">
        <v>0</v>
      </c>
      <c r="T132" s="202">
        <f>S132*H132</f>
        <v>0</v>
      </c>
      <c r="AR132" s="24" t="s">
        <v>187</v>
      </c>
      <c r="AT132" s="24" t="s">
        <v>182</v>
      </c>
      <c r="AU132" s="24" t="s">
        <v>81</v>
      </c>
      <c r="AY132" s="24" t="s">
        <v>180</v>
      </c>
      <c r="BE132" s="203">
        <f>IF(N132="základní",J132,0)</f>
        <v>0</v>
      </c>
      <c r="BF132" s="203">
        <f>IF(N132="snížená",J132,0)</f>
        <v>0</v>
      </c>
      <c r="BG132" s="203">
        <f>IF(N132="zákl. přenesená",J132,0)</f>
        <v>0</v>
      </c>
      <c r="BH132" s="203">
        <f>IF(N132="sníž. přenesená",J132,0)</f>
        <v>0</v>
      </c>
      <c r="BI132" s="203">
        <f>IF(N132="nulová",J132,0)</f>
        <v>0</v>
      </c>
      <c r="BJ132" s="24" t="s">
        <v>79</v>
      </c>
      <c r="BK132" s="203">
        <f>ROUND(I132*H132,2)</f>
        <v>0</v>
      </c>
      <c r="BL132" s="24" t="s">
        <v>187</v>
      </c>
      <c r="BM132" s="24" t="s">
        <v>4034</v>
      </c>
    </row>
    <row r="133" spans="2:65" s="1" customFormat="1" ht="16.5" customHeight="1">
      <c r="B133" s="41"/>
      <c r="C133" s="192" t="s">
        <v>403</v>
      </c>
      <c r="D133" s="192" t="s">
        <v>182</v>
      </c>
      <c r="E133" s="193" t="s">
        <v>4035</v>
      </c>
      <c r="F133" s="194" t="s">
        <v>4036</v>
      </c>
      <c r="G133" s="195" t="s">
        <v>3015</v>
      </c>
      <c r="H133" s="196">
        <v>1</v>
      </c>
      <c r="I133" s="197"/>
      <c r="J133" s="198">
        <f>ROUND(I133*H133,2)</f>
        <v>0</v>
      </c>
      <c r="K133" s="194" t="s">
        <v>23</v>
      </c>
      <c r="L133" s="61"/>
      <c r="M133" s="199" t="s">
        <v>23</v>
      </c>
      <c r="N133" s="200" t="s">
        <v>43</v>
      </c>
      <c r="O133" s="42"/>
      <c r="P133" s="201">
        <f>O133*H133</f>
        <v>0</v>
      </c>
      <c r="Q133" s="201">
        <v>0</v>
      </c>
      <c r="R133" s="201">
        <f>Q133*H133</f>
        <v>0</v>
      </c>
      <c r="S133" s="201">
        <v>0</v>
      </c>
      <c r="T133" s="202">
        <f>S133*H133</f>
        <v>0</v>
      </c>
      <c r="AR133" s="24" t="s">
        <v>187</v>
      </c>
      <c r="AT133" s="24" t="s">
        <v>182</v>
      </c>
      <c r="AU133" s="24" t="s">
        <v>81</v>
      </c>
      <c r="AY133" s="24" t="s">
        <v>180</v>
      </c>
      <c r="BE133" s="203">
        <f>IF(N133="základní",J133,0)</f>
        <v>0</v>
      </c>
      <c r="BF133" s="203">
        <f>IF(N133="snížená",J133,0)</f>
        <v>0</v>
      </c>
      <c r="BG133" s="203">
        <f>IF(N133="zákl. přenesená",J133,0)</f>
        <v>0</v>
      </c>
      <c r="BH133" s="203">
        <f>IF(N133="sníž. přenesená",J133,0)</f>
        <v>0</v>
      </c>
      <c r="BI133" s="203">
        <f>IF(N133="nulová",J133,0)</f>
        <v>0</v>
      </c>
      <c r="BJ133" s="24" t="s">
        <v>79</v>
      </c>
      <c r="BK133" s="203">
        <f>ROUND(I133*H133,2)</f>
        <v>0</v>
      </c>
      <c r="BL133" s="24" t="s">
        <v>187</v>
      </c>
      <c r="BM133" s="24" t="s">
        <v>4037</v>
      </c>
    </row>
    <row r="134" spans="2:63" s="10" customFormat="1" ht="37.35" customHeight="1">
      <c r="B134" s="176"/>
      <c r="C134" s="177"/>
      <c r="D134" s="178" t="s">
        <v>71</v>
      </c>
      <c r="E134" s="179" t="s">
        <v>3647</v>
      </c>
      <c r="F134" s="179" t="s">
        <v>3648</v>
      </c>
      <c r="G134" s="177"/>
      <c r="H134" s="177"/>
      <c r="I134" s="180"/>
      <c r="J134" s="181">
        <f>BK134</f>
        <v>0</v>
      </c>
      <c r="K134" s="177"/>
      <c r="L134" s="182"/>
      <c r="M134" s="183"/>
      <c r="N134" s="184"/>
      <c r="O134" s="184"/>
      <c r="P134" s="185">
        <f>SUM(P135:P137)</f>
        <v>0</v>
      </c>
      <c r="Q134" s="184"/>
      <c r="R134" s="185">
        <f>SUM(R135:R137)</f>
        <v>0</v>
      </c>
      <c r="S134" s="184"/>
      <c r="T134" s="186">
        <f>SUM(T135:T137)</f>
        <v>0</v>
      </c>
      <c r="AR134" s="187" t="s">
        <v>187</v>
      </c>
      <c r="AT134" s="188" t="s">
        <v>71</v>
      </c>
      <c r="AU134" s="188" t="s">
        <v>72</v>
      </c>
      <c r="AY134" s="187" t="s">
        <v>180</v>
      </c>
      <c r="BK134" s="189">
        <f>SUM(BK135:BK137)</f>
        <v>0</v>
      </c>
    </row>
    <row r="135" spans="2:65" s="1" customFormat="1" ht="16.5" customHeight="1">
      <c r="B135" s="41"/>
      <c r="C135" s="192" t="s">
        <v>408</v>
      </c>
      <c r="D135" s="192" t="s">
        <v>182</v>
      </c>
      <c r="E135" s="193" t="s">
        <v>776</v>
      </c>
      <c r="F135" s="194" t="s">
        <v>4038</v>
      </c>
      <c r="G135" s="195" t="s">
        <v>3651</v>
      </c>
      <c r="H135" s="196">
        <v>2</v>
      </c>
      <c r="I135" s="197"/>
      <c r="J135" s="198">
        <f>ROUND(I135*H135,2)</f>
        <v>0</v>
      </c>
      <c r="K135" s="194" t="s">
        <v>23</v>
      </c>
      <c r="L135" s="61"/>
      <c r="M135" s="199" t="s">
        <v>23</v>
      </c>
      <c r="N135" s="200" t="s">
        <v>43</v>
      </c>
      <c r="O135" s="42"/>
      <c r="P135" s="201">
        <f>O135*H135</f>
        <v>0</v>
      </c>
      <c r="Q135" s="201">
        <v>0</v>
      </c>
      <c r="R135" s="201">
        <f>Q135*H135</f>
        <v>0</v>
      </c>
      <c r="S135" s="201">
        <v>0</v>
      </c>
      <c r="T135" s="202">
        <f>S135*H135</f>
        <v>0</v>
      </c>
      <c r="AR135" s="24" t="s">
        <v>2127</v>
      </c>
      <c r="AT135" s="24" t="s">
        <v>182</v>
      </c>
      <c r="AU135" s="24" t="s">
        <v>79</v>
      </c>
      <c r="AY135" s="24" t="s">
        <v>180</v>
      </c>
      <c r="BE135" s="203">
        <f>IF(N135="základní",J135,0)</f>
        <v>0</v>
      </c>
      <c r="BF135" s="203">
        <f>IF(N135="snížená",J135,0)</f>
        <v>0</v>
      </c>
      <c r="BG135" s="203">
        <f>IF(N135="zákl. přenesená",J135,0)</f>
        <v>0</v>
      </c>
      <c r="BH135" s="203">
        <f>IF(N135="sníž. přenesená",J135,0)</f>
        <v>0</v>
      </c>
      <c r="BI135" s="203">
        <f>IF(N135="nulová",J135,0)</f>
        <v>0</v>
      </c>
      <c r="BJ135" s="24" t="s">
        <v>79</v>
      </c>
      <c r="BK135" s="203">
        <f>ROUND(I135*H135,2)</f>
        <v>0</v>
      </c>
      <c r="BL135" s="24" t="s">
        <v>2127</v>
      </c>
      <c r="BM135" s="24" t="s">
        <v>4039</v>
      </c>
    </row>
    <row r="136" spans="2:65" s="1" customFormat="1" ht="16.5" customHeight="1">
      <c r="B136" s="41"/>
      <c r="C136" s="192" t="s">
        <v>416</v>
      </c>
      <c r="D136" s="192" t="s">
        <v>182</v>
      </c>
      <c r="E136" s="193" t="s">
        <v>781</v>
      </c>
      <c r="F136" s="194" t="s">
        <v>4040</v>
      </c>
      <c r="G136" s="195" t="s">
        <v>671</v>
      </c>
      <c r="H136" s="196">
        <v>1</v>
      </c>
      <c r="I136" s="197"/>
      <c r="J136" s="198">
        <f>ROUND(I136*H136,2)</f>
        <v>0</v>
      </c>
      <c r="K136" s="194" t="s">
        <v>23</v>
      </c>
      <c r="L136" s="61"/>
      <c r="M136" s="199" t="s">
        <v>23</v>
      </c>
      <c r="N136" s="200" t="s">
        <v>43</v>
      </c>
      <c r="O136" s="42"/>
      <c r="P136" s="201">
        <f>O136*H136</f>
        <v>0</v>
      </c>
      <c r="Q136" s="201">
        <v>0</v>
      </c>
      <c r="R136" s="201">
        <f>Q136*H136</f>
        <v>0</v>
      </c>
      <c r="S136" s="201">
        <v>0</v>
      </c>
      <c r="T136" s="202">
        <f>S136*H136</f>
        <v>0</v>
      </c>
      <c r="AR136" s="24" t="s">
        <v>2127</v>
      </c>
      <c r="AT136" s="24" t="s">
        <v>182</v>
      </c>
      <c r="AU136" s="24" t="s">
        <v>79</v>
      </c>
      <c r="AY136" s="24" t="s">
        <v>180</v>
      </c>
      <c r="BE136" s="203">
        <f>IF(N136="základní",J136,0)</f>
        <v>0</v>
      </c>
      <c r="BF136" s="203">
        <f>IF(N136="snížená",J136,0)</f>
        <v>0</v>
      </c>
      <c r="BG136" s="203">
        <f>IF(N136="zákl. přenesená",J136,0)</f>
        <v>0</v>
      </c>
      <c r="BH136" s="203">
        <f>IF(N136="sníž. přenesená",J136,0)</f>
        <v>0</v>
      </c>
      <c r="BI136" s="203">
        <f>IF(N136="nulová",J136,0)</f>
        <v>0</v>
      </c>
      <c r="BJ136" s="24" t="s">
        <v>79</v>
      </c>
      <c r="BK136" s="203">
        <f>ROUND(I136*H136,2)</f>
        <v>0</v>
      </c>
      <c r="BL136" s="24" t="s">
        <v>2127</v>
      </c>
      <c r="BM136" s="24" t="s">
        <v>4041</v>
      </c>
    </row>
    <row r="137" spans="2:65" s="1" customFormat="1" ht="16.5" customHeight="1">
      <c r="B137" s="41"/>
      <c r="C137" s="192" t="s">
        <v>421</v>
      </c>
      <c r="D137" s="192" t="s">
        <v>182</v>
      </c>
      <c r="E137" s="193" t="s">
        <v>786</v>
      </c>
      <c r="F137" s="194" t="s">
        <v>4042</v>
      </c>
      <c r="G137" s="195" t="s">
        <v>671</v>
      </c>
      <c r="H137" s="196">
        <v>1</v>
      </c>
      <c r="I137" s="197"/>
      <c r="J137" s="198">
        <f>ROUND(I137*H137,2)</f>
        <v>0</v>
      </c>
      <c r="K137" s="194" t="s">
        <v>23</v>
      </c>
      <c r="L137" s="61"/>
      <c r="M137" s="199" t="s">
        <v>23</v>
      </c>
      <c r="N137" s="263" t="s">
        <v>43</v>
      </c>
      <c r="O137" s="264"/>
      <c r="P137" s="265">
        <f>O137*H137</f>
        <v>0</v>
      </c>
      <c r="Q137" s="265">
        <v>0</v>
      </c>
      <c r="R137" s="265">
        <f>Q137*H137</f>
        <v>0</v>
      </c>
      <c r="S137" s="265">
        <v>0</v>
      </c>
      <c r="T137" s="266">
        <f>S137*H137</f>
        <v>0</v>
      </c>
      <c r="AR137" s="24" t="s">
        <v>2127</v>
      </c>
      <c r="AT137" s="24" t="s">
        <v>182</v>
      </c>
      <c r="AU137" s="24" t="s">
        <v>79</v>
      </c>
      <c r="AY137" s="24" t="s">
        <v>180</v>
      </c>
      <c r="BE137" s="203">
        <f>IF(N137="základní",J137,0)</f>
        <v>0</v>
      </c>
      <c r="BF137" s="203">
        <f>IF(N137="snížená",J137,0)</f>
        <v>0</v>
      </c>
      <c r="BG137" s="203">
        <f>IF(N137="zákl. přenesená",J137,0)</f>
        <v>0</v>
      </c>
      <c r="BH137" s="203">
        <f>IF(N137="sníž. přenesená",J137,0)</f>
        <v>0</v>
      </c>
      <c r="BI137" s="203">
        <f>IF(N137="nulová",J137,0)</f>
        <v>0</v>
      </c>
      <c r="BJ137" s="24" t="s">
        <v>79</v>
      </c>
      <c r="BK137" s="203">
        <f>ROUND(I137*H137,2)</f>
        <v>0</v>
      </c>
      <c r="BL137" s="24" t="s">
        <v>2127</v>
      </c>
      <c r="BM137" s="24" t="s">
        <v>4043</v>
      </c>
    </row>
    <row r="138" spans="2:12" s="1" customFormat="1" ht="6.95" customHeight="1">
      <c r="B138" s="56"/>
      <c r="C138" s="57"/>
      <c r="D138" s="57"/>
      <c r="E138" s="57"/>
      <c r="F138" s="57"/>
      <c r="G138" s="57"/>
      <c r="H138" s="57"/>
      <c r="I138" s="139"/>
      <c r="J138" s="57"/>
      <c r="K138" s="57"/>
      <c r="L138" s="61"/>
    </row>
  </sheetData>
  <sheetProtection algorithmName="SHA-512" hashValue="earblOOvhev1VF4m2o97hQ8HpWwqfWrxQQoA67Uekes07ZsKxVkmn22+c0Dlj2KZg2R02lOjJEA52M+sQ5m/YA==" saltValue="/V/oYmrJqpJAFlT10Gx7mR7ug22WGz/GaEUsaNABycz1Jd+2J7lLrisvnBwe0H+X+cRKIPFzO4wabNABaAkQ3Q==" spinCount="100000" sheet="1" objects="1" scenarios="1" formatColumns="0" formatRows="0" autoFilter="0"/>
  <autoFilter ref="C83:K137"/>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124</v>
      </c>
      <c r="G1" s="397" t="s">
        <v>125</v>
      </c>
      <c r="H1" s="397"/>
      <c r="I1" s="115"/>
      <c r="J1" s="114" t="s">
        <v>126</v>
      </c>
      <c r="K1" s="113" t="s">
        <v>127</v>
      </c>
      <c r="L1" s="114" t="s">
        <v>128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8"/>
      <c r="M2" s="388"/>
      <c r="N2" s="388"/>
      <c r="O2" s="388"/>
      <c r="P2" s="388"/>
      <c r="Q2" s="388"/>
      <c r="R2" s="388"/>
      <c r="S2" s="388"/>
      <c r="T2" s="388"/>
      <c r="U2" s="388"/>
      <c r="V2" s="388"/>
      <c r="AT2" s="24" t="s">
        <v>123</v>
      </c>
    </row>
    <row r="3" spans="2:46" ht="6.95" customHeight="1">
      <c r="B3" s="25"/>
      <c r="C3" s="26"/>
      <c r="D3" s="26"/>
      <c r="E3" s="26"/>
      <c r="F3" s="26"/>
      <c r="G3" s="26"/>
      <c r="H3" s="26"/>
      <c r="I3" s="116"/>
      <c r="J3" s="26"/>
      <c r="K3" s="27"/>
      <c r="AT3" s="24" t="s">
        <v>81</v>
      </c>
    </row>
    <row r="4" spans="2:46" ht="36.95" customHeight="1">
      <c r="B4" s="28"/>
      <c r="C4" s="29"/>
      <c r="D4" s="30" t="s">
        <v>129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9" t="str">
        <f>'Rekapitulace stavby'!K6</f>
        <v>NÁSTAVBA UČEBEN A STAVEBNÍ ÚPRAVYJÍDELNY A ŠKOLNÍ DRUŽINY ZŠ A MŠ DĚLNICKÁ KARVINÁ</v>
      </c>
      <c r="F7" s="390"/>
      <c r="G7" s="390"/>
      <c r="H7" s="390"/>
      <c r="I7" s="117"/>
      <c r="J7" s="29"/>
      <c r="K7" s="31"/>
    </row>
    <row r="8" spans="2:11" s="1" customFormat="1" ht="13.5">
      <c r="B8" s="41"/>
      <c r="C8" s="42"/>
      <c r="D8" s="37" t="s">
        <v>130</v>
      </c>
      <c r="E8" s="42"/>
      <c r="F8" s="42"/>
      <c r="G8" s="42"/>
      <c r="H8" s="42"/>
      <c r="I8" s="118"/>
      <c r="J8" s="42"/>
      <c r="K8" s="45"/>
    </row>
    <row r="9" spans="2:11" s="1" customFormat="1" ht="36.95" customHeight="1">
      <c r="B9" s="41"/>
      <c r="C9" s="42"/>
      <c r="D9" s="42"/>
      <c r="E9" s="391" t="s">
        <v>4044</v>
      </c>
      <c r="F9" s="392"/>
      <c r="G9" s="392"/>
      <c r="H9" s="392"/>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23</v>
      </c>
      <c r="G11" s="42"/>
      <c r="H11" s="42"/>
      <c r="I11" s="119" t="s">
        <v>22</v>
      </c>
      <c r="J11" s="35" t="s">
        <v>23</v>
      </c>
      <c r="K11" s="45"/>
    </row>
    <row r="12" spans="2:11" s="1" customFormat="1" ht="14.45" customHeight="1">
      <c r="B12" s="41"/>
      <c r="C12" s="42"/>
      <c r="D12" s="37" t="s">
        <v>24</v>
      </c>
      <c r="E12" s="42"/>
      <c r="F12" s="35" t="s">
        <v>2770</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tr">
        <f>IF('Rekapitulace stavby'!AN10="","",'Rekapitulace stavby'!AN10)</f>
        <v/>
      </c>
      <c r="K14" s="45"/>
    </row>
    <row r="15" spans="2:11" s="1" customFormat="1" ht="18" customHeight="1">
      <c r="B15" s="41"/>
      <c r="C15" s="42"/>
      <c r="D15" s="42"/>
      <c r="E15" s="35" t="str">
        <f>IF('Rekapitulace stavby'!E11="","",'Rekapitulace stavby'!E11)</f>
        <v>Statutární město Karviná</v>
      </c>
      <c r="F15" s="42"/>
      <c r="G15" s="42"/>
      <c r="H15" s="42"/>
      <c r="I15" s="119" t="s">
        <v>31</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ATRIS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58" t="s">
        <v>23</v>
      </c>
      <c r="F24" s="358"/>
      <c r="G24" s="358"/>
      <c r="H24" s="35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ROUND(SUM(BE78:BE87),2)</f>
        <v>0</v>
      </c>
      <c r="G30" s="42"/>
      <c r="H30" s="42"/>
      <c r="I30" s="131">
        <v>0.21</v>
      </c>
      <c r="J30" s="130">
        <f>ROUND(ROUND((SUM(BE78:BE87)),2)*I30,2)</f>
        <v>0</v>
      </c>
      <c r="K30" s="45"/>
    </row>
    <row r="31" spans="2:11" s="1" customFormat="1" ht="14.45" customHeight="1">
      <c r="B31" s="41"/>
      <c r="C31" s="42"/>
      <c r="D31" s="42"/>
      <c r="E31" s="49" t="s">
        <v>44</v>
      </c>
      <c r="F31" s="130">
        <f>ROUND(SUM(BF78:BF87),2)</f>
        <v>0</v>
      </c>
      <c r="G31" s="42"/>
      <c r="H31" s="42"/>
      <c r="I31" s="131">
        <v>0.15</v>
      </c>
      <c r="J31" s="130">
        <f>ROUND(ROUND((SUM(BF78:BF87)),2)*I31,2)</f>
        <v>0</v>
      </c>
      <c r="K31" s="45"/>
    </row>
    <row r="32" spans="2:11" s="1" customFormat="1" ht="14.45" customHeight="1" hidden="1">
      <c r="B32" s="41"/>
      <c r="C32" s="42"/>
      <c r="D32" s="42"/>
      <c r="E32" s="49" t="s">
        <v>45</v>
      </c>
      <c r="F32" s="130">
        <f>ROUND(SUM(BG78:BG87),2)</f>
        <v>0</v>
      </c>
      <c r="G32" s="42"/>
      <c r="H32" s="42"/>
      <c r="I32" s="131">
        <v>0.21</v>
      </c>
      <c r="J32" s="130">
        <v>0</v>
      </c>
      <c r="K32" s="45"/>
    </row>
    <row r="33" spans="2:11" s="1" customFormat="1" ht="14.45" customHeight="1" hidden="1">
      <c r="B33" s="41"/>
      <c r="C33" s="42"/>
      <c r="D33" s="42"/>
      <c r="E33" s="49" t="s">
        <v>46</v>
      </c>
      <c r="F33" s="130">
        <f>ROUND(SUM(BH78:BH87),2)</f>
        <v>0</v>
      </c>
      <c r="G33" s="42"/>
      <c r="H33" s="42"/>
      <c r="I33" s="131">
        <v>0.15</v>
      </c>
      <c r="J33" s="130">
        <v>0</v>
      </c>
      <c r="K33" s="45"/>
    </row>
    <row r="34" spans="2:11" s="1" customFormat="1" ht="14.45" customHeight="1" hidden="1">
      <c r="B34" s="41"/>
      <c r="C34" s="42"/>
      <c r="D34" s="42"/>
      <c r="E34" s="49" t="s">
        <v>47</v>
      </c>
      <c r="F34" s="130">
        <f>ROUND(SUM(BI78:BI87),2)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132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9" t="str">
        <f>E7</f>
        <v>NÁSTAVBA UČEBEN A STAVEBNÍ ÚPRAVYJÍDELNY A ŠKOLNÍ DRUŽINY ZŠ A MŠ DĚLNICKÁ KARVINÁ</v>
      </c>
      <c r="F45" s="390"/>
      <c r="G45" s="390"/>
      <c r="H45" s="390"/>
      <c r="I45" s="118"/>
      <c r="J45" s="42"/>
      <c r="K45" s="45"/>
    </row>
    <row r="46" spans="2:11" s="1" customFormat="1" ht="14.45" customHeight="1">
      <c r="B46" s="41"/>
      <c r="C46" s="37" t="s">
        <v>130</v>
      </c>
      <c r="D46" s="42"/>
      <c r="E46" s="42"/>
      <c r="F46" s="42"/>
      <c r="G46" s="42"/>
      <c r="H46" s="42"/>
      <c r="I46" s="118"/>
      <c r="J46" s="42"/>
      <c r="K46" s="45"/>
    </row>
    <row r="47" spans="2:11" s="1" customFormat="1" ht="17.25" customHeight="1">
      <c r="B47" s="41"/>
      <c r="C47" s="42"/>
      <c r="D47" s="42"/>
      <c r="E47" s="391" t="str">
        <f>E9</f>
        <v>016 - Výtah</v>
      </c>
      <c r="F47" s="392"/>
      <c r="G47" s="392"/>
      <c r="H47" s="392"/>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 xml:space="preserve"> </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8" t="str">
        <f>E21</f>
        <v>ATRIS s.r.o.</v>
      </c>
      <c r="K51" s="45"/>
    </row>
    <row r="52" spans="2:11" s="1" customFormat="1" ht="14.45" customHeight="1">
      <c r="B52" s="41"/>
      <c r="C52" s="37" t="s">
        <v>32</v>
      </c>
      <c r="D52" s="42"/>
      <c r="E52" s="42"/>
      <c r="F52" s="35" t="str">
        <f>IF(E18="","",E18)</f>
        <v/>
      </c>
      <c r="G52" s="42"/>
      <c r="H52" s="42"/>
      <c r="I52" s="118"/>
      <c r="J52" s="393"/>
      <c r="K52" s="45"/>
    </row>
    <row r="53" spans="2:11" s="1" customFormat="1" ht="10.35" customHeight="1">
      <c r="B53" s="41"/>
      <c r="C53" s="42"/>
      <c r="D53" s="42"/>
      <c r="E53" s="42"/>
      <c r="F53" s="42"/>
      <c r="G53" s="42"/>
      <c r="H53" s="42"/>
      <c r="I53" s="118"/>
      <c r="J53" s="42"/>
      <c r="K53" s="45"/>
    </row>
    <row r="54" spans="2:11" s="1" customFormat="1" ht="29.25" customHeight="1">
      <c r="B54" s="41"/>
      <c r="C54" s="144" t="s">
        <v>133</v>
      </c>
      <c r="D54" s="132"/>
      <c r="E54" s="132"/>
      <c r="F54" s="132"/>
      <c r="G54" s="132"/>
      <c r="H54" s="132"/>
      <c r="I54" s="145"/>
      <c r="J54" s="146" t="s">
        <v>134</v>
      </c>
      <c r="K54" s="147"/>
    </row>
    <row r="55" spans="2:11" s="1" customFormat="1" ht="10.35" customHeight="1">
      <c r="B55" s="41"/>
      <c r="C55" s="42"/>
      <c r="D55" s="42"/>
      <c r="E55" s="42"/>
      <c r="F55" s="42"/>
      <c r="G55" s="42"/>
      <c r="H55" s="42"/>
      <c r="I55" s="118"/>
      <c r="J55" s="42"/>
      <c r="K55" s="45"/>
    </row>
    <row r="56" spans="2:47" s="1" customFormat="1" ht="29.25" customHeight="1">
      <c r="B56" s="41"/>
      <c r="C56" s="148" t="s">
        <v>135</v>
      </c>
      <c r="D56" s="42"/>
      <c r="E56" s="42"/>
      <c r="F56" s="42"/>
      <c r="G56" s="42"/>
      <c r="H56" s="42"/>
      <c r="I56" s="118"/>
      <c r="J56" s="128">
        <f>J78</f>
        <v>0</v>
      </c>
      <c r="K56" s="45"/>
      <c r="AU56" s="24" t="s">
        <v>136</v>
      </c>
    </row>
    <row r="57" spans="2:11" s="7" customFormat="1" ht="24.95" customHeight="1">
      <c r="B57" s="149"/>
      <c r="C57" s="150"/>
      <c r="D57" s="151" t="s">
        <v>4045</v>
      </c>
      <c r="E57" s="152"/>
      <c r="F57" s="152"/>
      <c r="G57" s="152"/>
      <c r="H57" s="152"/>
      <c r="I57" s="153"/>
      <c r="J57" s="154">
        <f>J79</f>
        <v>0</v>
      </c>
      <c r="K57" s="155"/>
    </row>
    <row r="58" spans="2:11" s="8" customFormat="1" ht="19.9" customHeight="1">
      <c r="B58" s="156"/>
      <c r="C58" s="157"/>
      <c r="D58" s="158" t="s">
        <v>4046</v>
      </c>
      <c r="E58" s="159"/>
      <c r="F58" s="159"/>
      <c r="G58" s="159"/>
      <c r="H58" s="159"/>
      <c r="I58" s="160"/>
      <c r="J58" s="161">
        <f>J80</f>
        <v>0</v>
      </c>
      <c r="K58" s="162"/>
    </row>
    <row r="59" spans="2:11" s="1" customFormat="1" ht="21.75" customHeight="1">
      <c r="B59" s="41"/>
      <c r="C59" s="42"/>
      <c r="D59" s="42"/>
      <c r="E59" s="42"/>
      <c r="F59" s="42"/>
      <c r="G59" s="42"/>
      <c r="H59" s="42"/>
      <c r="I59" s="118"/>
      <c r="J59" s="42"/>
      <c r="K59" s="45"/>
    </row>
    <row r="60" spans="2:11" s="1" customFormat="1" ht="6.95" customHeight="1">
      <c r="B60" s="56"/>
      <c r="C60" s="57"/>
      <c r="D60" s="57"/>
      <c r="E60" s="57"/>
      <c r="F60" s="57"/>
      <c r="G60" s="57"/>
      <c r="H60" s="57"/>
      <c r="I60" s="139"/>
      <c r="J60" s="57"/>
      <c r="K60" s="58"/>
    </row>
    <row r="64" spans="2:12" s="1" customFormat="1" ht="6.95" customHeight="1">
      <c r="B64" s="59"/>
      <c r="C64" s="60"/>
      <c r="D64" s="60"/>
      <c r="E64" s="60"/>
      <c r="F64" s="60"/>
      <c r="G64" s="60"/>
      <c r="H64" s="60"/>
      <c r="I64" s="142"/>
      <c r="J64" s="60"/>
      <c r="K64" s="60"/>
      <c r="L64" s="61"/>
    </row>
    <row r="65" spans="2:12" s="1" customFormat="1" ht="36.95" customHeight="1">
      <c r="B65" s="41"/>
      <c r="C65" s="62" t="s">
        <v>164</v>
      </c>
      <c r="D65" s="63"/>
      <c r="E65" s="63"/>
      <c r="F65" s="63"/>
      <c r="G65" s="63"/>
      <c r="H65" s="63"/>
      <c r="I65" s="163"/>
      <c r="J65" s="63"/>
      <c r="K65" s="63"/>
      <c r="L65" s="61"/>
    </row>
    <row r="66" spans="2:12" s="1" customFormat="1" ht="6.95" customHeight="1">
      <c r="B66" s="41"/>
      <c r="C66" s="63"/>
      <c r="D66" s="63"/>
      <c r="E66" s="63"/>
      <c r="F66" s="63"/>
      <c r="G66" s="63"/>
      <c r="H66" s="63"/>
      <c r="I66" s="163"/>
      <c r="J66" s="63"/>
      <c r="K66" s="63"/>
      <c r="L66" s="61"/>
    </row>
    <row r="67" spans="2:12" s="1" customFormat="1" ht="14.45" customHeight="1">
      <c r="B67" s="41"/>
      <c r="C67" s="65" t="s">
        <v>18</v>
      </c>
      <c r="D67" s="63"/>
      <c r="E67" s="63"/>
      <c r="F67" s="63"/>
      <c r="G67" s="63"/>
      <c r="H67" s="63"/>
      <c r="I67" s="163"/>
      <c r="J67" s="63"/>
      <c r="K67" s="63"/>
      <c r="L67" s="61"/>
    </row>
    <row r="68" spans="2:12" s="1" customFormat="1" ht="16.5" customHeight="1">
      <c r="B68" s="41"/>
      <c r="C68" s="63"/>
      <c r="D68" s="63"/>
      <c r="E68" s="394" t="str">
        <f>E7</f>
        <v>NÁSTAVBA UČEBEN A STAVEBNÍ ÚPRAVYJÍDELNY A ŠKOLNÍ DRUŽINY ZŠ A MŠ DĚLNICKÁ KARVINÁ</v>
      </c>
      <c r="F68" s="395"/>
      <c r="G68" s="395"/>
      <c r="H68" s="395"/>
      <c r="I68" s="163"/>
      <c r="J68" s="63"/>
      <c r="K68" s="63"/>
      <c r="L68" s="61"/>
    </row>
    <row r="69" spans="2:12" s="1" customFormat="1" ht="14.45" customHeight="1">
      <c r="B69" s="41"/>
      <c r="C69" s="65" t="s">
        <v>130</v>
      </c>
      <c r="D69" s="63"/>
      <c r="E69" s="63"/>
      <c r="F69" s="63"/>
      <c r="G69" s="63"/>
      <c r="H69" s="63"/>
      <c r="I69" s="163"/>
      <c r="J69" s="63"/>
      <c r="K69" s="63"/>
      <c r="L69" s="61"/>
    </row>
    <row r="70" spans="2:12" s="1" customFormat="1" ht="17.25" customHeight="1">
      <c r="B70" s="41"/>
      <c r="C70" s="63"/>
      <c r="D70" s="63"/>
      <c r="E70" s="369" t="str">
        <f>E9</f>
        <v>016 - Výtah</v>
      </c>
      <c r="F70" s="396"/>
      <c r="G70" s="396"/>
      <c r="H70" s="396"/>
      <c r="I70" s="163"/>
      <c r="J70" s="63"/>
      <c r="K70" s="63"/>
      <c r="L70" s="61"/>
    </row>
    <row r="71" spans="2:12" s="1" customFormat="1" ht="6.95" customHeight="1">
      <c r="B71" s="41"/>
      <c r="C71" s="63"/>
      <c r="D71" s="63"/>
      <c r="E71" s="63"/>
      <c r="F71" s="63"/>
      <c r="G71" s="63"/>
      <c r="H71" s="63"/>
      <c r="I71" s="163"/>
      <c r="J71" s="63"/>
      <c r="K71" s="63"/>
      <c r="L71" s="61"/>
    </row>
    <row r="72" spans="2:12" s="1" customFormat="1" ht="18" customHeight="1">
      <c r="B72" s="41"/>
      <c r="C72" s="65" t="s">
        <v>24</v>
      </c>
      <c r="D72" s="63"/>
      <c r="E72" s="63"/>
      <c r="F72" s="164" t="str">
        <f>F12</f>
        <v xml:space="preserve"> </v>
      </c>
      <c r="G72" s="63"/>
      <c r="H72" s="63"/>
      <c r="I72" s="165" t="s">
        <v>26</v>
      </c>
      <c r="J72" s="73" t="str">
        <f>IF(J12="","",J12)</f>
        <v>14. 4. 2017</v>
      </c>
      <c r="K72" s="63"/>
      <c r="L72" s="61"/>
    </row>
    <row r="73" spans="2:12" s="1" customFormat="1" ht="6.95" customHeight="1">
      <c r="B73" s="41"/>
      <c r="C73" s="63"/>
      <c r="D73" s="63"/>
      <c r="E73" s="63"/>
      <c r="F73" s="63"/>
      <c r="G73" s="63"/>
      <c r="H73" s="63"/>
      <c r="I73" s="163"/>
      <c r="J73" s="63"/>
      <c r="K73" s="63"/>
      <c r="L73" s="61"/>
    </row>
    <row r="74" spans="2:12" s="1" customFormat="1" ht="13.5">
      <c r="B74" s="41"/>
      <c r="C74" s="65" t="s">
        <v>28</v>
      </c>
      <c r="D74" s="63"/>
      <c r="E74" s="63"/>
      <c r="F74" s="164" t="str">
        <f>E15</f>
        <v>Statutární město Karviná</v>
      </c>
      <c r="G74" s="63"/>
      <c r="H74" s="63"/>
      <c r="I74" s="165" t="s">
        <v>34</v>
      </c>
      <c r="J74" s="164" t="str">
        <f>E21</f>
        <v>ATRIS s.r.o.</v>
      </c>
      <c r="K74" s="63"/>
      <c r="L74" s="61"/>
    </row>
    <row r="75" spans="2:12" s="1" customFormat="1" ht="14.45" customHeight="1">
      <c r="B75" s="41"/>
      <c r="C75" s="65" t="s">
        <v>32</v>
      </c>
      <c r="D75" s="63"/>
      <c r="E75" s="63"/>
      <c r="F75" s="164" t="str">
        <f>IF(E18="","",E18)</f>
        <v/>
      </c>
      <c r="G75" s="63"/>
      <c r="H75" s="63"/>
      <c r="I75" s="163"/>
      <c r="J75" s="63"/>
      <c r="K75" s="63"/>
      <c r="L75" s="61"/>
    </row>
    <row r="76" spans="2:12" s="1" customFormat="1" ht="10.35" customHeight="1">
      <c r="B76" s="41"/>
      <c r="C76" s="63"/>
      <c r="D76" s="63"/>
      <c r="E76" s="63"/>
      <c r="F76" s="63"/>
      <c r="G76" s="63"/>
      <c r="H76" s="63"/>
      <c r="I76" s="163"/>
      <c r="J76" s="63"/>
      <c r="K76" s="63"/>
      <c r="L76" s="61"/>
    </row>
    <row r="77" spans="2:20" s="9" customFormat="1" ht="29.25" customHeight="1">
      <c r="B77" s="166"/>
      <c r="C77" s="167" t="s">
        <v>165</v>
      </c>
      <c r="D77" s="168" t="s">
        <v>57</v>
      </c>
      <c r="E77" s="168" t="s">
        <v>53</v>
      </c>
      <c r="F77" s="168" t="s">
        <v>166</v>
      </c>
      <c r="G77" s="168" t="s">
        <v>167</v>
      </c>
      <c r="H77" s="168" t="s">
        <v>168</v>
      </c>
      <c r="I77" s="169" t="s">
        <v>169</v>
      </c>
      <c r="J77" s="168" t="s">
        <v>134</v>
      </c>
      <c r="K77" s="170" t="s">
        <v>170</v>
      </c>
      <c r="L77" s="171"/>
      <c r="M77" s="81" t="s">
        <v>171</v>
      </c>
      <c r="N77" s="82" t="s">
        <v>42</v>
      </c>
      <c r="O77" s="82" t="s">
        <v>172</v>
      </c>
      <c r="P77" s="82" t="s">
        <v>173</v>
      </c>
      <c r="Q77" s="82" t="s">
        <v>174</v>
      </c>
      <c r="R77" s="82" t="s">
        <v>175</v>
      </c>
      <c r="S77" s="82" t="s">
        <v>176</v>
      </c>
      <c r="T77" s="83" t="s">
        <v>177</v>
      </c>
    </row>
    <row r="78" spans="2:63" s="1" customFormat="1" ht="29.25" customHeight="1">
      <c r="B78" s="41"/>
      <c r="C78" s="87" t="s">
        <v>135</v>
      </c>
      <c r="D78" s="63"/>
      <c r="E78" s="63"/>
      <c r="F78" s="63"/>
      <c r="G78" s="63"/>
      <c r="H78" s="63"/>
      <c r="I78" s="163"/>
      <c r="J78" s="172">
        <f>BK78</f>
        <v>0</v>
      </c>
      <c r="K78" s="63"/>
      <c r="L78" s="61"/>
      <c r="M78" s="84"/>
      <c r="N78" s="85"/>
      <c r="O78" s="85"/>
      <c r="P78" s="173">
        <f>P79</f>
        <v>0</v>
      </c>
      <c r="Q78" s="85"/>
      <c r="R78" s="173">
        <f>R79</f>
        <v>0</v>
      </c>
      <c r="S78" s="85"/>
      <c r="T78" s="174">
        <f>T79</f>
        <v>0</v>
      </c>
      <c r="AT78" s="24" t="s">
        <v>71</v>
      </c>
      <c r="AU78" s="24" t="s">
        <v>136</v>
      </c>
      <c r="BK78" s="175">
        <f>BK79</f>
        <v>0</v>
      </c>
    </row>
    <row r="79" spans="2:63" s="10" customFormat="1" ht="37.35" customHeight="1">
      <c r="B79" s="176"/>
      <c r="C79" s="177"/>
      <c r="D79" s="178" t="s">
        <v>71</v>
      </c>
      <c r="E79" s="179" t="s">
        <v>178</v>
      </c>
      <c r="F79" s="179" t="s">
        <v>178</v>
      </c>
      <c r="G79" s="177"/>
      <c r="H79" s="177"/>
      <c r="I79" s="180"/>
      <c r="J79" s="181">
        <f>BK79</f>
        <v>0</v>
      </c>
      <c r="K79" s="177"/>
      <c r="L79" s="182"/>
      <c r="M79" s="183"/>
      <c r="N79" s="184"/>
      <c r="O79" s="184"/>
      <c r="P79" s="185">
        <f>P80</f>
        <v>0</v>
      </c>
      <c r="Q79" s="184"/>
      <c r="R79" s="185">
        <f>R80</f>
        <v>0</v>
      </c>
      <c r="S79" s="184"/>
      <c r="T79" s="186">
        <f>T80</f>
        <v>0</v>
      </c>
      <c r="AR79" s="187" t="s">
        <v>79</v>
      </c>
      <c r="AT79" s="188" t="s">
        <v>71</v>
      </c>
      <c r="AU79" s="188" t="s">
        <v>72</v>
      </c>
      <c r="AY79" s="187" t="s">
        <v>180</v>
      </c>
      <c r="BK79" s="189">
        <f>BK80</f>
        <v>0</v>
      </c>
    </row>
    <row r="80" spans="2:63" s="10" customFormat="1" ht="19.9" customHeight="1">
      <c r="B80" s="176"/>
      <c r="C80" s="177"/>
      <c r="D80" s="178" t="s">
        <v>71</v>
      </c>
      <c r="E80" s="190" t="s">
        <v>781</v>
      </c>
      <c r="F80" s="190" t="s">
        <v>4047</v>
      </c>
      <c r="G80" s="177"/>
      <c r="H80" s="177"/>
      <c r="I80" s="180"/>
      <c r="J80" s="191">
        <f>BK80</f>
        <v>0</v>
      </c>
      <c r="K80" s="177"/>
      <c r="L80" s="182"/>
      <c r="M80" s="183"/>
      <c r="N80" s="184"/>
      <c r="O80" s="184"/>
      <c r="P80" s="185">
        <f>SUM(P81:P87)</f>
        <v>0</v>
      </c>
      <c r="Q80" s="184"/>
      <c r="R80" s="185">
        <f>SUM(R81:R87)</f>
        <v>0</v>
      </c>
      <c r="S80" s="184"/>
      <c r="T80" s="186">
        <f>SUM(T81:T87)</f>
        <v>0</v>
      </c>
      <c r="AR80" s="187" t="s">
        <v>79</v>
      </c>
      <c r="AT80" s="188" t="s">
        <v>71</v>
      </c>
      <c r="AU80" s="188" t="s">
        <v>79</v>
      </c>
      <c r="AY80" s="187" t="s">
        <v>180</v>
      </c>
      <c r="BK80" s="189">
        <f>SUM(BK81:BK87)</f>
        <v>0</v>
      </c>
    </row>
    <row r="81" spans="2:65" s="1" customFormat="1" ht="16.5" customHeight="1">
      <c r="B81" s="41"/>
      <c r="C81" s="192" t="s">
        <v>79</v>
      </c>
      <c r="D81" s="192" t="s">
        <v>182</v>
      </c>
      <c r="E81" s="193" t="s">
        <v>79</v>
      </c>
      <c r="F81" s="194" t="s">
        <v>4048</v>
      </c>
      <c r="G81" s="195" t="s">
        <v>3015</v>
      </c>
      <c r="H81" s="196">
        <v>1</v>
      </c>
      <c r="I81" s="197"/>
      <c r="J81" s="198">
        <f>ROUND(I81*H81,2)</f>
        <v>0</v>
      </c>
      <c r="K81" s="194" t="s">
        <v>23</v>
      </c>
      <c r="L81" s="61"/>
      <c r="M81" s="199" t="s">
        <v>23</v>
      </c>
      <c r="N81" s="200" t="s">
        <v>43</v>
      </c>
      <c r="O81" s="42"/>
      <c r="P81" s="201">
        <f>O81*H81</f>
        <v>0</v>
      </c>
      <c r="Q81" s="201">
        <v>0</v>
      </c>
      <c r="R81" s="201">
        <f>Q81*H81</f>
        <v>0</v>
      </c>
      <c r="S81" s="201">
        <v>0</v>
      </c>
      <c r="T81" s="202">
        <f>S81*H81</f>
        <v>0</v>
      </c>
      <c r="AR81" s="24" t="s">
        <v>187</v>
      </c>
      <c r="AT81" s="24" t="s">
        <v>182</v>
      </c>
      <c r="AU81" s="24" t="s">
        <v>81</v>
      </c>
      <c r="AY81" s="24" t="s">
        <v>180</v>
      </c>
      <c r="BE81" s="203">
        <f>IF(N81="základní",J81,0)</f>
        <v>0</v>
      </c>
      <c r="BF81" s="203">
        <f>IF(N81="snížená",J81,0)</f>
        <v>0</v>
      </c>
      <c r="BG81" s="203">
        <f>IF(N81="zákl. přenesená",J81,0)</f>
        <v>0</v>
      </c>
      <c r="BH81" s="203">
        <f>IF(N81="sníž. přenesená",J81,0)</f>
        <v>0</v>
      </c>
      <c r="BI81" s="203">
        <f>IF(N81="nulová",J81,0)</f>
        <v>0</v>
      </c>
      <c r="BJ81" s="24" t="s">
        <v>79</v>
      </c>
      <c r="BK81" s="203">
        <f>ROUND(I81*H81,2)</f>
        <v>0</v>
      </c>
      <c r="BL81" s="24" t="s">
        <v>187</v>
      </c>
      <c r="BM81" s="24" t="s">
        <v>4049</v>
      </c>
    </row>
    <row r="82" spans="2:47" s="1" customFormat="1" ht="94.5">
      <c r="B82" s="41"/>
      <c r="C82" s="63"/>
      <c r="D82" s="206" t="s">
        <v>509</v>
      </c>
      <c r="E82" s="63"/>
      <c r="F82" s="258" t="s">
        <v>4050</v>
      </c>
      <c r="G82" s="63"/>
      <c r="H82" s="63"/>
      <c r="I82" s="163"/>
      <c r="J82" s="63"/>
      <c r="K82" s="63"/>
      <c r="L82" s="61"/>
      <c r="M82" s="259"/>
      <c r="N82" s="42"/>
      <c r="O82" s="42"/>
      <c r="P82" s="42"/>
      <c r="Q82" s="42"/>
      <c r="R82" s="42"/>
      <c r="S82" s="42"/>
      <c r="T82" s="78"/>
      <c r="AT82" s="24" t="s">
        <v>509</v>
      </c>
      <c r="AU82" s="24" t="s">
        <v>81</v>
      </c>
    </row>
    <row r="83" spans="2:65" s="1" customFormat="1" ht="16.5" customHeight="1">
      <c r="B83" s="41"/>
      <c r="C83" s="192" t="s">
        <v>81</v>
      </c>
      <c r="D83" s="192" t="s">
        <v>182</v>
      </c>
      <c r="E83" s="193" t="s">
        <v>81</v>
      </c>
      <c r="F83" s="194" t="s">
        <v>4051</v>
      </c>
      <c r="G83" s="195" t="s">
        <v>4052</v>
      </c>
      <c r="H83" s="196">
        <v>1</v>
      </c>
      <c r="I83" s="197"/>
      <c r="J83" s="198">
        <f>ROUND(I83*H83,2)</f>
        <v>0</v>
      </c>
      <c r="K83" s="194" t="s">
        <v>23</v>
      </c>
      <c r="L83" s="61"/>
      <c r="M83" s="199" t="s">
        <v>23</v>
      </c>
      <c r="N83" s="200" t="s">
        <v>43</v>
      </c>
      <c r="O83" s="42"/>
      <c r="P83" s="201">
        <f>O83*H83</f>
        <v>0</v>
      </c>
      <c r="Q83" s="201">
        <v>0</v>
      </c>
      <c r="R83" s="201">
        <f>Q83*H83</f>
        <v>0</v>
      </c>
      <c r="S83" s="201">
        <v>0</v>
      </c>
      <c r="T83" s="202">
        <f>S83*H83</f>
        <v>0</v>
      </c>
      <c r="AR83" s="24" t="s">
        <v>187</v>
      </c>
      <c r="AT83" s="24" t="s">
        <v>182</v>
      </c>
      <c r="AU83" s="24" t="s">
        <v>81</v>
      </c>
      <c r="AY83" s="24" t="s">
        <v>180</v>
      </c>
      <c r="BE83" s="203">
        <f>IF(N83="základní",J83,0)</f>
        <v>0</v>
      </c>
      <c r="BF83" s="203">
        <f>IF(N83="snížená",J83,0)</f>
        <v>0</v>
      </c>
      <c r="BG83" s="203">
        <f>IF(N83="zákl. přenesená",J83,0)</f>
        <v>0</v>
      </c>
      <c r="BH83" s="203">
        <f>IF(N83="sníž. přenesená",J83,0)</f>
        <v>0</v>
      </c>
      <c r="BI83" s="203">
        <f>IF(N83="nulová",J83,0)</f>
        <v>0</v>
      </c>
      <c r="BJ83" s="24" t="s">
        <v>79</v>
      </c>
      <c r="BK83" s="203">
        <f>ROUND(I83*H83,2)</f>
        <v>0</v>
      </c>
      <c r="BL83" s="24" t="s">
        <v>187</v>
      </c>
      <c r="BM83" s="24" t="s">
        <v>4053</v>
      </c>
    </row>
    <row r="84" spans="2:65" s="1" customFormat="1" ht="16.5" customHeight="1">
      <c r="B84" s="41"/>
      <c r="C84" s="192" t="s">
        <v>195</v>
      </c>
      <c r="D84" s="192" t="s">
        <v>182</v>
      </c>
      <c r="E84" s="193" t="s">
        <v>195</v>
      </c>
      <c r="F84" s="194" t="s">
        <v>4054</v>
      </c>
      <c r="G84" s="195" t="s">
        <v>3015</v>
      </c>
      <c r="H84" s="196">
        <v>1</v>
      </c>
      <c r="I84" s="197"/>
      <c r="J84" s="198">
        <f>ROUND(I84*H84,2)</f>
        <v>0</v>
      </c>
      <c r="K84" s="194" t="s">
        <v>23</v>
      </c>
      <c r="L84" s="61"/>
      <c r="M84" s="199" t="s">
        <v>23</v>
      </c>
      <c r="N84" s="200" t="s">
        <v>43</v>
      </c>
      <c r="O84" s="42"/>
      <c r="P84" s="201">
        <f>O84*H84</f>
        <v>0</v>
      </c>
      <c r="Q84" s="201">
        <v>0</v>
      </c>
      <c r="R84" s="201">
        <f>Q84*H84</f>
        <v>0</v>
      </c>
      <c r="S84" s="201">
        <v>0</v>
      </c>
      <c r="T84" s="202">
        <f>S84*H84</f>
        <v>0</v>
      </c>
      <c r="AR84" s="24" t="s">
        <v>187</v>
      </c>
      <c r="AT84" s="24" t="s">
        <v>182</v>
      </c>
      <c r="AU84" s="24" t="s">
        <v>81</v>
      </c>
      <c r="AY84" s="24" t="s">
        <v>180</v>
      </c>
      <c r="BE84" s="203">
        <f>IF(N84="základní",J84,0)</f>
        <v>0</v>
      </c>
      <c r="BF84" s="203">
        <f>IF(N84="snížená",J84,0)</f>
        <v>0</v>
      </c>
      <c r="BG84" s="203">
        <f>IF(N84="zákl. přenesená",J84,0)</f>
        <v>0</v>
      </c>
      <c r="BH84" s="203">
        <f>IF(N84="sníž. přenesená",J84,0)</f>
        <v>0</v>
      </c>
      <c r="BI84" s="203">
        <f>IF(N84="nulová",J84,0)</f>
        <v>0</v>
      </c>
      <c r="BJ84" s="24" t="s">
        <v>79</v>
      </c>
      <c r="BK84" s="203">
        <f>ROUND(I84*H84,2)</f>
        <v>0</v>
      </c>
      <c r="BL84" s="24" t="s">
        <v>187</v>
      </c>
      <c r="BM84" s="24" t="s">
        <v>4055</v>
      </c>
    </row>
    <row r="85" spans="2:65" s="1" customFormat="1" ht="16.5" customHeight="1">
      <c r="B85" s="41"/>
      <c r="C85" s="192" t="s">
        <v>187</v>
      </c>
      <c r="D85" s="192" t="s">
        <v>182</v>
      </c>
      <c r="E85" s="193" t="s">
        <v>187</v>
      </c>
      <c r="F85" s="194" t="s">
        <v>4056</v>
      </c>
      <c r="G85" s="195" t="s">
        <v>4052</v>
      </c>
      <c r="H85" s="196">
        <v>1</v>
      </c>
      <c r="I85" s="197"/>
      <c r="J85" s="198">
        <f>ROUND(I85*H85,2)</f>
        <v>0</v>
      </c>
      <c r="K85" s="194" t="s">
        <v>23</v>
      </c>
      <c r="L85" s="61"/>
      <c r="M85" s="199" t="s">
        <v>23</v>
      </c>
      <c r="N85" s="200" t="s">
        <v>43</v>
      </c>
      <c r="O85" s="42"/>
      <c r="P85" s="201">
        <f>O85*H85</f>
        <v>0</v>
      </c>
      <c r="Q85" s="201">
        <v>0</v>
      </c>
      <c r="R85" s="201">
        <f>Q85*H85</f>
        <v>0</v>
      </c>
      <c r="S85" s="201">
        <v>0</v>
      </c>
      <c r="T85" s="202">
        <f>S85*H85</f>
        <v>0</v>
      </c>
      <c r="AR85" s="24" t="s">
        <v>187</v>
      </c>
      <c r="AT85" s="24" t="s">
        <v>182</v>
      </c>
      <c r="AU85" s="24" t="s">
        <v>81</v>
      </c>
      <c r="AY85" s="24" t="s">
        <v>180</v>
      </c>
      <c r="BE85" s="203">
        <f>IF(N85="základní",J85,0)</f>
        <v>0</v>
      </c>
      <c r="BF85" s="203">
        <f>IF(N85="snížená",J85,0)</f>
        <v>0</v>
      </c>
      <c r="BG85" s="203">
        <f>IF(N85="zákl. přenesená",J85,0)</f>
        <v>0</v>
      </c>
      <c r="BH85" s="203">
        <f>IF(N85="sníž. přenesená",J85,0)</f>
        <v>0</v>
      </c>
      <c r="BI85" s="203">
        <f>IF(N85="nulová",J85,0)</f>
        <v>0</v>
      </c>
      <c r="BJ85" s="24" t="s">
        <v>79</v>
      </c>
      <c r="BK85" s="203">
        <f>ROUND(I85*H85,2)</f>
        <v>0</v>
      </c>
      <c r="BL85" s="24" t="s">
        <v>187</v>
      </c>
      <c r="BM85" s="24" t="s">
        <v>4057</v>
      </c>
    </row>
    <row r="86" spans="2:65" s="1" customFormat="1" ht="16.5" customHeight="1">
      <c r="B86" s="41"/>
      <c r="C86" s="192" t="s">
        <v>203</v>
      </c>
      <c r="D86" s="192" t="s">
        <v>182</v>
      </c>
      <c r="E86" s="193" t="s">
        <v>203</v>
      </c>
      <c r="F86" s="194" t="s">
        <v>4058</v>
      </c>
      <c r="G86" s="195" t="s">
        <v>3015</v>
      </c>
      <c r="H86" s="196">
        <v>1</v>
      </c>
      <c r="I86" s="197"/>
      <c r="J86" s="198">
        <f>ROUND(I86*H86,2)</f>
        <v>0</v>
      </c>
      <c r="K86" s="194" t="s">
        <v>23</v>
      </c>
      <c r="L86" s="61"/>
      <c r="M86" s="199" t="s">
        <v>23</v>
      </c>
      <c r="N86" s="200" t="s">
        <v>43</v>
      </c>
      <c r="O86" s="42"/>
      <c r="P86" s="201">
        <f>O86*H86</f>
        <v>0</v>
      </c>
      <c r="Q86" s="201">
        <v>0</v>
      </c>
      <c r="R86" s="201">
        <f>Q86*H86</f>
        <v>0</v>
      </c>
      <c r="S86" s="201">
        <v>0</v>
      </c>
      <c r="T86" s="202">
        <f>S86*H86</f>
        <v>0</v>
      </c>
      <c r="AR86" s="24" t="s">
        <v>187</v>
      </c>
      <c r="AT86" s="24" t="s">
        <v>182</v>
      </c>
      <c r="AU86" s="24" t="s">
        <v>81</v>
      </c>
      <c r="AY86" s="24" t="s">
        <v>180</v>
      </c>
      <c r="BE86" s="203">
        <f>IF(N86="základní",J86,0)</f>
        <v>0</v>
      </c>
      <c r="BF86" s="203">
        <f>IF(N86="snížená",J86,0)</f>
        <v>0</v>
      </c>
      <c r="BG86" s="203">
        <f>IF(N86="zákl. přenesená",J86,0)</f>
        <v>0</v>
      </c>
      <c r="BH86" s="203">
        <f>IF(N86="sníž. přenesená",J86,0)</f>
        <v>0</v>
      </c>
      <c r="BI86" s="203">
        <f>IF(N86="nulová",J86,0)</f>
        <v>0</v>
      </c>
      <c r="BJ86" s="24" t="s">
        <v>79</v>
      </c>
      <c r="BK86" s="203">
        <f>ROUND(I86*H86,2)</f>
        <v>0</v>
      </c>
      <c r="BL86" s="24" t="s">
        <v>187</v>
      </c>
      <c r="BM86" s="24" t="s">
        <v>4059</v>
      </c>
    </row>
    <row r="87" spans="2:65" s="1" customFormat="1" ht="16.5" customHeight="1">
      <c r="B87" s="41"/>
      <c r="C87" s="192" t="s">
        <v>207</v>
      </c>
      <c r="D87" s="192" t="s">
        <v>182</v>
      </c>
      <c r="E87" s="193" t="s">
        <v>207</v>
      </c>
      <c r="F87" s="194" t="s">
        <v>4060</v>
      </c>
      <c r="G87" s="195" t="s">
        <v>3015</v>
      </c>
      <c r="H87" s="196">
        <v>1</v>
      </c>
      <c r="I87" s="197"/>
      <c r="J87" s="198">
        <f>ROUND(I87*H87,2)</f>
        <v>0</v>
      </c>
      <c r="K87" s="194" t="s">
        <v>23</v>
      </c>
      <c r="L87" s="61"/>
      <c r="M87" s="199" t="s">
        <v>23</v>
      </c>
      <c r="N87" s="263" t="s">
        <v>43</v>
      </c>
      <c r="O87" s="264"/>
      <c r="P87" s="265">
        <f>O87*H87</f>
        <v>0</v>
      </c>
      <c r="Q87" s="265">
        <v>0</v>
      </c>
      <c r="R87" s="265">
        <f>Q87*H87</f>
        <v>0</v>
      </c>
      <c r="S87" s="265">
        <v>0</v>
      </c>
      <c r="T87" s="266">
        <f>S87*H87</f>
        <v>0</v>
      </c>
      <c r="AR87" s="24" t="s">
        <v>187</v>
      </c>
      <c r="AT87" s="24" t="s">
        <v>182</v>
      </c>
      <c r="AU87" s="24" t="s">
        <v>81</v>
      </c>
      <c r="AY87" s="24" t="s">
        <v>180</v>
      </c>
      <c r="BE87" s="203">
        <f>IF(N87="základní",J87,0)</f>
        <v>0</v>
      </c>
      <c r="BF87" s="203">
        <f>IF(N87="snížená",J87,0)</f>
        <v>0</v>
      </c>
      <c r="BG87" s="203">
        <f>IF(N87="zákl. přenesená",J87,0)</f>
        <v>0</v>
      </c>
      <c r="BH87" s="203">
        <f>IF(N87="sníž. přenesená",J87,0)</f>
        <v>0</v>
      </c>
      <c r="BI87" s="203">
        <f>IF(N87="nulová",J87,0)</f>
        <v>0</v>
      </c>
      <c r="BJ87" s="24" t="s">
        <v>79</v>
      </c>
      <c r="BK87" s="203">
        <f>ROUND(I87*H87,2)</f>
        <v>0</v>
      </c>
      <c r="BL87" s="24" t="s">
        <v>187</v>
      </c>
      <c r="BM87" s="24" t="s">
        <v>4061</v>
      </c>
    </row>
    <row r="88" spans="2:12" s="1" customFormat="1" ht="6.95" customHeight="1">
      <c r="B88" s="56"/>
      <c r="C88" s="57"/>
      <c r="D88" s="57"/>
      <c r="E88" s="57"/>
      <c r="F88" s="57"/>
      <c r="G88" s="57"/>
      <c r="H88" s="57"/>
      <c r="I88" s="139"/>
      <c r="J88" s="57"/>
      <c r="K88" s="57"/>
      <c r="L88" s="61"/>
    </row>
  </sheetData>
  <sheetProtection algorithmName="SHA-512" hashValue="dHMQlzjfwuGWUBTEa3zLPm8Ivv0i4sRqrOIfTm4vOocqXOsesEKoBsbTsuGMqyCVHNjitoEeGEV3AHy6o182VA==" saltValue="Ca/9YJGt0us44aU8BB+/yRp+QVriYW0WxWHJ8ZLZTrcY+eCgOAVKOjNkaZj8rx0EKCdrSe1ILkLtCfZMqHTivQ==" spinCount="100000" sheet="1" objects="1" scenarios="1" formatColumns="0" formatRows="0" autoFilter="0"/>
  <autoFilter ref="C77:K87"/>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73" customWidth="1"/>
    <col min="2" max="2" width="1.66796875" style="273" customWidth="1"/>
    <col min="3" max="4" width="5" style="273" customWidth="1"/>
    <col min="5" max="5" width="11.66015625" style="273" customWidth="1"/>
    <col min="6" max="6" width="9.16015625" style="273" customWidth="1"/>
    <col min="7" max="7" width="5" style="273" customWidth="1"/>
    <col min="8" max="8" width="77.83203125" style="273" customWidth="1"/>
    <col min="9" max="10" width="20" style="273" customWidth="1"/>
    <col min="11" max="11" width="1.66796875" style="273" customWidth="1"/>
  </cols>
  <sheetData>
    <row r="1" ht="37.5" customHeight="1"/>
    <row r="2" spans="2:11" ht="7.5" customHeight="1">
      <c r="B2" s="274"/>
      <c r="C2" s="275"/>
      <c r="D2" s="275"/>
      <c r="E2" s="275"/>
      <c r="F2" s="275"/>
      <c r="G2" s="275"/>
      <c r="H2" s="275"/>
      <c r="I2" s="275"/>
      <c r="J2" s="275"/>
      <c r="K2" s="276"/>
    </row>
    <row r="3" spans="2:11" s="15" customFormat="1" ht="45" customHeight="1">
      <c r="B3" s="277"/>
      <c r="C3" s="401" t="s">
        <v>4062</v>
      </c>
      <c r="D3" s="401"/>
      <c r="E3" s="401"/>
      <c r="F3" s="401"/>
      <c r="G3" s="401"/>
      <c r="H3" s="401"/>
      <c r="I3" s="401"/>
      <c r="J3" s="401"/>
      <c r="K3" s="278"/>
    </row>
    <row r="4" spans="2:11" ht="25.5" customHeight="1">
      <c r="B4" s="279"/>
      <c r="C4" s="405" t="s">
        <v>4063</v>
      </c>
      <c r="D4" s="405"/>
      <c r="E4" s="405"/>
      <c r="F4" s="405"/>
      <c r="G4" s="405"/>
      <c r="H4" s="405"/>
      <c r="I4" s="405"/>
      <c r="J4" s="405"/>
      <c r="K4" s="280"/>
    </row>
    <row r="5" spans="2:11" ht="5.25" customHeight="1">
      <c r="B5" s="279"/>
      <c r="C5" s="281"/>
      <c r="D5" s="281"/>
      <c r="E5" s="281"/>
      <c r="F5" s="281"/>
      <c r="G5" s="281"/>
      <c r="H5" s="281"/>
      <c r="I5" s="281"/>
      <c r="J5" s="281"/>
      <c r="K5" s="280"/>
    </row>
    <row r="6" spans="2:11" ht="15" customHeight="1">
      <c r="B6" s="279"/>
      <c r="C6" s="404" t="s">
        <v>4064</v>
      </c>
      <c r="D6" s="404"/>
      <c r="E6" s="404"/>
      <c r="F6" s="404"/>
      <c r="G6" s="404"/>
      <c r="H6" s="404"/>
      <c r="I6" s="404"/>
      <c r="J6" s="404"/>
      <c r="K6" s="280"/>
    </row>
    <row r="7" spans="2:11" ht="15" customHeight="1">
      <c r="B7" s="283"/>
      <c r="C7" s="404" t="s">
        <v>4065</v>
      </c>
      <c r="D7" s="404"/>
      <c r="E7" s="404"/>
      <c r="F7" s="404"/>
      <c r="G7" s="404"/>
      <c r="H7" s="404"/>
      <c r="I7" s="404"/>
      <c r="J7" s="404"/>
      <c r="K7" s="280"/>
    </row>
    <row r="8" spans="2:11" ht="12.75" customHeight="1">
      <c r="B8" s="283"/>
      <c r="C8" s="282"/>
      <c r="D8" s="282"/>
      <c r="E8" s="282"/>
      <c r="F8" s="282"/>
      <c r="G8" s="282"/>
      <c r="H8" s="282"/>
      <c r="I8" s="282"/>
      <c r="J8" s="282"/>
      <c r="K8" s="280"/>
    </row>
    <row r="9" spans="2:11" ht="15" customHeight="1">
      <c r="B9" s="283"/>
      <c r="C9" s="404" t="s">
        <v>4066</v>
      </c>
      <c r="D9" s="404"/>
      <c r="E9" s="404"/>
      <c r="F9" s="404"/>
      <c r="G9" s="404"/>
      <c r="H9" s="404"/>
      <c r="I9" s="404"/>
      <c r="J9" s="404"/>
      <c r="K9" s="280"/>
    </row>
    <row r="10" spans="2:11" ht="15" customHeight="1">
      <c r="B10" s="283"/>
      <c r="C10" s="282"/>
      <c r="D10" s="404" t="s">
        <v>4067</v>
      </c>
      <c r="E10" s="404"/>
      <c r="F10" s="404"/>
      <c r="G10" s="404"/>
      <c r="H10" s="404"/>
      <c r="I10" s="404"/>
      <c r="J10" s="404"/>
      <c r="K10" s="280"/>
    </row>
    <row r="11" spans="2:11" ht="15" customHeight="1">
      <c r="B11" s="283"/>
      <c r="C11" s="284"/>
      <c r="D11" s="404" t="s">
        <v>4068</v>
      </c>
      <c r="E11" s="404"/>
      <c r="F11" s="404"/>
      <c r="G11" s="404"/>
      <c r="H11" s="404"/>
      <c r="I11" s="404"/>
      <c r="J11" s="404"/>
      <c r="K11" s="280"/>
    </row>
    <row r="12" spans="2:11" ht="12.75" customHeight="1">
      <c r="B12" s="283"/>
      <c r="C12" s="284"/>
      <c r="D12" s="284"/>
      <c r="E12" s="284"/>
      <c r="F12" s="284"/>
      <c r="G12" s="284"/>
      <c r="H12" s="284"/>
      <c r="I12" s="284"/>
      <c r="J12" s="284"/>
      <c r="K12" s="280"/>
    </row>
    <row r="13" spans="2:11" ht="15" customHeight="1">
      <c r="B13" s="283"/>
      <c r="C13" s="284"/>
      <c r="D13" s="404" t="s">
        <v>4069</v>
      </c>
      <c r="E13" s="404"/>
      <c r="F13" s="404"/>
      <c r="G13" s="404"/>
      <c r="H13" s="404"/>
      <c r="I13" s="404"/>
      <c r="J13" s="404"/>
      <c r="K13" s="280"/>
    </row>
    <row r="14" spans="2:11" ht="15" customHeight="1">
      <c r="B14" s="283"/>
      <c r="C14" s="284"/>
      <c r="D14" s="404" t="s">
        <v>4070</v>
      </c>
      <c r="E14" s="404"/>
      <c r="F14" s="404"/>
      <c r="G14" s="404"/>
      <c r="H14" s="404"/>
      <c r="I14" s="404"/>
      <c r="J14" s="404"/>
      <c r="K14" s="280"/>
    </row>
    <row r="15" spans="2:11" ht="15" customHeight="1">
      <c r="B15" s="283"/>
      <c r="C15" s="284"/>
      <c r="D15" s="404" t="s">
        <v>4071</v>
      </c>
      <c r="E15" s="404"/>
      <c r="F15" s="404"/>
      <c r="G15" s="404"/>
      <c r="H15" s="404"/>
      <c r="I15" s="404"/>
      <c r="J15" s="404"/>
      <c r="K15" s="280"/>
    </row>
    <row r="16" spans="2:11" ht="15" customHeight="1">
      <c r="B16" s="283"/>
      <c r="C16" s="284"/>
      <c r="D16" s="284"/>
      <c r="E16" s="285" t="s">
        <v>78</v>
      </c>
      <c r="F16" s="404" t="s">
        <v>4072</v>
      </c>
      <c r="G16" s="404"/>
      <c r="H16" s="404"/>
      <c r="I16" s="404"/>
      <c r="J16" s="404"/>
      <c r="K16" s="280"/>
    </row>
    <row r="17" spans="2:11" ht="15" customHeight="1">
      <c r="B17" s="283"/>
      <c r="C17" s="284"/>
      <c r="D17" s="284"/>
      <c r="E17" s="285" t="s">
        <v>4073</v>
      </c>
      <c r="F17" s="404" t="s">
        <v>4074</v>
      </c>
      <c r="G17" s="404"/>
      <c r="H17" s="404"/>
      <c r="I17" s="404"/>
      <c r="J17" s="404"/>
      <c r="K17" s="280"/>
    </row>
    <row r="18" spans="2:11" ht="15" customHeight="1">
      <c r="B18" s="283"/>
      <c r="C18" s="284"/>
      <c r="D18" s="284"/>
      <c r="E18" s="285" t="s">
        <v>4075</v>
      </c>
      <c r="F18" s="404" t="s">
        <v>4076</v>
      </c>
      <c r="G18" s="404"/>
      <c r="H18" s="404"/>
      <c r="I18" s="404"/>
      <c r="J18" s="404"/>
      <c r="K18" s="280"/>
    </row>
    <row r="19" spans="2:11" ht="15" customHeight="1">
      <c r="B19" s="283"/>
      <c r="C19" s="284"/>
      <c r="D19" s="284"/>
      <c r="E19" s="285" t="s">
        <v>4077</v>
      </c>
      <c r="F19" s="404" t="s">
        <v>4078</v>
      </c>
      <c r="G19" s="404"/>
      <c r="H19" s="404"/>
      <c r="I19" s="404"/>
      <c r="J19" s="404"/>
      <c r="K19" s="280"/>
    </row>
    <row r="20" spans="2:11" ht="15" customHeight="1">
      <c r="B20" s="283"/>
      <c r="C20" s="284"/>
      <c r="D20" s="284"/>
      <c r="E20" s="285" t="s">
        <v>3214</v>
      </c>
      <c r="F20" s="404" t="s">
        <v>4079</v>
      </c>
      <c r="G20" s="404"/>
      <c r="H20" s="404"/>
      <c r="I20" s="404"/>
      <c r="J20" s="404"/>
      <c r="K20" s="280"/>
    </row>
    <row r="21" spans="2:11" ht="15" customHeight="1">
      <c r="B21" s="283"/>
      <c r="C21" s="284"/>
      <c r="D21" s="284"/>
      <c r="E21" s="285" t="s">
        <v>4080</v>
      </c>
      <c r="F21" s="404" t="s">
        <v>4081</v>
      </c>
      <c r="G21" s="404"/>
      <c r="H21" s="404"/>
      <c r="I21" s="404"/>
      <c r="J21" s="404"/>
      <c r="K21" s="280"/>
    </row>
    <row r="22" spans="2:11" ht="12.75" customHeight="1">
      <c r="B22" s="283"/>
      <c r="C22" s="284"/>
      <c r="D22" s="284"/>
      <c r="E22" s="284"/>
      <c r="F22" s="284"/>
      <c r="G22" s="284"/>
      <c r="H22" s="284"/>
      <c r="I22" s="284"/>
      <c r="J22" s="284"/>
      <c r="K22" s="280"/>
    </row>
    <row r="23" spans="2:11" ht="15" customHeight="1">
      <c r="B23" s="283"/>
      <c r="C23" s="404" t="s">
        <v>4082</v>
      </c>
      <c r="D23" s="404"/>
      <c r="E23" s="404"/>
      <c r="F23" s="404"/>
      <c r="G23" s="404"/>
      <c r="H23" s="404"/>
      <c r="I23" s="404"/>
      <c r="J23" s="404"/>
      <c r="K23" s="280"/>
    </row>
    <row r="24" spans="2:11" ht="15" customHeight="1">
      <c r="B24" s="283"/>
      <c r="C24" s="404" t="s">
        <v>4083</v>
      </c>
      <c r="D24" s="404"/>
      <c r="E24" s="404"/>
      <c r="F24" s="404"/>
      <c r="G24" s="404"/>
      <c r="H24" s="404"/>
      <c r="I24" s="404"/>
      <c r="J24" s="404"/>
      <c r="K24" s="280"/>
    </row>
    <row r="25" spans="2:11" ht="15" customHeight="1">
      <c r="B25" s="283"/>
      <c r="C25" s="282"/>
      <c r="D25" s="404" t="s">
        <v>4084</v>
      </c>
      <c r="E25" s="404"/>
      <c r="F25" s="404"/>
      <c r="G25" s="404"/>
      <c r="H25" s="404"/>
      <c r="I25" s="404"/>
      <c r="J25" s="404"/>
      <c r="K25" s="280"/>
    </row>
    <row r="26" spans="2:11" ht="15" customHeight="1">
      <c r="B26" s="283"/>
      <c r="C26" s="284"/>
      <c r="D26" s="404" t="s">
        <v>4085</v>
      </c>
      <c r="E26" s="404"/>
      <c r="F26" s="404"/>
      <c r="G26" s="404"/>
      <c r="H26" s="404"/>
      <c r="I26" s="404"/>
      <c r="J26" s="404"/>
      <c r="K26" s="280"/>
    </row>
    <row r="27" spans="2:11" ht="12.75" customHeight="1">
      <c r="B27" s="283"/>
      <c r="C27" s="284"/>
      <c r="D27" s="284"/>
      <c r="E27" s="284"/>
      <c r="F27" s="284"/>
      <c r="G27" s="284"/>
      <c r="H27" s="284"/>
      <c r="I27" s="284"/>
      <c r="J27" s="284"/>
      <c r="K27" s="280"/>
    </row>
    <row r="28" spans="2:11" ht="15" customHeight="1">
      <c r="B28" s="283"/>
      <c r="C28" s="284"/>
      <c r="D28" s="404" t="s">
        <v>4086</v>
      </c>
      <c r="E28" s="404"/>
      <c r="F28" s="404"/>
      <c r="G28" s="404"/>
      <c r="H28" s="404"/>
      <c r="I28" s="404"/>
      <c r="J28" s="404"/>
      <c r="K28" s="280"/>
    </row>
    <row r="29" spans="2:11" ht="15" customHeight="1">
      <c r="B29" s="283"/>
      <c r="C29" s="284"/>
      <c r="D29" s="404" t="s">
        <v>4087</v>
      </c>
      <c r="E29" s="404"/>
      <c r="F29" s="404"/>
      <c r="G29" s="404"/>
      <c r="H29" s="404"/>
      <c r="I29" s="404"/>
      <c r="J29" s="404"/>
      <c r="K29" s="280"/>
    </row>
    <row r="30" spans="2:11" ht="12.75" customHeight="1">
      <c r="B30" s="283"/>
      <c r="C30" s="284"/>
      <c r="D30" s="284"/>
      <c r="E30" s="284"/>
      <c r="F30" s="284"/>
      <c r="G30" s="284"/>
      <c r="H30" s="284"/>
      <c r="I30" s="284"/>
      <c r="J30" s="284"/>
      <c r="K30" s="280"/>
    </row>
    <row r="31" spans="2:11" ht="15" customHeight="1">
      <c r="B31" s="283"/>
      <c r="C31" s="284"/>
      <c r="D31" s="404" t="s">
        <v>4088</v>
      </c>
      <c r="E31" s="404"/>
      <c r="F31" s="404"/>
      <c r="G31" s="404"/>
      <c r="H31" s="404"/>
      <c r="I31" s="404"/>
      <c r="J31" s="404"/>
      <c r="K31" s="280"/>
    </row>
    <row r="32" spans="2:11" ht="15" customHeight="1">
      <c r="B32" s="283"/>
      <c r="C32" s="284"/>
      <c r="D32" s="404" t="s">
        <v>4089</v>
      </c>
      <c r="E32" s="404"/>
      <c r="F32" s="404"/>
      <c r="G32" s="404"/>
      <c r="H32" s="404"/>
      <c r="I32" s="404"/>
      <c r="J32" s="404"/>
      <c r="K32" s="280"/>
    </row>
    <row r="33" spans="2:11" ht="15" customHeight="1">
      <c r="B33" s="283"/>
      <c r="C33" s="284"/>
      <c r="D33" s="404" t="s">
        <v>4090</v>
      </c>
      <c r="E33" s="404"/>
      <c r="F33" s="404"/>
      <c r="G33" s="404"/>
      <c r="H33" s="404"/>
      <c r="I33" s="404"/>
      <c r="J33" s="404"/>
      <c r="K33" s="280"/>
    </row>
    <row r="34" spans="2:11" ht="15" customHeight="1">
      <c r="B34" s="283"/>
      <c r="C34" s="284"/>
      <c r="D34" s="282"/>
      <c r="E34" s="286" t="s">
        <v>165</v>
      </c>
      <c r="F34" s="282"/>
      <c r="G34" s="404" t="s">
        <v>4091</v>
      </c>
      <c r="H34" s="404"/>
      <c r="I34" s="404"/>
      <c r="J34" s="404"/>
      <c r="K34" s="280"/>
    </row>
    <row r="35" spans="2:11" ht="30.75" customHeight="1">
      <c r="B35" s="283"/>
      <c r="C35" s="284"/>
      <c r="D35" s="282"/>
      <c r="E35" s="286" t="s">
        <v>4092</v>
      </c>
      <c r="F35" s="282"/>
      <c r="G35" s="404" t="s">
        <v>4093</v>
      </c>
      <c r="H35" s="404"/>
      <c r="I35" s="404"/>
      <c r="J35" s="404"/>
      <c r="K35" s="280"/>
    </row>
    <row r="36" spans="2:11" ht="15" customHeight="1">
      <c r="B36" s="283"/>
      <c r="C36" s="284"/>
      <c r="D36" s="282"/>
      <c r="E36" s="286" t="s">
        <v>53</v>
      </c>
      <c r="F36" s="282"/>
      <c r="G36" s="404" t="s">
        <v>4094</v>
      </c>
      <c r="H36" s="404"/>
      <c r="I36" s="404"/>
      <c r="J36" s="404"/>
      <c r="K36" s="280"/>
    </row>
    <row r="37" spans="2:11" ht="15" customHeight="1">
      <c r="B37" s="283"/>
      <c r="C37" s="284"/>
      <c r="D37" s="282"/>
      <c r="E37" s="286" t="s">
        <v>166</v>
      </c>
      <c r="F37" s="282"/>
      <c r="G37" s="404" t="s">
        <v>4095</v>
      </c>
      <c r="H37" s="404"/>
      <c r="I37" s="404"/>
      <c r="J37" s="404"/>
      <c r="K37" s="280"/>
    </row>
    <row r="38" spans="2:11" ht="15" customHeight="1">
      <c r="B38" s="283"/>
      <c r="C38" s="284"/>
      <c r="D38" s="282"/>
      <c r="E38" s="286" t="s">
        <v>167</v>
      </c>
      <c r="F38" s="282"/>
      <c r="G38" s="404" t="s">
        <v>4096</v>
      </c>
      <c r="H38" s="404"/>
      <c r="I38" s="404"/>
      <c r="J38" s="404"/>
      <c r="K38" s="280"/>
    </row>
    <row r="39" spans="2:11" ht="15" customHeight="1">
      <c r="B39" s="283"/>
      <c r="C39" s="284"/>
      <c r="D39" s="282"/>
      <c r="E39" s="286" t="s">
        <v>168</v>
      </c>
      <c r="F39" s="282"/>
      <c r="G39" s="404" t="s">
        <v>4097</v>
      </c>
      <c r="H39" s="404"/>
      <c r="I39" s="404"/>
      <c r="J39" s="404"/>
      <c r="K39" s="280"/>
    </row>
    <row r="40" spans="2:11" ht="15" customHeight="1">
      <c r="B40" s="283"/>
      <c r="C40" s="284"/>
      <c r="D40" s="282"/>
      <c r="E40" s="286" t="s">
        <v>4098</v>
      </c>
      <c r="F40" s="282"/>
      <c r="G40" s="404" t="s">
        <v>4099</v>
      </c>
      <c r="H40" s="404"/>
      <c r="I40" s="404"/>
      <c r="J40" s="404"/>
      <c r="K40" s="280"/>
    </row>
    <row r="41" spans="2:11" ht="15" customHeight="1">
      <c r="B41" s="283"/>
      <c r="C41" s="284"/>
      <c r="D41" s="282"/>
      <c r="E41" s="286"/>
      <c r="F41" s="282"/>
      <c r="G41" s="404" t="s">
        <v>4100</v>
      </c>
      <c r="H41" s="404"/>
      <c r="I41" s="404"/>
      <c r="J41" s="404"/>
      <c r="K41" s="280"/>
    </row>
    <row r="42" spans="2:11" ht="15" customHeight="1">
      <c r="B42" s="283"/>
      <c r="C42" s="284"/>
      <c r="D42" s="282"/>
      <c r="E42" s="286" t="s">
        <v>4101</v>
      </c>
      <c r="F42" s="282"/>
      <c r="G42" s="404" t="s">
        <v>4102</v>
      </c>
      <c r="H42" s="404"/>
      <c r="I42" s="404"/>
      <c r="J42" s="404"/>
      <c r="K42" s="280"/>
    </row>
    <row r="43" spans="2:11" ht="15" customHeight="1">
      <c r="B43" s="283"/>
      <c r="C43" s="284"/>
      <c r="D43" s="282"/>
      <c r="E43" s="286" t="s">
        <v>170</v>
      </c>
      <c r="F43" s="282"/>
      <c r="G43" s="404" t="s">
        <v>4103</v>
      </c>
      <c r="H43" s="404"/>
      <c r="I43" s="404"/>
      <c r="J43" s="404"/>
      <c r="K43" s="280"/>
    </row>
    <row r="44" spans="2:11" ht="12.75" customHeight="1">
      <c r="B44" s="283"/>
      <c r="C44" s="284"/>
      <c r="D44" s="282"/>
      <c r="E44" s="282"/>
      <c r="F44" s="282"/>
      <c r="G44" s="282"/>
      <c r="H44" s="282"/>
      <c r="I44" s="282"/>
      <c r="J44" s="282"/>
      <c r="K44" s="280"/>
    </row>
    <row r="45" spans="2:11" ht="15" customHeight="1">
      <c r="B45" s="283"/>
      <c r="C45" s="284"/>
      <c r="D45" s="404" t="s">
        <v>4104</v>
      </c>
      <c r="E45" s="404"/>
      <c r="F45" s="404"/>
      <c r="G45" s="404"/>
      <c r="H45" s="404"/>
      <c r="I45" s="404"/>
      <c r="J45" s="404"/>
      <c r="K45" s="280"/>
    </row>
    <row r="46" spans="2:11" ht="15" customHeight="1">
      <c r="B46" s="283"/>
      <c r="C46" s="284"/>
      <c r="D46" s="284"/>
      <c r="E46" s="404" t="s">
        <v>4105</v>
      </c>
      <c r="F46" s="404"/>
      <c r="G46" s="404"/>
      <c r="H46" s="404"/>
      <c r="I46" s="404"/>
      <c r="J46" s="404"/>
      <c r="K46" s="280"/>
    </row>
    <row r="47" spans="2:11" ht="15" customHeight="1">
      <c r="B47" s="283"/>
      <c r="C47" s="284"/>
      <c r="D47" s="284"/>
      <c r="E47" s="404" t="s">
        <v>4106</v>
      </c>
      <c r="F47" s="404"/>
      <c r="G47" s="404"/>
      <c r="H47" s="404"/>
      <c r="I47" s="404"/>
      <c r="J47" s="404"/>
      <c r="K47" s="280"/>
    </row>
    <row r="48" spans="2:11" ht="15" customHeight="1">
      <c r="B48" s="283"/>
      <c r="C48" s="284"/>
      <c r="D48" s="284"/>
      <c r="E48" s="404" t="s">
        <v>4107</v>
      </c>
      <c r="F48" s="404"/>
      <c r="G48" s="404"/>
      <c r="H48" s="404"/>
      <c r="I48" s="404"/>
      <c r="J48" s="404"/>
      <c r="K48" s="280"/>
    </row>
    <row r="49" spans="2:11" ht="15" customHeight="1">
      <c r="B49" s="283"/>
      <c r="C49" s="284"/>
      <c r="D49" s="404" t="s">
        <v>4108</v>
      </c>
      <c r="E49" s="404"/>
      <c r="F49" s="404"/>
      <c r="G49" s="404"/>
      <c r="H49" s="404"/>
      <c r="I49" s="404"/>
      <c r="J49" s="404"/>
      <c r="K49" s="280"/>
    </row>
    <row r="50" spans="2:11" ht="25.5" customHeight="1">
      <c r="B50" s="279"/>
      <c r="C50" s="405" t="s">
        <v>4109</v>
      </c>
      <c r="D50" s="405"/>
      <c r="E50" s="405"/>
      <c r="F50" s="405"/>
      <c r="G50" s="405"/>
      <c r="H50" s="405"/>
      <c r="I50" s="405"/>
      <c r="J50" s="405"/>
      <c r="K50" s="280"/>
    </row>
    <row r="51" spans="2:11" ht="5.25" customHeight="1">
      <c r="B51" s="279"/>
      <c r="C51" s="281"/>
      <c r="D51" s="281"/>
      <c r="E51" s="281"/>
      <c r="F51" s="281"/>
      <c r="G51" s="281"/>
      <c r="H51" s="281"/>
      <c r="I51" s="281"/>
      <c r="J51" s="281"/>
      <c r="K51" s="280"/>
    </row>
    <row r="52" spans="2:11" ht="15" customHeight="1">
      <c r="B52" s="279"/>
      <c r="C52" s="404" t="s">
        <v>4110</v>
      </c>
      <c r="D52" s="404"/>
      <c r="E52" s="404"/>
      <c r="F52" s="404"/>
      <c r="G52" s="404"/>
      <c r="H52" s="404"/>
      <c r="I52" s="404"/>
      <c r="J52" s="404"/>
      <c r="K52" s="280"/>
    </row>
    <row r="53" spans="2:11" ht="15" customHeight="1">
      <c r="B53" s="279"/>
      <c r="C53" s="404" t="s">
        <v>4111</v>
      </c>
      <c r="D53" s="404"/>
      <c r="E53" s="404"/>
      <c r="F53" s="404"/>
      <c r="G53" s="404"/>
      <c r="H53" s="404"/>
      <c r="I53" s="404"/>
      <c r="J53" s="404"/>
      <c r="K53" s="280"/>
    </row>
    <row r="54" spans="2:11" ht="12.75" customHeight="1">
      <c r="B54" s="279"/>
      <c r="C54" s="282"/>
      <c r="D54" s="282"/>
      <c r="E54" s="282"/>
      <c r="F54" s="282"/>
      <c r="G54" s="282"/>
      <c r="H54" s="282"/>
      <c r="I54" s="282"/>
      <c r="J54" s="282"/>
      <c r="K54" s="280"/>
    </row>
    <row r="55" spans="2:11" ht="15" customHeight="1">
      <c r="B55" s="279"/>
      <c r="C55" s="404" t="s">
        <v>4112</v>
      </c>
      <c r="D55" s="404"/>
      <c r="E55" s="404"/>
      <c r="F55" s="404"/>
      <c r="G55" s="404"/>
      <c r="H55" s="404"/>
      <c r="I55" s="404"/>
      <c r="J55" s="404"/>
      <c r="K55" s="280"/>
    </row>
    <row r="56" spans="2:11" ht="15" customHeight="1">
      <c r="B56" s="279"/>
      <c r="C56" s="284"/>
      <c r="D56" s="404" t="s">
        <v>4113</v>
      </c>
      <c r="E56" s="404"/>
      <c r="F56" s="404"/>
      <c r="G56" s="404"/>
      <c r="H56" s="404"/>
      <c r="I56" s="404"/>
      <c r="J56" s="404"/>
      <c r="K56" s="280"/>
    </row>
    <row r="57" spans="2:11" ht="15" customHeight="1">
      <c r="B57" s="279"/>
      <c r="C57" s="284"/>
      <c r="D57" s="404" t="s">
        <v>4114</v>
      </c>
      <c r="E57" s="404"/>
      <c r="F57" s="404"/>
      <c r="G57" s="404"/>
      <c r="H57" s="404"/>
      <c r="I57" s="404"/>
      <c r="J57" s="404"/>
      <c r="K57" s="280"/>
    </row>
    <row r="58" spans="2:11" ht="15" customHeight="1">
      <c r="B58" s="279"/>
      <c r="C58" s="284"/>
      <c r="D58" s="404" t="s">
        <v>4115</v>
      </c>
      <c r="E58" s="404"/>
      <c r="F58" s="404"/>
      <c r="G58" s="404"/>
      <c r="H58" s="404"/>
      <c r="I58" s="404"/>
      <c r="J58" s="404"/>
      <c r="K58" s="280"/>
    </row>
    <row r="59" spans="2:11" ht="15" customHeight="1">
      <c r="B59" s="279"/>
      <c r="C59" s="284"/>
      <c r="D59" s="404" t="s">
        <v>4116</v>
      </c>
      <c r="E59" s="404"/>
      <c r="F59" s="404"/>
      <c r="G59" s="404"/>
      <c r="H59" s="404"/>
      <c r="I59" s="404"/>
      <c r="J59" s="404"/>
      <c r="K59" s="280"/>
    </row>
    <row r="60" spans="2:11" ht="15" customHeight="1">
      <c r="B60" s="279"/>
      <c r="C60" s="284"/>
      <c r="D60" s="403" t="s">
        <v>4117</v>
      </c>
      <c r="E60" s="403"/>
      <c r="F60" s="403"/>
      <c r="G60" s="403"/>
      <c r="H60" s="403"/>
      <c r="I60" s="403"/>
      <c r="J60" s="403"/>
      <c r="K60" s="280"/>
    </row>
    <row r="61" spans="2:11" ht="15" customHeight="1">
      <c r="B61" s="279"/>
      <c r="C61" s="284"/>
      <c r="D61" s="404" t="s">
        <v>4118</v>
      </c>
      <c r="E61" s="404"/>
      <c r="F61" s="404"/>
      <c r="G61" s="404"/>
      <c r="H61" s="404"/>
      <c r="I61" s="404"/>
      <c r="J61" s="404"/>
      <c r="K61" s="280"/>
    </row>
    <row r="62" spans="2:11" ht="12.75" customHeight="1">
      <c r="B62" s="279"/>
      <c r="C62" s="284"/>
      <c r="D62" s="284"/>
      <c r="E62" s="287"/>
      <c r="F62" s="284"/>
      <c r="G62" s="284"/>
      <c r="H62" s="284"/>
      <c r="I62" s="284"/>
      <c r="J62" s="284"/>
      <c r="K62" s="280"/>
    </row>
    <row r="63" spans="2:11" ht="15" customHeight="1">
      <c r="B63" s="279"/>
      <c r="C63" s="284"/>
      <c r="D63" s="404" t="s">
        <v>4119</v>
      </c>
      <c r="E63" s="404"/>
      <c r="F63" s="404"/>
      <c r="G63" s="404"/>
      <c r="H63" s="404"/>
      <c r="I63" s="404"/>
      <c r="J63" s="404"/>
      <c r="K63" s="280"/>
    </row>
    <row r="64" spans="2:11" ht="15" customHeight="1">
      <c r="B64" s="279"/>
      <c r="C64" s="284"/>
      <c r="D64" s="403" t="s">
        <v>4120</v>
      </c>
      <c r="E64" s="403"/>
      <c r="F64" s="403"/>
      <c r="G64" s="403"/>
      <c r="H64" s="403"/>
      <c r="I64" s="403"/>
      <c r="J64" s="403"/>
      <c r="K64" s="280"/>
    </row>
    <row r="65" spans="2:11" ht="15" customHeight="1">
      <c r="B65" s="279"/>
      <c r="C65" s="284"/>
      <c r="D65" s="404" t="s">
        <v>4121</v>
      </c>
      <c r="E65" s="404"/>
      <c r="F65" s="404"/>
      <c r="G65" s="404"/>
      <c r="H65" s="404"/>
      <c r="I65" s="404"/>
      <c r="J65" s="404"/>
      <c r="K65" s="280"/>
    </row>
    <row r="66" spans="2:11" ht="15" customHeight="1">
      <c r="B66" s="279"/>
      <c r="C66" s="284"/>
      <c r="D66" s="404" t="s">
        <v>4122</v>
      </c>
      <c r="E66" s="404"/>
      <c r="F66" s="404"/>
      <c r="G66" s="404"/>
      <c r="H66" s="404"/>
      <c r="I66" s="404"/>
      <c r="J66" s="404"/>
      <c r="K66" s="280"/>
    </row>
    <row r="67" spans="2:11" ht="15" customHeight="1">
      <c r="B67" s="279"/>
      <c r="C67" s="284"/>
      <c r="D67" s="404" t="s">
        <v>4123</v>
      </c>
      <c r="E67" s="404"/>
      <c r="F67" s="404"/>
      <c r="G67" s="404"/>
      <c r="H67" s="404"/>
      <c r="I67" s="404"/>
      <c r="J67" s="404"/>
      <c r="K67" s="280"/>
    </row>
    <row r="68" spans="2:11" ht="15" customHeight="1">
      <c r="B68" s="279"/>
      <c r="C68" s="284"/>
      <c r="D68" s="404" t="s">
        <v>4124</v>
      </c>
      <c r="E68" s="404"/>
      <c r="F68" s="404"/>
      <c r="G68" s="404"/>
      <c r="H68" s="404"/>
      <c r="I68" s="404"/>
      <c r="J68" s="404"/>
      <c r="K68" s="280"/>
    </row>
    <row r="69" spans="2:11" ht="12.75" customHeight="1">
      <c r="B69" s="288"/>
      <c r="C69" s="289"/>
      <c r="D69" s="289"/>
      <c r="E69" s="289"/>
      <c r="F69" s="289"/>
      <c r="G69" s="289"/>
      <c r="H69" s="289"/>
      <c r="I69" s="289"/>
      <c r="J69" s="289"/>
      <c r="K69" s="290"/>
    </row>
    <row r="70" spans="2:11" ht="18.75" customHeight="1">
      <c r="B70" s="291"/>
      <c r="C70" s="291"/>
      <c r="D70" s="291"/>
      <c r="E70" s="291"/>
      <c r="F70" s="291"/>
      <c r="G70" s="291"/>
      <c r="H70" s="291"/>
      <c r="I70" s="291"/>
      <c r="J70" s="291"/>
      <c r="K70" s="292"/>
    </row>
    <row r="71" spans="2:11" ht="18.75" customHeight="1">
      <c r="B71" s="292"/>
      <c r="C71" s="292"/>
      <c r="D71" s="292"/>
      <c r="E71" s="292"/>
      <c r="F71" s="292"/>
      <c r="G71" s="292"/>
      <c r="H71" s="292"/>
      <c r="I71" s="292"/>
      <c r="J71" s="292"/>
      <c r="K71" s="292"/>
    </row>
    <row r="72" spans="2:11" ht="7.5" customHeight="1">
      <c r="B72" s="293"/>
      <c r="C72" s="294"/>
      <c r="D72" s="294"/>
      <c r="E72" s="294"/>
      <c r="F72" s="294"/>
      <c r="G72" s="294"/>
      <c r="H72" s="294"/>
      <c r="I72" s="294"/>
      <c r="J72" s="294"/>
      <c r="K72" s="295"/>
    </row>
    <row r="73" spans="2:11" ht="45" customHeight="1">
      <c r="B73" s="296"/>
      <c r="C73" s="402" t="s">
        <v>128</v>
      </c>
      <c r="D73" s="402"/>
      <c r="E73" s="402"/>
      <c r="F73" s="402"/>
      <c r="G73" s="402"/>
      <c r="H73" s="402"/>
      <c r="I73" s="402"/>
      <c r="J73" s="402"/>
      <c r="K73" s="297"/>
    </row>
    <row r="74" spans="2:11" ht="17.25" customHeight="1">
      <c r="B74" s="296"/>
      <c r="C74" s="298" t="s">
        <v>4125</v>
      </c>
      <c r="D74" s="298"/>
      <c r="E74" s="298"/>
      <c r="F74" s="298" t="s">
        <v>4126</v>
      </c>
      <c r="G74" s="299"/>
      <c r="H74" s="298" t="s">
        <v>166</v>
      </c>
      <c r="I74" s="298" t="s">
        <v>57</v>
      </c>
      <c r="J74" s="298" t="s">
        <v>4127</v>
      </c>
      <c r="K74" s="297"/>
    </row>
    <row r="75" spans="2:11" ht="17.25" customHeight="1">
      <c r="B75" s="296"/>
      <c r="C75" s="300" t="s">
        <v>4128</v>
      </c>
      <c r="D75" s="300"/>
      <c r="E75" s="300"/>
      <c r="F75" s="301" t="s">
        <v>4129</v>
      </c>
      <c r="G75" s="302"/>
      <c r="H75" s="300"/>
      <c r="I75" s="300"/>
      <c r="J75" s="300" t="s">
        <v>4130</v>
      </c>
      <c r="K75" s="297"/>
    </row>
    <row r="76" spans="2:11" ht="5.25" customHeight="1">
      <c r="B76" s="296"/>
      <c r="C76" s="303"/>
      <c r="D76" s="303"/>
      <c r="E76" s="303"/>
      <c r="F76" s="303"/>
      <c r="G76" s="304"/>
      <c r="H76" s="303"/>
      <c r="I76" s="303"/>
      <c r="J76" s="303"/>
      <c r="K76" s="297"/>
    </row>
    <row r="77" spans="2:11" ht="15" customHeight="1">
      <c r="B77" s="296"/>
      <c r="C77" s="286" t="s">
        <v>53</v>
      </c>
      <c r="D77" s="303"/>
      <c r="E77" s="303"/>
      <c r="F77" s="305" t="s">
        <v>4131</v>
      </c>
      <c r="G77" s="304"/>
      <c r="H77" s="286" t="s">
        <v>4132</v>
      </c>
      <c r="I77" s="286" t="s">
        <v>4133</v>
      </c>
      <c r="J77" s="286">
        <v>20</v>
      </c>
      <c r="K77" s="297"/>
    </row>
    <row r="78" spans="2:11" ht="15" customHeight="1">
      <c r="B78" s="296"/>
      <c r="C78" s="286" t="s">
        <v>4134</v>
      </c>
      <c r="D78" s="286"/>
      <c r="E78" s="286"/>
      <c r="F78" s="305" t="s">
        <v>4131</v>
      </c>
      <c r="G78" s="304"/>
      <c r="H78" s="286" t="s">
        <v>4135</v>
      </c>
      <c r="I78" s="286" t="s">
        <v>4133</v>
      </c>
      <c r="J78" s="286">
        <v>120</v>
      </c>
      <c r="K78" s="297"/>
    </row>
    <row r="79" spans="2:11" ht="15" customHeight="1">
      <c r="B79" s="306"/>
      <c r="C79" s="286" t="s">
        <v>4136</v>
      </c>
      <c r="D79" s="286"/>
      <c r="E79" s="286"/>
      <c r="F79" s="305" t="s">
        <v>4137</v>
      </c>
      <c r="G79" s="304"/>
      <c r="H79" s="286" t="s">
        <v>4138</v>
      </c>
      <c r="I79" s="286" t="s">
        <v>4133</v>
      </c>
      <c r="J79" s="286">
        <v>50</v>
      </c>
      <c r="K79" s="297"/>
    </row>
    <row r="80" spans="2:11" ht="15" customHeight="1">
      <c r="B80" s="306"/>
      <c r="C80" s="286" t="s">
        <v>4139</v>
      </c>
      <c r="D80" s="286"/>
      <c r="E80" s="286"/>
      <c r="F80" s="305" t="s">
        <v>4131</v>
      </c>
      <c r="G80" s="304"/>
      <c r="H80" s="286" t="s">
        <v>4140</v>
      </c>
      <c r="I80" s="286" t="s">
        <v>4141</v>
      </c>
      <c r="J80" s="286"/>
      <c r="K80" s="297"/>
    </row>
    <row r="81" spans="2:11" ht="15" customHeight="1">
      <c r="B81" s="306"/>
      <c r="C81" s="307" t="s">
        <v>4142</v>
      </c>
      <c r="D81" s="307"/>
      <c r="E81" s="307"/>
      <c r="F81" s="308" t="s">
        <v>4137</v>
      </c>
      <c r="G81" s="307"/>
      <c r="H81" s="307" t="s">
        <v>4143</v>
      </c>
      <c r="I81" s="307" t="s">
        <v>4133</v>
      </c>
      <c r="J81" s="307">
        <v>15</v>
      </c>
      <c r="K81" s="297"/>
    </row>
    <row r="82" spans="2:11" ht="15" customHeight="1">
      <c r="B82" s="306"/>
      <c r="C82" s="307" t="s">
        <v>4144</v>
      </c>
      <c r="D82" s="307"/>
      <c r="E82" s="307"/>
      <c r="F82" s="308" t="s">
        <v>4137</v>
      </c>
      <c r="G82" s="307"/>
      <c r="H82" s="307" t="s">
        <v>4145</v>
      </c>
      <c r="I82" s="307" t="s">
        <v>4133</v>
      </c>
      <c r="J82" s="307">
        <v>15</v>
      </c>
      <c r="K82" s="297"/>
    </row>
    <row r="83" spans="2:11" ht="15" customHeight="1">
      <c r="B83" s="306"/>
      <c r="C83" s="307" t="s">
        <v>4146</v>
      </c>
      <c r="D83" s="307"/>
      <c r="E83" s="307"/>
      <c r="F83" s="308" t="s">
        <v>4137</v>
      </c>
      <c r="G83" s="307"/>
      <c r="H83" s="307" t="s">
        <v>4147</v>
      </c>
      <c r="I83" s="307" t="s">
        <v>4133</v>
      </c>
      <c r="J83" s="307">
        <v>20</v>
      </c>
      <c r="K83" s="297"/>
    </row>
    <row r="84" spans="2:11" ht="15" customHeight="1">
      <c r="B84" s="306"/>
      <c r="C84" s="307" t="s">
        <v>4148</v>
      </c>
      <c r="D84" s="307"/>
      <c r="E84" s="307"/>
      <c r="F84" s="308" t="s">
        <v>4137</v>
      </c>
      <c r="G84" s="307"/>
      <c r="H84" s="307" t="s">
        <v>4149</v>
      </c>
      <c r="I84" s="307" t="s">
        <v>4133</v>
      </c>
      <c r="J84" s="307">
        <v>20</v>
      </c>
      <c r="K84" s="297"/>
    </row>
    <row r="85" spans="2:11" ht="15" customHeight="1">
      <c r="B85" s="306"/>
      <c r="C85" s="286" t="s">
        <v>4150</v>
      </c>
      <c r="D85" s="286"/>
      <c r="E85" s="286"/>
      <c r="F85" s="305" t="s">
        <v>4137</v>
      </c>
      <c r="G85" s="304"/>
      <c r="H85" s="286" t="s">
        <v>4151</v>
      </c>
      <c r="I85" s="286" t="s">
        <v>4133</v>
      </c>
      <c r="J85" s="286">
        <v>50</v>
      </c>
      <c r="K85" s="297"/>
    </row>
    <row r="86" spans="2:11" ht="15" customHeight="1">
      <c r="B86" s="306"/>
      <c r="C86" s="286" t="s">
        <v>4152</v>
      </c>
      <c r="D86" s="286"/>
      <c r="E86" s="286"/>
      <c r="F86" s="305" t="s">
        <v>4137</v>
      </c>
      <c r="G86" s="304"/>
      <c r="H86" s="286" t="s">
        <v>4153</v>
      </c>
      <c r="I86" s="286" t="s">
        <v>4133</v>
      </c>
      <c r="J86" s="286">
        <v>20</v>
      </c>
      <c r="K86" s="297"/>
    </row>
    <row r="87" spans="2:11" ht="15" customHeight="1">
      <c r="B87" s="306"/>
      <c r="C87" s="286" t="s">
        <v>4154</v>
      </c>
      <c r="D87" s="286"/>
      <c r="E87" s="286"/>
      <c r="F87" s="305" t="s">
        <v>4137</v>
      </c>
      <c r="G87" s="304"/>
      <c r="H87" s="286" t="s">
        <v>4155</v>
      </c>
      <c r="I87" s="286" t="s">
        <v>4133</v>
      </c>
      <c r="J87" s="286">
        <v>20</v>
      </c>
      <c r="K87" s="297"/>
    </row>
    <row r="88" spans="2:11" ht="15" customHeight="1">
      <c r="B88" s="306"/>
      <c r="C88" s="286" t="s">
        <v>4156</v>
      </c>
      <c r="D88" s="286"/>
      <c r="E88" s="286"/>
      <c r="F88" s="305" t="s">
        <v>4137</v>
      </c>
      <c r="G88" s="304"/>
      <c r="H88" s="286" t="s">
        <v>4157</v>
      </c>
      <c r="I88" s="286" t="s">
        <v>4133</v>
      </c>
      <c r="J88" s="286">
        <v>50</v>
      </c>
      <c r="K88" s="297"/>
    </row>
    <row r="89" spans="2:11" ht="15" customHeight="1">
      <c r="B89" s="306"/>
      <c r="C89" s="286" t="s">
        <v>4158</v>
      </c>
      <c r="D89" s="286"/>
      <c r="E89" s="286"/>
      <c r="F89" s="305" t="s">
        <v>4137</v>
      </c>
      <c r="G89" s="304"/>
      <c r="H89" s="286" t="s">
        <v>4158</v>
      </c>
      <c r="I89" s="286" t="s">
        <v>4133</v>
      </c>
      <c r="J89" s="286">
        <v>50</v>
      </c>
      <c r="K89" s="297"/>
    </row>
    <row r="90" spans="2:11" ht="15" customHeight="1">
      <c r="B90" s="306"/>
      <c r="C90" s="286" t="s">
        <v>171</v>
      </c>
      <c r="D90" s="286"/>
      <c r="E90" s="286"/>
      <c r="F90" s="305" t="s">
        <v>4137</v>
      </c>
      <c r="G90" s="304"/>
      <c r="H90" s="286" t="s">
        <v>4159</v>
      </c>
      <c r="I90" s="286" t="s">
        <v>4133</v>
      </c>
      <c r="J90" s="286">
        <v>255</v>
      </c>
      <c r="K90" s="297"/>
    </row>
    <row r="91" spans="2:11" ht="15" customHeight="1">
      <c r="B91" s="306"/>
      <c r="C91" s="286" t="s">
        <v>4160</v>
      </c>
      <c r="D91" s="286"/>
      <c r="E91" s="286"/>
      <c r="F91" s="305" t="s">
        <v>4131</v>
      </c>
      <c r="G91" s="304"/>
      <c r="H91" s="286" t="s">
        <v>4161</v>
      </c>
      <c r="I91" s="286" t="s">
        <v>4162</v>
      </c>
      <c r="J91" s="286"/>
      <c r="K91" s="297"/>
    </row>
    <row r="92" spans="2:11" ht="15" customHeight="1">
      <c r="B92" s="306"/>
      <c r="C92" s="286" t="s">
        <v>4163</v>
      </c>
      <c r="D92" s="286"/>
      <c r="E92" s="286"/>
      <c r="F92" s="305" t="s">
        <v>4131</v>
      </c>
      <c r="G92" s="304"/>
      <c r="H92" s="286" t="s">
        <v>4164</v>
      </c>
      <c r="I92" s="286" t="s">
        <v>4165</v>
      </c>
      <c r="J92" s="286"/>
      <c r="K92" s="297"/>
    </row>
    <row r="93" spans="2:11" ht="15" customHeight="1">
      <c r="B93" s="306"/>
      <c r="C93" s="286" t="s">
        <v>4166</v>
      </c>
      <c r="D93" s="286"/>
      <c r="E93" s="286"/>
      <c r="F93" s="305" t="s">
        <v>4131</v>
      </c>
      <c r="G93" s="304"/>
      <c r="H93" s="286" t="s">
        <v>4166</v>
      </c>
      <c r="I93" s="286" t="s">
        <v>4165</v>
      </c>
      <c r="J93" s="286"/>
      <c r="K93" s="297"/>
    </row>
    <row r="94" spans="2:11" ht="15" customHeight="1">
      <c r="B94" s="306"/>
      <c r="C94" s="286" t="s">
        <v>38</v>
      </c>
      <c r="D94" s="286"/>
      <c r="E94" s="286"/>
      <c r="F94" s="305" t="s">
        <v>4131</v>
      </c>
      <c r="G94" s="304"/>
      <c r="H94" s="286" t="s">
        <v>4167</v>
      </c>
      <c r="I94" s="286" t="s">
        <v>4165</v>
      </c>
      <c r="J94" s="286"/>
      <c r="K94" s="297"/>
    </row>
    <row r="95" spans="2:11" ht="15" customHeight="1">
      <c r="B95" s="306"/>
      <c r="C95" s="286" t="s">
        <v>48</v>
      </c>
      <c r="D95" s="286"/>
      <c r="E95" s="286"/>
      <c r="F95" s="305" t="s">
        <v>4131</v>
      </c>
      <c r="G95" s="304"/>
      <c r="H95" s="286" t="s">
        <v>4168</v>
      </c>
      <c r="I95" s="286" t="s">
        <v>4165</v>
      </c>
      <c r="J95" s="286"/>
      <c r="K95" s="297"/>
    </row>
    <row r="96" spans="2:11" ht="15" customHeight="1">
      <c r="B96" s="309"/>
      <c r="C96" s="310"/>
      <c r="D96" s="310"/>
      <c r="E96" s="310"/>
      <c r="F96" s="310"/>
      <c r="G96" s="310"/>
      <c r="H96" s="310"/>
      <c r="I96" s="310"/>
      <c r="J96" s="310"/>
      <c r="K96" s="311"/>
    </row>
    <row r="97" spans="2:11" ht="18.75" customHeight="1">
      <c r="B97" s="312"/>
      <c r="C97" s="313"/>
      <c r="D97" s="313"/>
      <c r="E97" s="313"/>
      <c r="F97" s="313"/>
      <c r="G97" s="313"/>
      <c r="H97" s="313"/>
      <c r="I97" s="313"/>
      <c r="J97" s="313"/>
      <c r="K97" s="312"/>
    </row>
    <row r="98" spans="2:11" ht="18.75" customHeight="1">
      <c r="B98" s="292"/>
      <c r="C98" s="292"/>
      <c r="D98" s="292"/>
      <c r="E98" s="292"/>
      <c r="F98" s="292"/>
      <c r="G98" s="292"/>
      <c r="H98" s="292"/>
      <c r="I98" s="292"/>
      <c r="J98" s="292"/>
      <c r="K98" s="292"/>
    </row>
    <row r="99" spans="2:11" ht="7.5" customHeight="1">
      <c r="B99" s="293"/>
      <c r="C99" s="294"/>
      <c r="D99" s="294"/>
      <c r="E99" s="294"/>
      <c r="F99" s="294"/>
      <c r="G99" s="294"/>
      <c r="H99" s="294"/>
      <c r="I99" s="294"/>
      <c r="J99" s="294"/>
      <c r="K99" s="295"/>
    </row>
    <row r="100" spans="2:11" ht="45" customHeight="1">
      <c r="B100" s="296"/>
      <c r="C100" s="402" t="s">
        <v>4169</v>
      </c>
      <c r="D100" s="402"/>
      <c r="E100" s="402"/>
      <c r="F100" s="402"/>
      <c r="G100" s="402"/>
      <c r="H100" s="402"/>
      <c r="I100" s="402"/>
      <c r="J100" s="402"/>
      <c r="K100" s="297"/>
    </row>
    <row r="101" spans="2:11" ht="17.25" customHeight="1">
      <c r="B101" s="296"/>
      <c r="C101" s="298" t="s">
        <v>4125</v>
      </c>
      <c r="D101" s="298"/>
      <c r="E101" s="298"/>
      <c r="F101" s="298" t="s">
        <v>4126</v>
      </c>
      <c r="G101" s="299"/>
      <c r="H101" s="298" t="s">
        <v>166</v>
      </c>
      <c r="I101" s="298" t="s">
        <v>57</v>
      </c>
      <c r="J101" s="298" t="s">
        <v>4127</v>
      </c>
      <c r="K101" s="297"/>
    </row>
    <row r="102" spans="2:11" ht="17.25" customHeight="1">
      <c r="B102" s="296"/>
      <c r="C102" s="300" t="s">
        <v>4128</v>
      </c>
      <c r="D102" s="300"/>
      <c r="E102" s="300"/>
      <c r="F102" s="301" t="s">
        <v>4129</v>
      </c>
      <c r="G102" s="302"/>
      <c r="H102" s="300"/>
      <c r="I102" s="300"/>
      <c r="J102" s="300" t="s">
        <v>4130</v>
      </c>
      <c r="K102" s="297"/>
    </row>
    <row r="103" spans="2:11" ht="5.25" customHeight="1">
      <c r="B103" s="296"/>
      <c r="C103" s="298"/>
      <c r="D103" s="298"/>
      <c r="E103" s="298"/>
      <c r="F103" s="298"/>
      <c r="G103" s="314"/>
      <c r="H103" s="298"/>
      <c r="I103" s="298"/>
      <c r="J103" s="298"/>
      <c r="K103" s="297"/>
    </row>
    <row r="104" spans="2:11" ht="15" customHeight="1">
      <c r="B104" s="296"/>
      <c r="C104" s="286" t="s">
        <v>53</v>
      </c>
      <c r="D104" s="303"/>
      <c r="E104" s="303"/>
      <c r="F104" s="305" t="s">
        <v>4131</v>
      </c>
      <c r="G104" s="314"/>
      <c r="H104" s="286" t="s">
        <v>4170</v>
      </c>
      <c r="I104" s="286" t="s">
        <v>4133</v>
      </c>
      <c r="J104" s="286">
        <v>20</v>
      </c>
      <c r="K104" s="297"/>
    </row>
    <row r="105" spans="2:11" ht="15" customHeight="1">
      <c r="B105" s="296"/>
      <c r="C105" s="286" t="s">
        <v>4134</v>
      </c>
      <c r="D105" s="286"/>
      <c r="E105" s="286"/>
      <c r="F105" s="305" t="s">
        <v>4131</v>
      </c>
      <c r="G105" s="286"/>
      <c r="H105" s="286" t="s">
        <v>4170</v>
      </c>
      <c r="I105" s="286" t="s">
        <v>4133</v>
      </c>
      <c r="J105" s="286">
        <v>120</v>
      </c>
      <c r="K105" s="297"/>
    </row>
    <row r="106" spans="2:11" ht="15" customHeight="1">
      <c r="B106" s="306"/>
      <c r="C106" s="286" t="s">
        <v>4136</v>
      </c>
      <c r="D106" s="286"/>
      <c r="E106" s="286"/>
      <c r="F106" s="305" t="s">
        <v>4137</v>
      </c>
      <c r="G106" s="286"/>
      <c r="H106" s="286" t="s">
        <v>4170</v>
      </c>
      <c r="I106" s="286" t="s">
        <v>4133</v>
      </c>
      <c r="J106" s="286">
        <v>50</v>
      </c>
      <c r="K106" s="297"/>
    </row>
    <row r="107" spans="2:11" ht="15" customHeight="1">
      <c r="B107" s="306"/>
      <c r="C107" s="286" t="s">
        <v>4139</v>
      </c>
      <c r="D107" s="286"/>
      <c r="E107" s="286"/>
      <c r="F107" s="305" t="s">
        <v>4131</v>
      </c>
      <c r="G107" s="286"/>
      <c r="H107" s="286" t="s">
        <v>4170</v>
      </c>
      <c r="I107" s="286" t="s">
        <v>4141</v>
      </c>
      <c r="J107" s="286"/>
      <c r="K107" s="297"/>
    </row>
    <row r="108" spans="2:11" ht="15" customHeight="1">
      <c r="B108" s="306"/>
      <c r="C108" s="286" t="s">
        <v>4150</v>
      </c>
      <c r="D108" s="286"/>
      <c r="E108" s="286"/>
      <c r="F108" s="305" t="s">
        <v>4137</v>
      </c>
      <c r="G108" s="286"/>
      <c r="H108" s="286" t="s">
        <v>4170</v>
      </c>
      <c r="I108" s="286" t="s">
        <v>4133</v>
      </c>
      <c r="J108" s="286">
        <v>50</v>
      </c>
      <c r="K108" s="297"/>
    </row>
    <row r="109" spans="2:11" ht="15" customHeight="1">
      <c r="B109" s="306"/>
      <c r="C109" s="286" t="s">
        <v>4158</v>
      </c>
      <c r="D109" s="286"/>
      <c r="E109" s="286"/>
      <c r="F109" s="305" t="s">
        <v>4137</v>
      </c>
      <c r="G109" s="286"/>
      <c r="H109" s="286" t="s">
        <v>4170</v>
      </c>
      <c r="I109" s="286" t="s">
        <v>4133</v>
      </c>
      <c r="J109" s="286">
        <v>50</v>
      </c>
      <c r="K109" s="297"/>
    </row>
    <row r="110" spans="2:11" ht="15" customHeight="1">
      <c r="B110" s="306"/>
      <c r="C110" s="286" t="s">
        <v>4156</v>
      </c>
      <c r="D110" s="286"/>
      <c r="E110" s="286"/>
      <c r="F110" s="305" t="s">
        <v>4137</v>
      </c>
      <c r="G110" s="286"/>
      <c r="H110" s="286" t="s">
        <v>4170</v>
      </c>
      <c r="I110" s="286" t="s">
        <v>4133</v>
      </c>
      <c r="J110" s="286">
        <v>50</v>
      </c>
      <c r="K110" s="297"/>
    </row>
    <row r="111" spans="2:11" ht="15" customHeight="1">
      <c r="B111" s="306"/>
      <c r="C111" s="286" t="s">
        <v>53</v>
      </c>
      <c r="D111" s="286"/>
      <c r="E111" s="286"/>
      <c r="F111" s="305" t="s">
        <v>4131</v>
      </c>
      <c r="G111" s="286"/>
      <c r="H111" s="286" t="s">
        <v>4171</v>
      </c>
      <c r="I111" s="286" t="s">
        <v>4133</v>
      </c>
      <c r="J111" s="286">
        <v>20</v>
      </c>
      <c r="K111" s="297"/>
    </row>
    <row r="112" spans="2:11" ht="15" customHeight="1">
      <c r="B112" s="306"/>
      <c r="C112" s="286" t="s">
        <v>4172</v>
      </c>
      <c r="D112" s="286"/>
      <c r="E112" s="286"/>
      <c r="F112" s="305" t="s">
        <v>4131</v>
      </c>
      <c r="G112" s="286"/>
      <c r="H112" s="286" t="s">
        <v>4173</v>
      </c>
      <c r="I112" s="286" t="s">
        <v>4133</v>
      </c>
      <c r="J112" s="286">
        <v>120</v>
      </c>
      <c r="K112" s="297"/>
    </row>
    <row r="113" spans="2:11" ht="15" customHeight="1">
      <c r="B113" s="306"/>
      <c r="C113" s="286" t="s">
        <v>38</v>
      </c>
      <c r="D113" s="286"/>
      <c r="E113" s="286"/>
      <c r="F113" s="305" t="s">
        <v>4131</v>
      </c>
      <c r="G113" s="286"/>
      <c r="H113" s="286" t="s">
        <v>4174</v>
      </c>
      <c r="I113" s="286" t="s">
        <v>4165</v>
      </c>
      <c r="J113" s="286"/>
      <c r="K113" s="297"/>
    </row>
    <row r="114" spans="2:11" ht="15" customHeight="1">
      <c r="B114" s="306"/>
      <c r="C114" s="286" t="s">
        <v>48</v>
      </c>
      <c r="D114" s="286"/>
      <c r="E114" s="286"/>
      <c r="F114" s="305" t="s">
        <v>4131</v>
      </c>
      <c r="G114" s="286"/>
      <c r="H114" s="286" t="s">
        <v>4175</v>
      </c>
      <c r="I114" s="286" t="s">
        <v>4165</v>
      </c>
      <c r="J114" s="286"/>
      <c r="K114" s="297"/>
    </row>
    <row r="115" spans="2:11" ht="15" customHeight="1">
      <c r="B115" s="306"/>
      <c r="C115" s="286" t="s">
        <v>57</v>
      </c>
      <c r="D115" s="286"/>
      <c r="E115" s="286"/>
      <c r="F115" s="305" t="s">
        <v>4131</v>
      </c>
      <c r="G115" s="286"/>
      <c r="H115" s="286" t="s">
        <v>4176</v>
      </c>
      <c r="I115" s="286" t="s">
        <v>4177</v>
      </c>
      <c r="J115" s="286"/>
      <c r="K115" s="297"/>
    </row>
    <row r="116" spans="2:11" ht="15" customHeight="1">
      <c r="B116" s="309"/>
      <c r="C116" s="315"/>
      <c r="D116" s="315"/>
      <c r="E116" s="315"/>
      <c r="F116" s="315"/>
      <c r="G116" s="315"/>
      <c r="H116" s="315"/>
      <c r="I116" s="315"/>
      <c r="J116" s="315"/>
      <c r="K116" s="311"/>
    </row>
    <row r="117" spans="2:11" ht="18.75" customHeight="1">
      <c r="B117" s="316"/>
      <c r="C117" s="282"/>
      <c r="D117" s="282"/>
      <c r="E117" s="282"/>
      <c r="F117" s="317"/>
      <c r="G117" s="282"/>
      <c r="H117" s="282"/>
      <c r="I117" s="282"/>
      <c r="J117" s="282"/>
      <c r="K117" s="316"/>
    </row>
    <row r="118" spans="2:11" ht="18.75" customHeight="1">
      <c r="B118" s="292"/>
      <c r="C118" s="292"/>
      <c r="D118" s="292"/>
      <c r="E118" s="292"/>
      <c r="F118" s="292"/>
      <c r="G118" s="292"/>
      <c r="H118" s="292"/>
      <c r="I118" s="292"/>
      <c r="J118" s="292"/>
      <c r="K118" s="292"/>
    </row>
    <row r="119" spans="2:11" ht="7.5" customHeight="1">
      <c r="B119" s="318"/>
      <c r="C119" s="319"/>
      <c r="D119" s="319"/>
      <c r="E119" s="319"/>
      <c r="F119" s="319"/>
      <c r="G119" s="319"/>
      <c r="H119" s="319"/>
      <c r="I119" s="319"/>
      <c r="J119" s="319"/>
      <c r="K119" s="320"/>
    </row>
    <row r="120" spans="2:11" ht="45" customHeight="1">
      <c r="B120" s="321"/>
      <c r="C120" s="401" t="s">
        <v>4178</v>
      </c>
      <c r="D120" s="401"/>
      <c r="E120" s="401"/>
      <c r="F120" s="401"/>
      <c r="G120" s="401"/>
      <c r="H120" s="401"/>
      <c r="I120" s="401"/>
      <c r="J120" s="401"/>
      <c r="K120" s="322"/>
    </row>
    <row r="121" spans="2:11" ht="17.25" customHeight="1">
      <c r="B121" s="323"/>
      <c r="C121" s="298" t="s">
        <v>4125</v>
      </c>
      <c r="D121" s="298"/>
      <c r="E121" s="298"/>
      <c r="F121" s="298" t="s">
        <v>4126</v>
      </c>
      <c r="G121" s="299"/>
      <c r="H121" s="298" t="s">
        <v>166</v>
      </c>
      <c r="I121" s="298" t="s">
        <v>57</v>
      </c>
      <c r="J121" s="298" t="s">
        <v>4127</v>
      </c>
      <c r="K121" s="324"/>
    </row>
    <row r="122" spans="2:11" ht="17.25" customHeight="1">
      <c r="B122" s="323"/>
      <c r="C122" s="300" t="s">
        <v>4128</v>
      </c>
      <c r="D122" s="300"/>
      <c r="E122" s="300"/>
      <c r="F122" s="301" t="s">
        <v>4129</v>
      </c>
      <c r="G122" s="302"/>
      <c r="H122" s="300"/>
      <c r="I122" s="300"/>
      <c r="J122" s="300" t="s">
        <v>4130</v>
      </c>
      <c r="K122" s="324"/>
    </row>
    <row r="123" spans="2:11" ht="5.25" customHeight="1">
      <c r="B123" s="325"/>
      <c r="C123" s="303"/>
      <c r="D123" s="303"/>
      <c r="E123" s="303"/>
      <c r="F123" s="303"/>
      <c r="G123" s="286"/>
      <c r="H123" s="303"/>
      <c r="I123" s="303"/>
      <c r="J123" s="303"/>
      <c r="K123" s="326"/>
    </row>
    <row r="124" spans="2:11" ht="15" customHeight="1">
      <c r="B124" s="325"/>
      <c r="C124" s="286" t="s">
        <v>4134</v>
      </c>
      <c r="D124" s="303"/>
      <c r="E124" s="303"/>
      <c r="F124" s="305" t="s">
        <v>4131</v>
      </c>
      <c r="G124" s="286"/>
      <c r="H124" s="286" t="s">
        <v>4170</v>
      </c>
      <c r="I124" s="286" t="s">
        <v>4133</v>
      </c>
      <c r="J124" s="286">
        <v>120</v>
      </c>
      <c r="K124" s="327"/>
    </row>
    <row r="125" spans="2:11" ht="15" customHeight="1">
      <c r="B125" s="325"/>
      <c r="C125" s="286" t="s">
        <v>4179</v>
      </c>
      <c r="D125" s="286"/>
      <c r="E125" s="286"/>
      <c r="F125" s="305" t="s">
        <v>4131</v>
      </c>
      <c r="G125" s="286"/>
      <c r="H125" s="286" t="s">
        <v>4180</v>
      </c>
      <c r="I125" s="286" t="s">
        <v>4133</v>
      </c>
      <c r="J125" s="286" t="s">
        <v>4181</v>
      </c>
      <c r="K125" s="327"/>
    </row>
    <row r="126" spans="2:11" ht="15" customHeight="1">
      <c r="B126" s="325"/>
      <c r="C126" s="286" t="s">
        <v>4080</v>
      </c>
      <c r="D126" s="286"/>
      <c r="E126" s="286"/>
      <c r="F126" s="305" t="s">
        <v>4131</v>
      </c>
      <c r="G126" s="286"/>
      <c r="H126" s="286" t="s">
        <v>4182</v>
      </c>
      <c r="I126" s="286" t="s">
        <v>4133</v>
      </c>
      <c r="J126" s="286" t="s">
        <v>4181</v>
      </c>
      <c r="K126" s="327"/>
    </row>
    <row r="127" spans="2:11" ht="15" customHeight="1">
      <c r="B127" s="325"/>
      <c r="C127" s="286" t="s">
        <v>4142</v>
      </c>
      <c r="D127" s="286"/>
      <c r="E127" s="286"/>
      <c r="F127" s="305" t="s">
        <v>4137</v>
      </c>
      <c r="G127" s="286"/>
      <c r="H127" s="286" t="s">
        <v>4143</v>
      </c>
      <c r="I127" s="286" t="s">
        <v>4133</v>
      </c>
      <c r="J127" s="286">
        <v>15</v>
      </c>
      <c r="K127" s="327"/>
    </row>
    <row r="128" spans="2:11" ht="15" customHeight="1">
      <c r="B128" s="325"/>
      <c r="C128" s="307" t="s">
        <v>4144</v>
      </c>
      <c r="D128" s="307"/>
      <c r="E128" s="307"/>
      <c r="F128" s="308" t="s">
        <v>4137</v>
      </c>
      <c r="G128" s="307"/>
      <c r="H128" s="307" t="s">
        <v>4145</v>
      </c>
      <c r="I128" s="307" t="s">
        <v>4133</v>
      </c>
      <c r="J128" s="307">
        <v>15</v>
      </c>
      <c r="K128" s="327"/>
    </row>
    <row r="129" spans="2:11" ht="15" customHeight="1">
      <c r="B129" s="325"/>
      <c r="C129" s="307" t="s">
        <v>4146</v>
      </c>
      <c r="D129" s="307"/>
      <c r="E129" s="307"/>
      <c r="F129" s="308" t="s">
        <v>4137</v>
      </c>
      <c r="G129" s="307"/>
      <c r="H129" s="307" t="s">
        <v>4147</v>
      </c>
      <c r="I129" s="307" t="s">
        <v>4133</v>
      </c>
      <c r="J129" s="307">
        <v>20</v>
      </c>
      <c r="K129" s="327"/>
    </row>
    <row r="130" spans="2:11" ht="15" customHeight="1">
      <c r="B130" s="325"/>
      <c r="C130" s="307" t="s">
        <v>4148</v>
      </c>
      <c r="D130" s="307"/>
      <c r="E130" s="307"/>
      <c r="F130" s="308" t="s">
        <v>4137</v>
      </c>
      <c r="G130" s="307"/>
      <c r="H130" s="307" t="s">
        <v>4149</v>
      </c>
      <c r="I130" s="307" t="s">
        <v>4133</v>
      </c>
      <c r="J130" s="307">
        <v>20</v>
      </c>
      <c r="K130" s="327"/>
    </row>
    <row r="131" spans="2:11" ht="15" customHeight="1">
      <c r="B131" s="325"/>
      <c r="C131" s="286" t="s">
        <v>4136</v>
      </c>
      <c r="D131" s="286"/>
      <c r="E131" s="286"/>
      <c r="F131" s="305" t="s">
        <v>4137</v>
      </c>
      <c r="G131" s="286"/>
      <c r="H131" s="286" t="s">
        <v>4170</v>
      </c>
      <c r="I131" s="286" t="s">
        <v>4133</v>
      </c>
      <c r="J131" s="286">
        <v>50</v>
      </c>
      <c r="K131" s="327"/>
    </row>
    <row r="132" spans="2:11" ht="15" customHeight="1">
      <c r="B132" s="325"/>
      <c r="C132" s="286" t="s">
        <v>4150</v>
      </c>
      <c r="D132" s="286"/>
      <c r="E132" s="286"/>
      <c r="F132" s="305" t="s">
        <v>4137</v>
      </c>
      <c r="G132" s="286"/>
      <c r="H132" s="286" t="s">
        <v>4170</v>
      </c>
      <c r="I132" s="286" t="s">
        <v>4133</v>
      </c>
      <c r="J132" s="286">
        <v>50</v>
      </c>
      <c r="K132" s="327"/>
    </row>
    <row r="133" spans="2:11" ht="15" customHeight="1">
      <c r="B133" s="325"/>
      <c r="C133" s="286" t="s">
        <v>4156</v>
      </c>
      <c r="D133" s="286"/>
      <c r="E133" s="286"/>
      <c r="F133" s="305" t="s">
        <v>4137</v>
      </c>
      <c r="G133" s="286"/>
      <c r="H133" s="286" t="s">
        <v>4170</v>
      </c>
      <c r="I133" s="286" t="s">
        <v>4133</v>
      </c>
      <c r="J133" s="286">
        <v>50</v>
      </c>
      <c r="K133" s="327"/>
    </row>
    <row r="134" spans="2:11" ht="15" customHeight="1">
      <c r="B134" s="325"/>
      <c r="C134" s="286" t="s">
        <v>4158</v>
      </c>
      <c r="D134" s="286"/>
      <c r="E134" s="286"/>
      <c r="F134" s="305" t="s">
        <v>4137</v>
      </c>
      <c r="G134" s="286"/>
      <c r="H134" s="286" t="s">
        <v>4170</v>
      </c>
      <c r="I134" s="286" t="s">
        <v>4133</v>
      </c>
      <c r="J134" s="286">
        <v>50</v>
      </c>
      <c r="K134" s="327"/>
    </row>
    <row r="135" spans="2:11" ht="15" customHeight="1">
      <c r="B135" s="325"/>
      <c r="C135" s="286" t="s">
        <v>171</v>
      </c>
      <c r="D135" s="286"/>
      <c r="E135" s="286"/>
      <c r="F135" s="305" t="s">
        <v>4137</v>
      </c>
      <c r="G135" s="286"/>
      <c r="H135" s="286" t="s">
        <v>4183</v>
      </c>
      <c r="I135" s="286" t="s">
        <v>4133</v>
      </c>
      <c r="J135" s="286">
        <v>255</v>
      </c>
      <c r="K135" s="327"/>
    </row>
    <row r="136" spans="2:11" ht="15" customHeight="1">
      <c r="B136" s="325"/>
      <c r="C136" s="286" t="s">
        <v>4160</v>
      </c>
      <c r="D136" s="286"/>
      <c r="E136" s="286"/>
      <c r="F136" s="305" t="s">
        <v>4131</v>
      </c>
      <c r="G136" s="286"/>
      <c r="H136" s="286" t="s">
        <v>4184</v>
      </c>
      <c r="I136" s="286" t="s">
        <v>4162</v>
      </c>
      <c r="J136" s="286"/>
      <c r="K136" s="327"/>
    </row>
    <row r="137" spans="2:11" ht="15" customHeight="1">
      <c r="B137" s="325"/>
      <c r="C137" s="286" t="s">
        <v>4163</v>
      </c>
      <c r="D137" s="286"/>
      <c r="E137" s="286"/>
      <c r="F137" s="305" t="s">
        <v>4131</v>
      </c>
      <c r="G137" s="286"/>
      <c r="H137" s="286" t="s">
        <v>4185</v>
      </c>
      <c r="I137" s="286" t="s">
        <v>4165</v>
      </c>
      <c r="J137" s="286"/>
      <c r="K137" s="327"/>
    </row>
    <row r="138" spans="2:11" ht="15" customHeight="1">
      <c r="B138" s="325"/>
      <c r="C138" s="286" t="s">
        <v>4166</v>
      </c>
      <c r="D138" s="286"/>
      <c r="E138" s="286"/>
      <c r="F138" s="305" t="s">
        <v>4131</v>
      </c>
      <c r="G138" s="286"/>
      <c r="H138" s="286" t="s">
        <v>4166</v>
      </c>
      <c r="I138" s="286" t="s">
        <v>4165</v>
      </c>
      <c r="J138" s="286"/>
      <c r="K138" s="327"/>
    </row>
    <row r="139" spans="2:11" ht="15" customHeight="1">
      <c r="B139" s="325"/>
      <c r="C139" s="286" t="s">
        <v>38</v>
      </c>
      <c r="D139" s="286"/>
      <c r="E139" s="286"/>
      <c r="F139" s="305" t="s">
        <v>4131</v>
      </c>
      <c r="G139" s="286"/>
      <c r="H139" s="286" t="s">
        <v>4186</v>
      </c>
      <c r="I139" s="286" t="s">
        <v>4165</v>
      </c>
      <c r="J139" s="286"/>
      <c r="K139" s="327"/>
    </row>
    <row r="140" spans="2:11" ht="15" customHeight="1">
      <c r="B140" s="325"/>
      <c r="C140" s="286" t="s">
        <v>4187</v>
      </c>
      <c r="D140" s="286"/>
      <c r="E140" s="286"/>
      <c r="F140" s="305" t="s">
        <v>4131</v>
      </c>
      <c r="G140" s="286"/>
      <c r="H140" s="286" t="s">
        <v>4188</v>
      </c>
      <c r="I140" s="286" t="s">
        <v>4165</v>
      </c>
      <c r="J140" s="286"/>
      <c r="K140" s="327"/>
    </row>
    <row r="141" spans="2:11" ht="15" customHeight="1">
      <c r="B141" s="328"/>
      <c r="C141" s="329"/>
      <c r="D141" s="329"/>
      <c r="E141" s="329"/>
      <c r="F141" s="329"/>
      <c r="G141" s="329"/>
      <c r="H141" s="329"/>
      <c r="I141" s="329"/>
      <c r="J141" s="329"/>
      <c r="K141" s="330"/>
    </row>
    <row r="142" spans="2:11" ht="18.75" customHeight="1">
      <c r="B142" s="282"/>
      <c r="C142" s="282"/>
      <c r="D142" s="282"/>
      <c r="E142" s="282"/>
      <c r="F142" s="317"/>
      <c r="G142" s="282"/>
      <c r="H142" s="282"/>
      <c r="I142" s="282"/>
      <c r="J142" s="282"/>
      <c r="K142" s="282"/>
    </row>
    <row r="143" spans="2:11" ht="18.75" customHeight="1">
      <c r="B143" s="292"/>
      <c r="C143" s="292"/>
      <c r="D143" s="292"/>
      <c r="E143" s="292"/>
      <c r="F143" s="292"/>
      <c r="G143" s="292"/>
      <c r="H143" s="292"/>
      <c r="I143" s="292"/>
      <c r="J143" s="292"/>
      <c r="K143" s="292"/>
    </row>
    <row r="144" spans="2:11" ht="7.5" customHeight="1">
      <c r="B144" s="293"/>
      <c r="C144" s="294"/>
      <c r="D144" s="294"/>
      <c r="E144" s="294"/>
      <c r="F144" s="294"/>
      <c r="G144" s="294"/>
      <c r="H144" s="294"/>
      <c r="I144" s="294"/>
      <c r="J144" s="294"/>
      <c r="K144" s="295"/>
    </row>
    <row r="145" spans="2:11" ht="45" customHeight="1">
      <c r="B145" s="296"/>
      <c r="C145" s="402" t="s">
        <v>4189</v>
      </c>
      <c r="D145" s="402"/>
      <c r="E145" s="402"/>
      <c r="F145" s="402"/>
      <c r="G145" s="402"/>
      <c r="H145" s="402"/>
      <c r="I145" s="402"/>
      <c r="J145" s="402"/>
      <c r="K145" s="297"/>
    </row>
    <row r="146" spans="2:11" ht="17.25" customHeight="1">
      <c r="B146" s="296"/>
      <c r="C146" s="298" t="s">
        <v>4125</v>
      </c>
      <c r="D146" s="298"/>
      <c r="E146" s="298"/>
      <c r="F146" s="298" t="s">
        <v>4126</v>
      </c>
      <c r="G146" s="299"/>
      <c r="H146" s="298" t="s">
        <v>166</v>
      </c>
      <c r="I146" s="298" t="s">
        <v>57</v>
      </c>
      <c r="J146" s="298" t="s">
        <v>4127</v>
      </c>
      <c r="K146" s="297"/>
    </row>
    <row r="147" spans="2:11" ht="17.25" customHeight="1">
      <c r="B147" s="296"/>
      <c r="C147" s="300" t="s">
        <v>4128</v>
      </c>
      <c r="D147" s="300"/>
      <c r="E147" s="300"/>
      <c r="F147" s="301" t="s">
        <v>4129</v>
      </c>
      <c r="G147" s="302"/>
      <c r="H147" s="300"/>
      <c r="I147" s="300"/>
      <c r="J147" s="300" t="s">
        <v>4130</v>
      </c>
      <c r="K147" s="297"/>
    </row>
    <row r="148" spans="2:11" ht="5.25" customHeight="1">
      <c r="B148" s="306"/>
      <c r="C148" s="303"/>
      <c r="D148" s="303"/>
      <c r="E148" s="303"/>
      <c r="F148" s="303"/>
      <c r="G148" s="304"/>
      <c r="H148" s="303"/>
      <c r="I148" s="303"/>
      <c r="J148" s="303"/>
      <c r="K148" s="327"/>
    </row>
    <row r="149" spans="2:11" ht="15" customHeight="1">
      <c r="B149" s="306"/>
      <c r="C149" s="331" t="s">
        <v>4134</v>
      </c>
      <c r="D149" s="286"/>
      <c r="E149" s="286"/>
      <c r="F149" s="332" t="s">
        <v>4131</v>
      </c>
      <c r="G149" s="286"/>
      <c r="H149" s="331" t="s">
        <v>4170</v>
      </c>
      <c r="I149" s="331" t="s">
        <v>4133</v>
      </c>
      <c r="J149" s="331">
        <v>120</v>
      </c>
      <c r="K149" s="327"/>
    </row>
    <row r="150" spans="2:11" ht="15" customHeight="1">
      <c r="B150" s="306"/>
      <c r="C150" s="331" t="s">
        <v>4179</v>
      </c>
      <c r="D150" s="286"/>
      <c r="E150" s="286"/>
      <c r="F150" s="332" t="s">
        <v>4131</v>
      </c>
      <c r="G150" s="286"/>
      <c r="H150" s="331" t="s">
        <v>4190</v>
      </c>
      <c r="I150" s="331" t="s">
        <v>4133</v>
      </c>
      <c r="J150" s="331" t="s">
        <v>4181</v>
      </c>
      <c r="K150" s="327"/>
    </row>
    <row r="151" spans="2:11" ht="15" customHeight="1">
      <c r="B151" s="306"/>
      <c r="C151" s="331" t="s">
        <v>4080</v>
      </c>
      <c r="D151" s="286"/>
      <c r="E151" s="286"/>
      <c r="F151" s="332" t="s">
        <v>4131</v>
      </c>
      <c r="G151" s="286"/>
      <c r="H151" s="331" t="s">
        <v>4191</v>
      </c>
      <c r="I151" s="331" t="s">
        <v>4133</v>
      </c>
      <c r="J151" s="331" t="s">
        <v>4181</v>
      </c>
      <c r="K151" s="327"/>
    </row>
    <row r="152" spans="2:11" ht="15" customHeight="1">
      <c r="B152" s="306"/>
      <c r="C152" s="331" t="s">
        <v>4136</v>
      </c>
      <c r="D152" s="286"/>
      <c r="E152" s="286"/>
      <c r="F152" s="332" t="s">
        <v>4137</v>
      </c>
      <c r="G152" s="286"/>
      <c r="H152" s="331" t="s">
        <v>4170</v>
      </c>
      <c r="I152" s="331" t="s">
        <v>4133</v>
      </c>
      <c r="J152" s="331">
        <v>50</v>
      </c>
      <c r="K152" s="327"/>
    </row>
    <row r="153" spans="2:11" ht="15" customHeight="1">
      <c r="B153" s="306"/>
      <c r="C153" s="331" t="s">
        <v>4139</v>
      </c>
      <c r="D153" s="286"/>
      <c r="E153" s="286"/>
      <c r="F153" s="332" t="s">
        <v>4131</v>
      </c>
      <c r="G153" s="286"/>
      <c r="H153" s="331" t="s">
        <v>4170</v>
      </c>
      <c r="I153" s="331" t="s">
        <v>4141</v>
      </c>
      <c r="J153" s="331"/>
      <c r="K153" s="327"/>
    </row>
    <row r="154" spans="2:11" ht="15" customHeight="1">
      <c r="B154" s="306"/>
      <c r="C154" s="331" t="s">
        <v>4150</v>
      </c>
      <c r="D154" s="286"/>
      <c r="E154" s="286"/>
      <c r="F154" s="332" t="s">
        <v>4137</v>
      </c>
      <c r="G154" s="286"/>
      <c r="H154" s="331" t="s">
        <v>4170</v>
      </c>
      <c r="I154" s="331" t="s">
        <v>4133</v>
      </c>
      <c r="J154" s="331">
        <v>50</v>
      </c>
      <c r="K154" s="327"/>
    </row>
    <row r="155" spans="2:11" ht="15" customHeight="1">
      <c r="B155" s="306"/>
      <c r="C155" s="331" t="s">
        <v>4158</v>
      </c>
      <c r="D155" s="286"/>
      <c r="E155" s="286"/>
      <c r="F155" s="332" t="s">
        <v>4137</v>
      </c>
      <c r="G155" s="286"/>
      <c r="H155" s="331" t="s">
        <v>4170</v>
      </c>
      <c r="I155" s="331" t="s">
        <v>4133</v>
      </c>
      <c r="J155" s="331">
        <v>50</v>
      </c>
      <c r="K155" s="327"/>
    </row>
    <row r="156" spans="2:11" ht="15" customHeight="1">
      <c r="B156" s="306"/>
      <c r="C156" s="331" t="s">
        <v>4156</v>
      </c>
      <c r="D156" s="286"/>
      <c r="E156" s="286"/>
      <c r="F156" s="332" t="s">
        <v>4137</v>
      </c>
      <c r="G156" s="286"/>
      <c r="H156" s="331" t="s">
        <v>4170</v>
      </c>
      <c r="I156" s="331" t="s">
        <v>4133</v>
      </c>
      <c r="J156" s="331">
        <v>50</v>
      </c>
      <c r="K156" s="327"/>
    </row>
    <row r="157" spans="2:11" ht="15" customHeight="1">
      <c r="B157" s="306"/>
      <c r="C157" s="331" t="s">
        <v>133</v>
      </c>
      <c r="D157" s="286"/>
      <c r="E157" s="286"/>
      <c r="F157" s="332" t="s">
        <v>4131</v>
      </c>
      <c r="G157" s="286"/>
      <c r="H157" s="331" t="s">
        <v>4192</v>
      </c>
      <c r="I157" s="331" t="s">
        <v>4133</v>
      </c>
      <c r="J157" s="331" t="s">
        <v>4193</v>
      </c>
      <c r="K157" s="327"/>
    </row>
    <row r="158" spans="2:11" ht="15" customHeight="1">
      <c r="B158" s="306"/>
      <c r="C158" s="331" t="s">
        <v>4194</v>
      </c>
      <c r="D158" s="286"/>
      <c r="E158" s="286"/>
      <c r="F158" s="332" t="s">
        <v>4131</v>
      </c>
      <c r="G158" s="286"/>
      <c r="H158" s="331" t="s">
        <v>4195</v>
      </c>
      <c r="I158" s="331" t="s">
        <v>4165</v>
      </c>
      <c r="J158" s="331"/>
      <c r="K158" s="327"/>
    </row>
    <row r="159" spans="2:11" ht="15" customHeight="1">
      <c r="B159" s="333"/>
      <c r="C159" s="315"/>
      <c r="D159" s="315"/>
      <c r="E159" s="315"/>
      <c r="F159" s="315"/>
      <c r="G159" s="315"/>
      <c r="H159" s="315"/>
      <c r="I159" s="315"/>
      <c r="J159" s="315"/>
      <c r="K159" s="334"/>
    </row>
    <row r="160" spans="2:11" ht="18.75" customHeight="1">
      <c r="B160" s="282"/>
      <c r="C160" s="286"/>
      <c r="D160" s="286"/>
      <c r="E160" s="286"/>
      <c r="F160" s="305"/>
      <c r="G160" s="286"/>
      <c r="H160" s="286"/>
      <c r="I160" s="286"/>
      <c r="J160" s="286"/>
      <c r="K160" s="282"/>
    </row>
    <row r="161" spans="2:11" ht="18.75" customHeight="1">
      <c r="B161" s="292"/>
      <c r="C161" s="292"/>
      <c r="D161" s="292"/>
      <c r="E161" s="292"/>
      <c r="F161" s="292"/>
      <c r="G161" s="292"/>
      <c r="H161" s="292"/>
      <c r="I161" s="292"/>
      <c r="J161" s="292"/>
      <c r="K161" s="292"/>
    </row>
    <row r="162" spans="2:11" ht="7.5" customHeight="1">
      <c r="B162" s="274"/>
      <c r="C162" s="275"/>
      <c r="D162" s="275"/>
      <c r="E162" s="275"/>
      <c r="F162" s="275"/>
      <c r="G162" s="275"/>
      <c r="H162" s="275"/>
      <c r="I162" s="275"/>
      <c r="J162" s="275"/>
      <c r="K162" s="276"/>
    </row>
    <row r="163" spans="2:11" ht="45" customHeight="1">
      <c r="B163" s="277"/>
      <c r="C163" s="401" t="s">
        <v>4196</v>
      </c>
      <c r="D163" s="401"/>
      <c r="E163" s="401"/>
      <c r="F163" s="401"/>
      <c r="G163" s="401"/>
      <c r="H163" s="401"/>
      <c r="I163" s="401"/>
      <c r="J163" s="401"/>
      <c r="K163" s="278"/>
    </row>
    <row r="164" spans="2:11" ht="17.25" customHeight="1">
      <c r="B164" s="277"/>
      <c r="C164" s="298" t="s">
        <v>4125</v>
      </c>
      <c r="D164" s="298"/>
      <c r="E164" s="298"/>
      <c r="F164" s="298" t="s">
        <v>4126</v>
      </c>
      <c r="G164" s="335"/>
      <c r="H164" s="336" t="s">
        <v>166</v>
      </c>
      <c r="I164" s="336" t="s">
        <v>57</v>
      </c>
      <c r="J164" s="298" t="s">
        <v>4127</v>
      </c>
      <c r="K164" s="278"/>
    </row>
    <row r="165" spans="2:11" ht="17.25" customHeight="1">
      <c r="B165" s="279"/>
      <c r="C165" s="300" t="s">
        <v>4128</v>
      </c>
      <c r="D165" s="300"/>
      <c r="E165" s="300"/>
      <c r="F165" s="301" t="s">
        <v>4129</v>
      </c>
      <c r="G165" s="337"/>
      <c r="H165" s="338"/>
      <c r="I165" s="338"/>
      <c r="J165" s="300" t="s">
        <v>4130</v>
      </c>
      <c r="K165" s="280"/>
    </row>
    <row r="166" spans="2:11" ht="5.25" customHeight="1">
      <c r="B166" s="306"/>
      <c r="C166" s="303"/>
      <c r="D166" s="303"/>
      <c r="E166" s="303"/>
      <c r="F166" s="303"/>
      <c r="G166" s="304"/>
      <c r="H166" s="303"/>
      <c r="I166" s="303"/>
      <c r="J166" s="303"/>
      <c r="K166" s="327"/>
    </row>
    <row r="167" spans="2:11" ht="15" customHeight="1">
      <c r="B167" s="306"/>
      <c r="C167" s="286" t="s">
        <v>4134</v>
      </c>
      <c r="D167" s="286"/>
      <c r="E167" s="286"/>
      <c r="F167" s="305" t="s">
        <v>4131</v>
      </c>
      <c r="G167" s="286"/>
      <c r="H167" s="286" t="s">
        <v>4170</v>
      </c>
      <c r="I167" s="286" t="s">
        <v>4133</v>
      </c>
      <c r="J167" s="286">
        <v>120</v>
      </c>
      <c r="K167" s="327"/>
    </row>
    <row r="168" spans="2:11" ht="15" customHeight="1">
      <c r="B168" s="306"/>
      <c r="C168" s="286" t="s">
        <v>4179</v>
      </c>
      <c r="D168" s="286"/>
      <c r="E168" s="286"/>
      <c r="F168" s="305" t="s">
        <v>4131</v>
      </c>
      <c r="G168" s="286"/>
      <c r="H168" s="286" t="s">
        <v>4180</v>
      </c>
      <c r="I168" s="286" t="s">
        <v>4133</v>
      </c>
      <c r="J168" s="286" t="s">
        <v>4181</v>
      </c>
      <c r="K168" s="327"/>
    </row>
    <row r="169" spans="2:11" ht="15" customHeight="1">
      <c r="B169" s="306"/>
      <c r="C169" s="286" t="s">
        <v>4080</v>
      </c>
      <c r="D169" s="286"/>
      <c r="E169" s="286"/>
      <c r="F169" s="305" t="s">
        <v>4131</v>
      </c>
      <c r="G169" s="286"/>
      <c r="H169" s="286" t="s">
        <v>4197</v>
      </c>
      <c r="I169" s="286" t="s">
        <v>4133</v>
      </c>
      <c r="J169" s="286" t="s">
        <v>4181</v>
      </c>
      <c r="K169" s="327"/>
    </row>
    <row r="170" spans="2:11" ht="15" customHeight="1">
      <c r="B170" s="306"/>
      <c r="C170" s="286" t="s">
        <v>4136</v>
      </c>
      <c r="D170" s="286"/>
      <c r="E170" s="286"/>
      <c r="F170" s="305" t="s">
        <v>4137</v>
      </c>
      <c r="G170" s="286"/>
      <c r="H170" s="286" t="s">
        <v>4197</v>
      </c>
      <c r="I170" s="286" t="s">
        <v>4133</v>
      </c>
      <c r="J170" s="286">
        <v>50</v>
      </c>
      <c r="K170" s="327"/>
    </row>
    <row r="171" spans="2:11" ht="15" customHeight="1">
      <c r="B171" s="306"/>
      <c r="C171" s="286" t="s">
        <v>4139</v>
      </c>
      <c r="D171" s="286"/>
      <c r="E171" s="286"/>
      <c r="F171" s="305" t="s">
        <v>4131</v>
      </c>
      <c r="G171" s="286"/>
      <c r="H171" s="286" t="s">
        <v>4197</v>
      </c>
      <c r="I171" s="286" t="s">
        <v>4141</v>
      </c>
      <c r="J171" s="286"/>
      <c r="K171" s="327"/>
    </row>
    <row r="172" spans="2:11" ht="15" customHeight="1">
      <c r="B172" s="306"/>
      <c r="C172" s="286" t="s">
        <v>4150</v>
      </c>
      <c r="D172" s="286"/>
      <c r="E172" s="286"/>
      <c r="F172" s="305" t="s">
        <v>4137</v>
      </c>
      <c r="G172" s="286"/>
      <c r="H172" s="286" t="s">
        <v>4197</v>
      </c>
      <c r="I172" s="286" t="s">
        <v>4133</v>
      </c>
      <c r="J172" s="286">
        <v>50</v>
      </c>
      <c r="K172" s="327"/>
    </row>
    <row r="173" spans="2:11" ht="15" customHeight="1">
      <c r="B173" s="306"/>
      <c r="C173" s="286" t="s">
        <v>4158</v>
      </c>
      <c r="D173" s="286"/>
      <c r="E173" s="286"/>
      <c r="F173" s="305" t="s">
        <v>4137</v>
      </c>
      <c r="G173" s="286"/>
      <c r="H173" s="286" t="s">
        <v>4197</v>
      </c>
      <c r="I173" s="286" t="s">
        <v>4133</v>
      </c>
      <c r="J173" s="286">
        <v>50</v>
      </c>
      <c r="K173" s="327"/>
    </row>
    <row r="174" spans="2:11" ht="15" customHeight="1">
      <c r="B174" s="306"/>
      <c r="C174" s="286" t="s">
        <v>4156</v>
      </c>
      <c r="D174" s="286"/>
      <c r="E174" s="286"/>
      <c r="F174" s="305" t="s">
        <v>4137</v>
      </c>
      <c r="G174" s="286"/>
      <c r="H174" s="286" t="s">
        <v>4197</v>
      </c>
      <c r="I174" s="286" t="s">
        <v>4133</v>
      </c>
      <c r="J174" s="286">
        <v>50</v>
      </c>
      <c r="K174" s="327"/>
    </row>
    <row r="175" spans="2:11" ht="15" customHeight="1">
      <c r="B175" s="306"/>
      <c r="C175" s="286" t="s">
        <v>165</v>
      </c>
      <c r="D175" s="286"/>
      <c r="E175" s="286"/>
      <c r="F175" s="305" t="s">
        <v>4131</v>
      </c>
      <c r="G175" s="286"/>
      <c r="H175" s="286" t="s">
        <v>4198</v>
      </c>
      <c r="I175" s="286" t="s">
        <v>4199</v>
      </c>
      <c r="J175" s="286"/>
      <c r="K175" s="327"/>
    </row>
    <row r="176" spans="2:11" ht="15" customHeight="1">
      <c r="B176" s="306"/>
      <c r="C176" s="286" t="s">
        <v>57</v>
      </c>
      <c r="D176" s="286"/>
      <c r="E176" s="286"/>
      <c r="F176" s="305" t="s">
        <v>4131</v>
      </c>
      <c r="G176" s="286"/>
      <c r="H176" s="286" t="s">
        <v>4200</v>
      </c>
      <c r="I176" s="286" t="s">
        <v>4201</v>
      </c>
      <c r="J176" s="286">
        <v>1</v>
      </c>
      <c r="K176" s="327"/>
    </row>
    <row r="177" spans="2:11" ht="15" customHeight="1">
      <c r="B177" s="306"/>
      <c r="C177" s="286" t="s">
        <v>53</v>
      </c>
      <c r="D177" s="286"/>
      <c r="E177" s="286"/>
      <c r="F177" s="305" t="s">
        <v>4131</v>
      </c>
      <c r="G177" s="286"/>
      <c r="H177" s="286" t="s">
        <v>4202</v>
      </c>
      <c r="I177" s="286" t="s">
        <v>4133</v>
      </c>
      <c r="J177" s="286">
        <v>20</v>
      </c>
      <c r="K177" s="327"/>
    </row>
    <row r="178" spans="2:11" ht="15" customHeight="1">
      <c r="B178" s="306"/>
      <c r="C178" s="286" t="s">
        <v>166</v>
      </c>
      <c r="D178" s="286"/>
      <c r="E178" s="286"/>
      <c r="F178" s="305" t="s">
        <v>4131</v>
      </c>
      <c r="G178" s="286"/>
      <c r="H178" s="286" t="s">
        <v>4203</v>
      </c>
      <c r="I178" s="286" t="s">
        <v>4133</v>
      </c>
      <c r="J178" s="286">
        <v>255</v>
      </c>
      <c r="K178" s="327"/>
    </row>
    <row r="179" spans="2:11" ht="15" customHeight="1">
      <c r="B179" s="306"/>
      <c r="C179" s="286" t="s">
        <v>167</v>
      </c>
      <c r="D179" s="286"/>
      <c r="E179" s="286"/>
      <c r="F179" s="305" t="s">
        <v>4131</v>
      </c>
      <c r="G179" s="286"/>
      <c r="H179" s="286" t="s">
        <v>4096</v>
      </c>
      <c r="I179" s="286" t="s">
        <v>4133</v>
      </c>
      <c r="J179" s="286">
        <v>10</v>
      </c>
      <c r="K179" s="327"/>
    </row>
    <row r="180" spans="2:11" ht="15" customHeight="1">
      <c r="B180" s="306"/>
      <c r="C180" s="286" t="s">
        <v>168</v>
      </c>
      <c r="D180" s="286"/>
      <c r="E180" s="286"/>
      <c r="F180" s="305" t="s">
        <v>4131</v>
      </c>
      <c r="G180" s="286"/>
      <c r="H180" s="286" t="s">
        <v>4204</v>
      </c>
      <c r="I180" s="286" t="s">
        <v>4165</v>
      </c>
      <c r="J180" s="286"/>
      <c r="K180" s="327"/>
    </row>
    <row r="181" spans="2:11" ht="15" customHeight="1">
      <c r="B181" s="306"/>
      <c r="C181" s="286" t="s">
        <v>4205</v>
      </c>
      <c r="D181" s="286"/>
      <c r="E181" s="286"/>
      <c r="F181" s="305" t="s">
        <v>4131</v>
      </c>
      <c r="G181" s="286"/>
      <c r="H181" s="286" t="s">
        <v>4206</v>
      </c>
      <c r="I181" s="286" t="s">
        <v>4165</v>
      </c>
      <c r="J181" s="286"/>
      <c r="K181" s="327"/>
    </row>
    <row r="182" spans="2:11" ht="15" customHeight="1">
      <c r="B182" s="306"/>
      <c r="C182" s="286" t="s">
        <v>4194</v>
      </c>
      <c r="D182" s="286"/>
      <c r="E182" s="286"/>
      <c r="F182" s="305" t="s">
        <v>4131</v>
      </c>
      <c r="G182" s="286"/>
      <c r="H182" s="286" t="s">
        <v>4207</v>
      </c>
      <c r="I182" s="286" t="s">
        <v>4165</v>
      </c>
      <c r="J182" s="286"/>
      <c r="K182" s="327"/>
    </row>
    <row r="183" spans="2:11" ht="15" customHeight="1">
      <c r="B183" s="306"/>
      <c r="C183" s="286" t="s">
        <v>170</v>
      </c>
      <c r="D183" s="286"/>
      <c r="E183" s="286"/>
      <c r="F183" s="305" t="s">
        <v>4137</v>
      </c>
      <c r="G183" s="286"/>
      <c r="H183" s="286" t="s">
        <v>4208</v>
      </c>
      <c r="I183" s="286" t="s">
        <v>4133</v>
      </c>
      <c r="J183" s="286">
        <v>50</v>
      </c>
      <c r="K183" s="327"/>
    </row>
    <row r="184" spans="2:11" ht="15" customHeight="1">
      <c r="B184" s="306"/>
      <c r="C184" s="286" t="s">
        <v>4209</v>
      </c>
      <c r="D184" s="286"/>
      <c r="E184" s="286"/>
      <c r="F184" s="305" t="s">
        <v>4137</v>
      </c>
      <c r="G184" s="286"/>
      <c r="H184" s="286" t="s">
        <v>4210</v>
      </c>
      <c r="I184" s="286" t="s">
        <v>4211</v>
      </c>
      <c r="J184" s="286"/>
      <c r="K184" s="327"/>
    </row>
    <row r="185" spans="2:11" ht="15" customHeight="1">
      <c r="B185" s="306"/>
      <c r="C185" s="286" t="s">
        <v>4212</v>
      </c>
      <c r="D185" s="286"/>
      <c r="E185" s="286"/>
      <c r="F185" s="305" t="s">
        <v>4137</v>
      </c>
      <c r="G185" s="286"/>
      <c r="H185" s="286" t="s">
        <v>4213</v>
      </c>
      <c r="I185" s="286" t="s">
        <v>4211</v>
      </c>
      <c r="J185" s="286"/>
      <c r="K185" s="327"/>
    </row>
    <row r="186" spans="2:11" ht="15" customHeight="1">
      <c r="B186" s="306"/>
      <c r="C186" s="286" t="s">
        <v>4214</v>
      </c>
      <c r="D186" s="286"/>
      <c r="E186" s="286"/>
      <c r="F186" s="305" t="s">
        <v>4137</v>
      </c>
      <c r="G186" s="286"/>
      <c r="H186" s="286" t="s">
        <v>4215</v>
      </c>
      <c r="I186" s="286" t="s">
        <v>4211</v>
      </c>
      <c r="J186" s="286"/>
      <c r="K186" s="327"/>
    </row>
    <row r="187" spans="2:11" ht="15" customHeight="1">
      <c r="B187" s="306"/>
      <c r="C187" s="339" t="s">
        <v>4216</v>
      </c>
      <c r="D187" s="286"/>
      <c r="E187" s="286"/>
      <c r="F187" s="305" t="s">
        <v>4137</v>
      </c>
      <c r="G187" s="286"/>
      <c r="H187" s="286" t="s">
        <v>4217</v>
      </c>
      <c r="I187" s="286" t="s">
        <v>4218</v>
      </c>
      <c r="J187" s="340" t="s">
        <v>4219</v>
      </c>
      <c r="K187" s="327"/>
    </row>
    <row r="188" spans="2:11" ht="15" customHeight="1">
      <c r="B188" s="306"/>
      <c r="C188" s="291" t="s">
        <v>42</v>
      </c>
      <c r="D188" s="286"/>
      <c r="E188" s="286"/>
      <c r="F188" s="305" t="s">
        <v>4131</v>
      </c>
      <c r="G188" s="286"/>
      <c r="H188" s="282" t="s">
        <v>4220</v>
      </c>
      <c r="I188" s="286" t="s">
        <v>4221</v>
      </c>
      <c r="J188" s="286"/>
      <c r="K188" s="327"/>
    </row>
    <row r="189" spans="2:11" ht="15" customHeight="1">
      <c r="B189" s="306"/>
      <c r="C189" s="291" t="s">
        <v>4222</v>
      </c>
      <c r="D189" s="286"/>
      <c r="E189" s="286"/>
      <c r="F189" s="305" t="s">
        <v>4131</v>
      </c>
      <c r="G189" s="286"/>
      <c r="H189" s="286" t="s">
        <v>4223</v>
      </c>
      <c r="I189" s="286" t="s">
        <v>4165</v>
      </c>
      <c r="J189" s="286"/>
      <c r="K189" s="327"/>
    </row>
    <row r="190" spans="2:11" ht="15" customHeight="1">
      <c r="B190" s="306"/>
      <c r="C190" s="291" t="s">
        <v>4224</v>
      </c>
      <c r="D190" s="286"/>
      <c r="E190" s="286"/>
      <c r="F190" s="305" t="s">
        <v>4131</v>
      </c>
      <c r="G190" s="286"/>
      <c r="H190" s="286" t="s">
        <v>4225</v>
      </c>
      <c r="I190" s="286" t="s">
        <v>4165</v>
      </c>
      <c r="J190" s="286"/>
      <c r="K190" s="327"/>
    </row>
    <row r="191" spans="2:11" ht="15" customHeight="1">
      <c r="B191" s="306"/>
      <c r="C191" s="291" t="s">
        <v>4226</v>
      </c>
      <c r="D191" s="286"/>
      <c r="E191" s="286"/>
      <c r="F191" s="305" t="s">
        <v>4137</v>
      </c>
      <c r="G191" s="286"/>
      <c r="H191" s="286" t="s">
        <v>4227</v>
      </c>
      <c r="I191" s="286" t="s">
        <v>4165</v>
      </c>
      <c r="J191" s="286"/>
      <c r="K191" s="327"/>
    </row>
    <row r="192" spans="2:11" ht="15" customHeight="1">
      <c r="B192" s="333"/>
      <c r="C192" s="341"/>
      <c r="D192" s="315"/>
      <c r="E192" s="315"/>
      <c r="F192" s="315"/>
      <c r="G192" s="315"/>
      <c r="H192" s="315"/>
      <c r="I192" s="315"/>
      <c r="J192" s="315"/>
      <c r="K192" s="334"/>
    </row>
    <row r="193" spans="2:11" ht="18.75" customHeight="1">
      <c r="B193" s="282"/>
      <c r="C193" s="286"/>
      <c r="D193" s="286"/>
      <c r="E193" s="286"/>
      <c r="F193" s="305"/>
      <c r="G193" s="286"/>
      <c r="H193" s="286"/>
      <c r="I193" s="286"/>
      <c r="J193" s="286"/>
      <c r="K193" s="282"/>
    </row>
    <row r="194" spans="2:11" ht="18.75" customHeight="1">
      <c r="B194" s="282"/>
      <c r="C194" s="286"/>
      <c r="D194" s="286"/>
      <c r="E194" s="286"/>
      <c r="F194" s="305"/>
      <c r="G194" s="286"/>
      <c r="H194" s="286"/>
      <c r="I194" s="286"/>
      <c r="J194" s="286"/>
      <c r="K194" s="282"/>
    </row>
    <row r="195" spans="2:11" ht="18.75" customHeight="1">
      <c r="B195" s="292"/>
      <c r="C195" s="292"/>
      <c r="D195" s="292"/>
      <c r="E195" s="292"/>
      <c r="F195" s="292"/>
      <c r="G195" s="292"/>
      <c r="H195" s="292"/>
      <c r="I195" s="292"/>
      <c r="J195" s="292"/>
      <c r="K195" s="292"/>
    </row>
    <row r="196" spans="2:11" ht="13.5">
      <c r="B196" s="274"/>
      <c r="C196" s="275"/>
      <c r="D196" s="275"/>
      <c r="E196" s="275"/>
      <c r="F196" s="275"/>
      <c r="G196" s="275"/>
      <c r="H196" s="275"/>
      <c r="I196" s="275"/>
      <c r="J196" s="275"/>
      <c r="K196" s="276"/>
    </row>
    <row r="197" spans="2:11" ht="21">
      <c r="B197" s="277"/>
      <c r="C197" s="401" t="s">
        <v>4228</v>
      </c>
      <c r="D197" s="401"/>
      <c r="E197" s="401"/>
      <c r="F197" s="401"/>
      <c r="G197" s="401"/>
      <c r="H197" s="401"/>
      <c r="I197" s="401"/>
      <c r="J197" s="401"/>
      <c r="K197" s="278"/>
    </row>
    <row r="198" spans="2:11" ht="25.5" customHeight="1">
      <c r="B198" s="277"/>
      <c r="C198" s="342" t="s">
        <v>4229</v>
      </c>
      <c r="D198" s="342"/>
      <c r="E198" s="342"/>
      <c r="F198" s="342" t="s">
        <v>4230</v>
      </c>
      <c r="G198" s="343"/>
      <c r="H198" s="400" t="s">
        <v>4231</v>
      </c>
      <c r="I198" s="400"/>
      <c r="J198" s="400"/>
      <c r="K198" s="278"/>
    </row>
    <row r="199" spans="2:11" ht="5.25" customHeight="1">
      <c r="B199" s="306"/>
      <c r="C199" s="303"/>
      <c r="D199" s="303"/>
      <c r="E199" s="303"/>
      <c r="F199" s="303"/>
      <c r="G199" s="286"/>
      <c r="H199" s="303"/>
      <c r="I199" s="303"/>
      <c r="J199" s="303"/>
      <c r="K199" s="327"/>
    </row>
    <row r="200" spans="2:11" ht="15" customHeight="1">
      <c r="B200" s="306"/>
      <c r="C200" s="286" t="s">
        <v>4221</v>
      </c>
      <c r="D200" s="286"/>
      <c r="E200" s="286"/>
      <c r="F200" s="305" t="s">
        <v>43</v>
      </c>
      <c r="G200" s="286"/>
      <c r="H200" s="398" t="s">
        <v>4232</v>
      </c>
      <c r="I200" s="398"/>
      <c r="J200" s="398"/>
      <c r="K200" s="327"/>
    </row>
    <row r="201" spans="2:11" ht="15" customHeight="1">
      <c r="B201" s="306"/>
      <c r="C201" s="312"/>
      <c r="D201" s="286"/>
      <c r="E201" s="286"/>
      <c r="F201" s="305" t="s">
        <v>44</v>
      </c>
      <c r="G201" s="286"/>
      <c r="H201" s="398" t="s">
        <v>4233</v>
      </c>
      <c r="I201" s="398"/>
      <c r="J201" s="398"/>
      <c r="K201" s="327"/>
    </row>
    <row r="202" spans="2:11" ht="15" customHeight="1">
      <c r="B202" s="306"/>
      <c r="C202" s="312"/>
      <c r="D202" s="286"/>
      <c r="E202" s="286"/>
      <c r="F202" s="305" t="s">
        <v>47</v>
      </c>
      <c r="G202" s="286"/>
      <c r="H202" s="398" t="s">
        <v>4234</v>
      </c>
      <c r="I202" s="398"/>
      <c r="J202" s="398"/>
      <c r="K202" s="327"/>
    </row>
    <row r="203" spans="2:11" ht="15" customHeight="1">
      <c r="B203" s="306"/>
      <c r="C203" s="286"/>
      <c r="D203" s="286"/>
      <c r="E203" s="286"/>
      <c r="F203" s="305" t="s">
        <v>45</v>
      </c>
      <c r="G203" s="286"/>
      <c r="H203" s="398" t="s">
        <v>4235</v>
      </c>
      <c r="I203" s="398"/>
      <c r="J203" s="398"/>
      <c r="K203" s="327"/>
    </row>
    <row r="204" spans="2:11" ht="15" customHeight="1">
      <c r="B204" s="306"/>
      <c r="C204" s="286"/>
      <c r="D204" s="286"/>
      <c r="E204" s="286"/>
      <c r="F204" s="305" t="s">
        <v>46</v>
      </c>
      <c r="G204" s="286"/>
      <c r="H204" s="398" t="s">
        <v>4236</v>
      </c>
      <c r="I204" s="398"/>
      <c r="J204" s="398"/>
      <c r="K204" s="327"/>
    </row>
    <row r="205" spans="2:11" ht="15" customHeight="1">
      <c r="B205" s="306"/>
      <c r="C205" s="286"/>
      <c r="D205" s="286"/>
      <c r="E205" s="286"/>
      <c r="F205" s="305"/>
      <c r="G205" s="286"/>
      <c r="H205" s="286"/>
      <c r="I205" s="286"/>
      <c r="J205" s="286"/>
      <c r="K205" s="327"/>
    </row>
    <row r="206" spans="2:11" ht="15" customHeight="1">
      <c r="B206" s="306"/>
      <c r="C206" s="286" t="s">
        <v>4177</v>
      </c>
      <c r="D206" s="286"/>
      <c r="E206" s="286"/>
      <c r="F206" s="305" t="s">
        <v>78</v>
      </c>
      <c r="G206" s="286"/>
      <c r="H206" s="398" t="s">
        <v>4237</v>
      </c>
      <c r="I206" s="398"/>
      <c r="J206" s="398"/>
      <c r="K206" s="327"/>
    </row>
    <row r="207" spans="2:11" ht="15" customHeight="1">
      <c r="B207" s="306"/>
      <c r="C207" s="312"/>
      <c r="D207" s="286"/>
      <c r="E207" s="286"/>
      <c r="F207" s="305" t="s">
        <v>4075</v>
      </c>
      <c r="G207" s="286"/>
      <c r="H207" s="398" t="s">
        <v>4076</v>
      </c>
      <c r="I207" s="398"/>
      <c r="J207" s="398"/>
      <c r="K207" s="327"/>
    </row>
    <row r="208" spans="2:11" ht="15" customHeight="1">
      <c r="B208" s="306"/>
      <c r="C208" s="286"/>
      <c r="D208" s="286"/>
      <c r="E208" s="286"/>
      <c r="F208" s="305" t="s">
        <v>4073</v>
      </c>
      <c r="G208" s="286"/>
      <c r="H208" s="398" t="s">
        <v>4238</v>
      </c>
      <c r="I208" s="398"/>
      <c r="J208" s="398"/>
      <c r="K208" s="327"/>
    </row>
    <row r="209" spans="2:11" ht="15" customHeight="1">
      <c r="B209" s="344"/>
      <c r="C209" s="312"/>
      <c r="D209" s="312"/>
      <c r="E209" s="312"/>
      <c r="F209" s="305" t="s">
        <v>4077</v>
      </c>
      <c r="G209" s="291"/>
      <c r="H209" s="399" t="s">
        <v>4078</v>
      </c>
      <c r="I209" s="399"/>
      <c r="J209" s="399"/>
      <c r="K209" s="345"/>
    </row>
    <row r="210" spans="2:11" ht="15" customHeight="1">
      <c r="B210" s="344"/>
      <c r="C210" s="312"/>
      <c r="D210" s="312"/>
      <c r="E210" s="312"/>
      <c r="F210" s="305" t="s">
        <v>3214</v>
      </c>
      <c r="G210" s="291"/>
      <c r="H210" s="399" t="s">
        <v>2757</v>
      </c>
      <c r="I210" s="399"/>
      <c r="J210" s="399"/>
      <c r="K210" s="345"/>
    </row>
    <row r="211" spans="2:11" ht="15" customHeight="1">
      <c r="B211" s="344"/>
      <c r="C211" s="312"/>
      <c r="D211" s="312"/>
      <c r="E211" s="312"/>
      <c r="F211" s="346"/>
      <c r="G211" s="291"/>
      <c r="H211" s="347"/>
      <c r="I211" s="347"/>
      <c r="J211" s="347"/>
      <c r="K211" s="345"/>
    </row>
    <row r="212" spans="2:11" ht="15" customHeight="1">
      <c r="B212" s="344"/>
      <c r="C212" s="286" t="s">
        <v>4201</v>
      </c>
      <c r="D212" s="312"/>
      <c r="E212" s="312"/>
      <c r="F212" s="305">
        <v>1</v>
      </c>
      <c r="G212" s="291"/>
      <c r="H212" s="399" t="s">
        <v>4239</v>
      </c>
      <c r="I212" s="399"/>
      <c r="J212" s="399"/>
      <c r="K212" s="345"/>
    </row>
    <row r="213" spans="2:11" ht="15" customHeight="1">
      <c r="B213" s="344"/>
      <c r="C213" s="312"/>
      <c r="D213" s="312"/>
      <c r="E213" s="312"/>
      <c r="F213" s="305">
        <v>2</v>
      </c>
      <c r="G213" s="291"/>
      <c r="H213" s="399" t="s">
        <v>4240</v>
      </c>
      <c r="I213" s="399"/>
      <c r="J213" s="399"/>
      <c r="K213" s="345"/>
    </row>
    <row r="214" spans="2:11" ht="15" customHeight="1">
      <c r="B214" s="344"/>
      <c r="C214" s="312"/>
      <c r="D214" s="312"/>
      <c r="E214" s="312"/>
      <c r="F214" s="305">
        <v>3</v>
      </c>
      <c r="G214" s="291"/>
      <c r="H214" s="399" t="s">
        <v>4241</v>
      </c>
      <c r="I214" s="399"/>
      <c r="J214" s="399"/>
      <c r="K214" s="345"/>
    </row>
    <row r="215" spans="2:11" ht="15" customHeight="1">
      <c r="B215" s="344"/>
      <c r="C215" s="312"/>
      <c r="D215" s="312"/>
      <c r="E215" s="312"/>
      <c r="F215" s="305">
        <v>4</v>
      </c>
      <c r="G215" s="291"/>
      <c r="H215" s="399" t="s">
        <v>4242</v>
      </c>
      <c r="I215" s="399"/>
      <c r="J215" s="399"/>
      <c r="K215" s="345"/>
    </row>
    <row r="216" spans="2:11" ht="12.75" customHeight="1">
      <c r="B216" s="348"/>
      <c r="C216" s="349"/>
      <c r="D216" s="349"/>
      <c r="E216" s="349"/>
      <c r="F216" s="349"/>
      <c r="G216" s="349"/>
      <c r="H216" s="349"/>
      <c r="I216" s="349"/>
      <c r="J216" s="349"/>
      <c r="K216" s="350"/>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4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124</v>
      </c>
      <c r="G1" s="397" t="s">
        <v>125</v>
      </c>
      <c r="H1" s="397"/>
      <c r="I1" s="115"/>
      <c r="J1" s="114" t="s">
        <v>126</v>
      </c>
      <c r="K1" s="113" t="s">
        <v>127</v>
      </c>
      <c r="L1" s="114" t="s">
        <v>128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8"/>
      <c r="M2" s="388"/>
      <c r="N2" s="388"/>
      <c r="O2" s="388"/>
      <c r="P2" s="388"/>
      <c r="Q2" s="388"/>
      <c r="R2" s="388"/>
      <c r="S2" s="388"/>
      <c r="T2" s="388"/>
      <c r="U2" s="388"/>
      <c r="V2" s="388"/>
      <c r="AT2" s="24" t="s">
        <v>80</v>
      </c>
    </row>
    <row r="3" spans="2:46" ht="6.95" customHeight="1">
      <c r="B3" s="25"/>
      <c r="C3" s="26"/>
      <c r="D3" s="26"/>
      <c r="E3" s="26"/>
      <c r="F3" s="26"/>
      <c r="G3" s="26"/>
      <c r="H3" s="26"/>
      <c r="I3" s="116"/>
      <c r="J3" s="26"/>
      <c r="K3" s="27"/>
      <c r="AT3" s="24" t="s">
        <v>81</v>
      </c>
    </row>
    <row r="4" spans="2:46" ht="36.95" customHeight="1">
      <c r="B4" s="28"/>
      <c r="C4" s="29"/>
      <c r="D4" s="30" t="s">
        <v>129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9" t="str">
        <f>'Rekapitulace stavby'!K6</f>
        <v>NÁSTAVBA UČEBEN A STAVEBNÍ ÚPRAVYJÍDELNY A ŠKOLNÍ DRUŽINY ZŠ A MŠ DĚLNICKÁ KARVINÁ</v>
      </c>
      <c r="F7" s="390"/>
      <c r="G7" s="390"/>
      <c r="H7" s="390"/>
      <c r="I7" s="117"/>
      <c r="J7" s="29"/>
      <c r="K7" s="31"/>
    </row>
    <row r="8" spans="2:11" s="1" customFormat="1" ht="13.5">
      <c r="B8" s="41"/>
      <c r="C8" s="42"/>
      <c r="D8" s="37" t="s">
        <v>130</v>
      </c>
      <c r="E8" s="42"/>
      <c r="F8" s="42"/>
      <c r="G8" s="42"/>
      <c r="H8" s="42"/>
      <c r="I8" s="118"/>
      <c r="J8" s="42"/>
      <c r="K8" s="45"/>
    </row>
    <row r="9" spans="2:11" s="1" customFormat="1" ht="36.95" customHeight="1">
      <c r="B9" s="41"/>
      <c r="C9" s="42"/>
      <c r="D9" s="42"/>
      <c r="E9" s="391" t="s">
        <v>131</v>
      </c>
      <c r="F9" s="392"/>
      <c r="G9" s="392"/>
      <c r="H9" s="392"/>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58" t="s">
        <v>23</v>
      </c>
      <c r="F24" s="358"/>
      <c r="G24" s="358"/>
      <c r="H24" s="35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ROUND(J103,2)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ROUND(SUM(BE103:BE1044),2)</f>
        <v>0</v>
      </c>
      <c r="G30" s="42"/>
      <c r="H30" s="42"/>
      <c r="I30" s="131">
        <v>0.21</v>
      </c>
      <c r="J30" s="130">
        <f>ROUND(ROUND((SUM(BE103:BE1044)),2)*I30,2)</f>
        <v>0</v>
      </c>
      <c r="K30" s="45"/>
    </row>
    <row r="31" spans="2:11" s="1" customFormat="1" ht="14.45" customHeight="1">
      <c r="B31" s="41"/>
      <c r="C31" s="42"/>
      <c r="D31" s="42"/>
      <c r="E31" s="49" t="s">
        <v>44</v>
      </c>
      <c r="F31" s="130">
        <f>ROUND(SUM(BF103:BF1044),2)</f>
        <v>0</v>
      </c>
      <c r="G31" s="42"/>
      <c r="H31" s="42"/>
      <c r="I31" s="131">
        <v>0.15</v>
      </c>
      <c r="J31" s="130">
        <f>ROUND(ROUND((SUM(BF103:BF1044)),2)*I31,2)</f>
        <v>0</v>
      </c>
      <c r="K31" s="45"/>
    </row>
    <row r="32" spans="2:11" s="1" customFormat="1" ht="14.45" customHeight="1" hidden="1">
      <c r="B32" s="41"/>
      <c r="C32" s="42"/>
      <c r="D32" s="42"/>
      <c r="E32" s="49" t="s">
        <v>45</v>
      </c>
      <c r="F32" s="130">
        <f>ROUND(SUM(BG103:BG1044),2)</f>
        <v>0</v>
      </c>
      <c r="G32" s="42"/>
      <c r="H32" s="42"/>
      <c r="I32" s="131">
        <v>0.21</v>
      </c>
      <c r="J32" s="130">
        <v>0</v>
      </c>
      <c r="K32" s="45"/>
    </row>
    <row r="33" spans="2:11" s="1" customFormat="1" ht="14.45" customHeight="1" hidden="1">
      <c r="B33" s="41"/>
      <c r="C33" s="42"/>
      <c r="D33" s="42"/>
      <c r="E33" s="49" t="s">
        <v>46</v>
      </c>
      <c r="F33" s="130">
        <f>ROUND(SUM(BH103:BH1044),2)</f>
        <v>0</v>
      </c>
      <c r="G33" s="42"/>
      <c r="H33" s="42"/>
      <c r="I33" s="131">
        <v>0.15</v>
      </c>
      <c r="J33" s="130">
        <v>0</v>
      </c>
      <c r="K33" s="45"/>
    </row>
    <row r="34" spans="2:11" s="1" customFormat="1" ht="14.45" customHeight="1" hidden="1">
      <c r="B34" s="41"/>
      <c r="C34" s="42"/>
      <c r="D34" s="42"/>
      <c r="E34" s="49" t="s">
        <v>47</v>
      </c>
      <c r="F34" s="130">
        <f>ROUND(SUM(BI103:BI1044),2)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132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9" t="str">
        <f>E7</f>
        <v>NÁSTAVBA UČEBEN A STAVEBNÍ ÚPRAVYJÍDELNY A ŠKOLNÍ DRUŽINY ZŠ A MŠ DĚLNICKÁ KARVINÁ</v>
      </c>
      <c r="F45" s="390"/>
      <c r="G45" s="390"/>
      <c r="H45" s="390"/>
      <c r="I45" s="118"/>
      <c r="J45" s="42"/>
      <c r="K45" s="45"/>
    </row>
    <row r="46" spans="2:11" s="1" customFormat="1" ht="14.45" customHeight="1">
      <c r="B46" s="41"/>
      <c r="C46" s="37" t="s">
        <v>130</v>
      </c>
      <c r="D46" s="42"/>
      <c r="E46" s="42"/>
      <c r="F46" s="42"/>
      <c r="G46" s="42"/>
      <c r="H46" s="42"/>
      <c r="I46" s="118"/>
      <c r="J46" s="42"/>
      <c r="K46" s="45"/>
    </row>
    <row r="47" spans="2:11" s="1" customFormat="1" ht="17.25" customHeight="1">
      <c r="B47" s="41"/>
      <c r="C47" s="42"/>
      <c r="D47" s="42"/>
      <c r="E47" s="391" t="str">
        <f>E9</f>
        <v>001 - NÁSTAVBA UČEBEN A STAVEBNÍ ÚPRAVYJÍDELNY A ŠKOLNÍ DRUŽINY ZŠ A MŠ DĚLNICKÁ KARVINÁ</v>
      </c>
      <c r="F47" s="392"/>
      <c r="G47" s="392"/>
      <c r="H47" s="392"/>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8" t="str">
        <f>E21</f>
        <v>ATRIS s.r.o.</v>
      </c>
      <c r="K51" s="45"/>
    </row>
    <row r="52" spans="2:11" s="1" customFormat="1" ht="14.45" customHeight="1">
      <c r="B52" s="41"/>
      <c r="C52" s="37" t="s">
        <v>32</v>
      </c>
      <c r="D52" s="42"/>
      <c r="E52" s="42"/>
      <c r="F52" s="35" t="str">
        <f>IF(E18="","",E18)</f>
        <v/>
      </c>
      <c r="G52" s="42"/>
      <c r="H52" s="42"/>
      <c r="I52" s="118"/>
      <c r="J52" s="393"/>
      <c r="K52" s="45"/>
    </row>
    <row r="53" spans="2:11" s="1" customFormat="1" ht="10.35" customHeight="1">
      <c r="B53" s="41"/>
      <c r="C53" s="42"/>
      <c r="D53" s="42"/>
      <c r="E53" s="42"/>
      <c r="F53" s="42"/>
      <c r="G53" s="42"/>
      <c r="H53" s="42"/>
      <c r="I53" s="118"/>
      <c r="J53" s="42"/>
      <c r="K53" s="45"/>
    </row>
    <row r="54" spans="2:11" s="1" customFormat="1" ht="29.25" customHeight="1">
      <c r="B54" s="41"/>
      <c r="C54" s="144" t="s">
        <v>133</v>
      </c>
      <c r="D54" s="132"/>
      <c r="E54" s="132"/>
      <c r="F54" s="132"/>
      <c r="G54" s="132"/>
      <c r="H54" s="132"/>
      <c r="I54" s="145"/>
      <c r="J54" s="146" t="s">
        <v>134</v>
      </c>
      <c r="K54" s="147"/>
    </row>
    <row r="55" spans="2:11" s="1" customFormat="1" ht="10.35" customHeight="1">
      <c r="B55" s="41"/>
      <c r="C55" s="42"/>
      <c r="D55" s="42"/>
      <c r="E55" s="42"/>
      <c r="F55" s="42"/>
      <c r="G55" s="42"/>
      <c r="H55" s="42"/>
      <c r="I55" s="118"/>
      <c r="J55" s="42"/>
      <c r="K55" s="45"/>
    </row>
    <row r="56" spans="2:47" s="1" customFormat="1" ht="29.25" customHeight="1">
      <c r="B56" s="41"/>
      <c r="C56" s="148" t="s">
        <v>135</v>
      </c>
      <c r="D56" s="42"/>
      <c r="E56" s="42"/>
      <c r="F56" s="42"/>
      <c r="G56" s="42"/>
      <c r="H56" s="42"/>
      <c r="I56" s="118"/>
      <c r="J56" s="128">
        <f>J103</f>
        <v>0</v>
      </c>
      <c r="K56" s="45"/>
      <c r="AU56" s="24" t="s">
        <v>136</v>
      </c>
    </row>
    <row r="57" spans="2:11" s="7" customFormat="1" ht="24.95" customHeight="1">
      <c r="B57" s="149"/>
      <c r="C57" s="150"/>
      <c r="D57" s="151" t="s">
        <v>137</v>
      </c>
      <c r="E57" s="152"/>
      <c r="F57" s="152"/>
      <c r="G57" s="152"/>
      <c r="H57" s="152"/>
      <c r="I57" s="153"/>
      <c r="J57" s="154">
        <f>J104</f>
        <v>0</v>
      </c>
      <c r="K57" s="155"/>
    </row>
    <row r="58" spans="2:11" s="8" customFormat="1" ht="19.9" customHeight="1">
      <c r="B58" s="156"/>
      <c r="C58" s="157"/>
      <c r="D58" s="158" t="s">
        <v>138</v>
      </c>
      <c r="E58" s="159"/>
      <c r="F58" s="159"/>
      <c r="G58" s="159"/>
      <c r="H58" s="159"/>
      <c r="I58" s="160"/>
      <c r="J58" s="161">
        <f>J105</f>
        <v>0</v>
      </c>
      <c r="K58" s="162"/>
    </row>
    <row r="59" spans="2:11" s="8" customFormat="1" ht="19.9" customHeight="1">
      <c r="B59" s="156"/>
      <c r="C59" s="157"/>
      <c r="D59" s="158" t="s">
        <v>139</v>
      </c>
      <c r="E59" s="159"/>
      <c r="F59" s="159"/>
      <c r="G59" s="159"/>
      <c r="H59" s="159"/>
      <c r="I59" s="160"/>
      <c r="J59" s="161">
        <f>J171</f>
        <v>0</v>
      </c>
      <c r="K59" s="162"/>
    </row>
    <row r="60" spans="2:11" s="8" customFormat="1" ht="19.9" customHeight="1">
      <c r="B60" s="156"/>
      <c r="C60" s="157"/>
      <c r="D60" s="158" t="s">
        <v>140</v>
      </c>
      <c r="E60" s="159"/>
      <c r="F60" s="159"/>
      <c r="G60" s="159"/>
      <c r="H60" s="159"/>
      <c r="I60" s="160"/>
      <c r="J60" s="161">
        <f>J224</f>
        <v>0</v>
      </c>
      <c r="K60" s="162"/>
    </row>
    <row r="61" spans="2:11" s="8" customFormat="1" ht="19.9" customHeight="1">
      <c r="B61" s="156"/>
      <c r="C61" s="157"/>
      <c r="D61" s="158" t="s">
        <v>141</v>
      </c>
      <c r="E61" s="159"/>
      <c r="F61" s="159"/>
      <c r="G61" s="159"/>
      <c r="H61" s="159"/>
      <c r="I61" s="160"/>
      <c r="J61" s="161">
        <f>J248</f>
        <v>0</v>
      </c>
      <c r="K61" s="162"/>
    </row>
    <row r="62" spans="2:11" s="8" customFormat="1" ht="19.9" customHeight="1">
      <c r="B62" s="156"/>
      <c r="C62" s="157"/>
      <c r="D62" s="158" t="s">
        <v>142</v>
      </c>
      <c r="E62" s="159"/>
      <c r="F62" s="159"/>
      <c r="G62" s="159"/>
      <c r="H62" s="159"/>
      <c r="I62" s="160"/>
      <c r="J62" s="161">
        <f>J256</f>
        <v>0</v>
      </c>
      <c r="K62" s="162"/>
    </row>
    <row r="63" spans="2:11" s="8" customFormat="1" ht="19.9" customHeight="1">
      <c r="B63" s="156"/>
      <c r="C63" s="157"/>
      <c r="D63" s="158" t="s">
        <v>143</v>
      </c>
      <c r="E63" s="159"/>
      <c r="F63" s="159"/>
      <c r="G63" s="159"/>
      <c r="H63" s="159"/>
      <c r="I63" s="160"/>
      <c r="J63" s="161">
        <f>J380</f>
        <v>0</v>
      </c>
      <c r="K63" s="162"/>
    </row>
    <row r="64" spans="2:11" s="8" customFormat="1" ht="14.85" customHeight="1">
      <c r="B64" s="156"/>
      <c r="C64" s="157"/>
      <c r="D64" s="158" t="s">
        <v>144</v>
      </c>
      <c r="E64" s="159"/>
      <c r="F64" s="159"/>
      <c r="G64" s="159"/>
      <c r="H64" s="159"/>
      <c r="I64" s="160"/>
      <c r="J64" s="161">
        <f>J470</f>
        <v>0</v>
      </c>
      <c r="K64" s="162"/>
    </row>
    <row r="65" spans="2:11" s="8" customFormat="1" ht="14.85" customHeight="1">
      <c r="B65" s="156"/>
      <c r="C65" s="157"/>
      <c r="D65" s="158" t="s">
        <v>145</v>
      </c>
      <c r="E65" s="159"/>
      <c r="F65" s="159"/>
      <c r="G65" s="159"/>
      <c r="H65" s="159"/>
      <c r="I65" s="160"/>
      <c r="J65" s="161">
        <f>J485</f>
        <v>0</v>
      </c>
      <c r="K65" s="162"/>
    </row>
    <row r="66" spans="2:11" s="8" customFormat="1" ht="19.9" customHeight="1">
      <c r="B66" s="156"/>
      <c r="C66" s="157"/>
      <c r="D66" s="158" t="s">
        <v>146</v>
      </c>
      <c r="E66" s="159"/>
      <c r="F66" s="159"/>
      <c r="G66" s="159"/>
      <c r="H66" s="159"/>
      <c r="I66" s="160"/>
      <c r="J66" s="161">
        <f>J487</f>
        <v>0</v>
      </c>
      <c r="K66" s="162"/>
    </row>
    <row r="67" spans="2:11" s="8" customFormat="1" ht="19.9" customHeight="1">
      <c r="B67" s="156"/>
      <c r="C67" s="157"/>
      <c r="D67" s="158" t="s">
        <v>147</v>
      </c>
      <c r="E67" s="159"/>
      <c r="F67" s="159"/>
      <c r="G67" s="159"/>
      <c r="H67" s="159"/>
      <c r="I67" s="160"/>
      <c r="J67" s="161">
        <f>J490</f>
        <v>0</v>
      </c>
      <c r="K67" s="162"/>
    </row>
    <row r="68" spans="2:11" s="7" customFormat="1" ht="24.95" customHeight="1">
      <c r="B68" s="149"/>
      <c r="C68" s="150"/>
      <c r="D68" s="151" t="s">
        <v>148</v>
      </c>
      <c r="E68" s="152"/>
      <c r="F68" s="152"/>
      <c r="G68" s="152"/>
      <c r="H68" s="152"/>
      <c r="I68" s="153"/>
      <c r="J68" s="154">
        <f>J496</f>
        <v>0</v>
      </c>
      <c r="K68" s="155"/>
    </row>
    <row r="69" spans="2:11" s="8" customFormat="1" ht="19.9" customHeight="1">
      <c r="B69" s="156"/>
      <c r="C69" s="157"/>
      <c r="D69" s="158" t="s">
        <v>149</v>
      </c>
      <c r="E69" s="159"/>
      <c r="F69" s="159"/>
      <c r="G69" s="159"/>
      <c r="H69" s="159"/>
      <c r="I69" s="160"/>
      <c r="J69" s="161">
        <f>J497</f>
        <v>0</v>
      </c>
      <c r="K69" s="162"/>
    </row>
    <row r="70" spans="2:11" s="8" customFormat="1" ht="19.9" customHeight="1">
      <c r="B70" s="156"/>
      <c r="C70" s="157"/>
      <c r="D70" s="158" t="s">
        <v>150</v>
      </c>
      <c r="E70" s="159"/>
      <c r="F70" s="159"/>
      <c r="G70" s="159"/>
      <c r="H70" s="159"/>
      <c r="I70" s="160"/>
      <c r="J70" s="161">
        <f>J531</f>
        <v>0</v>
      </c>
      <c r="K70" s="162"/>
    </row>
    <row r="71" spans="2:11" s="8" customFormat="1" ht="19.9" customHeight="1">
      <c r="B71" s="156"/>
      <c r="C71" s="157"/>
      <c r="D71" s="158" t="s">
        <v>151</v>
      </c>
      <c r="E71" s="159"/>
      <c r="F71" s="159"/>
      <c r="G71" s="159"/>
      <c r="H71" s="159"/>
      <c r="I71" s="160"/>
      <c r="J71" s="161">
        <f>J549</f>
        <v>0</v>
      </c>
      <c r="K71" s="162"/>
    </row>
    <row r="72" spans="2:11" s="8" customFormat="1" ht="19.9" customHeight="1">
      <c r="B72" s="156"/>
      <c r="C72" s="157"/>
      <c r="D72" s="158" t="s">
        <v>152</v>
      </c>
      <c r="E72" s="159"/>
      <c r="F72" s="159"/>
      <c r="G72" s="159"/>
      <c r="H72" s="159"/>
      <c r="I72" s="160"/>
      <c r="J72" s="161">
        <f>J593</f>
        <v>0</v>
      </c>
      <c r="K72" s="162"/>
    </row>
    <row r="73" spans="2:11" s="8" customFormat="1" ht="19.9" customHeight="1">
      <c r="B73" s="156"/>
      <c r="C73" s="157"/>
      <c r="D73" s="158" t="s">
        <v>153</v>
      </c>
      <c r="E73" s="159"/>
      <c r="F73" s="159"/>
      <c r="G73" s="159"/>
      <c r="H73" s="159"/>
      <c r="I73" s="160"/>
      <c r="J73" s="161">
        <f>J599</f>
        <v>0</v>
      </c>
      <c r="K73" s="162"/>
    </row>
    <row r="74" spans="2:11" s="8" customFormat="1" ht="19.9" customHeight="1">
      <c r="B74" s="156"/>
      <c r="C74" s="157"/>
      <c r="D74" s="158" t="s">
        <v>154</v>
      </c>
      <c r="E74" s="159"/>
      <c r="F74" s="159"/>
      <c r="G74" s="159"/>
      <c r="H74" s="159"/>
      <c r="I74" s="160"/>
      <c r="J74" s="161">
        <f>J609</f>
        <v>0</v>
      </c>
      <c r="K74" s="162"/>
    </row>
    <row r="75" spans="2:11" s="8" customFormat="1" ht="19.9" customHeight="1">
      <c r="B75" s="156"/>
      <c r="C75" s="157"/>
      <c r="D75" s="158" t="s">
        <v>155</v>
      </c>
      <c r="E75" s="159"/>
      <c r="F75" s="159"/>
      <c r="G75" s="159"/>
      <c r="H75" s="159"/>
      <c r="I75" s="160"/>
      <c r="J75" s="161">
        <f>J642</f>
        <v>0</v>
      </c>
      <c r="K75" s="162"/>
    </row>
    <row r="76" spans="2:11" s="8" customFormat="1" ht="19.9" customHeight="1">
      <c r="B76" s="156"/>
      <c r="C76" s="157"/>
      <c r="D76" s="158" t="s">
        <v>156</v>
      </c>
      <c r="E76" s="159"/>
      <c r="F76" s="159"/>
      <c r="G76" s="159"/>
      <c r="H76" s="159"/>
      <c r="I76" s="160"/>
      <c r="J76" s="161">
        <f>J697</f>
        <v>0</v>
      </c>
      <c r="K76" s="162"/>
    </row>
    <row r="77" spans="2:11" s="8" customFormat="1" ht="19.9" customHeight="1">
      <c r="B77" s="156"/>
      <c r="C77" s="157"/>
      <c r="D77" s="158" t="s">
        <v>157</v>
      </c>
      <c r="E77" s="159"/>
      <c r="F77" s="159"/>
      <c r="G77" s="159"/>
      <c r="H77" s="159"/>
      <c r="I77" s="160"/>
      <c r="J77" s="161">
        <f>J777</f>
        <v>0</v>
      </c>
      <c r="K77" s="162"/>
    </row>
    <row r="78" spans="2:11" s="8" customFormat="1" ht="19.9" customHeight="1">
      <c r="B78" s="156"/>
      <c r="C78" s="157"/>
      <c r="D78" s="158" t="s">
        <v>158</v>
      </c>
      <c r="E78" s="159"/>
      <c r="F78" s="159"/>
      <c r="G78" s="159"/>
      <c r="H78" s="159"/>
      <c r="I78" s="160"/>
      <c r="J78" s="161">
        <f>J833</f>
        <v>0</v>
      </c>
      <c r="K78" s="162"/>
    </row>
    <row r="79" spans="2:11" s="8" customFormat="1" ht="19.9" customHeight="1">
      <c r="B79" s="156"/>
      <c r="C79" s="157"/>
      <c r="D79" s="158" t="s">
        <v>159</v>
      </c>
      <c r="E79" s="159"/>
      <c r="F79" s="159"/>
      <c r="G79" s="159"/>
      <c r="H79" s="159"/>
      <c r="I79" s="160"/>
      <c r="J79" s="161">
        <f>J864</f>
        <v>0</v>
      </c>
      <c r="K79" s="162"/>
    </row>
    <row r="80" spans="2:11" s="8" customFormat="1" ht="19.9" customHeight="1">
      <c r="B80" s="156"/>
      <c r="C80" s="157"/>
      <c r="D80" s="158" t="s">
        <v>160</v>
      </c>
      <c r="E80" s="159"/>
      <c r="F80" s="159"/>
      <c r="G80" s="159"/>
      <c r="H80" s="159"/>
      <c r="I80" s="160"/>
      <c r="J80" s="161">
        <f>J868</f>
        <v>0</v>
      </c>
      <c r="K80" s="162"/>
    </row>
    <row r="81" spans="2:11" s="8" customFormat="1" ht="19.9" customHeight="1">
      <c r="B81" s="156"/>
      <c r="C81" s="157"/>
      <c r="D81" s="158" t="s">
        <v>161</v>
      </c>
      <c r="E81" s="159"/>
      <c r="F81" s="159"/>
      <c r="G81" s="159"/>
      <c r="H81" s="159"/>
      <c r="I81" s="160"/>
      <c r="J81" s="161">
        <f>J885</f>
        <v>0</v>
      </c>
      <c r="K81" s="162"/>
    </row>
    <row r="82" spans="2:11" s="8" customFormat="1" ht="19.9" customHeight="1">
      <c r="B82" s="156"/>
      <c r="C82" s="157"/>
      <c r="D82" s="158" t="s">
        <v>162</v>
      </c>
      <c r="E82" s="159"/>
      <c r="F82" s="159"/>
      <c r="G82" s="159"/>
      <c r="H82" s="159"/>
      <c r="I82" s="160"/>
      <c r="J82" s="161">
        <f>J973</f>
        <v>0</v>
      </c>
      <c r="K82" s="162"/>
    </row>
    <row r="83" spans="2:11" s="8" customFormat="1" ht="19.9" customHeight="1">
      <c r="B83" s="156"/>
      <c r="C83" s="157"/>
      <c r="D83" s="158" t="s">
        <v>163</v>
      </c>
      <c r="E83" s="159"/>
      <c r="F83" s="159"/>
      <c r="G83" s="159"/>
      <c r="H83" s="159"/>
      <c r="I83" s="160"/>
      <c r="J83" s="161">
        <f>J982</f>
        <v>0</v>
      </c>
      <c r="K83" s="162"/>
    </row>
    <row r="84" spans="2:11" s="1" customFormat="1" ht="21.75" customHeight="1">
      <c r="B84" s="41"/>
      <c r="C84" s="42"/>
      <c r="D84" s="42"/>
      <c r="E84" s="42"/>
      <c r="F84" s="42"/>
      <c r="G84" s="42"/>
      <c r="H84" s="42"/>
      <c r="I84" s="118"/>
      <c r="J84" s="42"/>
      <c r="K84" s="45"/>
    </row>
    <row r="85" spans="2:11" s="1" customFormat="1" ht="6.95" customHeight="1">
      <c r="B85" s="56"/>
      <c r="C85" s="57"/>
      <c r="D85" s="57"/>
      <c r="E85" s="57"/>
      <c r="F85" s="57"/>
      <c r="G85" s="57"/>
      <c r="H85" s="57"/>
      <c r="I85" s="139"/>
      <c r="J85" s="57"/>
      <c r="K85" s="58"/>
    </row>
    <row r="89" spans="2:12" s="1" customFormat="1" ht="6.95" customHeight="1">
      <c r="B89" s="59"/>
      <c r="C89" s="60"/>
      <c r="D89" s="60"/>
      <c r="E89" s="60"/>
      <c r="F89" s="60"/>
      <c r="G89" s="60"/>
      <c r="H89" s="60"/>
      <c r="I89" s="142"/>
      <c r="J89" s="60"/>
      <c r="K89" s="60"/>
      <c r="L89" s="61"/>
    </row>
    <row r="90" spans="2:12" s="1" customFormat="1" ht="36.95" customHeight="1">
      <c r="B90" s="41"/>
      <c r="C90" s="62" t="s">
        <v>164</v>
      </c>
      <c r="D90" s="63"/>
      <c r="E90" s="63"/>
      <c r="F90" s="63"/>
      <c r="G90" s="63"/>
      <c r="H90" s="63"/>
      <c r="I90" s="163"/>
      <c r="J90" s="63"/>
      <c r="K90" s="63"/>
      <c r="L90" s="61"/>
    </row>
    <row r="91" spans="2:12" s="1" customFormat="1" ht="6.95" customHeight="1">
      <c r="B91" s="41"/>
      <c r="C91" s="63"/>
      <c r="D91" s="63"/>
      <c r="E91" s="63"/>
      <c r="F91" s="63"/>
      <c r="G91" s="63"/>
      <c r="H91" s="63"/>
      <c r="I91" s="163"/>
      <c r="J91" s="63"/>
      <c r="K91" s="63"/>
      <c r="L91" s="61"/>
    </row>
    <row r="92" spans="2:12" s="1" customFormat="1" ht="14.45" customHeight="1">
      <c r="B92" s="41"/>
      <c r="C92" s="65" t="s">
        <v>18</v>
      </c>
      <c r="D92" s="63"/>
      <c r="E92" s="63"/>
      <c r="F92" s="63"/>
      <c r="G92" s="63"/>
      <c r="H92" s="63"/>
      <c r="I92" s="163"/>
      <c r="J92" s="63"/>
      <c r="K92" s="63"/>
      <c r="L92" s="61"/>
    </row>
    <row r="93" spans="2:12" s="1" customFormat="1" ht="16.5" customHeight="1">
      <c r="B93" s="41"/>
      <c r="C93" s="63"/>
      <c r="D93" s="63"/>
      <c r="E93" s="394" t="str">
        <f>E7</f>
        <v>NÁSTAVBA UČEBEN A STAVEBNÍ ÚPRAVYJÍDELNY A ŠKOLNÍ DRUŽINY ZŠ A MŠ DĚLNICKÁ KARVINÁ</v>
      </c>
      <c r="F93" s="395"/>
      <c r="G93" s="395"/>
      <c r="H93" s="395"/>
      <c r="I93" s="163"/>
      <c r="J93" s="63"/>
      <c r="K93" s="63"/>
      <c r="L93" s="61"/>
    </row>
    <row r="94" spans="2:12" s="1" customFormat="1" ht="14.45" customHeight="1">
      <c r="B94" s="41"/>
      <c r="C94" s="65" t="s">
        <v>130</v>
      </c>
      <c r="D94" s="63"/>
      <c r="E94" s="63"/>
      <c r="F94" s="63"/>
      <c r="G94" s="63"/>
      <c r="H94" s="63"/>
      <c r="I94" s="163"/>
      <c r="J94" s="63"/>
      <c r="K94" s="63"/>
      <c r="L94" s="61"/>
    </row>
    <row r="95" spans="2:12" s="1" customFormat="1" ht="17.25" customHeight="1">
      <c r="B95" s="41"/>
      <c r="C95" s="63"/>
      <c r="D95" s="63"/>
      <c r="E95" s="369" t="str">
        <f>E9</f>
        <v>001 - NÁSTAVBA UČEBEN A STAVEBNÍ ÚPRAVYJÍDELNY A ŠKOLNÍ DRUŽINY ZŠ A MŠ DĚLNICKÁ KARVINÁ</v>
      </c>
      <c r="F95" s="396"/>
      <c r="G95" s="396"/>
      <c r="H95" s="396"/>
      <c r="I95" s="163"/>
      <c r="J95" s="63"/>
      <c r="K95" s="63"/>
      <c r="L95" s="61"/>
    </row>
    <row r="96" spans="2:12" s="1" customFormat="1" ht="6.95" customHeight="1">
      <c r="B96" s="41"/>
      <c r="C96" s="63"/>
      <c r="D96" s="63"/>
      <c r="E96" s="63"/>
      <c r="F96" s="63"/>
      <c r="G96" s="63"/>
      <c r="H96" s="63"/>
      <c r="I96" s="163"/>
      <c r="J96" s="63"/>
      <c r="K96" s="63"/>
      <c r="L96" s="61"/>
    </row>
    <row r="97" spans="2:12" s="1" customFormat="1" ht="18" customHeight="1">
      <c r="B97" s="41"/>
      <c r="C97" s="65" t="s">
        <v>24</v>
      </c>
      <c r="D97" s="63"/>
      <c r="E97" s="63"/>
      <c r="F97" s="164" t="str">
        <f>F12</f>
        <v>Karviná</v>
      </c>
      <c r="G97" s="63"/>
      <c r="H97" s="63"/>
      <c r="I97" s="165" t="s">
        <v>26</v>
      </c>
      <c r="J97" s="73" t="str">
        <f>IF(J12="","",J12)</f>
        <v>14. 4. 2017</v>
      </c>
      <c r="K97" s="63"/>
      <c r="L97" s="61"/>
    </row>
    <row r="98" spans="2:12" s="1" customFormat="1" ht="6.95" customHeight="1">
      <c r="B98" s="41"/>
      <c r="C98" s="63"/>
      <c r="D98" s="63"/>
      <c r="E98" s="63"/>
      <c r="F98" s="63"/>
      <c r="G98" s="63"/>
      <c r="H98" s="63"/>
      <c r="I98" s="163"/>
      <c r="J98" s="63"/>
      <c r="K98" s="63"/>
      <c r="L98" s="61"/>
    </row>
    <row r="99" spans="2:12" s="1" customFormat="1" ht="13.5">
      <c r="B99" s="41"/>
      <c r="C99" s="65" t="s">
        <v>28</v>
      </c>
      <c r="D99" s="63"/>
      <c r="E99" s="63"/>
      <c r="F99" s="164" t="str">
        <f>E15</f>
        <v>Statutární město Karviná</v>
      </c>
      <c r="G99" s="63"/>
      <c r="H99" s="63"/>
      <c r="I99" s="165" t="s">
        <v>34</v>
      </c>
      <c r="J99" s="164" t="str">
        <f>E21</f>
        <v>ATRIS s.r.o.</v>
      </c>
      <c r="K99" s="63"/>
      <c r="L99" s="61"/>
    </row>
    <row r="100" spans="2:12" s="1" customFormat="1" ht="14.45" customHeight="1">
      <c r="B100" s="41"/>
      <c r="C100" s="65" t="s">
        <v>32</v>
      </c>
      <c r="D100" s="63"/>
      <c r="E100" s="63"/>
      <c r="F100" s="164" t="str">
        <f>IF(E18="","",E18)</f>
        <v/>
      </c>
      <c r="G100" s="63"/>
      <c r="H100" s="63"/>
      <c r="I100" s="163"/>
      <c r="J100" s="63"/>
      <c r="K100" s="63"/>
      <c r="L100" s="61"/>
    </row>
    <row r="101" spans="2:12" s="1" customFormat="1" ht="10.35" customHeight="1">
      <c r="B101" s="41"/>
      <c r="C101" s="63"/>
      <c r="D101" s="63"/>
      <c r="E101" s="63"/>
      <c r="F101" s="63"/>
      <c r="G101" s="63"/>
      <c r="H101" s="63"/>
      <c r="I101" s="163"/>
      <c r="J101" s="63"/>
      <c r="K101" s="63"/>
      <c r="L101" s="61"/>
    </row>
    <row r="102" spans="2:20" s="9" customFormat="1" ht="29.25" customHeight="1">
      <c r="B102" s="166"/>
      <c r="C102" s="167" t="s">
        <v>165</v>
      </c>
      <c r="D102" s="168" t="s">
        <v>57</v>
      </c>
      <c r="E102" s="168" t="s">
        <v>53</v>
      </c>
      <c r="F102" s="168" t="s">
        <v>166</v>
      </c>
      <c r="G102" s="168" t="s">
        <v>167</v>
      </c>
      <c r="H102" s="168" t="s">
        <v>168</v>
      </c>
      <c r="I102" s="169" t="s">
        <v>169</v>
      </c>
      <c r="J102" s="168" t="s">
        <v>134</v>
      </c>
      <c r="K102" s="170" t="s">
        <v>170</v>
      </c>
      <c r="L102" s="171"/>
      <c r="M102" s="81" t="s">
        <v>171</v>
      </c>
      <c r="N102" s="82" t="s">
        <v>42</v>
      </c>
      <c r="O102" s="82" t="s">
        <v>172</v>
      </c>
      <c r="P102" s="82" t="s">
        <v>173</v>
      </c>
      <c r="Q102" s="82" t="s">
        <v>174</v>
      </c>
      <c r="R102" s="82" t="s">
        <v>175</v>
      </c>
      <c r="S102" s="82" t="s">
        <v>176</v>
      </c>
      <c r="T102" s="83" t="s">
        <v>177</v>
      </c>
    </row>
    <row r="103" spans="2:63" s="1" customFormat="1" ht="29.25" customHeight="1">
      <c r="B103" s="41"/>
      <c r="C103" s="87" t="s">
        <v>135</v>
      </c>
      <c r="D103" s="63"/>
      <c r="E103" s="63"/>
      <c r="F103" s="63"/>
      <c r="G103" s="63"/>
      <c r="H103" s="63"/>
      <c r="I103" s="163"/>
      <c r="J103" s="172">
        <f>BK103</f>
        <v>0</v>
      </c>
      <c r="K103" s="63"/>
      <c r="L103" s="61"/>
      <c r="M103" s="84"/>
      <c r="N103" s="85"/>
      <c r="O103" s="85"/>
      <c r="P103" s="173">
        <f>P104+P496</f>
        <v>0</v>
      </c>
      <c r="Q103" s="85"/>
      <c r="R103" s="173">
        <f>R104+R496</f>
        <v>640.1493768299999</v>
      </c>
      <c r="S103" s="85"/>
      <c r="T103" s="174">
        <f>T104+T496</f>
        <v>997.4636512999998</v>
      </c>
      <c r="AT103" s="24" t="s">
        <v>71</v>
      </c>
      <c r="AU103" s="24" t="s">
        <v>136</v>
      </c>
      <c r="BK103" s="175">
        <f>BK104+BK496</f>
        <v>0</v>
      </c>
    </row>
    <row r="104" spans="2:63" s="10" customFormat="1" ht="37.35" customHeight="1">
      <c r="B104" s="176"/>
      <c r="C104" s="177"/>
      <c r="D104" s="178" t="s">
        <v>71</v>
      </c>
      <c r="E104" s="179" t="s">
        <v>178</v>
      </c>
      <c r="F104" s="179" t="s">
        <v>179</v>
      </c>
      <c r="G104" s="177"/>
      <c r="H104" s="177"/>
      <c r="I104" s="180"/>
      <c r="J104" s="181">
        <f>BK104</f>
        <v>0</v>
      </c>
      <c r="K104" s="177"/>
      <c r="L104" s="182"/>
      <c r="M104" s="183"/>
      <c r="N104" s="184"/>
      <c r="O104" s="184"/>
      <c r="P104" s="185">
        <f>P105+P171+P224+P248+P256+P380+P487+P490</f>
        <v>0</v>
      </c>
      <c r="Q104" s="184"/>
      <c r="R104" s="185">
        <f>R105+R171+R224+R248+R256+R380+R487+R490</f>
        <v>563.1960735499999</v>
      </c>
      <c r="S104" s="184"/>
      <c r="T104" s="186">
        <f>T105+T171+T224+T248+T256+T380+T487+T490</f>
        <v>974.6224099999998</v>
      </c>
      <c r="AR104" s="187" t="s">
        <v>79</v>
      </c>
      <c r="AT104" s="188" t="s">
        <v>71</v>
      </c>
      <c r="AU104" s="188" t="s">
        <v>72</v>
      </c>
      <c r="AY104" s="187" t="s">
        <v>180</v>
      </c>
      <c r="BK104" s="189">
        <f>BK105+BK171+BK224+BK248+BK256+BK380+BK487+BK490</f>
        <v>0</v>
      </c>
    </row>
    <row r="105" spans="2:63" s="10" customFormat="1" ht="19.9" customHeight="1">
      <c r="B105" s="176"/>
      <c r="C105" s="177"/>
      <c r="D105" s="178" t="s">
        <v>71</v>
      </c>
      <c r="E105" s="190" t="s">
        <v>79</v>
      </c>
      <c r="F105" s="190" t="s">
        <v>181</v>
      </c>
      <c r="G105" s="177"/>
      <c r="H105" s="177"/>
      <c r="I105" s="180"/>
      <c r="J105" s="191">
        <f>BK105</f>
        <v>0</v>
      </c>
      <c r="K105" s="177"/>
      <c r="L105" s="182"/>
      <c r="M105" s="183"/>
      <c r="N105" s="184"/>
      <c r="O105" s="184"/>
      <c r="P105" s="185">
        <f>SUM(P106:P170)</f>
        <v>0</v>
      </c>
      <c r="Q105" s="184"/>
      <c r="R105" s="185">
        <f>SUM(R106:R170)</f>
        <v>0.1806</v>
      </c>
      <c r="S105" s="184"/>
      <c r="T105" s="186">
        <f>SUM(T106:T170)</f>
        <v>482.52299999999997</v>
      </c>
      <c r="AR105" s="187" t="s">
        <v>79</v>
      </c>
      <c r="AT105" s="188" t="s">
        <v>71</v>
      </c>
      <c r="AU105" s="188" t="s">
        <v>79</v>
      </c>
      <c r="AY105" s="187" t="s">
        <v>180</v>
      </c>
      <c r="BK105" s="189">
        <f>SUM(BK106:BK170)</f>
        <v>0</v>
      </c>
    </row>
    <row r="106" spans="2:65" s="1" customFormat="1" ht="16.5" customHeight="1">
      <c r="B106" s="41"/>
      <c r="C106" s="192" t="s">
        <v>79</v>
      </c>
      <c r="D106" s="192" t="s">
        <v>182</v>
      </c>
      <c r="E106" s="193" t="s">
        <v>183</v>
      </c>
      <c r="F106" s="194" t="s">
        <v>184</v>
      </c>
      <c r="G106" s="195" t="s">
        <v>185</v>
      </c>
      <c r="H106" s="196">
        <v>96</v>
      </c>
      <c r="I106" s="197"/>
      <c r="J106" s="198">
        <f>ROUND(I106*H106,2)</f>
        <v>0</v>
      </c>
      <c r="K106" s="194" t="s">
        <v>186</v>
      </c>
      <c r="L106" s="61"/>
      <c r="M106" s="199" t="s">
        <v>23</v>
      </c>
      <c r="N106" s="200" t="s">
        <v>43</v>
      </c>
      <c r="O106" s="42"/>
      <c r="P106" s="201">
        <f>O106*H106</f>
        <v>0</v>
      </c>
      <c r="Q106" s="201">
        <v>0</v>
      </c>
      <c r="R106" s="201">
        <f>Q106*H106</f>
        <v>0</v>
      </c>
      <c r="S106" s="201">
        <v>0.255</v>
      </c>
      <c r="T106" s="202">
        <f>S106*H106</f>
        <v>24.48</v>
      </c>
      <c r="AR106" s="24" t="s">
        <v>187</v>
      </c>
      <c r="AT106" s="24" t="s">
        <v>182</v>
      </c>
      <c r="AU106" s="24" t="s">
        <v>81</v>
      </c>
      <c r="AY106" s="24" t="s">
        <v>180</v>
      </c>
      <c r="BE106" s="203">
        <f>IF(N106="základní",J106,0)</f>
        <v>0</v>
      </c>
      <c r="BF106" s="203">
        <f>IF(N106="snížená",J106,0)</f>
        <v>0</v>
      </c>
      <c r="BG106" s="203">
        <f>IF(N106="zákl. přenesená",J106,0)</f>
        <v>0</v>
      </c>
      <c r="BH106" s="203">
        <f>IF(N106="sníž. přenesená",J106,0)</f>
        <v>0</v>
      </c>
      <c r="BI106" s="203">
        <f>IF(N106="nulová",J106,0)</f>
        <v>0</v>
      </c>
      <c r="BJ106" s="24" t="s">
        <v>79</v>
      </c>
      <c r="BK106" s="203">
        <f>ROUND(I106*H106,2)</f>
        <v>0</v>
      </c>
      <c r="BL106" s="24" t="s">
        <v>187</v>
      </c>
      <c r="BM106" s="24" t="s">
        <v>188</v>
      </c>
    </row>
    <row r="107" spans="2:51" s="11" customFormat="1" ht="13.5">
      <c r="B107" s="204"/>
      <c r="C107" s="205"/>
      <c r="D107" s="206" t="s">
        <v>189</v>
      </c>
      <c r="E107" s="207" t="s">
        <v>23</v>
      </c>
      <c r="F107" s="208" t="s">
        <v>190</v>
      </c>
      <c r="G107" s="205"/>
      <c r="H107" s="209">
        <v>96</v>
      </c>
      <c r="I107" s="210"/>
      <c r="J107" s="205"/>
      <c r="K107" s="205"/>
      <c r="L107" s="211"/>
      <c r="M107" s="212"/>
      <c r="N107" s="213"/>
      <c r="O107" s="213"/>
      <c r="P107" s="213"/>
      <c r="Q107" s="213"/>
      <c r="R107" s="213"/>
      <c r="S107" s="213"/>
      <c r="T107" s="214"/>
      <c r="AT107" s="215" t="s">
        <v>189</v>
      </c>
      <c r="AU107" s="215" t="s">
        <v>81</v>
      </c>
      <c r="AV107" s="11" t="s">
        <v>81</v>
      </c>
      <c r="AW107" s="11" t="s">
        <v>36</v>
      </c>
      <c r="AX107" s="11" t="s">
        <v>79</v>
      </c>
      <c r="AY107" s="215" t="s">
        <v>180</v>
      </c>
    </row>
    <row r="108" spans="2:65" s="1" customFormat="1" ht="16.5" customHeight="1">
      <c r="B108" s="41"/>
      <c r="C108" s="192" t="s">
        <v>81</v>
      </c>
      <c r="D108" s="192" t="s">
        <v>182</v>
      </c>
      <c r="E108" s="193" t="s">
        <v>191</v>
      </c>
      <c r="F108" s="194" t="s">
        <v>192</v>
      </c>
      <c r="G108" s="195" t="s">
        <v>185</v>
      </c>
      <c r="H108" s="196">
        <v>191</v>
      </c>
      <c r="I108" s="197"/>
      <c r="J108" s="198">
        <f>ROUND(I108*H108,2)</f>
        <v>0</v>
      </c>
      <c r="K108" s="194" t="s">
        <v>186</v>
      </c>
      <c r="L108" s="61"/>
      <c r="M108" s="199" t="s">
        <v>23</v>
      </c>
      <c r="N108" s="200" t="s">
        <v>43</v>
      </c>
      <c r="O108" s="42"/>
      <c r="P108" s="201">
        <f>O108*H108</f>
        <v>0</v>
      </c>
      <c r="Q108" s="201">
        <v>0</v>
      </c>
      <c r="R108" s="201">
        <f>Q108*H108</f>
        <v>0</v>
      </c>
      <c r="S108" s="201">
        <v>0.26</v>
      </c>
      <c r="T108" s="202">
        <f>S108*H108</f>
        <v>49.660000000000004</v>
      </c>
      <c r="AR108" s="24" t="s">
        <v>187</v>
      </c>
      <c r="AT108" s="24" t="s">
        <v>182</v>
      </c>
      <c r="AU108" s="24" t="s">
        <v>81</v>
      </c>
      <c r="AY108" s="24" t="s">
        <v>180</v>
      </c>
      <c r="BE108" s="203">
        <f>IF(N108="základní",J108,0)</f>
        <v>0</v>
      </c>
      <c r="BF108" s="203">
        <f>IF(N108="snížená",J108,0)</f>
        <v>0</v>
      </c>
      <c r="BG108" s="203">
        <f>IF(N108="zákl. přenesená",J108,0)</f>
        <v>0</v>
      </c>
      <c r="BH108" s="203">
        <f>IF(N108="sníž. přenesená",J108,0)</f>
        <v>0</v>
      </c>
      <c r="BI108" s="203">
        <f>IF(N108="nulová",J108,0)</f>
        <v>0</v>
      </c>
      <c r="BJ108" s="24" t="s">
        <v>79</v>
      </c>
      <c r="BK108" s="203">
        <f>ROUND(I108*H108,2)</f>
        <v>0</v>
      </c>
      <c r="BL108" s="24" t="s">
        <v>187</v>
      </c>
      <c r="BM108" s="24" t="s">
        <v>193</v>
      </c>
    </row>
    <row r="109" spans="2:51" s="11" customFormat="1" ht="13.5">
      <c r="B109" s="204"/>
      <c r="C109" s="205"/>
      <c r="D109" s="206" t="s">
        <v>189</v>
      </c>
      <c r="E109" s="207" t="s">
        <v>23</v>
      </c>
      <c r="F109" s="208" t="s">
        <v>194</v>
      </c>
      <c r="G109" s="205"/>
      <c r="H109" s="209">
        <v>191</v>
      </c>
      <c r="I109" s="210"/>
      <c r="J109" s="205"/>
      <c r="K109" s="205"/>
      <c r="L109" s="211"/>
      <c r="M109" s="212"/>
      <c r="N109" s="213"/>
      <c r="O109" s="213"/>
      <c r="P109" s="213"/>
      <c r="Q109" s="213"/>
      <c r="R109" s="213"/>
      <c r="S109" s="213"/>
      <c r="T109" s="214"/>
      <c r="AT109" s="215" t="s">
        <v>189</v>
      </c>
      <c r="AU109" s="215" t="s">
        <v>81</v>
      </c>
      <c r="AV109" s="11" t="s">
        <v>81</v>
      </c>
      <c r="AW109" s="11" t="s">
        <v>36</v>
      </c>
      <c r="AX109" s="11" t="s">
        <v>79</v>
      </c>
      <c r="AY109" s="215" t="s">
        <v>180</v>
      </c>
    </row>
    <row r="110" spans="2:65" s="1" customFormat="1" ht="16.5" customHeight="1">
      <c r="B110" s="41"/>
      <c r="C110" s="192" t="s">
        <v>195</v>
      </c>
      <c r="D110" s="192" t="s">
        <v>182</v>
      </c>
      <c r="E110" s="193" t="s">
        <v>196</v>
      </c>
      <c r="F110" s="194" t="s">
        <v>197</v>
      </c>
      <c r="G110" s="195" t="s">
        <v>185</v>
      </c>
      <c r="H110" s="196">
        <v>287</v>
      </c>
      <c r="I110" s="197"/>
      <c r="J110" s="198">
        <f>ROUND(I110*H110,2)</f>
        <v>0</v>
      </c>
      <c r="K110" s="194" t="s">
        <v>186</v>
      </c>
      <c r="L110" s="61"/>
      <c r="M110" s="199" t="s">
        <v>23</v>
      </c>
      <c r="N110" s="200" t="s">
        <v>43</v>
      </c>
      <c r="O110" s="42"/>
      <c r="P110" s="201">
        <f>O110*H110</f>
        <v>0</v>
      </c>
      <c r="Q110" s="201">
        <v>0</v>
      </c>
      <c r="R110" s="201">
        <f>Q110*H110</f>
        <v>0</v>
      </c>
      <c r="S110" s="201">
        <v>0.29</v>
      </c>
      <c r="T110" s="202">
        <f>S110*H110</f>
        <v>83.22999999999999</v>
      </c>
      <c r="AR110" s="24" t="s">
        <v>187</v>
      </c>
      <c r="AT110" s="24" t="s">
        <v>182</v>
      </c>
      <c r="AU110" s="24" t="s">
        <v>81</v>
      </c>
      <c r="AY110" s="24" t="s">
        <v>180</v>
      </c>
      <c r="BE110" s="203">
        <f>IF(N110="základní",J110,0)</f>
        <v>0</v>
      </c>
      <c r="BF110" s="203">
        <f>IF(N110="snížená",J110,0)</f>
        <v>0</v>
      </c>
      <c r="BG110" s="203">
        <f>IF(N110="zákl. přenesená",J110,0)</f>
        <v>0</v>
      </c>
      <c r="BH110" s="203">
        <f>IF(N110="sníž. přenesená",J110,0)</f>
        <v>0</v>
      </c>
      <c r="BI110" s="203">
        <f>IF(N110="nulová",J110,0)</f>
        <v>0</v>
      </c>
      <c r="BJ110" s="24" t="s">
        <v>79</v>
      </c>
      <c r="BK110" s="203">
        <f>ROUND(I110*H110,2)</f>
        <v>0</v>
      </c>
      <c r="BL110" s="24" t="s">
        <v>187</v>
      </c>
      <c r="BM110" s="24" t="s">
        <v>198</v>
      </c>
    </row>
    <row r="111" spans="2:51" s="11" customFormat="1" ht="13.5">
      <c r="B111" s="204"/>
      <c r="C111" s="205"/>
      <c r="D111" s="206" t="s">
        <v>189</v>
      </c>
      <c r="E111" s="207" t="s">
        <v>23</v>
      </c>
      <c r="F111" s="208" t="s">
        <v>190</v>
      </c>
      <c r="G111" s="205"/>
      <c r="H111" s="209">
        <v>96</v>
      </c>
      <c r="I111" s="210"/>
      <c r="J111" s="205"/>
      <c r="K111" s="205"/>
      <c r="L111" s="211"/>
      <c r="M111" s="212"/>
      <c r="N111" s="213"/>
      <c r="O111" s="213"/>
      <c r="P111" s="213"/>
      <c r="Q111" s="213"/>
      <c r="R111" s="213"/>
      <c r="S111" s="213"/>
      <c r="T111" s="214"/>
      <c r="AT111" s="215" t="s">
        <v>189</v>
      </c>
      <c r="AU111" s="215" t="s">
        <v>81</v>
      </c>
      <c r="AV111" s="11" t="s">
        <v>81</v>
      </c>
      <c r="AW111" s="11" t="s">
        <v>36</v>
      </c>
      <c r="AX111" s="11" t="s">
        <v>72</v>
      </c>
      <c r="AY111" s="215" t="s">
        <v>180</v>
      </c>
    </row>
    <row r="112" spans="2:51" s="11" customFormat="1" ht="13.5">
      <c r="B112" s="204"/>
      <c r="C112" s="205"/>
      <c r="D112" s="206" t="s">
        <v>189</v>
      </c>
      <c r="E112" s="207" t="s">
        <v>23</v>
      </c>
      <c r="F112" s="208" t="s">
        <v>194</v>
      </c>
      <c r="G112" s="205"/>
      <c r="H112" s="209">
        <v>191</v>
      </c>
      <c r="I112" s="210"/>
      <c r="J112" s="205"/>
      <c r="K112" s="205"/>
      <c r="L112" s="211"/>
      <c r="M112" s="212"/>
      <c r="N112" s="213"/>
      <c r="O112" s="213"/>
      <c r="P112" s="213"/>
      <c r="Q112" s="213"/>
      <c r="R112" s="213"/>
      <c r="S112" s="213"/>
      <c r="T112" s="214"/>
      <c r="AT112" s="215" t="s">
        <v>189</v>
      </c>
      <c r="AU112" s="215" t="s">
        <v>81</v>
      </c>
      <c r="AV112" s="11" t="s">
        <v>81</v>
      </c>
      <c r="AW112" s="11" t="s">
        <v>36</v>
      </c>
      <c r="AX112" s="11" t="s">
        <v>72</v>
      </c>
      <c r="AY112" s="215" t="s">
        <v>180</v>
      </c>
    </row>
    <row r="113" spans="2:51" s="12" customFormat="1" ht="13.5">
      <c r="B113" s="216"/>
      <c r="C113" s="217"/>
      <c r="D113" s="206" t="s">
        <v>189</v>
      </c>
      <c r="E113" s="218" t="s">
        <v>23</v>
      </c>
      <c r="F113" s="219" t="s">
        <v>199</v>
      </c>
      <c r="G113" s="217"/>
      <c r="H113" s="220">
        <v>287</v>
      </c>
      <c r="I113" s="221"/>
      <c r="J113" s="217"/>
      <c r="K113" s="217"/>
      <c r="L113" s="222"/>
      <c r="M113" s="223"/>
      <c r="N113" s="224"/>
      <c r="O113" s="224"/>
      <c r="P113" s="224"/>
      <c r="Q113" s="224"/>
      <c r="R113" s="224"/>
      <c r="S113" s="224"/>
      <c r="T113" s="225"/>
      <c r="AT113" s="226" t="s">
        <v>189</v>
      </c>
      <c r="AU113" s="226" t="s">
        <v>81</v>
      </c>
      <c r="AV113" s="12" t="s">
        <v>187</v>
      </c>
      <c r="AW113" s="12" t="s">
        <v>36</v>
      </c>
      <c r="AX113" s="12" t="s">
        <v>79</v>
      </c>
      <c r="AY113" s="226" t="s">
        <v>180</v>
      </c>
    </row>
    <row r="114" spans="2:65" s="1" customFormat="1" ht="16.5" customHeight="1">
      <c r="B114" s="41"/>
      <c r="C114" s="192" t="s">
        <v>187</v>
      </c>
      <c r="D114" s="192" t="s">
        <v>182</v>
      </c>
      <c r="E114" s="193" t="s">
        <v>200</v>
      </c>
      <c r="F114" s="194" t="s">
        <v>201</v>
      </c>
      <c r="G114" s="195" t="s">
        <v>185</v>
      </c>
      <c r="H114" s="196">
        <v>287</v>
      </c>
      <c r="I114" s="197"/>
      <c r="J114" s="198">
        <f>ROUND(I114*H114,2)</f>
        <v>0</v>
      </c>
      <c r="K114" s="194" t="s">
        <v>186</v>
      </c>
      <c r="L114" s="61"/>
      <c r="M114" s="199" t="s">
        <v>23</v>
      </c>
      <c r="N114" s="200" t="s">
        <v>43</v>
      </c>
      <c r="O114" s="42"/>
      <c r="P114" s="201">
        <f>O114*H114</f>
        <v>0</v>
      </c>
      <c r="Q114" s="201">
        <v>0</v>
      </c>
      <c r="R114" s="201">
        <f>Q114*H114</f>
        <v>0</v>
      </c>
      <c r="S114" s="201">
        <v>0.33</v>
      </c>
      <c r="T114" s="202">
        <f>S114*H114</f>
        <v>94.71000000000001</v>
      </c>
      <c r="AR114" s="24" t="s">
        <v>187</v>
      </c>
      <c r="AT114" s="24" t="s">
        <v>182</v>
      </c>
      <c r="AU114" s="24" t="s">
        <v>81</v>
      </c>
      <c r="AY114" s="24" t="s">
        <v>180</v>
      </c>
      <c r="BE114" s="203">
        <f>IF(N114="základní",J114,0)</f>
        <v>0</v>
      </c>
      <c r="BF114" s="203">
        <f>IF(N114="snížená",J114,0)</f>
        <v>0</v>
      </c>
      <c r="BG114" s="203">
        <f>IF(N114="zákl. přenesená",J114,0)</f>
        <v>0</v>
      </c>
      <c r="BH114" s="203">
        <f>IF(N114="sníž. přenesená",J114,0)</f>
        <v>0</v>
      </c>
      <c r="BI114" s="203">
        <f>IF(N114="nulová",J114,0)</f>
        <v>0</v>
      </c>
      <c r="BJ114" s="24" t="s">
        <v>79</v>
      </c>
      <c r="BK114" s="203">
        <f>ROUND(I114*H114,2)</f>
        <v>0</v>
      </c>
      <c r="BL114" s="24" t="s">
        <v>187</v>
      </c>
      <c r="BM114" s="24" t="s">
        <v>202</v>
      </c>
    </row>
    <row r="115" spans="2:51" s="11" customFormat="1" ht="13.5">
      <c r="B115" s="204"/>
      <c r="C115" s="205"/>
      <c r="D115" s="206" t="s">
        <v>189</v>
      </c>
      <c r="E115" s="207" t="s">
        <v>23</v>
      </c>
      <c r="F115" s="208" t="s">
        <v>190</v>
      </c>
      <c r="G115" s="205"/>
      <c r="H115" s="209">
        <v>96</v>
      </c>
      <c r="I115" s="210"/>
      <c r="J115" s="205"/>
      <c r="K115" s="205"/>
      <c r="L115" s="211"/>
      <c r="M115" s="212"/>
      <c r="N115" s="213"/>
      <c r="O115" s="213"/>
      <c r="P115" s="213"/>
      <c r="Q115" s="213"/>
      <c r="R115" s="213"/>
      <c r="S115" s="213"/>
      <c r="T115" s="214"/>
      <c r="AT115" s="215" t="s">
        <v>189</v>
      </c>
      <c r="AU115" s="215" t="s">
        <v>81</v>
      </c>
      <c r="AV115" s="11" t="s">
        <v>81</v>
      </c>
      <c r="AW115" s="11" t="s">
        <v>36</v>
      </c>
      <c r="AX115" s="11" t="s">
        <v>72</v>
      </c>
      <c r="AY115" s="215" t="s">
        <v>180</v>
      </c>
    </row>
    <row r="116" spans="2:51" s="11" customFormat="1" ht="13.5">
      <c r="B116" s="204"/>
      <c r="C116" s="205"/>
      <c r="D116" s="206" t="s">
        <v>189</v>
      </c>
      <c r="E116" s="207" t="s">
        <v>23</v>
      </c>
      <c r="F116" s="208" t="s">
        <v>194</v>
      </c>
      <c r="G116" s="205"/>
      <c r="H116" s="209">
        <v>191</v>
      </c>
      <c r="I116" s="210"/>
      <c r="J116" s="205"/>
      <c r="K116" s="205"/>
      <c r="L116" s="211"/>
      <c r="M116" s="212"/>
      <c r="N116" s="213"/>
      <c r="O116" s="213"/>
      <c r="P116" s="213"/>
      <c r="Q116" s="213"/>
      <c r="R116" s="213"/>
      <c r="S116" s="213"/>
      <c r="T116" s="214"/>
      <c r="AT116" s="215" t="s">
        <v>189</v>
      </c>
      <c r="AU116" s="215" t="s">
        <v>81</v>
      </c>
      <c r="AV116" s="11" t="s">
        <v>81</v>
      </c>
      <c r="AW116" s="11" t="s">
        <v>36</v>
      </c>
      <c r="AX116" s="11" t="s">
        <v>72</v>
      </c>
      <c r="AY116" s="215" t="s">
        <v>180</v>
      </c>
    </row>
    <row r="117" spans="2:51" s="12" customFormat="1" ht="13.5">
      <c r="B117" s="216"/>
      <c r="C117" s="217"/>
      <c r="D117" s="206" t="s">
        <v>189</v>
      </c>
      <c r="E117" s="218" t="s">
        <v>23</v>
      </c>
      <c r="F117" s="219" t="s">
        <v>199</v>
      </c>
      <c r="G117" s="217"/>
      <c r="H117" s="220">
        <v>287</v>
      </c>
      <c r="I117" s="221"/>
      <c r="J117" s="217"/>
      <c r="K117" s="217"/>
      <c r="L117" s="222"/>
      <c r="M117" s="223"/>
      <c r="N117" s="224"/>
      <c r="O117" s="224"/>
      <c r="P117" s="224"/>
      <c r="Q117" s="224"/>
      <c r="R117" s="224"/>
      <c r="S117" s="224"/>
      <c r="T117" s="225"/>
      <c r="AT117" s="226" t="s">
        <v>189</v>
      </c>
      <c r="AU117" s="226" t="s">
        <v>81</v>
      </c>
      <c r="AV117" s="12" t="s">
        <v>187</v>
      </c>
      <c r="AW117" s="12" t="s">
        <v>36</v>
      </c>
      <c r="AX117" s="12" t="s">
        <v>79</v>
      </c>
      <c r="AY117" s="226" t="s">
        <v>180</v>
      </c>
    </row>
    <row r="118" spans="2:65" s="1" customFormat="1" ht="16.5" customHeight="1">
      <c r="B118" s="41"/>
      <c r="C118" s="192" t="s">
        <v>203</v>
      </c>
      <c r="D118" s="192" t="s">
        <v>182</v>
      </c>
      <c r="E118" s="193" t="s">
        <v>204</v>
      </c>
      <c r="F118" s="194" t="s">
        <v>205</v>
      </c>
      <c r="G118" s="195" t="s">
        <v>185</v>
      </c>
      <c r="H118" s="196">
        <v>287</v>
      </c>
      <c r="I118" s="197"/>
      <c r="J118" s="198">
        <f>ROUND(I118*H118,2)</f>
        <v>0</v>
      </c>
      <c r="K118" s="194" t="s">
        <v>186</v>
      </c>
      <c r="L118" s="61"/>
      <c r="M118" s="199" t="s">
        <v>23</v>
      </c>
      <c r="N118" s="200" t="s">
        <v>43</v>
      </c>
      <c r="O118" s="42"/>
      <c r="P118" s="201">
        <f>O118*H118</f>
        <v>0</v>
      </c>
      <c r="Q118" s="201">
        <v>0</v>
      </c>
      <c r="R118" s="201">
        <f>Q118*H118</f>
        <v>0</v>
      </c>
      <c r="S118" s="201">
        <v>0.29</v>
      </c>
      <c r="T118" s="202">
        <f>S118*H118</f>
        <v>83.22999999999999</v>
      </c>
      <c r="AR118" s="24" t="s">
        <v>187</v>
      </c>
      <c r="AT118" s="24" t="s">
        <v>182</v>
      </c>
      <c r="AU118" s="24" t="s">
        <v>81</v>
      </c>
      <c r="AY118" s="24" t="s">
        <v>180</v>
      </c>
      <c r="BE118" s="203">
        <f>IF(N118="základní",J118,0)</f>
        <v>0</v>
      </c>
      <c r="BF118" s="203">
        <f>IF(N118="snížená",J118,0)</f>
        <v>0</v>
      </c>
      <c r="BG118" s="203">
        <f>IF(N118="zákl. přenesená",J118,0)</f>
        <v>0</v>
      </c>
      <c r="BH118" s="203">
        <f>IF(N118="sníž. přenesená",J118,0)</f>
        <v>0</v>
      </c>
      <c r="BI118" s="203">
        <f>IF(N118="nulová",J118,0)</f>
        <v>0</v>
      </c>
      <c r="BJ118" s="24" t="s">
        <v>79</v>
      </c>
      <c r="BK118" s="203">
        <f>ROUND(I118*H118,2)</f>
        <v>0</v>
      </c>
      <c r="BL118" s="24" t="s">
        <v>187</v>
      </c>
      <c r="BM118" s="24" t="s">
        <v>206</v>
      </c>
    </row>
    <row r="119" spans="2:51" s="11" customFormat="1" ht="13.5">
      <c r="B119" s="204"/>
      <c r="C119" s="205"/>
      <c r="D119" s="206" t="s">
        <v>189</v>
      </c>
      <c r="E119" s="207" t="s">
        <v>23</v>
      </c>
      <c r="F119" s="208" t="s">
        <v>190</v>
      </c>
      <c r="G119" s="205"/>
      <c r="H119" s="209">
        <v>96</v>
      </c>
      <c r="I119" s="210"/>
      <c r="J119" s="205"/>
      <c r="K119" s="205"/>
      <c r="L119" s="211"/>
      <c r="M119" s="212"/>
      <c r="N119" s="213"/>
      <c r="O119" s="213"/>
      <c r="P119" s="213"/>
      <c r="Q119" s="213"/>
      <c r="R119" s="213"/>
      <c r="S119" s="213"/>
      <c r="T119" s="214"/>
      <c r="AT119" s="215" t="s">
        <v>189</v>
      </c>
      <c r="AU119" s="215" t="s">
        <v>81</v>
      </c>
      <c r="AV119" s="11" t="s">
        <v>81</v>
      </c>
      <c r="AW119" s="11" t="s">
        <v>36</v>
      </c>
      <c r="AX119" s="11" t="s">
        <v>72</v>
      </c>
      <c r="AY119" s="215" t="s">
        <v>180</v>
      </c>
    </row>
    <row r="120" spans="2:51" s="11" customFormat="1" ht="13.5">
      <c r="B120" s="204"/>
      <c r="C120" s="205"/>
      <c r="D120" s="206" t="s">
        <v>189</v>
      </c>
      <c r="E120" s="207" t="s">
        <v>23</v>
      </c>
      <c r="F120" s="208" t="s">
        <v>194</v>
      </c>
      <c r="G120" s="205"/>
      <c r="H120" s="209">
        <v>191</v>
      </c>
      <c r="I120" s="210"/>
      <c r="J120" s="205"/>
      <c r="K120" s="205"/>
      <c r="L120" s="211"/>
      <c r="M120" s="212"/>
      <c r="N120" s="213"/>
      <c r="O120" s="213"/>
      <c r="P120" s="213"/>
      <c r="Q120" s="213"/>
      <c r="R120" s="213"/>
      <c r="S120" s="213"/>
      <c r="T120" s="214"/>
      <c r="AT120" s="215" t="s">
        <v>189</v>
      </c>
      <c r="AU120" s="215" t="s">
        <v>81</v>
      </c>
      <c r="AV120" s="11" t="s">
        <v>81</v>
      </c>
      <c r="AW120" s="11" t="s">
        <v>36</v>
      </c>
      <c r="AX120" s="11" t="s">
        <v>72</v>
      </c>
      <c r="AY120" s="215" t="s">
        <v>180</v>
      </c>
    </row>
    <row r="121" spans="2:51" s="12" customFormat="1" ht="13.5">
      <c r="B121" s="216"/>
      <c r="C121" s="217"/>
      <c r="D121" s="206" t="s">
        <v>189</v>
      </c>
      <c r="E121" s="218" t="s">
        <v>23</v>
      </c>
      <c r="F121" s="219" t="s">
        <v>199</v>
      </c>
      <c r="G121" s="217"/>
      <c r="H121" s="220">
        <v>287</v>
      </c>
      <c r="I121" s="221"/>
      <c r="J121" s="217"/>
      <c r="K121" s="217"/>
      <c r="L121" s="222"/>
      <c r="M121" s="223"/>
      <c r="N121" s="224"/>
      <c r="O121" s="224"/>
      <c r="P121" s="224"/>
      <c r="Q121" s="224"/>
      <c r="R121" s="224"/>
      <c r="S121" s="224"/>
      <c r="T121" s="225"/>
      <c r="AT121" s="226" t="s">
        <v>189</v>
      </c>
      <c r="AU121" s="226" t="s">
        <v>81</v>
      </c>
      <c r="AV121" s="12" t="s">
        <v>187</v>
      </c>
      <c r="AW121" s="12" t="s">
        <v>36</v>
      </c>
      <c r="AX121" s="12" t="s">
        <v>79</v>
      </c>
      <c r="AY121" s="226" t="s">
        <v>180</v>
      </c>
    </row>
    <row r="122" spans="2:65" s="1" customFormat="1" ht="25.5" customHeight="1">
      <c r="B122" s="41"/>
      <c r="C122" s="192" t="s">
        <v>207</v>
      </c>
      <c r="D122" s="192" t="s">
        <v>182</v>
      </c>
      <c r="E122" s="193" t="s">
        <v>208</v>
      </c>
      <c r="F122" s="194" t="s">
        <v>209</v>
      </c>
      <c r="G122" s="195" t="s">
        <v>185</v>
      </c>
      <c r="H122" s="196">
        <v>297.4</v>
      </c>
      <c r="I122" s="197"/>
      <c r="J122" s="198">
        <f>ROUND(I122*H122,2)</f>
        <v>0</v>
      </c>
      <c r="K122" s="194" t="s">
        <v>186</v>
      </c>
      <c r="L122" s="61"/>
      <c r="M122" s="199" t="s">
        <v>23</v>
      </c>
      <c r="N122" s="200" t="s">
        <v>43</v>
      </c>
      <c r="O122" s="42"/>
      <c r="P122" s="201">
        <f>O122*H122</f>
        <v>0</v>
      </c>
      <c r="Q122" s="201">
        <v>0</v>
      </c>
      <c r="R122" s="201">
        <f>Q122*H122</f>
        <v>0</v>
      </c>
      <c r="S122" s="201">
        <v>0.33</v>
      </c>
      <c r="T122" s="202">
        <f>S122*H122</f>
        <v>98.142</v>
      </c>
      <c r="AR122" s="24" t="s">
        <v>187</v>
      </c>
      <c r="AT122" s="24" t="s">
        <v>182</v>
      </c>
      <c r="AU122" s="24" t="s">
        <v>81</v>
      </c>
      <c r="AY122" s="24" t="s">
        <v>180</v>
      </c>
      <c r="BE122" s="203">
        <f>IF(N122="základní",J122,0)</f>
        <v>0</v>
      </c>
      <c r="BF122" s="203">
        <f>IF(N122="snížená",J122,0)</f>
        <v>0</v>
      </c>
      <c r="BG122" s="203">
        <f>IF(N122="zákl. přenesená",J122,0)</f>
        <v>0</v>
      </c>
      <c r="BH122" s="203">
        <f>IF(N122="sníž. přenesená",J122,0)</f>
        <v>0</v>
      </c>
      <c r="BI122" s="203">
        <f>IF(N122="nulová",J122,0)</f>
        <v>0</v>
      </c>
      <c r="BJ122" s="24" t="s">
        <v>79</v>
      </c>
      <c r="BK122" s="203">
        <f>ROUND(I122*H122,2)</f>
        <v>0</v>
      </c>
      <c r="BL122" s="24" t="s">
        <v>187</v>
      </c>
      <c r="BM122" s="24" t="s">
        <v>210</v>
      </c>
    </row>
    <row r="123" spans="2:51" s="11" customFormat="1" ht="13.5">
      <c r="B123" s="204"/>
      <c r="C123" s="205"/>
      <c r="D123" s="206" t="s">
        <v>189</v>
      </c>
      <c r="E123" s="207" t="s">
        <v>23</v>
      </c>
      <c r="F123" s="208" t="s">
        <v>190</v>
      </c>
      <c r="G123" s="205"/>
      <c r="H123" s="209">
        <v>96</v>
      </c>
      <c r="I123" s="210"/>
      <c r="J123" s="205"/>
      <c r="K123" s="205"/>
      <c r="L123" s="211"/>
      <c r="M123" s="212"/>
      <c r="N123" s="213"/>
      <c r="O123" s="213"/>
      <c r="P123" s="213"/>
      <c r="Q123" s="213"/>
      <c r="R123" s="213"/>
      <c r="S123" s="213"/>
      <c r="T123" s="214"/>
      <c r="AT123" s="215" t="s">
        <v>189</v>
      </c>
      <c r="AU123" s="215" t="s">
        <v>81</v>
      </c>
      <c r="AV123" s="11" t="s">
        <v>81</v>
      </c>
      <c r="AW123" s="11" t="s">
        <v>36</v>
      </c>
      <c r="AX123" s="11" t="s">
        <v>72</v>
      </c>
      <c r="AY123" s="215" t="s">
        <v>180</v>
      </c>
    </row>
    <row r="124" spans="2:51" s="11" customFormat="1" ht="13.5">
      <c r="B124" s="204"/>
      <c r="C124" s="205"/>
      <c r="D124" s="206" t="s">
        <v>189</v>
      </c>
      <c r="E124" s="207" t="s">
        <v>23</v>
      </c>
      <c r="F124" s="208" t="s">
        <v>194</v>
      </c>
      <c r="G124" s="205"/>
      <c r="H124" s="209">
        <v>191</v>
      </c>
      <c r="I124" s="210"/>
      <c r="J124" s="205"/>
      <c r="K124" s="205"/>
      <c r="L124" s="211"/>
      <c r="M124" s="212"/>
      <c r="N124" s="213"/>
      <c r="O124" s="213"/>
      <c r="P124" s="213"/>
      <c r="Q124" s="213"/>
      <c r="R124" s="213"/>
      <c r="S124" s="213"/>
      <c r="T124" s="214"/>
      <c r="AT124" s="215" t="s">
        <v>189</v>
      </c>
      <c r="AU124" s="215" t="s">
        <v>81</v>
      </c>
      <c r="AV124" s="11" t="s">
        <v>81</v>
      </c>
      <c r="AW124" s="11" t="s">
        <v>36</v>
      </c>
      <c r="AX124" s="11" t="s">
        <v>72</v>
      </c>
      <c r="AY124" s="215" t="s">
        <v>180</v>
      </c>
    </row>
    <row r="125" spans="2:51" s="11" customFormat="1" ht="13.5">
      <c r="B125" s="204"/>
      <c r="C125" s="205"/>
      <c r="D125" s="206" t="s">
        <v>189</v>
      </c>
      <c r="E125" s="207" t="s">
        <v>23</v>
      </c>
      <c r="F125" s="208" t="s">
        <v>211</v>
      </c>
      <c r="G125" s="205"/>
      <c r="H125" s="209">
        <v>10.4</v>
      </c>
      <c r="I125" s="210"/>
      <c r="J125" s="205"/>
      <c r="K125" s="205"/>
      <c r="L125" s="211"/>
      <c r="M125" s="212"/>
      <c r="N125" s="213"/>
      <c r="O125" s="213"/>
      <c r="P125" s="213"/>
      <c r="Q125" s="213"/>
      <c r="R125" s="213"/>
      <c r="S125" s="213"/>
      <c r="T125" s="214"/>
      <c r="AT125" s="215" t="s">
        <v>189</v>
      </c>
      <c r="AU125" s="215" t="s">
        <v>81</v>
      </c>
      <c r="AV125" s="11" t="s">
        <v>81</v>
      </c>
      <c r="AW125" s="11" t="s">
        <v>36</v>
      </c>
      <c r="AX125" s="11" t="s">
        <v>72</v>
      </c>
      <c r="AY125" s="215" t="s">
        <v>180</v>
      </c>
    </row>
    <row r="126" spans="2:51" s="12" customFormat="1" ht="13.5">
      <c r="B126" s="216"/>
      <c r="C126" s="217"/>
      <c r="D126" s="206" t="s">
        <v>189</v>
      </c>
      <c r="E126" s="218" t="s">
        <v>23</v>
      </c>
      <c r="F126" s="219" t="s">
        <v>199</v>
      </c>
      <c r="G126" s="217"/>
      <c r="H126" s="220">
        <v>297.4</v>
      </c>
      <c r="I126" s="221"/>
      <c r="J126" s="217"/>
      <c r="K126" s="217"/>
      <c r="L126" s="222"/>
      <c r="M126" s="223"/>
      <c r="N126" s="224"/>
      <c r="O126" s="224"/>
      <c r="P126" s="224"/>
      <c r="Q126" s="224"/>
      <c r="R126" s="224"/>
      <c r="S126" s="224"/>
      <c r="T126" s="225"/>
      <c r="AT126" s="226" t="s">
        <v>189</v>
      </c>
      <c r="AU126" s="226" t="s">
        <v>81</v>
      </c>
      <c r="AV126" s="12" t="s">
        <v>187</v>
      </c>
      <c r="AW126" s="12" t="s">
        <v>36</v>
      </c>
      <c r="AX126" s="12" t="s">
        <v>79</v>
      </c>
      <c r="AY126" s="226" t="s">
        <v>180</v>
      </c>
    </row>
    <row r="127" spans="2:65" s="1" customFormat="1" ht="16.5" customHeight="1">
      <c r="B127" s="41"/>
      <c r="C127" s="192" t="s">
        <v>212</v>
      </c>
      <c r="D127" s="192" t="s">
        <v>182</v>
      </c>
      <c r="E127" s="193" t="s">
        <v>213</v>
      </c>
      <c r="F127" s="194" t="s">
        <v>214</v>
      </c>
      <c r="G127" s="195" t="s">
        <v>215</v>
      </c>
      <c r="H127" s="196">
        <v>142.2</v>
      </c>
      <c r="I127" s="197"/>
      <c r="J127" s="198">
        <f>ROUND(I127*H127,2)</f>
        <v>0</v>
      </c>
      <c r="K127" s="194" t="s">
        <v>186</v>
      </c>
      <c r="L127" s="61"/>
      <c r="M127" s="199" t="s">
        <v>23</v>
      </c>
      <c r="N127" s="200" t="s">
        <v>43</v>
      </c>
      <c r="O127" s="42"/>
      <c r="P127" s="201">
        <f>O127*H127</f>
        <v>0</v>
      </c>
      <c r="Q127" s="201">
        <v>0</v>
      </c>
      <c r="R127" s="201">
        <f>Q127*H127</f>
        <v>0</v>
      </c>
      <c r="S127" s="201">
        <v>0.205</v>
      </c>
      <c r="T127" s="202">
        <f>S127*H127</f>
        <v>29.150999999999996</v>
      </c>
      <c r="AR127" s="24" t="s">
        <v>187</v>
      </c>
      <c r="AT127" s="24" t="s">
        <v>182</v>
      </c>
      <c r="AU127" s="24" t="s">
        <v>81</v>
      </c>
      <c r="AY127" s="24" t="s">
        <v>180</v>
      </c>
      <c r="BE127" s="203">
        <f>IF(N127="základní",J127,0)</f>
        <v>0</v>
      </c>
      <c r="BF127" s="203">
        <f>IF(N127="snížená",J127,0)</f>
        <v>0</v>
      </c>
      <c r="BG127" s="203">
        <f>IF(N127="zákl. přenesená",J127,0)</f>
        <v>0</v>
      </c>
      <c r="BH127" s="203">
        <f>IF(N127="sníž. přenesená",J127,0)</f>
        <v>0</v>
      </c>
      <c r="BI127" s="203">
        <f>IF(N127="nulová",J127,0)</f>
        <v>0</v>
      </c>
      <c r="BJ127" s="24" t="s">
        <v>79</v>
      </c>
      <c r="BK127" s="203">
        <f>ROUND(I127*H127,2)</f>
        <v>0</v>
      </c>
      <c r="BL127" s="24" t="s">
        <v>187</v>
      </c>
      <c r="BM127" s="24" t="s">
        <v>216</v>
      </c>
    </row>
    <row r="128" spans="2:51" s="11" customFormat="1" ht="13.5">
      <c r="B128" s="204"/>
      <c r="C128" s="205"/>
      <c r="D128" s="206" t="s">
        <v>189</v>
      </c>
      <c r="E128" s="207" t="s">
        <v>23</v>
      </c>
      <c r="F128" s="208" t="s">
        <v>217</v>
      </c>
      <c r="G128" s="205"/>
      <c r="H128" s="209">
        <v>142.2</v>
      </c>
      <c r="I128" s="210"/>
      <c r="J128" s="205"/>
      <c r="K128" s="205"/>
      <c r="L128" s="211"/>
      <c r="M128" s="212"/>
      <c r="N128" s="213"/>
      <c r="O128" s="213"/>
      <c r="P128" s="213"/>
      <c r="Q128" s="213"/>
      <c r="R128" s="213"/>
      <c r="S128" s="213"/>
      <c r="T128" s="214"/>
      <c r="AT128" s="215" t="s">
        <v>189</v>
      </c>
      <c r="AU128" s="215" t="s">
        <v>81</v>
      </c>
      <c r="AV128" s="11" t="s">
        <v>81</v>
      </c>
      <c r="AW128" s="11" t="s">
        <v>36</v>
      </c>
      <c r="AX128" s="11" t="s">
        <v>79</v>
      </c>
      <c r="AY128" s="215" t="s">
        <v>180</v>
      </c>
    </row>
    <row r="129" spans="2:65" s="1" customFormat="1" ht="16.5" customHeight="1">
      <c r="B129" s="41"/>
      <c r="C129" s="192" t="s">
        <v>218</v>
      </c>
      <c r="D129" s="192" t="s">
        <v>182</v>
      </c>
      <c r="E129" s="193" t="s">
        <v>219</v>
      </c>
      <c r="F129" s="194" t="s">
        <v>220</v>
      </c>
      <c r="G129" s="195" t="s">
        <v>221</v>
      </c>
      <c r="H129" s="196">
        <v>66</v>
      </c>
      <c r="I129" s="197"/>
      <c r="J129" s="198">
        <f>ROUND(I129*H129,2)</f>
        <v>0</v>
      </c>
      <c r="K129" s="194" t="s">
        <v>186</v>
      </c>
      <c r="L129" s="61"/>
      <c r="M129" s="199" t="s">
        <v>23</v>
      </c>
      <c r="N129" s="200" t="s">
        <v>43</v>
      </c>
      <c r="O129" s="42"/>
      <c r="P129" s="201">
        <f>O129*H129</f>
        <v>0</v>
      </c>
      <c r="Q129" s="201">
        <v>0</v>
      </c>
      <c r="R129" s="201">
        <f>Q129*H129</f>
        <v>0</v>
      </c>
      <c r="S129" s="201">
        <v>0</v>
      </c>
      <c r="T129" s="202">
        <f>S129*H129</f>
        <v>0</v>
      </c>
      <c r="AR129" s="24" t="s">
        <v>187</v>
      </c>
      <c r="AT129" s="24" t="s">
        <v>182</v>
      </c>
      <c r="AU129" s="24" t="s">
        <v>81</v>
      </c>
      <c r="AY129" s="24" t="s">
        <v>180</v>
      </c>
      <c r="BE129" s="203">
        <f>IF(N129="základní",J129,0)</f>
        <v>0</v>
      </c>
      <c r="BF129" s="203">
        <f>IF(N129="snížená",J129,0)</f>
        <v>0</v>
      </c>
      <c r="BG129" s="203">
        <f>IF(N129="zákl. přenesená",J129,0)</f>
        <v>0</v>
      </c>
      <c r="BH129" s="203">
        <f>IF(N129="sníž. přenesená",J129,0)</f>
        <v>0</v>
      </c>
      <c r="BI129" s="203">
        <f>IF(N129="nulová",J129,0)</f>
        <v>0</v>
      </c>
      <c r="BJ129" s="24" t="s">
        <v>79</v>
      </c>
      <c r="BK129" s="203">
        <f>ROUND(I129*H129,2)</f>
        <v>0</v>
      </c>
      <c r="BL129" s="24" t="s">
        <v>187</v>
      </c>
      <c r="BM129" s="24" t="s">
        <v>222</v>
      </c>
    </row>
    <row r="130" spans="2:51" s="11" customFormat="1" ht="13.5">
      <c r="B130" s="204"/>
      <c r="C130" s="205"/>
      <c r="D130" s="206" t="s">
        <v>189</v>
      </c>
      <c r="E130" s="207" t="s">
        <v>23</v>
      </c>
      <c r="F130" s="208" t="s">
        <v>223</v>
      </c>
      <c r="G130" s="205"/>
      <c r="H130" s="209">
        <v>66</v>
      </c>
      <c r="I130" s="210"/>
      <c r="J130" s="205"/>
      <c r="K130" s="205"/>
      <c r="L130" s="211"/>
      <c r="M130" s="212"/>
      <c r="N130" s="213"/>
      <c r="O130" s="213"/>
      <c r="P130" s="213"/>
      <c r="Q130" s="213"/>
      <c r="R130" s="213"/>
      <c r="S130" s="213"/>
      <c r="T130" s="214"/>
      <c r="AT130" s="215" t="s">
        <v>189</v>
      </c>
      <c r="AU130" s="215" t="s">
        <v>81</v>
      </c>
      <c r="AV130" s="11" t="s">
        <v>81</v>
      </c>
      <c r="AW130" s="11" t="s">
        <v>36</v>
      </c>
      <c r="AX130" s="11" t="s">
        <v>79</v>
      </c>
      <c r="AY130" s="215" t="s">
        <v>180</v>
      </c>
    </row>
    <row r="131" spans="2:65" s="1" customFormat="1" ht="16.5" customHeight="1">
      <c r="B131" s="41"/>
      <c r="C131" s="192" t="s">
        <v>224</v>
      </c>
      <c r="D131" s="192" t="s">
        <v>182</v>
      </c>
      <c r="E131" s="193" t="s">
        <v>225</v>
      </c>
      <c r="F131" s="194" t="s">
        <v>226</v>
      </c>
      <c r="G131" s="195" t="s">
        <v>221</v>
      </c>
      <c r="H131" s="196">
        <v>4.98</v>
      </c>
      <c r="I131" s="197"/>
      <c r="J131" s="198">
        <f>ROUND(I131*H131,2)</f>
        <v>0</v>
      </c>
      <c r="K131" s="194" t="s">
        <v>186</v>
      </c>
      <c r="L131" s="61"/>
      <c r="M131" s="199" t="s">
        <v>23</v>
      </c>
      <c r="N131" s="200" t="s">
        <v>43</v>
      </c>
      <c r="O131" s="42"/>
      <c r="P131" s="201">
        <f>O131*H131</f>
        <v>0</v>
      </c>
      <c r="Q131" s="201">
        <v>0</v>
      </c>
      <c r="R131" s="201">
        <f>Q131*H131</f>
        <v>0</v>
      </c>
      <c r="S131" s="201">
        <v>2</v>
      </c>
      <c r="T131" s="202">
        <f>S131*H131</f>
        <v>9.96</v>
      </c>
      <c r="AR131" s="24" t="s">
        <v>187</v>
      </c>
      <c r="AT131" s="24" t="s">
        <v>182</v>
      </c>
      <c r="AU131" s="24" t="s">
        <v>81</v>
      </c>
      <c r="AY131" s="24" t="s">
        <v>180</v>
      </c>
      <c r="BE131" s="203">
        <f>IF(N131="základní",J131,0)</f>
        <v>0</v>
      </c>
      <c r="BF131" s="203">
        <f>IF(N131="snížená",J131,0)</f>
        <v>0</v>
      </c>
      <c r="BG131" s="203">
        <f>IF(N131="zákl. přenesená",J131,0)</f>
        <v>0</v>
      </c>
      <c r="BH131" s="203">
        <f>IF(N131="sníž. přenesená",J131,0)</f>
        <v>0</v>
      </c>
      <c r="BI131" s="203">
        <f>IF(N131="nulová",J131,0)</f>
        <v>0</v>
      </c>
      <c r="BJ131" s="24" t="s">
        <v>79</v>
      </c>
      <c r="BK131" s="203">
        <f>ROUND(I131*H131,2)</f>
        <v>0</v>
      </c>
      <c r="BL131" s="24" t="s">
        <v>187</v>
      </c>
      <c r="BM131" s="24" t="s">
        <v>227</v>
      </c>
    </row>
    <row r="132" spans="2:51" s="11" customFormat="1" ht="13.5">
      <c r="B132" s="204"/>
      <c r="C132" s="205"/>
      <c r="D132" s="206" t="s">
        <v>189</v>
      </c>
      <c r="E132" s="207" t="s">
        <v>23</v>
      </c>
      <c r="F132" s="208" t="s">
        <v>228</v>
      </c>
      <c r="G132" s="205"/>
      <c r="H132" s="209">
        <v>2.08</v>
      </c>
      <c r="I132" s="210"/>
      <c r="J132" s="205"/>
      <c r="K132" s="205"/>
      <c r="L132" s="211"/>
      <c r="M132" s="212"/>
      <c r="N132" s="213"/>
      <c r="O132" s="213"/>
      <c r="P132" s="213"/>
      <c r="Q132" s="213"/>
      <c r="R132" s="213"/>
      <c r="S132" s="213"/>
      <c r="T132" s="214"/>
      <c r="AT132" s="215" t="s">
        <v>189</v>
      </c>
      <c r="AU132" s="215" t="s">
        <v>81</v>
      </c>
      <c r="AV132" s="11" t="s">
        <v>81</v>
      </c>
      <c r="AW132" s="11" t="s">
        <v>36</v>
      </c>
      <c r="AX132" s="11" t="s">
        <v>72</v>
      </c>
      <c r="AY132" s="215" t="s">
        <v>180</v>
      </c>
    </row>
    <row r="133" spans="2:51" s="11" customFormat="1" ht="13.5">
      <c r="B133" s="204"/>
      <c r="C133" s="205"/>
      <c r="D133" s="206" t="s">
        <v>189</v>
      </c>
      <c r="E133" s="207" t="s">
        <v>23</v>
      </c>
      <c r="F133" s="208" t="s">
        <v>229</v>
      </c>
      <c r="G133" s="205"/>
      <c r="H133" s="209">
        <v>1.95</v>
      </c>
      <c r="I133" s="210"/>
      <c r="J133" s="205"/>
      <c r="K133" s="205"/>
      <c r="L133" s="211"/>
      <c r="M133" s="212"/>
      <c r="N133" s="213"/>
      <c r="O133" s="213"/>
      <c r="P133" s="213"/>
      <c r="Q133" s="213"/>
      <c r="R133" s="213"/>
      <c r="S133" s="213"/>
      <c r="T133" s="214"/>
      <c r="AT133" s="215" t="s">
        <v>189</v>
      </c>
      <c r="AU133" s="215" t="s">
        <v>81</v>
      </c>
      <c r="AV133" s="11" t="s">
        <v>81</v>
      </c>
      <c r="AW133" s="11" t="s">
        <v>36</v>
      </c>
      <c r="AX133" s="11" t="s">
        <v>72</v>
      </c>
      <c r="AY133" s="215" t="s">
        <v>180</v>
      </c>
    </row>
    <row r="134" spans="2:51" s="11" customFormat="1" ht="13.5">
      <c r="B134" s="204"/>
      <c r="C134" s="205"/>
      <c r="D134" s="206" t="s">
        <v>189</v>
      </c>
      <c r="E134" s="207" t="s">
        <v>23</v>
      </c>
      <c r="F134" s="208" t="s">
        <v>230</v>
      </c>
      <c r="G134" s="205"/>
      <c r="H134" s="209">
        <v>0.95</v>
      </c>
      <c r="I134" s="210"/>
      <c r="J134" s="205"/>
      <c r="K134" s="205"/>
      <c r="L134" s="211"/>
      <c r="M134" s="212"/>
      <c r="N134" s="213"/>
      <c r="O134" s="213"/>
      <c r="P134" s="213"/>
      <c r="Q134" s="213"/>
      <c r="R134" s="213"/>
      <c r="S134" s="213"/>
      <c r="T134" s="214"/>
      <c r="AT134" s="215" t="s">
        <v>189</v>
      </c>
      <c r="AU134" s="215" t="s">
        <v>81</v>
      </c>
      <c r="AV134" s="11" t="s">
        <v>81</v>
      </c>
      <c r="AW134" s="11" t="s">
        <v>36</v>
      </c>
      <c r="AX134" s="11" t="s">
        <v>72</v>
      </c>
      <c r="AY134" s="215" t="s">
        <v>180</v>
      </c>
    </row>
    <row r="135" spans="2:51" s="12" customFormat="1" ht="13.5">
      <c r="B135" s="216"/>
      <c r="C135" s="217"/>
      <c r="D135" s="206" t="s">
        <v>189</v>
      </c>
      <c r="E135" s="218" t="s">
        <v>23</v>
      </c>
      <c r="F135" s="219" t="s">
        <v>199</v>
      </c>
      <c r="G135" s="217"/>
      <c r="H135" s="220">
        <v>4.98</v>
      </c>
      <c r="I135" s="221"/>
      <c r="J135" s="217"/>
      <c r="K135" s="217"/>
      <c r="L135" s="222"/>
      <c r="M135" s="223"/>
      <c r="N135" s="224"/>
      <c r="O135" s="224"/>
      <c r="P135" s="224"/>
      <c r="Q135" s="224"/>
      <c r="R135" s="224"/>
      <c r="S135" s="224"/>
      <c r="T135" s="225"/>
      <c r="AT135" s="226" t="s">
        <v>189</v>
      </c>
      <c r="AU135" s="226" t="s">
        <v>81</v>
      </c>
      <c r="AV135" s="12" t="s">
        <v>187</v>
      </c>
      <c r="AW135" s="12" t="s">
        <v>36</v>
      </c>
      <c r="AX135" s="12" t="s">
        <v>79</v>
      </c>
      <c r="AY135" s="226" t="s">
        <v>180</v>
      </c>
    </row>
    <row r="136" spans="2:65" s="1" customFormat="1" ht="25.5" customHeight="1">
      <c r="B136" s="41"/>
      <c r="C136" s="192" t="s">
        <v>231</v>
      </c>
      <c r="D136" s="192" t="s">
        <v>182</v>
      </c>
      <c r="E136" s="193" t="s">
        <v>232</v>
      </c>
      <c r="F136" s="194" t="s">
        <v>233</v>
      </c>
      <c r="G136" s="195" t="s">
        <v>221</v>
      </c>
      <c r="H136" s="196">
        <v>4.98</v>
      </c>
      <c r="I136" s="197"/>
      <c r="J136" s="198">
        <f>ROUND(I136*H136,2)</f>
        <v>0</v>
      </c>
      <c r="K136" s="194" t="s">
        <v>186</v>
      </c>
      <c r="L136" s="61"/>
      <c r="M136" s="199" t="s">
        <v>23</v>
      </c>
      <c r="N136" s="200" t="s">
        <v>43</v>
      </c>
      <c r="O136" s="42"/>
      <c r="P136" s="201">
        <f>O136*H136</f>
        <v>0</v>
      </c>
      <c r="Q136" s="201">
        <v>0</v>
      </c>
      <c r="R136" s="201">
        <f>Q136*H136</f>
        <v>0</v>
      </c>
      <c r="S136" s="201">
        <v>2</v>
      </c>
      <c r="T136" s="202">
        <f>S136*H136</f>
        <v>9.96</v>
      </c>
      <c r="AR136" s="24" t="s">
        <v>187</v>
      </c>
      <c r="AT136" s="24" t="s">
        <v>182</v>
      </c>
      <c r="AU136" s="24" t="s">
        <v>81</v>
      </c>
      <c r="AY136" s="24" t="s">
        <v>180</v>
      </c>
      <c r="BE136" s="203">
        <f>IF(N136="základní",J136,0)</f>
        <v>0</v>
      </c>
      <c r="BF136" s="203">
        <f>IF(N136="snížená",J136,0)</f>
        <v>0</v>
      </c>
      <c r="BG136" s="203">
        <f>IF(N136="zákl. přenesená",J136,0)</f>
        <v>0</v>
      </c>
      <c r="BH136" s="203">
        <f>IF(N136="sníž. přenesená",J136,0)</f>
        <v>0</v>
      </c>
      <c r="BI136" s="203">
        <f>IF(N136="nulová",J136,0)</f>
        <v>0</v>
      </c>
      <c r="BJ136" s="24" t="s">
        <v>79</v>
      </c>
      <c r="BK136" s="203">
        <f>ROUND(I136*H136,2)</f>
        <v>0</v>
      </c>
      <c r="BL136" s="24" t="s">
        <v>187</v>
      </c>
      <c r="BM136" s="24" t="s">
        <v>234</v>
      </c>
    </row>
    <row r="137" spans="2:51" s="11" customFormat="1" ht="13.5">
      <c r="B137" s="204"/>
      <c r="C137" s="205"/>
      <c r="D137" s="206" t="s">
        <v>189</v>
      </c>
      <c r="E137" s="207" t="s">
        <v>23</v>
      </c>
      <c r="F137" s="208" t="s">
        <v>228</v>
      </c>
      <c r="G137" s="205"/>
      <c r="H137" s="209">
        <v>2.08</v>
      </c>
      <c r="I137" s="210"/>
      <c r="J137" s="205"/>
      <c r="K137" s="205"/>
      <c r="L137" s="211"/>
      <c r="M137" s="212"/>
      <c r="N137" s="213"/>
      <c r="O137" s="213"/>
      <c r="P137" s="213"/>
      <c r="Q137" s="213"/>
      <c r="R137" s="213"/>
      <c r="S137" s="213"/>
      <c r="T137" s="214"/>
      <c r="AT137" s="215" t="s">
        <v>189</v>
      </c>
      <c r="AU137" s="215" t="s">
        <v>81</v>
      </c>
      <c r="AV137" s="11" t="s">
        <v>81</v>
      </c>
      <c r="AW137" s="11" t="s">
        <v>36</v>
      </c>
      <c r="AX137" s="11" t="s">
        <v>72</v>
      </c>
      <c r="AY137" s="215" t="s">
        <v>180</v>
      </c>
    </row>
    <row r="138" spans="2:51" s="11" customFormat="1" ht="13.5">
      <c r="B138" s="204"/>
      <c r="C138" s="205"/>
      <c r="D138" s="206" t="s">
        <v>189</v>
      </c>
      <c r="E138" s="207" t="s">
        <v>23</v>
      </c>
      <c r="F138" s="208" t="s">
        <v>229</v>
      </c>
      <c r="G138" s="205"/>
      <c r="H138" s="209">
        <v>1.95</v>
      </c>
      <c r="I138" s="210"/>
      <c r="J138" s="205"/>
      <c r="K138" s="205"/>
      <c r="L138" s="211"/>
      <c r="M138" s="212"/>
      <c r="N138" s="213"/>
      <c r="O138" s="213"/>
      <c r="P138" s="213"/>
      <c r="Q138" s="213"/>
      <c r="R138" s="213"/>
      <c r="S138" s="213"/>
      <c r="T138" s="214"/>
      <c r="AT138" s="215" t="s">
        <v>189</v>
      </c>
      <c r="AU138" s="215" t="s">
        <v>81</v>
      </c>
      <c r="AV138" s="11" t="s">
        <v>81</v>
      </c>
      <c r="AW138" s="11" t="s">
        <v>36</v>
      </c>
      <c r="AX138" s="11" t="s">
        <v>72</v>
      </c>
      <c r="AY138" s="215" t="s">
        <v>180</v>
      </c>
    </row>
    <row r="139" spans="2:51" s="11" customFormat="1" ht="13.5">
      <c r="B139" s="204"/>
      <c r="C139" s="205"/>
      <c r="D139" s="206" t="s">
        <v>189</v>
      </c>
      <c r="E139" s="207" t="s">
        <v>23</v>
      </c>
      <c r="F139" s="208" t="s">
        <v>230</v>
      </c>
      <c r="G139" s="205"/>
      <c r="H139" s="209">
        <v>0.95</v>
      </c>
      <c r="I139" s="210"/>
      <c r="J139" s="205"/>
      <c r="K139" s="205"/>
      <c r="L139" s="211"/>
      <c r="M139" s="212"/>
      <c r="N139" s="213"/>
      <c r="O139" s="213"/>
      <c r="P139" s="213"/>
      <c r="Q139" s="213"/>
      <c r="R139" s="213"/>
      <c r="S139" s="213"/>
      <c r="T139" s="214"/>
      <c r="AT139" s="215" t="s">
        <v>189</v>
      </c>
      <c r="AU139" s="215" t="s">
        <v>81</v>
      </c>
      <c r="AV139" s="11" t="s">
        <v>81</v>
      </c>
      <c r="AW139" s="11" t="s">
        <v>36</v>
      </c>
      <c r="AX139" s="11" t="s">
        <v>72</v>
      </c>
      <c r="AY139" s="215" t="s">
        <v>180</v>
      </c>
    </row>
    <row r="140" spans="2:51" s="12" customFormat="1" ht="13.5">
      <c r="B140" s="216"/>
      <c r="C140" s="217"/>
      <c r="D140" s="206" t="s">
        <v>189</v>
      </c>
      <c r="E140" s="218" t="s">
        <v>23</v>
      </c>
      <c r="F140" s="219" t="s">
        <v>199</v>
      </c>
      <c r="G140" s="217"/>
      <c r="H140" s="220">
        <v>4.98</v>
      </c>
      <c r="I140" s="221"/>
      <c r="J140" s="217"/>
      <c r="K140" s="217"/>
      <c r="L140" s="222"/>
      <c r="M140" s="223"/>
      <c r="N140" s="224"/>
      <c r="O140" s="224"/>
      <c r="P140" s="224"/>
      <c r="Q140" s="224"/>
      <c r="R140" s="224"/>
      <c r="S140" s="224"/>
      <c r="T140" s="225"/>
      <c r="AT140" s="226" t="s">
        <v>189</v>
      </c>
      <c r="AU140" s="226" t="s">
        <v>81</v>
      </c>
      <c r="AV140" s="12" t="s">
        <v>187</v>
      </c>
      <c r="AW140" s="12" t="s">
        <v>36</v>
      </c>
      <c r="AX140" s="12" t="s">
        <v>79</v>
      </c>
      <c r="AY140" s="226" t="s">
        <v>180</v>
      </c>
    </row>
    <row r="141" spans="2:65" s="1" customFormat="1" ht="16.5" customHeight="1">
      <c r="B141" s="41"/>
      <c r="C141" s="192" t="s">
        <v>235</v>
      </c>
      <c r="D141" s="192" t="s">
        <v>182</v>
      </c>
      <c r="E141" s="193" t="s">
        <v>236</v>
      </c>
      <c r="F141" s="194" t="s">
        <v>237</v>
      </c>
      <c r="G141" s="195" t="s">
        <v>221</v>
      </c>
      <c r="H141" s="196">
        <v>249</v>
      </c>
      <c r="I141" s="197"/>
      <c r="J141" s="198">
        <f>ROUND(I141*H141,2)</f>
        <v>0</v>
      </c>
      <c r="K141" s="194" t="s">
        <v>186</v>
      </c>
      <c r="L141" s="61"/>
      <c r="M141" s="199" t="s">
        <v>23</v>
      </c>
      <c r="N141" s="200" t="s">
        <v>43</v>
      </c>
      <c r="O141" s="42"/>
      <c r="P141" s="201">
        <f>O141*H141</f>
        <v>0</v>
      </c>
      <c r="Q141" s="201">
        <v>0</v>
      </c>
      <c r="R141" s="201">
        <f>Q141*H141</f>
        <v>0</v>
      </c>
      <c r="S141" s="201">
        <v>0</v>
      </c>
      <c r="T141" s="202">
        <f>S141*H141</f>
        <v>0</v>
      </c>
      <c r="AR141" s="24" t="s">
        <v>187</v>
      </c>
      <c r="AT141" s="24" t="s">
        <v>182</v>
      </c>
      <c r="AU141" s="24" t="s">
        <v>81</v>
      </c>
      <c r="AY141" s="24" t="s">
        <v>180</v>
      </c>
      <c r="BE141" s="203">
        <f>IF(N141="základní",J141,0)</f>
        <v>0</v>
      </c>
      <c r="BF141" s="203">
        <f>IF(N141="snížená",J141,0)</f>
        <v>0</v>
      </c>
      <c r="BG141" s="203">
        <f>IF(N141="zákl. přenesená",J141,0)</f>
        <v>0</v>
      </c>
      <c r="BH141" s="203">
        <f>IF(N141="sníž. přenesená",J141,0)</f>
        <v>0</v>
      </c>
      <c r="BI141" s="203">
        <f>IF(N141="nulová",J141,0)</f>
        <v>0</v>
      </c>
      <c r="BJ141" s="24" t="s">
        <v>79</v>
      </c>
      <c r="BK141" s="203">
        <f>ROUND(I141*H141,2)</f>
        <v>0</v>
      </c>
      <c r="BL141" s="24" t="s">
        <v>187</v>
      </c>
      <c r="BM141" s="24" t="s">
        <v>238</v>
      </c>
    </row>
    <row r="142" spans="2:51" s="11" customFormat="1" ht="13.5">
      <c r="B142" s="204"/>
      <c r="C142" s="205"/>
      <c r="D142" s="206" t="s">
        <v>189</v>
      </c>
      <c r="E142" s="207" t="s">
        <v>23</v>
      </c>
      <c r="F142" s="208" t="s">
        <v>239</v>
      </c>
      <c r="G142" s="205"/>
      <c r="H142" s="209">
        <v>104</v>
      </c>
      <c r="I142" s="210"/>
      <c r="J142" s="205"/>
      <c r="K142" s="205"/>
      <c r="L142" s="211"/>
      <c r="M142" s="212"/>
      <c r="N142" s="213"/>
      <c r="O142" s="213"/>
      <c r="P142" s="213"/>
      <c r="Q142" s="213"/>
      <c r="R142" s="213"/>
      <c r="S142" s="213"/>
      <c r="T142" s="214"/>
      <c r="AT142" s="215" t="s">
        <v>189</v>
      </c>
      <c r="AU142" s="215" t="s">
        <v>81</v>
      </c>
      <c r="AV142" s="11" t="s">
        <v>81</v>
      </c>
      <c r="AW142" s="11" t="s">
        <v>36</v>
      </c>
      <c r="AX142" s="11" t="s">
        <v>72</v>
      </c>
      <c r="AY142" s="215" t="s">
        <v>180</v>
      </c>
    </row>
    <row r="143" spans="2:51" s="11" customFormat="1" ht="13.5">
      <c r="B143" s="204"/>
      <c r="C143" s="205"/>
      <c r="D143" s="206" t="s">
        <v>189</v>
      </c>
      <c r="E143" s="207" t="s">
        <v>23</v>
      </c>
      <c r="F143" s="208" t="s">
        <v>240</v>
      </c>
      <c r="G143" s="205"/>
      <c r="H143" s="209">
        <v>97.5</v>
      </c>
      <c r="I143" s="210"/>
      <c r="J143" s="205"/>
      <c r="K143" s="205"/>
      <c r="L143" s="211"/>
      <c r="M143" s="212"/>
      <c r="N143" s="213"/>
      <c r="O143" s="213"/>
      <c r="P143" s="213"/>
      <c r="Q143" s="213"/>
      <c r="R143" s="213"/>
      <c r="S143" s="213"/>
      <c r="T143" s="214"/>
      <c r="AT143" s="215" t="s">
        <v>189</v>
      </c>
      <c r="AU143" s="215" t="s">
        <v>81</v>
      </c>
      <c r="AV143" s="11" t="s">
        <v>81</v>
      </c>
      <c r="AW143" s="11" t="s">
        <v>36</v>
      </c>
      <c r="AX143" s="11" t="s">
        <v>72</v>
      </c>
      <c r="AY143" s="215" t="s">
        <v>180</v>
      </c>
    </row>
    <row r="144" spans="2:51" s="11" customFormat="1" ht="13.5">
      <c r="B144" s="204"/>
      <c r="C144" s="205"/>
      <c r="D144" s="206" t="s">
        <v>189</v>
      </c>
      <c r="E144" s="207" t="s">
        <v>23</v>
      </c>
      <c r="F144" s="208" t="s">
        <v>241</v>
      </c>
      <c r="G144" s="205"/>
      <c r="H144" s="209">
        <v>47.5</v>
      </c>
      <c r="I144" s="210"/>
      <c r="J144" s="205"/>
      <c r="K144" s="205"/>
      <c r="L144" s="211"/>
      <c r="M144" s="212"/>
      <c r="N144" s="213"/>
      <c r="O144" s="213"/>
      <c r="P144" s="213"/>
      <c r="Q144" s="213"/>
      <c r="R144" s="213"/>
      <c r="S144" s="213"/>
      <c r="T144" s="214"/>
      <c r="AT144" s="215" t="s">
        <v>189</v>
      </c>
      <c r="AU144" s="215" t="s">
        <v>81</v>
      </c>
      <c r="AV144" s="11" t="s">
        <v>81</v>
      </c>
      <c r="AW144" s="11" t="s">
        <v>36</v>
      </c>
      <c r="AX144" s="11" t="s">
        <v>72</v>
      </c>
      <c r="AY144" s="215" t="s">
        <v>180</v>
      </c>
    </row>
    <row r="145" spans="2:51" s="12" customFormat="1" ht="13.5">
      <c r="B145" s="216"/>
      <c r="C145" s="217"/>
      <c r="D145" s="206" t="s">
        <v>189</v>
      </c>
      <c r="E145" s="218" t="s">
        <v>23</v>
      </c>
      <c r="F145" s="219" t="s">
        <v>199</v>
      </c>
      <c r="G145" s="217"/>
      <c r="H145" s="220">
        <v>249</v>
      </c>
      <c r="I145" s="221"/>
      <c r="J145" s="217"/>
      <c r="K145" s="217"/>
      <c r="L145" s="222"/>
      <c r="M145" s="223"/>
      <c r="N145" s="224"/>
      <c r="O145" s="224"/>
      <c r="P145" s="224"/>
      <c r="Q145" s="224"/>
      <c r="R145" s="224"/>
      <c r="S145" s="224"/>
      <c r="T145" s="225"/>
      <c r="AT145" s="226" t="s">
        <v>189</v>
      </c>
      <c r="AU145" s="226" t="s">
        <v>81</v>
      </c>
      <c r="AV145" s="12" t="s">
        <v>187</v>
      </c>
      <c r="AW145" s="12" t="s">
        <v>36</v>
      </c>
      <c r="AX145" s="12" t="s">
        <v>79</v>
      </c>
      <c r="AY145" s="226" t="s">
        <v>180</v>
      </c>
    </row>
    <row r="146" spans="2:65" s="1" customFormat="1" ht="16.5" customHeight="1">
      <c r="B146" s="41"/>
      <c r="C146" s="192" t="s">
        <v>242</v>
      </c>
      <c r="D146" s="192" t="s">
        <v>182</v>
      </c>
      <c r="E146" s="193" t="s">
        <v>243</v>
      </c>
      <c r="F146" s="194" t="s">
        <v>244</v>
      </c>
      <c r="G146" s="195" t="s">
        <v>221</v>
      </c>
      <c r="H146" s="196">
        <v>249</v>
      </c>
      <c r="I146" s="197"/>
      <c r="J146" s="198">
        <f>ROUND(I146*H146,2)</f>
        <v>0</v>
      </c>
      <c r="K146" s="194" t="s">
        <v>186</v>
      </c>
      <c r="L146" s="61"/>
      <c r="M146" s="199" t="s">
        <v>23</v>
      </c>
      <c r="N146" s="200" t="s">
        <v>43</v>
      </c>
      <c r="O146" s="42"/>
      <c r="P146" s="201">
        <f>O146*H146</f>
        <v>0</v>
      </c>
      <c r="Q146" s="201">
        <v>0</v>
      </c>
      <c r="R146" s="201">
        <f>Q146*H146</f>
        <v>0</v>
      </c>
      <c r="S146" s="201">
        <v>0</v>
      </c>
      <c r="T146" s="202">
        <f>S146*H146</f>
        <v>0</v>
      </c>
      <c r="AR146" s="24" t="s">
        <v>187</v>
      </c>
      <c r="AT146" s="24" t="s">
        <v>182</v>
      </c>
      <c r="AU146" s="24" t="s">
        <v>81</v>
      </c>
      <c r="AY146" s="24" t="s">
        <v>180</v>
      </c>
      <c r="BE146" s="203">
        <f>IF(N146="základní",J146,0)</f>
        <v>0</v>
      </c>
      <c r="BF146" s="203">
        <f>IF(N146="snížená",J146,0)</f>
        <v>0</v>
      </c>
      <c r="BG146" s="203">
        <f>IF(N146="zákl. přenesená",J146,0)</f>
        <v>0</v>
      </c>
      <c r="BH146" s="203">
        <f>IF(N146="sníž. přenesená",J146,0)</f>
        <v>0</v>
      </c>
      <c r="BI146" s="203">
        <f>IF(N146="nulová",J146,0)</f>
        <v>0</v>
      </c>
      <c r="BJ146" s="24" t="s">
        <v>79</v>
      </c>
      <c r="BK146" s="203">
        <f>ROUND(I146*H146,2)</f>
        <v>0</v>
      </c>
      <c r="BL146" s="24" t="s">
        <v>187</v>
      </c>
      <c r="BM146" s="24" t="s">
        <v>245</v>
      </c>
    </row>
    <row r="147" spans="2:65" s="1" customFormat="1" ht="16.5" customHeight="1">
      <c r="B147" s="41"/>
      <c r="C147" s="192" t="s">
        <v>246</v>
      </c>
      <c r="D147" s="192" t="s">
        <v>182</v>
      </c>
      <c r="E147" s="193" t="s">
        <v>247</v>
      </c>
      <c r="F147" s="194" t="s">
        <v>248</v>
      </c>
      <c r="G147" s="195" t="s">
        <v>221</v>
      </c>
      <c r="H147" s="196">
        <v>239.04</v>
      </c>
      <c r="I147" s="197"/>
      <c r="J147" s="198">
        <f>ROUND(I147*H147,2)</f>
        <v>0</v>
      </c>
      <c r="K147" s="194" t="s">
        <v>186</v>
      </c>
      <c r="L147" s="61"/>
      <c r="M147" s="199" t="s">
        <v>23</v>
      </c>
      <c r="N147" s="200" t="s">
        <v>43</v>
      </c>
      <c r="O147" s="42"/>
      <c r="P147" s="201">
        <f>O147*H147</f>
        <v>0</v>
      </c>
      <c r="Q147" s="201">
        <v>0</v>
      </c>
      <c r="R147" s="201">
        <f>Q147*H147</f>
        <v>0</v>
      </c>
      <c r="S147" s="201">
        <v>0</v>
      </c>
      <c r="T147" s="202">
        <f>S147*H147</f>
        <v>0</v>
      </c>
      <c r="AR147" s="24" t="s">
        <v>187</v>
      </c>
      <c r="AT147" s="24" t="s">
        <v>182</v>
      </c>
      <c r="AU147" s="24" t="s">
        <v>81</v>
      </c>
      <c r="AY147" s="24" t="s">
        <v>180</v>
      </c>
      <c r="BE147" s="203">
        <f>IF(N147="základní",J147,0)</f>
        <v>0</v>
      </c>
      <c r="BF147" s="203">
        <f>IF(N147="snížená",J147,0)</f>
        <v>0</v>
      </c>
      <c r="BG147" s="203">
        <f>IF(N147="zákl. přenesená",J147,0)</f>
        <v>0</v>
      </c>
      <c r="BH147" s="203">
        <f>IF(N147="sníž. přenesená",J147,0)</f>
        <v>0</v>
      </c>
      <c r="BI147" s="203">
        <f>IF(N147="nulová",J147,0)</f>
        <v>0</v>
      </c>
      <c r="BJ147" s="24" t="s">
        <v>79</v>
      </c>
      <c r="BK147" s="203">
        <f>ROUND(I147*H147,2)</f>
        <v>0</v>
      </c>
      <c r="BL147" s="24" t="s">
        <v>187</v>
      </c>
      <c r="BM147" s="24" t="s">
        <v>249</v>
      </c>
    </row>
    <row r="148" spans="2:51" s="11" customFormat="1" ht="13.5">
      <c r="B148" s="204"/>
      <c r="C148" s="205"/>
      <c r="D148" s="206" t="s">
        <v>189</v>
      </c>
      <c r="E148" s="207" t="s">
        <v>23</v>
      </c>
      <c r="F148" s="208" t="s">
        <v>250</v>
      </c>
      <c r="G148" s="205"/>
      <c r="H148" s="209">
        <v>99.84</v>
      </c>
      <c r="I148" s="210"/>
      <c r="J148" s="205"/>
      <c r="K148" s="205"/>
      <c r="L148" s="211"/>
      <c r="M148" s="212"/>
      <c r="N148" s="213"/>
      <c r="O148" s="213"/>
      <c r="P148" s="213"/>
      <c r="Q148" s="213"/>
      <c r="R148" s="213"/>
      <c r="S148" s="213"/>
      <c r="T148" s="214"/>
      <c r="AT148" s="215" t="s">
        <v>189</v>
      </c>
      <c r="AU148" s="215" t="s">
        <v>81</v>
      </c>
      <c r="AV148" s="11" t="s">
        <v>81</v>
      </c>
      <c r="AW148" s="11" t="s">
        <v>36</v>
      </c>
      <c r="AX148" s="11" t="s">
        <v>72</v>
      </c>
      <c r="AY148" s="215" t="s">
        <v>180</v>
      </c>
    </row>
    <row r="149" spans="2:51" s="11" customFormat="1" ht="13.5">
      <c r="B149" s="204"/>
      <c r="C149" s="205"/>
      <c r="D149" s="206" t="s">
        <v>189</v>
      </c>
      <c r="E149" s="207" t="s">
        <v>23</v>
      </c>
      <c r="F149" s="208" t="s">
        <v>251</v>
      </c>
      <c r="G149" s="205"/>
      <c r="H149" s="209">
        <v>93.6</v>
      </c>
      <c r="I149" s="210"/>
      <c r="J149" s="205"/>
      <c r="K149" s="205"/>
      <c r="L149" s="211"/>
      <c r="M149" s="212"/>
      <c r="N149" s="213"/>
      <c r="O149" s="213"/>
      <c r="P149" s="213"/>
      <c r="Q149" s="213"/>
      <c r="R149" s="213"/>
      <c r="S149" s="213"/>
      <c r="T149" s="214"/>
      <c r="AT149" s="215" t="s">
        <v>189</v>
      </c>
      <c r="AU149" s="215" t="s">
        <v>81</v>
      </c>
      <c r="AV149" s="11" t="s">
        <v>81</v>
      </c>
      <c r="AW149" s="11" t="s">
        <v>36</v>
      </c>
      <c r="AX149" s="11" t="s">
        <v>72</v>
      </c>
      <c r="AY149" s="215" t="s">
        <v>180</v>
      </c>
    </row>
    <row r="150" spans="2:51" s="11" customFormat="1" ht="13.5">
      <c r="B150" s="204"/>
      <c r="C150" s="205"/>
      <c r="D150" s="206" t="s">
        <v>189</v>
      </c>
      <c r="E150" s="207" t="s">
        <v>23</v>
      </c>
      <c r="F150" s="208" t="s">
        <v>252</v>
      </c>
      <c r="G150" s="205"/>
      <c r="H150" s="209">
        <v>45.6</v>
      </c>
      <c r="I150" s="210"/>
      <c r="J150" s="205"/>
      <c r="K150" s="205"/>
      <c r="L150" s="211"/>
      <c r="M150" s="212"/>
      <c r="N150" s="213"/>
      <c r="O150" s="213"/>
      <c r="P150" s="213"/>
      <c r="Q150" s="213"/>
      <c r="R150" s="213"/>
      <c r="S150" s="213"/>
      <c r="T150" s="214"/>
      <c r="AT150" s="215" t="s">
        <v>189</v>
      </c>
      <c r="AU150" s="215" t="s">
        <v>81</v>
      </c>
      <c r="AV150" s="11" t="s">
        <v>81</v>
      </c>
      <c r="AW150" s="11" t="s">
        <v>36</v>
      </c>
      <c r="AX150" s="11" t="s">
        <v>72</v>
      </c>
      <c r="AY150" s="215" t="s">
        <v>180</v>
      </c>
    </row>
    <row r="151" spans="2:51" s="12" customFormat="1" ht="13.5">
      <c r="B151" s="216"/>
      <c r="C151" s="217"/>
      <c r="D151" s="206" t="s">
        <v>189</v>
      </c>
      <c r="E151" s="218" t="s">
        <v>23</v>
      </c>
      <c r="F151" s="219" t="s">
        <v>199</v>
      </c>
      <c r="G151" s="217"/>
      <c r="H151" s="220">
        <v>239.04</v>
      </c>
      <c r="I151" s="221"/>
      <c r="J151" s="217"/>
      <c r="K151" s="217"/>
      <c r="L151" s="222"/>
      <c r="M151" s="223"/>
      <c r="N151" s="224"/>
      <c r="O151" s="224"/>
      <c r="P151" s="224"/>
      <c r="Q151" s="224"/>
      <c r="R151" s="224"/>
      <c r="S151" s="224"/>
      <c r="T151" s="225"/>
      <c r="AT151" s="226" t="s">
        <v>189</v>
      </c>
      <c r="AU151" s="226" t="s">
        <v>81</v>
      </c>
      <c r="AV151" s="12" t="s">
        <v>187</v>
      </c>
      <c r="AW151" s="12" t="s">
        <v>36</v>
      </c>
      <c r="AX151" s="12" t="s">
        <v>79</v>
      </c>
      <c r="AY151" s="226" t="s">
        <v>180</v>
      </c>
    </row>
    <row r="152" spans="2:65" s="1" customFormat="1" ht="25.5" customHeight="1">
      <c r="B152" s="41"/>
      <c r="C152" s="192" t="s">
        <v>253</v>
      </c>
      <c r="D152" s="192" t="s">
        <v>182</v>
      </c>
      <c r="E152" s="193" t="s">
        <v>254</v>
      </c>
      <c r="F152" s="194" t="s">
        <v>255</v>
      </c>
      <c r="G152" s="195" t="s">
        <v>221</v>
      </c>
      <c r="H152" s="196">
        <v>239.04</v>
      </c>
      <c r="I152" s="197"/>
      <c r="J152" s="198">
        <f>ROUND(I152*H152,2)</f>
        <v>0</v>
      </c>
      <c r="K152" s="194" t="s">
        <v>186</v>
      </c>
      <c r="L152" s="61"/>
      <c r="M152" s="199" t="s">
        <v>23</v>
      </c>
      <c r="N152" s="200" t="s">
        <v>43</v>
      </c>
      <c r="O152" s="42"/>
      <c r="P152" s="201">
        <f>O152*H152</f>
        <v>0</v>
      </c>
      <c r="Q152" s="201">
        <v>0</v>
      </c>
      <c r="R152" s="201">
        <f>Q152*H152</f>
        <v>0</v>
      </c>
      <c r="S152" s="201">
        <v>0</v>
      </c>
      <c r="T152" s="202">
        <f>S152*H152</f>
        <v>0</v>
      </c>
      <c r="AR152" s="24" t="s">
        <v>187</v>
      </c>
      <c r="AT152" s="24" t="s">
        <v>182</v>
      </c>
      <c r="AU152" s="24" t="s">
        <v>81</v>
      </c>
      <c r="AY152" s="24" t="s">
        <v>180</v>
      </c>
      <c r="BE152" s="203">
        <f>IF(N152="základní",J152,0)</f>
        <v>0</v>
      </c>
      <c r="BF152" s="203">
        <f>IF(N152="snížená",J152,0)</f>
        <v>0</v>
      </c>
      <c r="BG152" s="203">
        <f>IF(N152="zákl. přenesená",J152,0)</f>
        <v>0</v>
      </c>
      <c r="BH152" s="203">
        <f>IF(N152="sníž. přenesená",J152,0)</f>
        <v>0</v>
      </c>
      <c r="BI152" s="203">
        <f>IF(N152="nulová",J152,0)</f>
        <v>0</v>
      </c>
      <c r="BJ152" s="24" t="s">
        <v>79</v>
      </c>
      <c r="BK152" s="203">
        <f>ROUND(I152*H152,2)</f>
        <v>0</v>
      </c>
      <c r="BL152" s="24" t="s">
        <v>187</v>
      </c>
      <c r="BM152" s="24" t="s">
        <v>256</v>
      </c>
    </row>
    <row r="153" spans="2:65" s="1" customFormat="1" ht="25.5" customHeight="1">
      <c r="B153" s="41"/>
      <c r="C153" s="192" t="s">
        <v>10</v>
      </c>
      <c r="D153" s="192" t="s">
        <v>182</v>
      </c>
      <c r="E153" s="193" t="s">
        <v>257</v>
      </c>
      <c r="F153" s="194" t="s">
        <v>258</v>
      </c>
      <c r="G153" s="195" t="s">
        <v>221</v>
      </c>
      <c r="H153" s="196">
        <v>86.8</v>
      </c>
      <c r="I153" s="197"/>
      <c r="J153" s="198">
        <f>ROUND(I153*H153,2)</f>
        <v>0</v>
      </c>
      <c r="K153" s="194" t="s">
        <v>259</v>
      </c>
      <c r="L153" s="61"/>
      <c r="M153" s="199" t="s">
        <v>23</v>
      </c>
      <c r="N153" s="200" t="s">
        <v>43</v>
      </c>
      <c r="O153" s="42"/>
      <c r="P153" s="201">
        <f>O153*H153</f>
        <v>0</v>
      </c>
      <c r="Q153" s="201">
        <v>0</v>
      </c>
      <c r="R153" s="201">
        <f>Q153*H153</f>
        <v>0</v>
      </c>
      <c r="S153" s="201">
        <v>0</v>
      </c>
      <c r="T153" s="202">
        <f>S153*H153</f>
        <v>0</v>
      </c>
      <c r="AR153" s="24" t="s">
        <v>187</v>
      </c>
      <c r="AT153" s="24" t="s">
        <v>182</v>
      </c>
      <c r="AU153" s="24" t="s">
        <v>81</v>
      </c>
      <c r="AY153" s="24" t="s">
        <v>180</v>
      </c>
      <c r="BE153" s="203">
        <f>IF(N153="základní",J153,0)</f>
        <v>0</v>
      </c>
      <c r="BF153" s="203">
        <f>IF(N153="snížená",J153,0)</f>
        <v>0</v>
      </c>
      <c r="BG153" s="203">
        <f>IF(N153="zákl. přenesená",J153,0)</f>
        <v>0</v>
      </c>
      <c r="BH153" s="203">
        <f>IF(N153="sníž. přenesená",J153,0)</f>
        <v>0</v>
      </c>
      <c r="BI153" s="203">
        <f>IF(N153="nulová",J153,0)</f>
        <v>0</v>
      </c>
      <c r="BJ153" s="24" t="s">
        <v>79</v>
      </c>
      <c r="BK153" s="203">
        <f>ROUND(I153*H153,2)</f>
        <v>0</v>
      </c>
      <c r="BL153" s="24" t="s">
        <v>187</v>
      </c>
      <c r="BM153" s="24" t="s">
        <v>260</v>
      </c>
    </row>
    <row r="154" spans="2:51" s="11" customFormat="1" ht="13.5">
      <c r="B154" s="204"/>
      <c r="C154" s="205"/>
      <c r="D154" s="206" t="s">
        <v>189</v>
      </c>
      <c r="E154" s="207" t="s">
        <v>23</v>
      </c>
      <c r="F154" s="208" t="s">
        <v>261</v>
      </c>
      <c r="G154" s="205"/>
      <c r="H154" s="209">
        <v>86.8</v>
      </c>
      <c r="I154" s="210"/>
      <c r="J154" s="205"/>
      <c r="K154" s="205"/>
      <c r="L154" s="211"/>
      <c r="M154" s="212"/>
      <c r="N154" s="213"/>
      <c r="O154" s="213"/>
      <c r="P154" s="213"/>
      <c r="Q154" s="213"/>
      <c r="R154" s="213"/>
      <c r="S154" s="213"/>
      <c r="T154" s="214"/>
      <c r="AT154" s="215" t="s">
        <v>189</v>
      </c>
      <c r="AU154" s="215" t="s">
        <v>81</v>
      </c>
      <c r="AV154" s="11" t="s">
        <v>81</v>
      </c>
      <c r="AW154" s="11" t="s">
        <v>36</v>
      </c>
      <c r="AX154" s="11" t="s">
        <v>72</v>
      </c>
      <c r="AY154" s="215" t="s">
        <v>180</v>
      </c>
    </row>
    <row r="155" spans="2:65" s="1" customFormat="1" ht="25.5" customHeight="1">
      <c r="B155" s="41"/>
      <c r="C155" s="192" t="s">
        <v>262</v>
      </c>
      <c r="D155" s="192" t="s">
        <v>182</v>
      </c>
      <c r="E155" s="193" t="s">
        <v>263</v>
      </c>
      <c r="F155" s="194" t="s">
        <v>264</v>
      </c>
      <c r="G155" s="195" t="s">
        <v>221</v>
      </c>
      <c r="H155" s="196">
        <v>86.8</v>
      </c>
      <c r="I155" s="197"/>
      <c r="J155" s="198">
        <f>ROUND(I155*H155,2)</f>
        <v>0</v>
      </c>
      <c r="K155" s="194" t="s">
        <v>259</v>
      </c>
      <c r="L155" s="61"/>
      <c r="M155" s="199" t="s">
        <v>23</v>
      </c>
      <c r="N155" s="200" t="s">
        <v>43</v>
      </c>
      <c r="O155" s="42"/>
      <c r="P155" s="201">
        <f>O155*H155</f>
        <v>0</v>
      </c>
      <c r="Q155" s="201">
        <v>0</v>
      </c>
      <c r="R155" s="201">
        <f>Q155*H155</f>
        <v>0</v>
      </c>
      <c r="S155" s="201">
        <v>0</v>
      </c>
      <c r="T155" s="202">
        <f>S155*H155</f>
        <v>0</v>
      </c>
      <c r="AR155" s="24" t="s">
        <v>187</v>
      </c>
      <c r="AT155" s="24" t="s">
        <v>182</v>
      </c>
      <c r="AU155" s="24" t="s">
        <v>81</v>
      </c>
      <c r="AY155" s="24" t="s">
        <v>180</v>
      </c>
      <c r="BE155" s="203">
        <f>IF(N155="základní",J155,0)</f>
        <v>0</v>
      </c>
      <c r="BF155" s="203">
        <f>IF(N155="snížená",J155,0)</f>
        <v>0</v>
      </c>
      <c r="BG155" s="203">
        <f>IF(N155="zákl. přenesená",J155,0)</f>
        <v>0</v>
      </c>
      <c r="BH155" s="203">
        <f>IF(N155="sníž. přenesená",J155,0)</f>
        <v>0</v>
      </c>
      <c r="BI155" s="203">
        <f>IF(N155="nulová",J155,0)</f>
        <v>0</v>
      </c>
      <c r="BJ155" s="24" t="s">
        <v>79</v>
      </c>
      <c r="BK155" s="203">
        <f>ROUND(I155*H155,2)</f>
        <v>0</v>
      </c>
      <c r="BL155" s="24" t="s">
        <v>187</v>
      </c>
      <c r="BM155" s="24" t="s">
        <v>265</v>
      </c>
    </row>
    <row r="156" spans="2:65" s="1" customFormat="1" ht="16.5" customHeight="1">
      <c r="B156" s="41"/>
      <c r="C156" s="192" t="s">
        <v>266</v>
      </c>
      <c r="D156" s="192" t="s">
        <v>182</v>
      </c>
      <c r="E156" s="193" t="s">
        <v>267</v>
      </c>
      <c r="F156" s="194" t="s">
        <v>268</v>
      </c>
      <c r="G156" s="195" t="s">
        <v>185</v>
      </c>
      <c r="H156" s="196">
        <v>258</v>
      </c>
      <c r="I156" s="197"/>
      <c r="J156" s="198">
        <f>ROUND(I156*H156,2)</f>
        <v>0</v>
      </c>
      <c r="K156" s="194" t="s">
        <v>186</v>
      </c>
      <c r="L156" s="61"/>
      <c r="M156" s="199" t="s">
        <v>23</v>
      </c>
      <c r="N156" s="200" t="s">
        <v>43</v>
      </c>
      <c r="O156" s="42"/>
      <c r="P156" s="201">
        <f>O156*H156</f>
        <v>0</v>
      </c>
      <c r="Q156" s="201">
        <v>0.0007</v>
      </c>
      <c r="R156" s="201">
        <f>Q156*H156</f>
        <v>0.1806</v>
      </c>
      <c r="S156" s="201">
        <v>0</v>
      </c>
      <c r="T156" s="202">
        <f>S156*H156</f>
        <v>0</v>
      </c>
      <c r="AR156" s="24" t="s">
        <v>187</v>
      </c>
      <c r="AT156" s="24" t="s">
        <v>182</v>
      </c>
      <c r="AU156" s="24" t="s">
        <v>81</v>
      </c>
      <c r="AY156" s="24" t="s">
        <v>180</v>
      </c>
      <c r="BE156" s="203">
        <f>IF(N156="základní",J156,0)</f>
        <v>0</v>
      </c>
      <c r="BF156" s="203">
        <f>IF(N156="snížená",J156,0)</f>
        <v>0</v>
      </c>
      <c r="BG156" s="203">
        <f>IF(N156="zákl. přenesená",J156,0)</f>
        <v>0</v>
      </c>
      <c r="BH156" s="203">
        <f>IF(N156="sníž. přenesená",J156,0)</f>
        <v>0</v>
      </c>
      <c r="BI156" s="203">
        <f>IF(N156="nulová",J156,0)</f>
        <v>0</v>
      </c>
      <c r="BJ156" s="24" t="s">
        <v>79</v>
      </c>
      <c r="BK156" s="203">
        <f>ROUND(I156*H156,2)</f>
        <v>0</v>
      </c>
      <c r="BL156" s="24" t="s">
        <v>187</v>
      </c>
      <c r="BM156" s="24" t="s">
        <v>269</v>
      </c>
    </row>
    <row r="157" spans="2:51" s="11" customFormat="1" ht="13.5">
      <c r="B157" s="204"/>
      <c r="C157" s="205"/>
      <c r="D157" s="206" t="s">
        <v>189</v>
      </c>
      <c r="E157" s="207" t="s">
        <v>23</v>
      </c>
      <c r="F157" s="208" t="s">
        <v>270</v>
      </c>
      <c r="G157" s="205"/>
      <c r="H157" s="209">
        <v>258</v>
      </c>
      <c r="I157" s="210"/>
      <c r="J157" s="205"/>
      <c r="K157" s="205"/>
      <c r="L157" s="211"/>
      <c r="M157" s="212"/>
      <c r="N157" s="213"/>
      <c r="O157" s="213"/>
      <c r="P157" s="213"/>
      <c r="Q157" s="213"/>
      <c r="R157" s="213"/>
      <c r="S157" s="213"/>
      <c r="T157" s="214"/>
      <c r="AT157" s="215" t="s">
        <v>189</v>
      </c>
      <c r="AU157" s="215" t="s">
        <v>81</v>
      </c>
      <c r="AV157" s="11" t="s">
        <v>81</v>
      </c>
      <c r="AW157" s="11" t="s">
        <v>36</v>
      </c>
      <c r="AX157" s="11" t="s">
        <v>79</v>
      </c>
      <c r="AY157" s="215" t="s">
        <v>180</v>
      </c>
    </row>
    <row r="158" spans="2:65" s="1" customFormat="1" ht="16.5" customHeight="1">
      <c r="B158" s="41"/>
      <c r="C158" s="192" t="s">
        <v>271</v>
      </c>
      <c r="D158" s="192" t="s">
        <v>182</v>
      </c>
      <c r="E158" s="193" t="s">
        <v>272</v>
      </c>
      <c r="F158" s="194" t="s">
        <v>273</v>
      </c>
      <c r="G158" s="195" t="s">
        <v>185</v>
      </c>
      <c r="H158" s="196">
        <v>258</v>
      </c>
      <c r="I158" s="197"/>
      <c r="J158" s="198">
        <f>ROUND(I158*H158,2)</f>
        <v>0</v>
      </c>
      <c r="K158" s="194" t="s">
        <v>186</v>
      </c>
      <c r="L158" s="61"/>
      <c r="M158" s="199" t="s">
        <v>23</v>
      </c>
      <c r="N158" s="200" t="s">
        <v>43</v>
      </c>
      <c r="O158" s="42"/>
      <c r="P158" s="201">
        <f>O158*H158</f>
        <v>0</v>
      </c>
      <c r="Q158" s="201">
        <v>0</v>
      </c>
      <c r="R158" s="201">
        <f>Q158*H158</f>
        <v>0</v>
      </c>
      <c r="S158" s="201">
        <v>0</v>
      </c>
      <c r="T158" s="202">
        <f>S158*H158</f>
        <v>0</v>
      </c>
      <c r="AR158" s="24" t="s">
        <v>187</v>
      </c>
      <c r="AT158" s="24" t="s">
        <v>182</v>
      </c>
      <c r="AU158" s="24" t="s">
        <v>81</v>
      </c>
      <c r="AY158" s="24" t="s">
        <v>180</v>
      </c>
      <c r="BE158" s="203">
        <f>IF(N158="základní",J158,0)</f>
        <v>0</v>
      </c>
      <c r="BF158" s="203">
        <f>IF(N158="snížená",J158,0)</f>
        <v>0</v>
      </c>
      <c r="BG158" s="203">
        <f>IF(N158="zákl. přenesená",J158,0)</f>
        <v>0</v>
      </c>
      <c r="BH158" s="203">
        <f>IF(N158="sníž. přenesená",J158,0)</f>
        <v>0</v>
      </c>
      <c r="BI158" s="203">
        <f>IF(N158="nulová",J158,0)</f>
        <v>0</v>
      </c>
      <c r="BJ158" s="24" t="s">
        <v>79</v>
      </c>
      <c r="BK158" s="203">
        <f>ROUND(I158*H158,2)</f>
        <v>0</v>
      </c>
      <c r="BL158" s="24" t="s">
        <v>187</v>
      </c>
      <c r="BM158" s="24" t="s">
        <v>274</v>
      </c>
    </row>
    <row r="159" spans="2:65" s="1" customFormat="1" ht="16.5" customHeight="1">
      <c r="B159" s="41"/>
      <c r="C159" s="192" t="s">
        <v>275</v>
      </c>
      <c r="D159" s="192" t="s">
        <v>182</v>
      </c>
      <c r="E159" s="193" t="s">
        <v>276</v>
      </c>
      <c r="F159" s="194" t="s">
        <v>277</v>
      </c>
      <c r="G159" s="195" t="s">
        <v>221</v>
      </c>
      <c r="H159" s="196">
        <v>574.84</v>
      </c>
      <c r="I159" s="197"/>
      <c r="J159" s="198">
        <f>ROUND(I159*H159,2)</f>
        <v>0</v>
      </c>
      <c r="K159" s="194" t="s">
        <v>186</v>
      </c>
      <c r="L159" s="61"/>
      <c r="M159" s="199" t="s">
        <v>23</v>
      </c>
      <c r="N159" s="200" t="s">
        <v>43</v>
      </c>
      <c r="O159" s="42"/>
      <c r="P159" s="201">
        <f>O159*H159</f>
        <v>0</v>
      </c>
      <c r="Q159" s="201">
        <v>0</v>
      </c>
      <c r="R159" s="201">
        <f>Q159*H159</f>
        <v>0</v>
      </c>
      <c r="S159" s="201">
        <v>0</v>
      </c>
      <c r="T159" s="202">
        <f>S159*H159</f>
        <v>0</v>
      </c>
      <c r="AR159" s="24" t="s">
        <v>187</v>
      </c>
      <c r="AT159" s="24" t="s">
        <v>182</v>
      </c>
      <c r="AU159" s="24" t="s">
        <v>81</v>
      </c>
      <c r="AY159" s="24" t="s">
        <v>180</v>
      </c>
      <c r="BE159" s="203">
        <f>IF(N159="základní",J159,0)</f>
        <v>0</v>
      </c>
      <c r="BF159" s="203">
        <f>IF(N159="snížená",J159,0)</f>
        <v>0</v>
      </c>
      <c r="BG159" s="203">
        <f>IF(N159="zákl. přenesená",J159,0)</f>
        <v>0</v>
      </c>
      <c r="BH159" s="203">
        <f>IF(N159="sníž. přenesená",J159,0)</f>
        <v>0</v>
      </c>
      <c r="BI159" s="203">
        <f>IF(N159="nulová",J159,0)</f>
        <v>0</v>
      </c>
      <c r="BJ159" s="24" t="s">
        <v>79</v>
      </c>
      <c r="BK159" s="203">
        <f>ROUND(I159*H159,2)</f>
        <v>0</v>
      </c>
      <c r="BL159" s="24" t="s">
        <v>187</v>
      </c>
      <c r="BM159" s="24" t="s">
        <v>278</v>
      </c>
    </row>
    <row r="160" spans="2:51" s="11" customFormat="1" ht="13.5">
      <c r="B160" s="204"/>
      <c r="C160" s="205"/>
      <c r="D160" s="206" t="s">
        <v>189</v>
      </c>
      <c r="E160" s="207" t="s">
        <v>23</v>
      </c>
      <c r="F160" s="208" t="s">
        <v>279</v>
      </c>
      <c r="G160" s="205"/>
      <c r="H160" s="209">
        <v>574.84</v>
      </c>
      <c r="I160" s="210"/>
      <c r="J160" s="205"/>
      <c r="K160" s="205"/>
      <c r="L160" s="211"/>
      <c r="M160" s="212"/>
      <c r="N160" s="213"/>
      <c r="O160" s="213"/>
      <c r="P160" s="213"/>
      <c r="Q160" s="213"/>
      <c r="R160" s="213"/>
      <c r="S160" s="213"/>
      <c r="T160" s="214"/>
      <c r="AT160" s="215" t="s">
        <v>189</v>
      </c>
      <c r="AU160" s="215" t="s">
        <v>81</v>
      </c>
      <c r="AV160" s="11" t="s">
        <v>81</v>
      </c>
      <c r="AW160" s="11" t="s">
        <v>36</v>
      </c>
      <c r="AX160" s="11" t="s">
        <v>79</v>
      </c>
      <c r="AY160" s="215" t="s">
        <v>180</v>
      </c>
    </row>
    <row r="161" spans="2:65" s="1" customFormat="1" ht="16.5" customHeight="1">
      <c r="B161" s="41"/>
      <c r="C161" s="192" t="s">
        <v>280</v>
      </c>
      <c r="D161" s="192" t="s">
        <v>182</v>
      </c>
      <c r="E161" s="193" t="s">
        <v>281</v>
      </c>
      <c r="F161" s="194" t="s">
        <v>282</v>
      </c>
      <c r="G161" s="195" t="s">
        <v>221</v>
      </c>
      <c r="H161" s="196">
        <v>145.642</v>
      </c>
      <c r="I161" s="197"/>
      <c r="J161" s="198">
        <f>ROUND(I161*H161,2)</f>
        <v>0</v>
      </c>
      <c r="K161" s="194" t="s">
        <v>186</v>
      </c>
      <c r="L161" s="61"/>
      <c r="M161" s="199" t="s">
        <v>23</v>
      </c>
      <c r="N161" s="200" t="s">
        <v>43</v>
      </c>
      <c r="O161" s="42"/>
      <c r="P161" s="201">
        <f>O161*H161</f>
        <v>0</v>
      </c>
      <c r="Q161" s="201">
        <v>0</v>
      </c>
      <c r="R161" s="201">
        <f>Q161*H161</f>
        <v>0</v>
      </c>
      <c r="S161" s="201">
        <v>0</v>
      </c>
      <c r="T161" s="202">
        <f>S161*H161</f>
        <v>0</v>
      </c>
      <c r="AR161" s="24" t="s">
        <v>187</v>
      </c>
      <c r="AT161" s="24" t="s">
        <v>182</v>
      </c>
      <c r="AU161" s="24" t="s">
        <v>81</v>
      </c>
      <c r="AY161" s="24" t="s">
        <v>180</v>
      </c>
      <c r="BE161" s="203">
        <f>IF(N161="základní",J161,0)</f>
        <v>0</v>
      </c>
      <c r="BF161" s="203">
        <f>IF(N161="snížená",J161,0)</f>
        <v>0</v>
      </c>
      <c r="BG161" s="203">
        <f>IF(N161="zákl. přenesená",J161,0)</f>
        <v>0</v>
      </c>
      <c r="BH161" s="203">
        <f>IF(N161="sníž. přenesená",J161,0)</f>
        <v>0</v>
      </c>
      <c r="BI161" s="203">
        <f>IF(N161="nulová",J161,0)</f>
        <v>0</v>
      </c>
      <c r="BJ161" s="24" t="s">
        <v>79</v>
      </c>
      <c r="BK161" s="203">
        <f>ROUND(I161*H161,2)</f>
        <v>0</v>
      </c>
      <c r="BL161" s="24" t="s">
        <v>187</v>
      </c>
      <c r="BM161" s="24" t="s">
        <v>283</v>
      </c>
    </row>
    <row r="162" spans="2:51" s="11" customFormat="1" ht="13.5">
      <c r="B162" s="204"/>
      <c r="C162" s="205"/>
      <c r="D162" s="206" t="s">
        <v>189</v>
      </c>
      <c r="E162" s="207" t="s">
        <v>23</v>
      </c>
      <c r="F162" s="208" t="s">
        <v>284</v>
      </c>
      <c r="G162" s="205"/>
      <c r="H162" s="209">
        <v>145.642</v>
      </c>
      <c r="I162" s="210"/>
      <c r="J162" s="205"/>
      <c r="K162" s="205"/>
      <c r="L162" s="211"/>
      <c r="M162" s="212"/>
      <c r="N162" s="213"/>
      <c r="O162" s="213"/>
      <c r="P162" s="213"/>
      <c r="Q162" s="213"/>
      <c r="R162" s="213"/>
      <c r="S162" s="213"/>
      <c r="T162" s="214"/>
      <c r="AT162" s="215" t="s">
        <v>189</v>
      </c>
      <c r="AU162" s="215" t="s">
        <v>81</v>
      </c>
      <c r="AV162" s="11" t="s">
        <v>81</v>
      </c>
      <c r="AW162" s="11" t="s">
        <v>36</v>
      </c>
      <c r="AX162" s="11" t="s">
        <v>79</v>
      </c>
      <c r="AY162" s="215" t="s">
        <v>180</v>
      </c>
    </row>
    <row r="163" spans="2:65" s="1" customFormat="1" ht="25.5" customHeight="1">
      <c r="B163" s="41"/>
      <c r="C163" s="192" t="s">
        <v>9</v>
      </c>
      <c r="D163" s="192" t="s">
        <v>182</v>
      </c>
      <c r="E163" s="193" t="s">
        <v>285</v>
      </c>
      <c r="F163" s="194" t="s">
        <v>286</v>
      </c>
      <c r="G163" s="195" t="s">
        <v>221</v>
      </c>
      <c r="H163" s="196">
        <v>728.21</v>
      </c>
      <c r="I163" s="197"/>
      <c r="J163" s="198">
        <f>ROUND(I163*H163,2)</f>
        <v>0</v>
      </c>
      <c r="K163" s="194" t="s">
        <v>186</v>
      </c>
      <c r="L163" s="61"/>
      <c r="M163" s="199" t="s">
        <v>23</v>
      </c>
      <c r="N163" s="200" t="s">
        <v>43</v>
      </c>
      <c r="O163" s="42"/>
      <c r="P163" s="201">
        <f>O163*H163</f>
        <v>0</v>
      </c>
      <c r="Q163" s="201">
        <v>0</v>
      </c>
      <c r="R163" s="201">
        <f>Q163*H163</f>
        <v>0</v>
      </c>
      <c r="S163" s="201">
        <v>0</v>
      </c>
      <c r="T163" s="202">
        <f>S163*H163</f>
        <v>0</v>
      </c>
      <c r="AR163" s="24" t="s">
        <v>187</v>
      </c>
      <c r="AT163" s="24" t="s">
        <v>182</v>
      </c>
      <c r="AU163" s="24" t="s">
        <v>81</v>
      </c>
      <c r="AY163" s="24" t="s">
        <v>180</v>
      </c>
      <c r="BE163" s="203">
        <f>IF(N163="základní",J163,0)</f>
        <v>0</v>
      </c>
      <c r="BF163" s="203">
        <f>IF(N163="snížená",J163,0)</f>
        <v>0</v>
      </c>
      <c r="BG163" s="203">
        <f>IF(N163="zákl. přenesená",J163,0)</f>
        <v>0</v>
      </c>
      <c r="BH163" s="203">
        <f>IF(N163="sníž. přenesená",J163,0)</f>
        <v>0</v>
      </c>
      <c r="BI163" s="203">
        <f>IF(N163="nulová",J163,0)</f>
        <v>0</v>
      </c>
      <c r="BJ163" s="24" t="s">
        <v>79</v>
      </c>
      <c r="BK163" s="203">
        <f>ROUND(I163*H163,2)</f>
        <v>0</v>
      </c>
      <c r="BL163" s="24" t="s">
        <v>187</v>
      </c>
      <c r="BM163" s="24" t="s">
        <v>287</v>
      </c>
    </row>
    <row r="164" spans="2:51" s="11" customFormat="1" ht="13.5">
      <c r="B164" s="204"/>
      <c r="C164" s="205"/>
      <c r="D164" s="206" t="s">
        <v>189</v>
      </c>
      <c r="E164" s="207" t="s">
        <v>23</v>
      </c>
      <c r="F164" s="208" t="s">
        <v>288</v>
      </c>
      <c r="G164" s="205"/>
      <c r="H164" s="209">
        <v>728.21</v>
      </c>
      <c r="I164" s="210"/>
      <c r="J164" s="205"/>
      <c r="K164" s="205"/>
      <c r="L164" s="211"/>
      <c r="M164" s="212"/>
      <c r="N164" s="213"/>
      <c r="O164" s="213"/>
      <c r="P164" s="213"/>
      <c r="Q164" s="213"/>
      <c r="R164" s="213"/>
      <c r="S164" s="213"/>
      <c r="T164" s="214"/>
      <c r="AT164" s="215" t="s">
        <v>189</v>
      </c>
      <c r="AU164" s="215" t="s">
        <v>81</v>
      </c>
      <c r="AV164" s="11" t="s">
        <v>81</v>
      </c>
      <c r="AW164" s="11" t="s">
        <v>36</v>
      </c>
      <c r="AX164" s="11" t="s">
        <v>79</v>
      </c>
      <c r="AY164" s="215" t="s">
        <v>180</v>
      </c>
    </row>
    <row r="165" spans="2:65" s="1" customFormat="1" ht="16.5" customHeight="1">
      <c r="B165" s="41"/>
      <c r="C165" s="192" t="s">
        <v>289</v>
      </c>
      <c r="D165" s="192" t="s">
        <v>182</v>
      </c>
      <c r="E165" s="193" t="s">
        <v>290</v>
      </c>
      <c r="F165" s="194" t="s">
        <v>291</v>
      </c>
      <c r="G165" s="195" t="s">
        <v>221</v>
      </c>
      <c r="H165" s="196">
        <v>145.642</v>
      </c>
      <c r="I165" s="197"/>
      <c r="J165" s="198">
        <f>ROUND(I165*H165,2)</f>
        <v>0</v>
      </c>
      <c r="K165" s="194" t="s">
        <v>186</v>
      </c>
      <c r="L165" s="61"/>
      <c r="M165" s="199" t="s">
        <v>23</v>
      </c>
      <c r="N165" s="200" t="s">
        <v>43</v>
      </c>
      <c r="O165" s="42"/>
      <c r="P165" s="201">
        <f>O165*H165</f>
        <v>0</v>
      </c>
      <c r="Q165" s="201">
        <v>0</v>
      </c>
      <c r="R165" s="201">
        <f>Q165*H165</f>
        <v>0</v>
      </c>
      <c r="S165" s="201">
        <v>0</v>
      </c>
      <c r="T165" s="202">
        <f>S165*H165</f>
        <v>0</v>
      </c>
      <c r="AR165" s="24" t="s">
        <v>187</v>
      </c>
      <c r="AT165" s="24" t="s">
        <v>182</v>
      </c>
      <c r="AU165" s="24" t="s">
        <v>81</v>
      </c>
      <c r="AY165" s="24" t="s">
        <v>180</v>
      </c>
      <c r="BE165" s="203">
        <f>IF(N165="základní",J165,0)</f>
        <v>0</v>
      </c>
      <c r="BF165" s="203">
        <f>IF(N165="snížená",J165,0)</f>
        <v>0</v>
      </c>
      <c r="BG165" s="203">
        <f>IF(N165="zákl. přenesená",J165,0)</f>
        <v>0</v>
      </c>
      <c r="BH165" s="203">
        <f>IF(N165="sníž. přenesená",J165,0)</f>
        <v>0</v>
      </c>
      <c r="BI165" s="203">
        <f>IF(N165="nulová",J165,0)</f>
        <v>0</v>
      </c>
      <c r="BJ165" s="24" t="s">
        <v>79</v>
      </c>
      <c r="BK165" s="203">
        <f>ROUND(I165*H165,2)</f>
        <v>0</v>
      </c>
      <c r="BL165" s="24" t="s">
        <v>187</v>
      </c>
      <c r="BM165" s="24" t="s">
        <v>292</v>
      </c>
    </row>
    <row r="166" spans="2:65" s="1" customFormat="1" ht="16.5" customHeight="1">
      <c r="B166" s="41"/>
      <c r="C166" s="192" t="s">
        <v>293</v>
      </c>
      <c r="D166" s="192" t="s">
        <v>182</v>
      </c>
      <c r="E166" s="193" t="s">
        <v>294</v>
      </c>
      <c r="F166" s="194" t="s">
        <v>295</v>
      </c>
      <c r="G166" s="195" t="s">
        <v>221</v>
      </c>
      <c r="H166" s="196">
        <v>145.642</v>
      </c>
      <c r="I166" s="197"/>
      <c r="J166" s="198">
        <f>ROUND(I166*H166,2)</f>
        <v>0</v>
      </c>
      <c r="K166" s="194" t="s">
        <v>186</v>
      </c>
      <c r="L166" s="61"/>
      <c r="M166" s="199" t="s">
        <v>23</v>
      </c>
      <c r="N166" s="200" t="s">
        <v>43</v>
      </c>
      <c r="O166" s="42"/>
      <c r="P166" s="201">
        <f>O166*H166</f>
        <v>0</v>
      </c>
      <c r="Q166" s="201">
        <v>0</v>
      </c>
      <c r="R166" s="201">
        <f>Q166*H166</f>
        <v>0</v>
      </c>
      <c r="S166" s="201">
        <v>0</v>
      </c>
      <c r="T166" s="202">
        <f>S166*H166</f>
        <v>0</v>
      </c>
      <c r="AR166" s="24" t="s">
        <v>187</v>
      </c>
      <c r="AT166" s="24" t="s">
        <v>182</v>
      </c>
      <c r="AU166" s="24" t="s">
        <v>81</v>
      </c>
      <c r="AY166" s="24" t="s">
        <v>180</v>
      </c>
      <c r="BE166" s="203">
        <f>IF(N166="základní",J166,0)</f>
        <v>0</v>
      </c>
      <c r="BF166" s="203">
        <f>IF(N166="snížená",J166,0)</f>
        <v>0</v>
      </c>
      <c r="BG166" s="203">
        <f>IF(N166="zákl. přenesená",J166,0)</f>
        <v>0</v>
      </c>
      <c r="BH166" s="203">
        <f>IF(N166="sníž. přenesená",J166,0)</f>
        <v>0</v>
      </c>
      <c r="BI166" s="203">
        <f>IF(N166="nulová",J166,0)</f>
        <v>0</v>
      </c>
      <c r="BJ166" s="24" t="s">
        <v>79</v>
      </c>
      <c r="BK166" s="203">
        <f>ROUND(I166*H166,2)</f>
        <v>0</v>
      </c>
      <c r="BL166" s="24" t="s">
        <v>187</v>
      </c>
      <c r="BM166" s="24" t="s">
        <v>296</v>
      </c>
    </row>
    <row r="167" spans="2:65" s="1" customFormat="1" ht="16.5" customHeight="1">
      <c r="B167" s="41"/>
      <c r="C167" s="192" t="s">
        <v>297</v>
      </c>
      <c r="D167" s="192" t="s">
        <v>182</v>
      </c>
      <c r="E167" s="193" t="s">
        <v>298</v>
      </c>
      <c r="F167" s="194" t="s">
        <v>299</v>
      </c>
      <c r="G167" s="195" t="s">
        <v>300</v>
      </c>
      <c r="H167" s="196">
        <v>262.156</v>
      </c>
      <c r="I167" s="197"/>
      <c r="J167" s="198">
        <f>ROUND(I167*H167,2)</f>
        <v>0</v>
      </c>
      <c r="K167" s="194" t="s">
        <v>186</v>
      </c>
      <c r="L167" s="61"/>
      <c r="M167" s="199" t="s">
        <v>23</v>
      </c>
      <c r="N167" s="200" t="s">
        <v>43</v>
      </c>
      <c r="O167" s="42"/>
      <c r="P167" s="201">
        <f>O167*H167</f>
        <v>0</v>
      </c>
      <c r="Q167" s="201">
        <v>0</v>
      </c>
      <c r="R167" s="201">
        <f>Q167*H167</f>
        <v>0</v>
      </c>
      <c r="S167" s="201">
        <v>0</v>
      </c>
      <c r="T167" s="202">
        <f>S167*H167</f>
        <v>0</v>
      </c>
      <c r="AR167" s="24" t="s">
        <v>187</v>
      </c>
      <c r="AT167" s="24" t="s">
        <v>182</v>
      </c>
      <c r="AU167" s="24" t="s">
        <v>81</v>
      </c>
      <c r="AY167" s="24" t="s">
        <v>180</v>
      </c>
      <c r="BE167" s="203">
        <f>IF(N167="základní",J167,0)</f>
        <v>0</v>
      </c>
      <c r="BF167" s="203">
        <f>IF(N167="snížená",J167,0)</f>
        <v>0</v>
      </c>
      <c r="BG167" s="203">
        <f>IF(N167="zákl. přenesená",J167,0)</f>
        <v>0</v>
      </c>
      <c r="BH167" s="203">
        <f>IF(N167="sníž. přenesená",J167,0)</f>
        <v>0</v>
      </c>
      <c r="BI167" s="203">
        <f>IF(N167="nulová",J167,0)</f>
        <v>0</v>
      </c>
      <c r="BJ167" s="24" t="s">
        <v>79</v>
      </c>
      <c r="BK167" s="203">
        <f>ROUND(I167*H167,2)</f>
        <v>0</v>
      </c>
      <c r="BL167" s="24" t="s">
        <v>187</v>
      </c>
      <c r="BM167" s="24" t="s">
        <v>301</v>
      </c>
    </row>
    <row r="168" spans="2:51" s="11" customFormat="1" ht="13.5">
      <c r="B168" s="204"/>
      <c r="C168" s="205"/>
      <c r="D168" s="206" t="s">
        <v>189</v>
      </c>
      <c r="E168" s="207" t="s">
        <v>23</v>
      </c>
      <c r="F168" s="208" t="s">
        <v>302</v>
      </c>
      <c r="G168" s="205"/>
      <c r="H168" s="209">
        <v>262.156</v>
      </c>
      <c r="I168" s="210"/>
      <c r="J168" s="205"/>
      <c r="K168" s="205"/>
      <c r="L168" s="211"/>
      <c r="M168" s="212"/>
      <c r="N168" s="213"/>
      <c r="O168" s="213"/>
      <c r="P168" s="213"/>
      <c r="Q168" s="213"/>
      <c r="R168" s="213"/>
      <c r="S168" s="213"/>
      <c r="T168" s="214"/>
      <c r="AT168" s="215" t="s">
        <v>189</v>
      </c>
      <c r="AU168" s="215" t="s">
        <v>81</v>
      </c>
      <c r="AV168" s="11" t="s">
        <v>81</v>
      </c>
      <c r="AW168" s="11" t="s">
        <v>36</v>
      </c>
      <c r="AX168" s="11" t="s">
        <v>79</v>
      </c>
      <c r="AY168" s="215" t="s">
        <v>180</v>
      </c>
    </row>
    <row r="169" spans="2:65" s="1" customFormat="1" ht="16.5" customHeight="1">
      <c r="B169" s="41"/>
      <c r="C169" s="192" t="s">
        <v>303</v>
      </c>
      <c r="D169" s="192" t="s">
        <v>182</v>
      </c>
      <c r="E169" s="193" t="s">
        <v>304</v>
      </c>
      <c r="F169" s="194" t="s">
        <v>305</v>
      </c>
      <c r="G169" s="195" t="s">
        <v>221</v>
      </c>
      <c r="H169" s="196">
        <v>342.398</v>
      </c>
      <c r="I169" s="197"/>
      <c r="J169" s="198">
        <f>ROUND(I169*H169,2)</f>
        <v>0</v>
      </c>
      <c r="K169" s="194" t="s">
        <v>186</v>
      </c>
      <c r="L169" s="61"/>
      <c r="M169" s="199" t="s">
        <v>23</v>
      </c>
      <c r="N169" s="200" t="s">
        <v>43</v>
      </c>
      <c r="O169" s="42"/>
      <c r="P169" s="201">
        <f>O169*H169</f>
        <v>0</v>
      </c>
      <c r="Q169" s="201">
        <v>0</v>
      </c>
      <c r="R169" s="201">
        <f>Q169*H169</f>
        <v>0</v>
      </c>
      <c r="S169" s="201">
        <v>0</v>
      </c>
      <c r="T169" s="202">
        <f>S169*H169</f>
        <v>0</v>
      </c>
      <c r="AR169" s="24" t="s">
        <v>187</v>
      </c>
      <c r="AT169" s="24" t="s">
        <v>182</v>
      </c>
      <c r="AU169" s="24" t="s">
        <v>81</v>
      </c>
      <c r="AY169" s="24" t="s">
        <v>180</v>
      </c>
      <c r="BE169" s="203">
        <f>IF(N169="základní",J169,0)</f>
        <v>0</v>
      </c>
      <c r="BF169" s="203">
        <f>IF(N169="snížená",J169,0)</f>
        <v>0</v>
      </c>
      <c r="BG169" s="203">
        <f>IF(N169="zákl. přenesená",J169,0)</f>
        <v>0</v>
      </c>
      <c r="BH169" s="203">
        <f>IF(N169="sníž. přenesená",J169,0)</f>
        <v>0</v>
      </c>
      <c r="BI169" s="203">
        <f>IF(N169="nulová",J169,0)</f>
        <v>0</v>
      </c>
      <c r="BJ169" s="24" t="s">
        <v>79</v>
      </c>
      <c r="BK169" s="203">
        <f>ROUND(I169*H169,2)</f>
        <v>0</v>
      </c>
      <c r="BL169" s="24" t="s">
        <v>187</v>
      </c>
      <c r="BM169" s="24" t="s">
        <v>306</v>
      </c>
    </row>
    <row r="170" spans="2:51" s="11" customFormat="1" ht="13.5">
      <c r="B170" s="204"/>
      <c r="C170" s="205"/>
      <c r="D170" s="206" t="s">
        <v>189</v>
      </c>
      <c r="E170" s="207" t="s">
        <v>23</v>
      </c>
      <c r="F170" s="208" t="s">
        <v>307</v>
      </c>
      <c r="G170" s="205"/>
      <c r="H170" s="209">
        <v>342.398</v>
      </c>
      <c r="I170" s="210"/>
      <c r="J170" s="205"/>
      <c r="K170" s="205"/>
      <c r="L170" s="211"/>
      <c r="M170" s="212"/>
      <c r="N170" s="213"/>
      <c r="O170" s="213"/>
      <c r="P170" s="213"/>
      <c r="Q170" s="213"/>
      <c r="R170" s="213"/>
      <c r="S170" s="213"/>
      <c r="T170" s="214"/>
      <c r="AT170" s="215" t="s">
        <v>189</v>
      </c>
      <c r="AU170" s="215" t="s">
        <v>81</v>
      </c>
      <c r="AV170" s="11" t="s">
        <v>81</v>
      </c>
      <c r="AW170" s="11" t="s">
        <v>36</v>
      </c>
      <c r="AX170" s="11" t="s">
        <v>79</v>
      </c>
      <c r="AY170" s="215" t="s">
        <v>180</v>
      </c>
    </row>
    <row r="171" spans="2:63" s="10" customFormat="1" ht="29.85" customHeight="1">
      <c r="B171" s="176"/>
      <c r="C171" s="177"/>
      <c r="D171" s="178" t="s">
        <v>71</v>
      </c>
      <c r="E171" s="190" t="s">
        <v>81</v>
      </c>
      <c r="F171" s="190" t="s">
        <v>308</v>
      </c>
      <c r="G171" s="177"/>
      <c r="H171" s="177"/>
      <c r="I171" s="180"/>
      <c r="J171" s="191">
        <f>BK171</f>
        <v>0</v>
      </c>
      <c r="K171" s="177"/>
      <c r="L171" s="182"/>
      <c r="M171" s="183"/>
      <c r="N171" s="184"/>
      <c r="O171" s="184"/>
      <c r="P171" s="185">
        <f>SUM(P172:P223)</f>
        <v>0</v>
      </c>
      <c r="Q171" s="184"/>
      <c r="R171" s="185">
        <f>SUM(R172:R223)</f>
        <v>352.01598011999994</v>
      </c>
      <c r="S171" s="184"/>
      <c r="T171" s="186">
        <f>SUM(T172:T223)</f>
        <v>0</v>
      </c>
      <c r="AR171" s="187" t="s">
        <v>79</v>
      </c>
      <c r="AT171" s="188" t="s">
        <v>71</v>
      </c>
      <c r="AU171" s="188" t="s">
        <v>79</v>
      </c>
      <c r="AY171" s="187" t="s">
        <v>180</v>
      </c>
      <c r="BK171" s="189">
        <f>SUM(BK172:BK223)</f>
        <v>0</v>
      </c>
    </row>
    <row r="172" spans="2:65" s="1" customFormat="1" ht="16.5" customHeight="1">
      <c r="B172" s="41"/>
      <c r="C172" s="192" t="s">
        <v>309</v>
      </c>
      <c r="D172" s="192" t="s">
        <v>182</v>
      </c>
      <c r="E172" s="193" t="s">
        <v>310</v>
      </c>
      <c r="F172" s="194" t="s">
        <v>311</v>
      </c>
      <c r="G172" s="195" t="s">
        <v>221</v>
      </c>
      <c r="H172" s="196">
        <v>49.294</v>
      </c>
      <c r="I172" s="197"/>
      <c r="J172" s="198">
        <f>ROUND(I172*H172,2)</f>
        <v>0</v>
      </c>
      <c r="K172" s="194" t="s">
        <v>186</v>
      </c>
      <c r="L172" s="61"/>
      <c r="M172" s="199" t="s">
        <v>23</v>
      </c>
      <c r="N172" s="200" t="s">
        <v>43</v>
      </c>
      <c r="O172" s="42"/>
      <c r="P172" s="201">
        <f>O172*H172</f>
        <v>0</v>
      </c>
      <c r="Q172" s="201">
        <v>2.16</v>
      </c>
      <c r="R172" s="201">
        <f>Q172*H172</f>
        <v>106.47504</v>
      </c>
      <c r="S172" s="201">
        <v>0</v>
      </c>
      <c r="T172" s="202">
        <f>S172*H172</f>
        <v>0</v>
      </c>
      <c r="AR172" s="24" t="s">
        <v>187</v>
      </c>
      <c r="AT172" s="24" t="s">
        <v>182</v>
      </c>
      <c r="AU172" s="24" t="s">
        <v>81</v>
      </c>
      <c r="AY172" s="24" t="s">
        <v>180</v>
      </c>
      <c r="BE172" s="203">
        <f>IF(N172="základní",J172,0)</f>
        <v>0</v>
      </c>
      <c r="BF172" s="203">
        <f>IF(N172="snížená",J172,0)</f>
        <v>0</v>
      </c>
      <c r="BG172" s="203">
        <f>IF(N172="zákl. přenesená",J172,0)</f>
        <v>0</v>
      </c>
      <c r="BH172" s="203">
        <f>IF(N172="sníž. přenesená",J172,0)</f>
        <v>0</v>
      </c>
      <c r="BI172" s="203">
        <f>IF(N172="nulová",J172,0)</f>
        <v>0</v>
      </c>
      <c r="BJ172" s="24" t="s">
        <v>79</v>
      </c>
      <c r="BK172" s="203">
        <f>ROUND(I172*H172,2)</f>
        <v>0</v>
      </c>
      <c r="BL172" s="24" t="s">
        <v>187</v>
      </c>
      <c r="BM172" s="24" t="s">
        <v>312</v>
      </c>
    </row>
    <row r="173" spans="2:51" s="11" customFormat="1" ht="13.5">
      <c r="B173" s="204"/>
      <c r="C173" s="205"/>
      <c r="D173" s="206" t="s">
        <v>189</v>
      </c>
      <c r="E173" s="207" t="s">
        <v>23</v>
      </c>
      <c r="F173" s="208" t="s">
        <v>313</v>
      </c>
      <c r="G173" s="205"/>
      <c r="H173" s="209">
        <v>2.982</v>
      </c>
      <c r="I173" s="210"/>
      <c r="J173" s="205"/>
      <c r="K173" s="205"/>
      <c r="L173" s="211"/>
      <c r="M173" s="212"/>
      <c r="N173" s="213"/>
      <c r="O173" s="213"/>
      <c r="P173" s="213"/>
      <c r="Q173" s="213"/>
      <c r="R173" s="213"/>
      <c r="S173" s="213"/>
      <c r="T173" s="214"/>
      <c r="AT173" s="215" t="s">
        <v>189</v>
      </c>
      <c r="AU173" s="215" t="s">
        <v>81</v>
      </c>
      <c r="AV173" s="11" t="s">
        <v>81</v>
      </c>
      <c r="AW173" s="11" t="s">
        <v>36</v>
      </c>
      <c r="AX173" s="11" t="s">
        <v>72</v>
      </c>
      <c r="AY173" s="215" t="s">
        <v>180</v>
      </c>
    </row>
    <row r="174" spans="2:51" s="11" customFormat="1" ht="13.5">
      <c r="B174" s="204"/>
      <c r="C174" s="205"/>
      <c r="D174" s="206" t="s">
        <v>189</v>
      </c>
      <c r="E174" s="207" t="s">
        <v>23</v>
      </c>
      <c r="F174" s="208" t="s">
        <v>314</v>
      </c>
      <c r="G174" s="205"/>
      <c r="H174" s="209">
        <v>5.44</v>
      </c>
      <c r="I174" s="210"/>
      <c r="J174" s="205"/>
      <c r="K174" s="205"/>
      <c r="L174" s="211"/>
      <c r="M174" s="212"/>
      <c r="N174" s="213"/>
      <c r="O174" s="213"/>
      <c r="P174" s="213"/>
      <c r="Q174" s="213"/>
      <c r="R174" s="213"/>
      <c r="S174" s="213"/>
      <c r="T174" s="214"/>
      <c r="AT174" s="215" t="s">
        <v>189</v>
      </c>
      <c r="AU174" s="215" t="s">
        <v>81</v>
      </c>
      <c r="AV174" s="11" t="s">
        <v>81</v>
      </c>
      <c r="AW174" s="11" t="s">
        <v>36</v>
      </c>
      <c r="AX174" s="11" t="s">
        <v>72</v>
      </c>
      <c r="AY174" s="215" t="s">
        <v>180</v>
      </c>
    </row>
    <row r="175" spans="2:51" s="11" customFormat="1" ht="13.5">
      <c r="B175" s="204"/>
      <c r="C175" s="205"/>
      <c r="D175" s="206" t="s">
        <v>189</v>
      </c>
      <c r="E175" s="207" t="s">
        <v>23</v>
      </c>
      <c r="F175" s="208" t="s">
        <v>315</v>
      </c>
      <c r="G175" s="205"/>
      <c r="H175" s="209">
        <v>0.168</v>
      </c>
      <c r="I175" s="210"/>
      <c r="J175" s="205"/>
      <c r="K175" s="205"/>
      <c r="L175" s="211"/>
      <c r="M175" s="212"/>
      <c r="N175" s="213"/>
      <c r="O175" s="213"/>
      <c r="P175" s="213"/>
      <c r="Q175" s="213"/>
      <c r="R175" s="213"/>
      <c r="S175" s="213"/>
      <c r="T175" s="214"/>
      <c r="AT175" s="215" t="s">
        <v>189</v>
      </c>
      <c r="AU175" s="215" t="s">
        <v>81</v>
      </c>
      <c r="AV175" s="11" t="s">
        <v>81</v>
      </c>
      <c r="AW175" s="11" t="s">
        <v>36</v>
      </c>
      <c r="AX175" s="11" t="s">
        <v>72</v>
      </c>
      <c r="AY175" s="215" t="s">
        <v>180</v>
      </c>
    </row>
    <row r="176" spans="2:51" s="11" customFormat="1" ht="13.5">
      <c r="B176" s="204"/>
      <c r="C176" s="205"/>
      <c r="D176" s="206" t="s">
        <v>189</v>
      </c>
      <c r="E176" s="207" t="s">
        <v>23</v>
      </c>
      <c r="F176" s="208" t="s">
        <v>316</v>
      </c>
      <c r="G176" s="205"/>
      <c r="H176" s="209">
        <v>0.672</v>
      </c>
      <c r="I176" s="210"/>
      <c r="J176" s="205"/>
      <c r="K176" s="205"/>
      <c r="L176" s="211"/>
      <c r="M176" s="212"/>
      <c r="N176" s="213"/>
      <c r="O176" s="213"/>
      <c r="P176" s="213"/>
      <c r="Q176" s="213"/>
      <c r="R176" s="213"/>
      <c r="S176" s="213"/>
      <c r="T176" s="214"/>
      <c r="AT176" s="215" t="s">
        <v>189</v>
      </c>
      <c r="AU176" s="215" t="s">
        <v>81</v>
      </c>
      <c r="AV176" s="11" t="s">
        <v>81</v>
      </c>
      <c r="AW176" s="11" t="s">
        <v>36</v>
      </c>
      <c r="AX176" s="11" t="s">
        <v>72</v>
      </c>
      <c r="AY176" s="215" t="s">
        <v>180</v>
      </c>
    </row>
    <row r="177" spans="2:51" s="11" customFormat="1" ht="13.5">
      <c r="B177" s="204"/>
      <c r="C177" s="205"/>
      <c r="D177" s="206" t="s">
        <v>189</v>
      </c>
      <c r="E177" s="207" t="s">
        <v>23</v>
      </c>
      <c r="F177" s="208" t="s">
        <v>317</v>
      </c>
      <c r="G177" s="205"/>
      <c r="H177" s="209">
        <v>0.578</v>
      </c>
      <c r="I177" s="210"/>
      <c r="J177" s="205"/>
      <c r="K177" s="205"/>
      <c r="L177" s="211"/>
      <c r="M177" s="212"/>
      <c r="N177" s="213"/>
      <c r="O177" s="213"/>
      <c r="P177" s="213"/>
      <c r="Q177" s="213"/>
      <c r="R177" s="213"/>
      <c r="S177" s="213"/>
      <c r="T177" s="214"/>
      <c r="AT177" s="215" t="s">
        <v>189</v>
      </c>
      <c r="AU177" s="215" t="s">
        <v>81</v>
      </c>
      <c r="AV177" s="11" t="s">
        <v>81</v>
      </c>
      <c r="AW177" s="11" t="s">
        <v>36</v>
      </c>
      <c r="AX177" s="11" t="s">
        <v>72</v>
      </c>
      <c r="AY177" s="215" t="s">
        <v>180</v>
      </c>
    </row>
    <row r="178" spans="2:51" s="13" customFormat="1" ht="13.5">
      <c r="B178" s="227"/>
      <c r="C178" s="228"/>
      <c r="D178" s="206" t="s">
        <v>189</v>
      </c>
      <c r="E178" s="229" t="s">
        <v>23</v>
      </c>
      <c r="F178" s="230" t="s">
        <v>318</v>
      </c>
      <c r="G178" s="228"/>
      <c r="H178" s="229" t="s">
        <v>23</v>
      </c>
      <c r="I178" s="231"/>
      <c r="J178" s="228"/>
      <c r="K178" s="228"/>
      <c r="L178" s="232"/>
      <c r="M178" s="233"/>
      <c r="N178" s="234"/>
      <c r="O178" s="234"/>
      <c r="P178" s="234"/>
      <c r="Q178" s="234"/>
      <c r="R178" s="234"/>
      <c r="S178" s="234"/>
      <c r="T178" s="235"/>
      <c r="AT178" s="236" t="s">
        <v>189</v>
      </c>
      <c r="AU178" s="236" t="s">
        <v>81</v>
      </c>
      <c r="AV178" s="13" t="s">
        <v>79</v>
      </c>
      <c r="AW178" s="13" t="s">
        <v>36</v>
      </c>
      <c r="AX178" s="13" t="s">
        <v>72</v>
      </c>
      <c r="AY178" s="236" t="s">
        <v>180</v>
      </c>
    </row>
    <row r="179" spans="2:51" s="11" customFormat="1" ht="13.5">
      <c r="B179" s="204"/>
      <c r="C179" s="205"/>
      <c r="D179" s="206" t="s">
        <v>189</v>
      </c>
      <c r="E179" s="207" t="s">
        <v>23</v>
      </c>
      <c r="F179" s="208" t="s">
        <v>319</v>
      </c>
      <c r="G179" s="205"/>
      <c r="H179" s="209">
        <v>1.604</v>
      </c>
      <c r="I179" s="210"/>
      <c r="J179" s="205"/>
      <c r="K179" s="205"/>
      <c r="L179" s="211"/>
      <c r="M179" s="212"/>
      <c r="N179" s="213"/>
      <c r="O179" s="213"/>
      <c r="P179" s="213"/>
      <c r="Q179" s="213"/>
      <c r="R179" s="213"/>
      <c r="S179" s="213"/>
      <c r="T179" s="214"/>
      <c r="AT179" s="215" t="s">
        <v>189</v>
      </c>
      <c r="AU179" s="215" t="s">
        <v>81</v>
      </c>
      <c r="AV179" s="11" t="s">
        <v>81</v>
      </c>
      <c r="AW179" s="11" t="s">
        <v>36</v>
      </c>
      <c r="AX179" s="11" t="s">
        <v>72</v>
      </c>
      <c r="AY179" s="215" t="s">
        <v>180</v>
      </c>
    </row>
    <row r="180" spans="2:51" s="11" customFormat="1" ht="13.5">
      <c r="B180" s="204"/>
      <c r="C180" s="205"/>
      <c r="D180" s="206" t="s">
        <v>189</v>
      </c>
      <c r="E180" s="207" t="s">
        <v>23</v>
      </c>
      <c r="F180" s="208" t="s">
        <v>320</v>
      </c>
      <c r="G180" s="205"/>
      <c r="H180" s="209">
        <v>0.618</v>
      </c>
      <c r="I180" s="210"/>
      <c r="J180" s="205"/>
      <c r="K180" s="205"/>
      <c r="L180" s="211"/>
      <c r="M180" s="212"/>
      <c r="N180" s="213"/>
      <c r="O180" s="213"/>
      <c r="P180" s="213"/>
      <c r="Q180" s="213"/>
      <c r="R180" s="213"/>
      <c r="S180" s="213"/>
      <c r="T180" s="214"/>
      <c r="AT180" s="215" t="s">
        <v>189</v>
      </c>
      <c r="AU180" s="215" t="s">
        <v>81</v>
      </c>
      <c r="AV180" s="11" t="s">
        <v>81</v>
      </c>
      <c r="AW180" s="11" t="s">
        <v>36</v>
      </c>
      <c r="AX180" s="11" t="s">
        <v>72</v>
      </c>
      <c r="AY180" s="215" t="s">
        <v>180</v>
      </c>
    </row>
    <row r="181" spans="2:51" s="11" customFormat="1" ht="13.5">
      <c r="B181" s="204"/>
      <c r="C181" s="205"/>
      <c r="D181" s="206" t="s">
        <v>189</v>
      </c>
      <c r="E181" s="207" t="s">
        <v>23</v>
      </c>
      <c r="F181" s="208" t="s">
        <v>321</v>
      </c>
      <c r="G181" s="205"/>
      <c r="H181" s="209">
        <v>1.952</v>
      </c>
      <c r="I181" s="210"/>
      <c r="J181" s="205"/>
      <c r="K181" s="205"/>
      <c r="L181" s="211"/>
      <c r="M181" s="212"/>
      <c r="N181" s="213"/>
      <c r="O181" s="213"/>
      <c r="P181" s="213"/>
      <c r="Q181" s="213"/>
      <c r="R181" s="213"/>
      <c r="S181" s="213"/>
      <c r="T181" s="214"/>
      <c r="AT181" s="215" t="s">
        <v>189</v>
      </c>
      <c r="AU181" s="215" t="s">
        <v>81</v>
      </c>
      <c r="AV181" s="11" t="s">
        <v>81</v>
      </c>
      <c r="AW181" s="11" t="s">
        <v>36</v>
      </c>
      <c r="AX181" s="11" t="s">
        <v>72</v>
      </c>
      <c r="AY181" s="215" t="s">
        <v>180</v>
      </c>
    </row>
    <row r="182" spans="2:51" s="11" customFormat="1" ht="13.5">
      <c r="B182" s="204"/>
      <c r="C182" s="205"/>
      <c r="D182" s="206" t="s">
        <v>189</v>
      </c>
      <c r="E182" s="207" t="s">
        <v>23</v>
      </c>
      <c r="F182" s="208" t="s">
        <v>322</v>
      </c>
      <c r="G182" s="205"/>
      <c r="H182" s="209">
        <v>35.28</v>
      </c>
      <c r="I182" s="210"/>
      <c r="J182" s="205"/>
      <c r="K182" s="205"/>
      <c r="L182" s="211"/>
      <c r="M182" s="212"/>
      <c r="N182" s="213"/>
      <c r="O182" s="213"/>
      <c r="P182" s="213"/>
      <c r="Q182" s="213"/>
      <c r="R182" s="213"/>
      <c r="S182" s="213"/>
      <c r="T182" s="214"/>
      <c r="AT182" s="215" t="s">
        <v>189</v>
      </c>
      <c r="AU182" s="215" t="s">
        <v>81</v>
      </c>
      <c r="AV182" s="11" t="s">
        <v>81</v>
      </c>
      <c r="AW182" s="11" t="s">
        <v>36</v>
      </c>
      <c r="AX182" s="11" t="s">
        <v>72</v>
      </c>
      <c r="AY182" s="215" t="s">
        <v>180</v>
      </c>
    </row>
    <row r="183" spans="2:51" s="12" customFormat="1" ht="13.5">
      <c r="B183" s="216"/>
      <c r="C183" s="217"/>
      <c r="D183" s="206" t="s">
        <v>189</v>
      </c>
      <c r="E183" s="218" t="s">
        <v>23</v>
      </c>
      <c r="F183" s="219" t="s">
        <v>199</v>
      </c>
      <c r="G183" s="217"/>
      <c r="H183" s="220">
        <v>49.294</v>
      </c>
      <c r="I183" s="221"/>
      <c r="J183" s="217"/>
      <c r="K183" s="217"/>
      <c r="L183" s="222"/>
      <c r="M183" s="223"/>
      <c r="N183" s="224"/>
      <c r="O183" s="224"/>
      <c r="P183" s="224"/>
      <c r="Q183" s="224"/>
      <c r="R183" s="224"/>
      <c r="S183" s="224"/>
      <c r="T183" s="225"/>
      <c r="AT183" s="226" t="s">
        <v>189</v>
      </c>
      <c r="AU183" s="226" t="s">
        <v>81</v>
      </c>
      <c r="AV183" s="12" t="s">
        <v>187</v>
      </c>
      <c r="AW183" s="12" t="s">
        <v>36</v>
      </c>
      <c r="AX183" s="12" t="s">
        <v>79</v>
      </c>
      <c r="AY183" s="226" t="s">
        <v>180</v>
      </c>
    </row>
    <row r="184" spans="2:65" s="1" customFormat="1" ht="16.5" customHeight="1">
      <c r="B184" s="41"/>
      <c r="C184" s="192" t="s">
        <v>323</v>
      </c>
      <c r="D184" s="192" t="s">
        <v>182</v>
      </c>
      <c r="E184" s="193" t="s">
        <v>324</v>
      </c>
      <c r="F184" s="194" t="s">
        <v>325</v>
      </c>
      <c r="G184" s="195" t="s">
        <v>221</v>
      </c>
      <c r="H184" s="196">
        <v>30.296</v>
      </c>
      <c r="I184" s="197"/>
      <c r="J184" s="198">
        <f>ROUND(I184*H184,2)</f>
        <v>0</v>
      </c>
      <c r="K184" s="194" t="s">
        <v>186</v>
      </c>
      <c r="L184" s="61"/>
      <c r="M184" s="199" t="s">
        <v>23</v>
      </c>
      <c r="N184" s="200" t="s">
        <v>43</v>
      </c>
      <c r="O184" s="42"/>
      <c r="P184" s="201">
        <f>O184*H184</f>
        <v>0</v>
      </c>
      <c r="Q184" s="201">
        <v>2.45329</v>
      </c>
      <c r="R184" s="201">
        <f>Q184*H184</f>
        <v>74.32487384</v>
      </c>
      <c r="S184" s="201">
        <v>0</v>
      </c>
      <c r="T184" s="202">
        <f>S184*H184</f>
        <v>0</v>
      </c>
      <c r="AR184" s="24" t="s">
        <v>187</v>
      </c>
      <c r="AT184" s="24" t="s">
        <v>182</v>
      </c>
      <c r="AU184" s="24" t="s">
        <v>81</v>
      </c>
      <c r="AY184" s="24" t="s">
        <v>180</v>
      </c>
      <c r="BE184" s="203">
        <f>IF(N184="základní",J184,0)</f>
        <v>0</v>
      </c>
      <c r="BF184" s="203">
        <f>IF(N184="snížená",J184,0)</f>
        <v>0</v>
      </c>
      <c r="BG184" s="203">
        <f>IF(N184="zákl. přenesená",J184,0)</f>
        <v>0</v>
      </c>
      <c r="BH184" s="203">
        <f>IF(N184="sníž. přenesená",J184,0)</f>
        <v>0</v>
      </c>
      <c r="BI184" s="203">
        <f>IF(N184="nulová",J184,0)</f>
        <v>0</v>
      </c>
      <c r="BJ184" s="24" t="s">
        <v>79</v>
      </c>
      <c r="BK184" s="203">
        <f>ROUND(I184*H184,2)</f>
        <v>0</v>
      </c>
      <c r="BL184" s="24" t="s">
        <v>187</v>
      </c>
      <c r="BM184" s="24" t="s">
        <v>326</v>
      </c>
    </row>
    <row r="185" spans="2:51" s="11" customFormat="1" ht="13.5">
      <c r="B185" s="204"/>
      <c r="C185" s="205"/>
      <c r="D185" s="206" t="s">
        <v>189</v>
      </c>
      <c r="E185" s="207" t="s">
        <v>23</v>
      </c>
      <c r="F185" s="208" t="s">
        <v>327</v>
      </c>
      <c r="G185" s="205"/>
      <c r="H185" s="209">
        <v>7.455</v>
      </c>
      <c r="I185" s="210"/>
      <c r="J185" s="205"/>
      <c r="K185" s="205"/>
      <c r="L185" s="211"/>
      <c r="M185" s="212"/>
      <c r="N185" s="213"/>
      <c r="O185" s="213"/>
      <c r="P185" s="213"/>
      <c r="Q185" s="213"/>
      <c r="R185" s="213"/>
      <c r="S185" s="213"/>
      <c r="T185" s="214"/>
      <c r="AT185" s="215" t="s">
        <v>189</v>
      </c>
      <c r="AU185" s="215" t="s">
        <v>81</v>
      </c>
      <c r="AV185" s="11" t="s">
        <v>81</v>
      </c>
      <c r="AW185" s="11" t="s">
        <v>36</v>
      </c>
      <c r="AX185" s="11" t="s">
        <v>72</v>
      </c>
      <c r="AY185" s="215" t="s">
        <v>180</v>
      </c>
    </row>
    <row r="186" spans="2:51" s="11" customFormat="1" ht="13.5">
      <c r="B186" s="204"/>
      <c r="C186" s="205"/>
      <c r="D186" s="206" t="s">
        <v>189</v>
      </c>
      <c r="E186" s="207" t="s">
        <v>23</v>
      </c>
      <c r="F186" s="208" t="s">
        <v>328</v>
      </c>
      <c r="G186" s="205"/>
      <c r="H186" s="209">
        <v>18.761</v>
      </c>
      <c r="I186" s="210"/>
      <c r="J186" s="205"/>
      <c r="K186" s="205"/>
      <c r="L186" s="211"/>
      <c r="M186" s="212"/>
      <c r="N186" s="213"/>
      <c r="O186" s="213"/>
      <c r="P186" s="213"/>
      <c r="Q186" s="213"/>
      <c r="R186" s="213"/>
      <c r="S186" s="213"/>
      <c r="T186" s="214"/>
      <c r="AT186" s="215" t="s">
        <v>189</v>
      </c>
      <c r="AU186" s="215" t="s">
        <v>81</v>
      </c>
      <c r="AV186" s="11" t="s">
        <v>81</v>
      </c>
      <c r="AW186" s="11" t="s">
        <v>36</v>
      </c>
      <c r="AX186" s="11" t="s">
        <v>72</v>
      </c>
      <c r="AY186" s="215" t="s">
        <v>180</v>
      </c>
    </row>
    <row r="187" spans="2:51" s="11" customFormat="1" ht="13.5">
      <c r="B187" s="204"/>
      <c r="C187" s="205"/>
      <c r="D187" s="206" t="s">
        <v>189</v>
      </c>
      <c r="E187" s="207" t="s">
        <v>23</v>
      </c>
      <c r="F187" s="208" t="s">
        <v>329</v>
      </c>
      <c r="G187" s="205"/>
      <c r="H187" s="209">
        <v>4.08</v>
      </c>
      <c r="I187" s="210"/>
      <c r="J187" s="205"/>
      <c r="K187" s="205"/>
      <c r="L187" s="211"/>
      <c r="M187" s="212"/>
      <c r="N187" s="213"/>
      <c r="O187" s="213"/>
      <c r="P187" s="213"/>
      <c r="Q187" s="213"/>
      <c r="R187" s="213"/>
      <c r="S187" s="213"/>
      <c r="T187" s="214"/>
      <c r="AT187" s="215" t="s">
        <v>189</v>
      </c>
      <c r="AU187" s="215" t="s">
        <v>81</v>
      </c>
      <c r="AV187" s="11" t="s">
        <v>81</v>
      </c>
      <c r="AW187" s="11" t="s">
        <v>36</v>
      </c>
      <c r="AX187" s="11" t="s">
        <v>72</v>
      </c>
      <c r="AY187" s="215" t="s">
        <v>180</v>
      </c>
    </row>
    <row r="188" spans="2:51" s="12" customFormat="1" ht="13.5">
      <c r="B188" s="216"/>
      <c r="C188" s="217"/>
      <c r="D188" s="206" t="s">
        <v>189</v>
      </c>
      <c r="E188" s="218" t="s">
        <v>23</v>
      </c>
      <c r="F188" s="219" t="s">
        <v>199</v>
      </c>
      <c r="G188" s="217"/>
      <c r="H188" s="220">
        <v>30.296</v>
      </c>
      <c r="I188" s="221"/>
      <c r="J188" s="217"/>
      <c r="K188" s="217"/>
      <c r="L188" s="222"/>
      <c r="M188" s="223"/>
      <c r="N188" s="224"/>
      <c r="O188" s="224"/>
      <c r="P188" s="224"/>
      <c r="Q188" s="224"/>
      <c r="R188" s="224"/>
      <c r="S188" s="224"/>
      <c r="T188" s="225"/>
      <c r="AT188" s="226" t="s">
        <v>189</v>
      </c>
      <c r="AU188" s="226" t="s">
        <v>81</v>
      </c>
      <c r="AV188" s="12" t="s">
        <v>187</v>
      </c>
      <c r="AW188" s="12" t="s">
        <v>36</v>
      </c>
      <c r="AX188" s="12" t="s">
        <v>79</v>
      </c>
      <c r="AY188" s="226" t="s">
        <v>180</v>
      </c>
    </row>
    <row r="189" spans="2:65" s="1" customFormat="1" ht="16.5" customHeight="1">
      <c r="B189" s="41"/>
      <c r="C189" s="192" t="s">
        <v>330</v>
      </c>
      <c r="D189" s="192" t="s">
        <v>182</v>
      </c>
      <c r="E189" s="193" t="s">
        <v>331</v>
      </c>
      <c r="F189" s="194" t="s">
        <v>332</v>
      </c>
      <c r="G189" s="195" t="s">
        <v>185</v>
      </c>
      <c r="H189" s="196">
        <v>55.728</v>
      </c>
      <c r="I189" s="197"/>
      <c r="J189" s="198">
        <f>ROUND(I189*H189,2)</f>
        <v>0</v>
      </c>
      <c r="K189" s="194" t="s">
        <v>186</v>
      </c>
      <c r="L189" s="61"/>
      <c r="M189" s="199" t="s">
        <v>23</v>
      </c>
      <c r="N189" s="200" t="s">
        <v>43</v>
      </c>
      <c r="O189" s="42"/>
      <c r="P189" s="201">
        <f>O189*H189</f>
        <v>0</v>
      </c>
      <c r="Q189" s="201">
        <v>0.00103</v>
      </c>
      <c r="R189" s="201">
        <f>Q189*H189</f>
        <v>0.05739984000000001</v>
      </c>
      <c r="S189" s="201">
        <v>0</v>
      </c>
      <c r="T189" s="202">
        <f>S189*H189</f>
        <v>0</v>
      </c>
      <c r="AR189" s="24" t="s">
        <v>187</v>
      </c>
      <c r="AT189" s="24" t="s">
        <v>182</v>
      </c>
      <c r="AU189" s="24" t="s">
        <v>81</v>
      </c>
      <c r="AY189" s="24" t="s">
        <v>180</v>
      </c>
      <c r="BE189" s="203">
        <f>IF(N189="základní",J189,0)</f>
        <v>0</v>
      </c>
      <c r="BF189" s="203">
        <f>IF(N189="snížená",J189,0)</f>
        <v>0</v>
      </c>
      <c r="BG189" s="203">
        <f>IF(N189="zákl. přenesená",J189,0)</f>
        <v>0</v>
      </c>
      <c r="BH189" s="203">
        <f>IF(N189="sníž. přenesená",J189,0)</f>
        <v>0</v>
      </c>
      <c r="BI189" s="203">
        <f>IF(N189="nulová",J189,0)</f>
        <v>0</v>
      </c>
      <c r="BJ189" s="24" t="s">
        <v>79</v>
      </c>
      <c r="BK189" s="203">
        <f>ROUND(I189*H189,2)</f>
        <v>0</v>
      </c>
      <c r="BL189" s="24" t="s">
        <v>187</v>
      </c>
      <c r="BM189" s="24" t="s">
        <v>333</v>
      </c>
    </row>
    <row r="190" spans="2:51" s="13" customFormat="1" ht="13.5">
      <c r="B190" s="227"/>
      <c r="C190" s="228"/>
      <c r="D190" s="206" t="s">
        <v>189</v>
      </c>
      <c r="E190" s="229" t="s">
        <v>23</v>
      </c>
      <c r="F190" s="230" t="s">
        <v>334</v>
      </c>
      <c r="G190" s="228"/>
      <c r="H190" s="229" t="s">
        <v>23</v>
      </c>
      <c r="I190" s="231"/>
      <c r="J190" s="228"/>
      <c r="K190" s="228"/>
      <c r="L190" s="232"/>
      <c r="M190" s="233"/>
      <c r="N190" s="234"/>
      <c r="O190" s="234"/>
      <c r="P190" s="234"/>
      <c r="Q190" s="234"/>
      <c r="R190" s="234"/>
      <c r="S190" s="234"/>
      <c r="T190" s="235"/>
      <c r="AT190" s="236" t="s">
        <v>189</v>
      </c>
      <c r="AU190" s="236" t="s">
        <v>81</v>
      </c>
      <c r="AV190" s="13" t="s">
        <v>79</v>
      </c>
      <c r="AW190" s="13" t="s">
        <v>36</v>
      </c>
      <c r="AX190" s="13" t="s">
        <v>72</v>
      </c>
      <c r="AY190" s="236" t="s">
        <v>180</v>
      </c>
    </row>
    <row r="191" spans="2:51" s="11" customFormat="1" ht="13.5">
      <c r="B191" s="204"/>
      <c r="C191" s="205"/>
      <c r="D191" s="206" t="s">
        <v>189</v>
      </c>
      <c r="E191" s="207" t="s">
        <v>23</v>
      </c>
      <c r="F191" s="208" t="s">
        <v>335</v>
      </c>
      <c r="G191" s="205"/>
      <c r="H191" s="209">
        <v>55.728</v>
      </c>
      <c r="I191" s="210"/>
      <c r="J191" s="205"/>
      <c r="K191" s="205"/>
      <c r="L191" s="211"/>
      <c r="M191" s="212"/>
      <c r="N191" s="213"/>
      <c r="O191" s="213"/>
      <c r="P191" s="213"/>
      <c r="Q191" s="213"/>
      <c r="R191" s="213"/>
      <c r="S191" s="213"/>
      <c r="T191" s="214"/>
      <c r="AT191" s="215" t="s">
        <v>189</v>
      </c>
      <c r="AU191" s="215" t="s">
        <v>81</v>
      </c>
      <c r="AV191" s="11" t="s">
        <v>81</v>
      </c>
      <c r="AW191" s="11" t="s">
        <v>36</v>
      </c>
      <c r="AX191" s="11" t="s">
        <v>79</v>
      </c>
      <c r="AY191" s="215" t="s">
        <v>180</v>
      </c>
    </row>
    <row r="192" spans="2:65" s="1" customFormat="1" ht="16.5" customHeight="1">
      <c r="B192" s="41"/>
      <c r="C192" s="192" t="s">
        <v>336</v>
      </c>
      <c r="D192" s="192" t="s">
        <v>182</v>
      </c>
      <c r="E192" s="193" t="s">
        <v>337</v>
      </c>
      <c r="F192" s="194" t="s">
        <v>338</v>
      </c>
      <c r="G192" s="195" t="s">
        <v>185</v>
      </c>
      <c r="H192" s="196">
        <v>50.728</v>
      </c>
      <c r="I192" s="197"/>
      <c r="J192" s="198">
        <f>ROUND(I192*H192,2)</f>
        <v>0</v>
      </c>
      <c r="K192" s="194" t="s">
        <v>186</v>
      </c>
      <c r="L192" s="61"/>
      <c r="M192" s="199" t="s">
        <v>23</v>
      </c>
      <c r="N192" s="200" t="s">
        <v>43</v>
      </c>
      <c r="O192" s="42"/>
      <c r="P192" s="201">
        <f>O192*H192</f>
        <v>0</v>
      </c>
      <c r="Q192" s="201">
        <v>0</v>
      </c>
      <c r="R192" s="201">
        <f>Q192*H192</f>
        <v>0</v>
      </c>
      <c r="S192" s="201">
        <v>0</v>
      </c>
      <c r="T192" s="202">
        <f>S192*H192</f>
        <v>0</v>
      </c>
      <c r="AR192" s="24" t="s">
        <v>187</v>
      </c>
      <c r="AT192" s="24" t="s">
        <v>182</v>
      </c>
      <c r="AU192" s="24" t="s">
        <v>81</v>
      </c>
      <c r="AY192" s="24" t="s">
        <v>180</v>
      </c>
      <c r="BE192" s="203">
        <f>IF(N192="základní",J192,0)</f>
        <v>0</v>
      </c>
      <c r="BF192" s="203">
        <f>IF(N192="snížená",J192,0)</f>
        <v>0</v>
      </c>
      <c r="BG192" s="203">
        <f>IF(N192="zákl. přenesená",J192,0)</f>
        <v>0</v>
      </c>
      <c r="BH192" s="203">
        <f>IF(N192="sníž. přenesená",J192,0)</f>
        <v>0</v>
      </c>
      <c r="BI192" s="203">
        <f>IF(N192="nulová",J192,0)</f>
        <v>0</v>
      </c>
      <c r="BJ192" s="24" t="s">
        <v>79</v>
      </c>
      <c r="BK192" s="203">
        <f>ROUND(I192*H192,2)</f>
        <v>0</v>
      </c>
      <c r="BL192" s="24" t="s">
        <v>187</v>
      </c>
      <c r="BM192" s="24" t="s">
        <v>339</v>
      </c>
    </row>
    <row r="193" spans="2:65" s="1" customFormat="1" ht="16.5" customHeight="1">
      <c r="B193" s="41"/>
      <c r="C193" s="192" t="s">
        <v>340</v>
      </c>
      <c r="D193" s="192" t="s">
        <v>182</v>
      </c>
      <c r="E193" s="193" t="s">
        <v>341</v>
      </c>
      <c r="F193" s="194" t="s">
        <v>342</v>
      </c>
      <c r="G193" s="195" t="s">
        <v>300</v>
      </c>
      <c r="H193" s="196">
        <v>3.827</v>
      </c>
      <c r="I193" s="197"/>
      <c r="J193" s="198">
        <f>ROUND(I193*H193,2)</f>
        <v>0</v>
      </c>
      <c r="K193" s="194" t="s">
        <v>186</v>
      </c>
      <c r="L193" s="61"/>
      <c r="M193" s="199" t="s">
        <v>23</v>
      </c>
      <c r="N193" s="200" t="s">
        <v>43</v>
      </c>
      <c r="O193" s="42"/>
      <c r="P193" s="201">
        <f>O193*H193</f>
        <v>0</v>
      </c>
      <c r="Q193" s="201">
        <v>1.06017</v>
      </c>
      <c r="R193" s="201">
        <f>Q193*H193</f>
        <v>4.05727059</v>
      </c>
      <c r="S193" s="201">
        <v>0</v>
      </c>
      <c r="T193" s="202">
        <f>S193*H193</f>
        <v>0</v>
      </c>
      <c r="AR193" s="24" t="s">
        <v>187</v>
      </c>
      <c r="AT193" s="24" t="s">
        <v>182</v>
      </c>
      <c r="AU193" s="24" t="s">
        <v>81</v>
      </c>
      <c r="AY193" s="24" t="s">
        <v>180</v>
      </c>
      <c r="BE193" s="203">
        <f>IF(N193="základní",J193,0)</f>
        <v>0</v>
      </c>
      <c r="BF193" s="203">
        <f>IF(N193="snížená",J193,0)</f>
        <v>0</v>
      </c>
      <c r="BG193" s="203">
        <f>IF(N193="zákl. přenesená",J193,0)</f>
        <v>0</v>
      </c>
      <c r="BH193" s="203">
        <f>IF(N193="sníž. přenesená",J193,0)</f>
        <v>0</v>
      </c>
      <c r="BI193" s="203">
        <f>IF(N193="nulová",J193,0)</f>
        <v>0</v>
      </c>
      <c r="BJ193" s="24" t="s">
        <v>79</v>
      </c>
      <c r="BK193" s="203">
        <f>ROUND(I193*H193,2)</f>
        <v>0</v>
      </c>
      <c r="BL193" s="24" t="s">
        <v>187</v>
      </c>
      <c r="BM193" s="24" t="s">
        <v>343</v>
      </c>
    </row>
    <row r="194" spans="2:51" s="11" customFormat="1" ht="13.5">
      <c r="B194" s="204"/>
      <c r="C194" s="205"/>
      <c r="D194" s="206" t="s">
        <v>189</v>
      </c>
      <c r="E194" s="207" t="s">
        <v>23</v>
      </c>
      <c r="F194" s="208" t="s">
        <v>344</v>
      </c>
      <c r="G194" s="205"/>
      <c r="H194" s="209">
        <v>3.475</v>
      </c>
      <c r="I194" s="210"/>
      <c r="J194" s="205"/>
      <c r="K194" s="205"/>
      <c r="L194" s="211"/>
      <c r="M194" s="212"/>
      <c r="N194" s="213"/>
      <c r="O194" s="213"/>
      <c r="P194" s="213"/>
      <c r="Q194" s="213"/>
      <c r="R194" s="213"/>
      <c r="S194" s="213"/>
      <c r="T194" s="214"/>
      <c r="AT194" s="215" t="s">
        <v>189</v>
      </c>
      <c r="AU194" s="215" t="s">
        <v>81</v>
      </c>
      <c r="AV194" s="11" t="s">
        <v>81</v>
      </c>
      <c r="AW194" s="11" t="s">
        <v>36</v>
      </c>
      <c r="AX194" s="11" t="s">
        <v>72</v>
      </c>
      <c r="AY194" s="215" t="s">
        <v>180</v>
      </c>
    </row>
    <row r="195" spans="2:51" s="11" customFormat="1" ht="27">
      <c r="B195" s="204"/>
      <c r="C195" s="205"/>
      <c r="D195" s="206" t="s">
        <v>189</v>
      </c>
      <c r="E195" s="207" t="s">
        <v>23</v>
      </c>
      <c r="F195" s="208" t="s">
        <v>345</v>
      </c>
      <c r="G195" s="205"/>
      <c r="H195" s="209">
        <v>0.352</v>
      </c>
      <c r="I195" s="210"/>
      <c r="J195" s="205"/>
      <c r="K195" s="205"/>
      <c r="L195" s="211"/>
      <c r="M195" s="212"/>
      <c r="N195" s="213"/>
      <c r="O195" s="213"/>
      <c r="P195" s="213"/>
      <c r="Q195" s="213"/>
      <c r="R195" s="213"/>
      <c r="S195" s="213"/>
      <c r="T195" s="214"/>
      <c r="AT195" s="215" t="s">
        <v>189</v>
      </c>
      <c r="AU195" s="215" t="s">
        <v>81</v>
      </c>
      <c r="AV195" s="11" t="s">
        <v>81</v>
      </c>
      <c r="AW195" s="11" t="s">
        <v>36</v>
      </c>
      <c r="AX195" s="11" t="s">
        <v>72</v>
      </c>
      <c r="AY195" s="215" t="s">
        <v>180</v>
      </c>
    </row>
    <row r="196" spans="2:51" s="12" customFormat="1" ht="13.5">
      <c r="B196" s="216"/>
      <c r="C196" s="217"/>
      <c r="D196" s="206" t="s">
        <v>189</v>
      </c>
      <c r="E196" s="218" t="s">
        <v>23</v>
      </c>
      <c r="F196" s="219" t="s">
        <v>199</v>
      </c>
      <c r="G196" s="217"/>
      <c r="H196" s="220">
        <v>3.827</v>
      </c>
      <c r="I196" s="221"/>
      <c r="J196" s="217"/>
      <c r="K196" s="217"/>
      <c r="L196" s="222"/>
      <c r="M196" s="223"/>
      <c r="N196" s="224"/>
      <c r="O196" s="224"/>
      <c r="P196" s="224"/>
      <c r="Q196" s="224"/>
      <c r="R196" s="224"/>
      <c r="S196" s="224"/>
      <c r="T196" s="225"/>
      <c r="AT196" s="226" t="s">
        <v>189</v>
      </c>
      <c r="AU196" s="226" t="s">
        <v>81</v>
      </c>
      <c r="AV196" s="12" t="s">
        <v>187</v>
      </c>
      <c r="AW196" s="12" t="s">
        <v>36</v>
      </c>
      <c r="AX196" s="12" t="s">
        <v>79</v>
      </c>
      <c r="AY196" s="226" t="s">
        <v>180</v>
      </c>
    </row>
    <row r="197" spans="2:65" s="1" customFormat="1" ht="16.5" customHeight="1">
      <c r="B197" s="41"/>
      <c r="C197" s="192" t="s">
        <v>346</v>
      </c>
      <c r="D197" s="192" t="s">
        <v>182</v>
      </c>
      <c r="E197" s="193" t="s">
        <v>347</v>
      </c>
      <c r="F197" s="194" t="s">
        <v>348</v>
      </c>
      <c r="G197" s="195" t="s">
        <v>221</v>
      </c>
      <c r="H197" s="196">
        <v>3.761</v>
      </c>
      <c r="I197" s="197"/>
      <c r="J197" s="198">
        <f>ROUND(I197*H197,2)</f>
        <v>0</v>
      </c>
      <c r="K197" s="194" t="s">
        <v>186</v>
      </c>
      <c r="L197" s="61"/>
      <c r="M197" s="199" t="s">
        <v>23</v>
      </c>
      <c r="N197" s="200" t="s">
        <v>43</v>
      </c>
      <c r="O197" s="42"/>
      <c r="P197" s="201">
        <f>O197*H197</f>
        <v>0</v>
      </c>
      <c r="Q197" s="201">
        <v>2.25634</v>
      </c>
      <c r="R197" s="201">
        <f>Q197*H197</f>
        <v>8.486094739999999</v>
      </c>
      <c r="S197" s="201">
        <v>0</v>
      </c>
      <c r="T197" s="202">
        <f>S197*H197</f>
        <v>0</v>
      </c>
      <c r="AR197" s="24" t="s">
        <v>187</v>
      </c>
      <c r="AT197" s="24" t="s">
        <v>182</v>
      </c>
      <c r="AU197" s="24" t="s">
        <v>81</v>
      </c>
      <c r="AY197" s="24" t="s">
        <v>180</v>
      </c>
      <c r="BE197" s="203">
        <f>IF(N197="základní",J197,0)</f>
        <v>0</v>
      </c>
      <c r="BF197" s="203">
        <f>IF(N197="snížená",J197,0)</f>
        <v>0</v>
      </c>
      <c r="BG197" s="203">
        <f>IF(N197="zákl. přenesená",J197,0)</f>
        <v>0</v>
      </c>
      <c r="BH197" s="203">
        <f>IF(N197="sníž. přenesená",J197,0)</f>
        <v>0</v>
      </c>
      <c r="BI197" s="203">
        <f>IF(N197="nulová",J197,0)</f>
        <v>0</v>
      </c>
      <c r="BJ197" s="24" t="s">
        <v>79</v>
      </c>
      <c r="BK197" s="203">
        <f>ROUND(I197*H197,2)</f>
        <v>0</v>
      </c>
      <c r="BL197" s="24" t="s">
        <v>187</v>
      </c>
      <c r="BM197" s="24" t="s">
        <v>349</v>
      </c>
    </row>
    <row r="198" spans="2:51" s="11" customFormat="1" ht="40.5">
      <c r="B198" s="204"/>
      <c r="C198" s="205"/>
      <c r="D198" s="206" t="s">
        <v>189</v>
      </c>
      <c r="E198" s="207" t="s">
        <v>23</v>
      </c>
      <c r="F198" s="208" t="s">
        <v>350</v>
      </c>
      <c r="G198" s="205"/>
      <c r="H198" s="209">
        <v>3.761</v>
      </c>
      <c r="I198" s="210"/>
      <c r="J198" s="205"/>
      <c r="K198" s="205"/>
      <c r="L198" s="211"/>
      <c r="M198" s="212"/>
      <c r="N198" s="213"/>
      <c r="O198" s="213"/>
      <c r="P198" s="213"/>
      <c r="Q198" s="213"/>
      <c r="R198" s="213"/>
      <c r="S198" s="213"/>
      <c r="T198" s="214"/>
      <c r="AT198" s="215" t="s">
        <v>189</v>
      </c>
      <c r="AU198" s="215" t="s">
        <v>81</v>
      </c>
      <c r="AV198" s="11" t="s">
        <v>81</v>
      </c>
      <c r="AW198" s="11" t="s">
        <v>36</v>
      </c>
      <c r="AX198" s="11" t="s">
        <v>79</v>
      </c>
      <c r="AY198" s="215" t="s">
        <v>180</v>
      </c>
    </row>
    <row r="199" spans="2:65" s="1" customFormat="1" ht="16.5" customHeight="1">
      <c r="B199" s="41"/>
      <c r="C199" s="192" t="s">
        <v>351</v>
      </c>
      <c r="D199" s="192" t="s">
        <v>182</v>
      </c>
      <c r="E199" s="193" t="s">
        <v>352</v>
      </c>
      <c r="F199" s="194" t="s">
        <v>353</v>
      </c>
      <c r="G199" s="195" t="s">
        <v>221</v>
      </c>
      <c r="H199" s="196">
        <v>37.905</v>
      </c>
      <c r="I199" s="197"/>
      <c r="J199" s="198">
        <f>ROUND(I199*H199,2)</f>
        <v>0</v>
      </c>
      <c r="K199" s="194" t="s">
        <v>186</v>
      </c>
      <c r="L199" s="61"/>
      <c r="M199" s="199" t="s">
        <v>23</v>
      </c>
      <c r="N199" s="200" t="s">
        <v>43</v>
      </c>
      <c r="O199" s="42"/>
      <c r="P199" s="201">
        <f>O199*H199</f>
        <v>0</v>
      </c>
      <c r="Q199" s="201">
        <v>2.45329</v>
      </c>
      <c r="R199" s="201">
        <f>Q199*H199</f>
        <v>92.99195745</v>
      </c>
      <c r="S199" s="201">
        <v>0</v>
      </c>
      <c r="T199" s="202">
        <f>S199*H199</f>
        <v>0</v>
      </c>
      <c r="AR199" s="24" t="s">
        <v>187</v>
      </c>
      <c r="AT199" s="24" t="s">
        <v>182</v>
      </c>
      <c r="AU199" s="24" t="s">
        <v>81</v>
      </c>
      <c r="AY199" s="24" t="s">
        <v>180</v>
      </c>
      <c r="BE199" s="203">
        <f>IF(N199="základní",J199,0)</f>
        <v>0</v>
      </c>
      <c r="BF199" s="203">
        <f>IF(N199="snížená",J199,0)</f>
        <v>0</v>
      </c>
      <c r="BG199" s="203">
        <f>IF(N199="zákl. přenesená",J199,0)</f>
        <v>0</v>
      </c>
      <c r="BH199" s="203">
        <f>IF(N199="sníž. přenesená",J199,0)</f>
        <v>0</v>
      </c>
      <c r="BI199" s="203">
        <f>IF(N199="nulová",J199,0)</f>
        <v>0</v>
      </c>
      <c r="BJ199" s="24" t="s">
        <v>79</v>
      </c>
      <c r="BK199" s="203">
        <f>ROUND(I199*H199,2)</f>
        <v>0</v>
      </c>
      <c r="BL199" s="24" t="s">
        <v>187</v>
      </c>
      <c r="BM199" s="24" t="s">
        <v>354</v>
      </c>
    </row>
    <row r="200" spans="2:51" s="11" customFormat="1" ht="13.5">
      <c r="B200" s="204"/>
      <c r="C200" s="205"/>
      <c r="D200" s="206" t="s">
        <v>189</v>
      </c>
      <c r="E200" s="207" t="s">
        <v>23</v>
      </c>
      <c r="F200" s="208" t="s">
        <v>355</v>
      </c>
      <c r="G200" s="205"/>
      <c r="H200" s="209">
        <v>1.05</v>
      </c>
      <c r="I200" s="210"/>
      <c r="J200" s="205"/>
      <c r="K200" s="205"/>
      <c r="L200" s="211"/>
      <c r="M200" s="212"/>
      <c r="N200" s="213"/>
      <c r="O200" s="213"/>
      <c r="P200" s="213"/>
      <c r="Q200" s="213"/>
      <c r="R200" s="213"/>
      <c r="S200" s="213"/>
      <c r="T200" s="214"/>
      <c r="AT200" s="215" t="s">
        <v>189</v>
      </c>
      <c r="AU200" s="215" t="s">
        <v>81</v>
      </c>
      <c r="AV200" s="11" t="s">
        <v>81</v>
      </c>
      <c r="AW200" s="11" t="s">
        <v>36</v>
      </c>
      <c r="AX200" s="11" t="s">
        <v>72</v>
      </c>
      <c r="AY200" s="215" t="s">
        <v>180</v>
      </c>
    </row>
    <row r="201" spans="2:51" s="11" customFormat="1" ht="13.5">
      <c r="B201" s="204"/>
      <c r="C201" s="205"/>
      <c r="D201" s="206" t="s">
        <v>189</v>
      </c>
      <c r="E201" s="207" t="s">
        <v>23</v>
      </c>
      <c r="F201" s="208" t="s">
        <v>356</v>
      </c>
      <c r="G201" s="205"/>
      <c r="H201" s="209">
        <v>4.2</v>
      </c>
      <c r="I201" s="210"/>
      <c r="J201" s="205"/>
      <c r="K201" s="205"/>
      <c r="L201" s="211"/>
      <c r="M201" s="212"/>
      <c r="N201" s="213"/>
      <c r="O201" s="213"/>
      <c r="P201" s="213"/>
      <c r="Q201" s="213"/>
      <c r="R201" s="213"/>
      <c r="S201" s="213"/>
      <c r="T201" s="214"/>
      <c r="AT201" s="215" t="s">
        <v>189</v>
      </c>
      <c r="AU201" s="215" t="s">
        <v>81</v>
      </c>
      <c r="AV201" s="11" t="s">
        <v>81</v>
      </c>
      <c r="AW201" s="11" t="s">
        <v>36</v>
      </c>
      <c r="AX201" s="11" t="s">
        <v>72</v>
      </c>
      <c r="AY201" s="215" t="s">
        <v>180</v>
      </c>
    </row>
    <row r="202" spans="2:51" s="11" customFormat="1" ht="13.5">
      <c r="B202" s="204"/>
      <c r="C202" s="205"/>
      <c r="D202" s="206" t="s">
        <v>189</v>
      </c>
      <c r="E202" s="207" t="s">
        <v>23</v>
      </c>
      <c r="F202" s="208" t="s">
        <v>357</v>
      </c>
      <c r="G202" s="205"/>
      <c r="H202" s="209">
        <v>6.21</v>
      </c>
      <c r="I202" s="210"/>
      <c r="J202" s="205"/>
      <c r="K202" s="205"/>
      <c r="L202" s="211"/>
      <c r="M202" s="212"/>
      <c r="N202" s="213"/>
      <c r="O202" s="213"/>
      <c r="P202" s="213"/>
      <c r="Q202" s="213"/>
      <c r="R202" s="213"/>
      <c r="S202" s="213"/>
      <c r="T202" s="214"/>
      <c r="AT202" s="215" t="s">
        <v>189</v>
      </c>
      <c r="AU202" s="215" t="s">
        <v>81</v>
      </c>
      <c r="AV202" s="11" t="s">
        <v>81</v>
      </c>
      <c r="AW202" s="11" t="s">
        <v>36</v>
      </c>
      <c r="AX202" s="11" t="s">
        <v>72</v>
      </c>
      <c r="AY202" s="215" t="s">
        <v>180</v>
      </c>
    </row>
    <row r="203" spans="2:51" s="13" customFormat="1" ht="13.5">
      <c r="B203" s="227"/>
      <c r="C203" s="228"/>
      <c r="D203" s="206" t="s">
        <v>189</v>
      </c>
      <c r="E203" s="229" t="s">
        <v>23</v>
      </c>
      <c r="F203" s="230" t="s">
        <v>318</v>
      </c>
      <c r="G203" s="228"/>
      <c r="H203" s="229" t="s">
        <v>23</v>
      </c>
      <c r="I203" s="231"/>
      <c r="J203" s="228"/>
      <c r="K203" s="228"/>
      <c r="L203" s="232"/>
      <c r="M203" s="233"/>
      <c r="N203" s="234"/>
      <c r="O203" s="234"/>
      <c r="P203" s="234"/>
      <c r="Q203" s="234"/>
      <c r="R203" s="234"/>
      <c r="S203" s="234"/>
      <c r="T203" s="235"/>
      <c r="AT203" s="236" t="s">
        <v>189</v>
      </c>
      <c r="AU203" s="236" t="s">
        <v>81</v>
      </c>
      <c r="AV203" s="13" t="s">
        <v>79</v>
      </c>
      <c r="AW203" s="13" t="s">
        <v>36</v>
      </c>
      <c r="AX203" s="13" t="s">
        <v>72</v>
      </c>
      <c r="AY203" s="236" t="s">
        <v>180</v>
      </c>
    </row>
    <row r="204" spans="2:51" s="11" customFormat="1" ht="13.5">
      <c r="B204" s="204"/>
      <c r="C204" s="205"/>
      <c r="D204" s="206" t="s">
        <v>189</v>
      </c>
      <c r="E204" s="207" t="s">
        <v>23</v>
      </c>
      <c r="F204" s="208" t="s">
        <v>358</v>
      </c>
      <c r="G204" s="205"/>
      <c r="H204" s="209">
        <v>13.233</v>
      </c>
      <c r="I204" s="210"/>
      <c r="J204" s="205"/>
      <c r="K204" s="205"/>
      <c r="L204" s="211"/>
      <c r="M204" s="212"/>
      <c r="N204" s="213"/>
      <c r="O204" s="213"/>
      <c r="P204" s="213"/>
      <c r="Q204" s="213"/>
      <c r="R204" s="213"/>
      <c r="S204" s="213"/>
      <c r="T204" s="214"/>
      <c r="AT204" s="215" t="s">
        <v>189</v>
      </c>
      <c r="AU204" s="215" t="s">
        <v>81</v>
      </c>
      <c r="AV204" s="11" t="s">
        <v>81</v>
      </c>
      <c r="AW204" s="11" t="s">
        <v>36</v>
      </c>
      <c r="AX204" s="11" t="s">
        <v>72</v>
      </c>
      <c r="AY204" s="215" t="s">
        <v>180</v>
      </c>
    </row>
    <row r="205" spans="2:51" s="11" customFormat="1" ht="13.5">
      <c r="B205" s="204"/>
      <c r="C205" s="205"/>
      <c r="D205" s="206" t="s">
        <v>189</v>
      </c>
      <c r="E205" s="207" t="s">
        <v>23</v>
      </c>
      <c r="F205" s="208" t="s">
        <v>359</v>
      </c>
      <c r="G205" s="205"/>
      <c r="H205" s="209">
        <v>3.357</v>
      </c>
      <c r="I205" s="210"/>
      <c r="J205" s="205"/>
      <c r="K205" s="205"/>
      <c r="L205" s="211"/>
      <c r="M205" s="212"/>
      <c r="N205" s="213"/>
      <c r="O205" s="213"/>
      <c r="P205" s="213"/>
      <c r="Q205" s="213"/>
      <c r="R205" s="213"/>
      <c r="S205" s="213"/>
      <c r="T205" s="214"/>
      <c r="AT205" s="215" t="s">
        <v>189</v>
      </c>
      <c r="AU205" s="215" t="s">
        <v>81</v>
      </c>
      <c r="AV205" s="11" t="s">
        <v>81</v>
      </c>
      <c r="AW205" s="11" t="s">
        <v>36</v>
      </c>
      <c r="AX205" s="11" t="s">
        <v>72</v>
      </c>
      <c r="AY205" s="215" t="s">
        <v>180</v>
      </c>
    </row>
    <row r="206" spans="2:51" s="11" customFormat="1" ht="13.5">
      <c r="B206" s="204"/>
      <c r="C206" s="205"/>
      <c r="D206" s="206" t="s">
        <v>189</v>
      </c>
      <c r="E206" s="207" t="s">
        <v>23</v>
      </c>
      <c r="F206" s="208" t="s">
        <v>360</v>
      </c>
      <c r="G206" s="205"/>
      <c r="H206" s="209">
        <v>9.855</v>
      </c>
      <c r="I206" s="210"/>
      <c r="J206" s="205"/>
      <c r="K206" s="205"/>
      <c r="L206" s="211"/>
      <c r="M206" s="212"/>
      <c r="N206" s="213"/>
      <c r="O206" s="213"/>
      <c r="P206" s="213"/>
      <c r="Q206" s="213"/>
      <c r="R206" s="213"/>
      <c r="S206" s="213"/>
      <c r="T206" s="214"/>
      <c r="AT206" s="215" t="s">
        <v>189</v>
      </c>
      <c r="AU206" s="215" t="s">
        <v>81</v>
      </c>
      <c r="AV206" s="11" t="s">
        <v>81</v>
      </c>
      <c r="AW206" s="11" t="s">
        <v>36</v>
      </c>
      <c r="AX206" s="11" t="s">
        <v>72</v>
      </c>
      <c r="AY206" s="215" t="s">
        <v>180</v>
      </c>
    </row>
    <row r="207" spans="2:51" s="12" customFormat="1" ht="13.5">
      <c r="B207" s="216"/>
      <c r="C207" s="217"/>
      <c r="D207" s="206" t="s">
        <v>189</v>
      </c>
      <c r="E207" s="218" t="s">
        <v>23</v>
      </c>
      <c r="F207" s="219" t="s">
        <v>199</v>
      </c>
      <c r="G207" s="217"/>
      <c r="H207" s="220">
        <v>37.905</v>
      </c>
      <c r="I207" s="221"/>
      <c r="J207" s="217"/>
      <c r="K207" s="217"/>
      <c r="L207" s="222"/>
      <c r="M207" s="223"/>
      <c r="N207" s="224"/>
      <c r="O207" s="224"/>
      <c r="P207" s="224"/>
      <c r="Q207" s="224"/>
      <c r="R207" s="224"/>
      <c r="S207" s="224"/>
      <c r="T207" s="225"/>
      <c r="AT207" s="226" t="s">
        <v>189</v>
      </c>
      <c r="AU207" s="226" t="s">
        <v>81</v>
      </c>
      <c r="AV207" s="12" t="s">
        <v>187</v>
      </c>
      <c r="AW207" s="12" t="s">
        <v>36</v>
      </c>
      <c r="AX207" s="12" t="s">
        <v>79</v>
      </c>
      <c r="AY207" s="226" t="s">
        <v>180</v>
      </c>
    </row>
    <row r="208" spans="2:65" s="1" customFormat="1" ht="16.5" customHeight="1">
      <c r="B208" s="41"/>
      <c r="C208" s="192" t="s">
        <v>361</v>
      </c>
      <c r="D208" s="192" t="s">
        <v>182</v>
      </c>
      <c r="E208" s="193" t="s">
        <v>362</v>
      </c>
      <c r="F208" s="194" t="s">
        <v>363</v>
      </c>
      <c r="G208" s="195" t="s">
        <v>221</v>
      </c>
      <c r="H208" s="196">
        <v>26.216</v>
      </c>
      <c r="I208" s="197"/>
      <c r="J208" s="198">
        <f>ROUND(I208*H208,2)</f>
        <v>0</v>
      </c>
      <c r="K208" s="194" t="s">
        <v>186</v>
      </c>
      <c r="L208" s="61"/>
      <c r="M208" s="199" t="s">
        <v>23</v>
      </c>
      <c r="N208" s="200" t="s">
        <v>43</v>
      </c>
      <c r="O208" s="42"/>
      <c r="P208" s="201">
        <f>O208*H208</f>
        <v>0</v>
      </c>
      <c r="Q208" s="201">
        <v>2.45329</v>
      </c>
      <c r="R208" s="201">
        <f>Q208*H208</f>
        <v>64.31545064000001</v>
      </c>
      <c r="S208" s="201">
        <v>0</v>
      </c>
      <c r="T208" s="202">
        <f>S208*H208</f>
        <v>0</v>
      </c>
      <c r="AR208" s="24" t="s">
        <v>187</v>
      </c>
      <c r="AT208" s="24" t="s">
        <v>182</v>
      </c>
      <c r="AU208" s="24" t="s">
        <v>81</v>
      </c>
      <c r="AY208" s="24" t="s">
        <v>180</v>
      </c>
      <c r="BE208" s="203">
        <f>IF(N208="základní",J208,0)</f>
        <v>0</v>
      </c>
      <c r="BF208" s="203">
        <f>IF(N208="snížená",J208,0)</f>
        <v>0</v>
      </c>
      <c r="BG208" s="203">
        <f>IF(N208="zákl. přenesená",J208,0)</f>
        <v>0</v>
      </c>
      <c r="BH208" s="203">
        <f>IF(N208="sníž. přenesená",J208,0)</f>
        <v>0</v>
      </c>
      <c r="BI208" s="203">
        <f>IF(N208="nulová",J208,0)</f>
        <v>0</v>
      </c>
      <c r="BJ208" s="24" t="s">
        <v>79</v>
      </c>
      <c r="BK208" s="203">
        <f>ROUND(I208*H208,2)</f>
        <v>0</v>
      </c>
      <c r="BL208" s="24" t="s">
        <v>187</v>
      </c>
      <c r="BM208" s="24" t="s">
        <v>364</v>
      </c>
    </row>
    <row r="209" spans="2:51" s="11" customFormat="1" ht="13.5">
      <c r="B209" s="204"/>
      <c r="C209" s="205"/>
      <c r="D209" s="206" t="s">
        <v>189</v>
      </c>
      <c r="E209" s="207" t="s">
        <v>23</v>
      </c>
      <c r="F209" s="208" t="s">
        <v>327</v>
      </c>
      <c r="G209" s="205"/>
      <c r="H209" s="209">
        <v>7.455</v>
      </c>
      <c r="I209" s="210"/>
      <c r="J209" s="205"/>
      <c r="K209" s="205"/>
      <c r="L209" s="211"/>
      <c r="M209" s="212"/>
      <c r="N209" s="213"/>
      <c r="O209" s="213"/>
      <c r="P209" s="213"/>
      <c r="Q209" s="213"/>
      <c r="R209" s="213"/>
      <c r="S209" s="213"/>
      <c r="T209" s="214"/>
      <c r="AT209" s="215" t="s">
        <v>189</v>
      </c>
      <c r="AU209" s="215" t="s">
        <v>81</v>
      </c>
      <c r="AV209" s="11" t="s">
        <v>81</v>
      </c>
      <c r="AW209" s="11" t="s">
        <v>36</v>
      </c>
      <c r="AX209" s="11" t="s">
        <v>72</v>
      </c>
      <c r="AY209" s="215" t="s">
        <v>180</v>
      </c>
    </row>
    <row r="210" spans="2:51" s="11" customFormat="1" ht="13.5">
      <c r="B210" s="204"/>
      <c r="C210" s="205"/>
      <c r="D210" s="206" t="s">
        <v>189</v>
      </c>
      <c r="E210" s="207" t="s">
        <v>23</v>
      </c>
      <c r="F210" s="208" t="s">
        <v>328</v>
      </c>
      <c r="G210" s="205"/>
      <c r="H210" s="209">
        <v>18.761</v>
      </c>
      <c r="I210" s="210"/>
      <c r="J210" s="205"/>
      <c r="K210" s="205"/>
      <c r="L210" s="211"/>
      <c r="M210" s="212"/>
      <c r="N210" s="213"/>
      <c r="O210" s="213"/>
      <c r="P210" s="213"/>
      <c r="Q210" s="213"/>
      <c r="R210" s="213"/>
      <c r="S210" s="213"/>
      <c r="T210" s="214"/>
      <c r="AT210" s="215" t="s">
        <v>189</v>
      </c>
      <c r="AU210" s="215" t="s">
        <v>81</v>
      </c>
      <c r="AV210" s="11" t="s">
        <v>81</v>
      </c>
      <c r="AW210" s="11" t="s">
        <v>36</v>
      </c>
      <c r="AX210" s="11" t="s">
        <v>72</v>
      </c>
      <c r="AY210" s="215" t="s">
        <v>180</v>
      </c>
    </row>
    <row r="211" spans="2:51" s="12" customFormat="1" ht="13.5">
      <c r="B211" s="216"/>
      <c r="C211" s="217"/>
      <c r="D211" s="206" t="s">
        <v>189</v>
      </c>
      <c r="E211" s="218" t="s">
        <v>23</v>
      </c>
      <c r="F211" s="219" t="s">
        <v>199</v>
      </c>
      <c r="G211" s="217"/>
      <c r="H211" s="220">
        <v>26.216</v>
      </c>
      <c r="I211" s="221"/>
      <c r="J211" s="217"/>
      <c r="K211" s="217"/>
      <c r="L211" s="222"/>
      <c r="M211" s="223"/>
      <c r="N211" s="224"/>
      <c r="O211" s="224"/>
      <c r="P211" s="224"/>
      <c r="Q211" s="224"/>
      <c r="R211" s="224"/>
      <c r="S211" s="224"/>
      <c r="T211" s="225"/>
      <c r="AT211" s="226" t="s">
        <v>189</v>
      </c>
      <c r="AU211" s="226" t="s">
        <v>81</v>
      </c>
      <c r="AV211" s="12" t="s">
        <v>187</v>
      </c>
      <c r="AW211" s="12" t="s">
        <v>36</v>
      </c>
      <c r="AX211" s="12" t="s">
        <v>79</v>
      </c>
      <c r="AY211" s="226" t="s">
        <v>180</v>
      </c>
    </row>
    <row r="212" spans="2:65" s="1" customFormat="1" ht="16.5" customHeight="1">
      <c r="B212" s="41"/>
      <c r="C212" s="192" t="s">
        <v>365</v>
      </c>
      <c r="D212" s="192" t="s">
        <v>182</v>
      </c>
      <c r="E212" s="193" t="s">
        <v>366</v>
      </c>
      <c r="F212" s="194" t="s">
        <v>367</v>
      </c>
      <c r="G212" s="195" t="s">
        <v>185</v>
      </c>
      <c r="H212" s="196">
        <v>121.11</v>
      </c>
      <c r="I212" s="197"/>
      <c r="J212" s="198">
        <f>ROUND(I212*H212,2)</f>
        <v>0</v>
      </c>
      <c r="K212" s="194" t="s">
        <v>186</v>
      </c>
      <c r="L212" s="61"/>
      <c r="M212" s="199" t="s">
        <v>23</v>
      </c>
      <c r="N212" s="200" t="s">
        <v>43</v>
      </c>
      <c r="O212" s="42"/>
      <c r="P212" s="201">
        <f>O212*H212</f>
        <v>0</v>
      </c>
      <c r="Q212" s="201">
        <v>0.00103</v>
      </c>
      <c r="R212" s="201">
        <f>Q212*H212</f>
        <v>0.12474330000000002</v>
      </c>
      <c r="S212" s="201">
        <v>0</v>
      </c>
      <c r="T212" s="202">
        <f>S212*H212</f>
        <v>0</v>
      </c>
      <c r="AR212" s="24" t="s">
        <v>187</v>
      </c>
      <c r="AT212" s="24" t="s">
        <v>182</v>
      </c>
      <c r="AU212" s="24" t="s">
        <v>81</v>
      </c>
      <c r="AY212" s="24" t="s">
        <v>180</v>
      </c>
      <c r="BE212" s="203">
        <f>IF(N212="základní",J212,0)</f>
        <v>0</v>
      </c>
      <c r="BF212" s="203">
        <f>IF(N212="snížená",J212,0)</f>
        <v>0</v>
      </c>
      <c r="BG212" s="203">
        <f>IF(N212="zákl. přenesená",J212,0)</f>
        <v>0</v>
      </c>
      <c r="BH212" s="203">
        <f>IF(N212="sníž. přenesená",J212,0)</f>
        <v>0</v>
      </c>
      <c r="BI212" s="203">
        <f>IF(N212="nulová",J212,0)</f>
        <v>0</v>
      </c>
      <c r="BJ212" s="24" t="s">
        <v>79</v>
      </c>
      <c r="BK212" s="203">
        <f>ROUND(I212*H212,2)</f>
        <v>0</v>
      </c>
      <c r="BL212" s="24" t="s">
        <v>187</v>
      </c>
      <c r="BM212" s="24" t="s">
        <v>368</v>
      </c>
    </row>
    <row r="213" spans="2:51" s="11" customFormat="1" ht="13.5">
      <c r="B213" s="204"/>
      <c r="C213" s="205"/>
      <c r="D213" s="206" t="s">
        <v>189</v>
      </c>
      <c r="E213" s="207" t="s">
        <v>23</v>
      </c>
      <c r="F213" s="208" t="s">
        <v>369</v>
      </c>
      <c r="G213" s="205"/>
      <c r="H213" s="209">
        <v>6.5</v>
      </c>
      <c r="I213" s="210"/>
      <c r="J213" s="205"/>
      <c r="K213" s="205"/>
      <c r="L213" s="211"/>
      <c r="M213" s="212"/>
      <c r="N213" s="213"/>
      <c r="O213" s="213"/>
      <c r="P213" s="213"/>
      <c r="Q213" s="213"/>
      <c r="R213" s="213"/>
      <c r="S213" s="213"/>
      <c r="T213" s="214"/>
      <c r="AT213" s="215" t="s">
        <v>189</v>
      </c>
      <c r="AU213" s="215" t="s">
        <v>81</v>
      </c>
      <c r="AV213" s="11" t="s">
        <v>81</v>
      </c>
      <c r="AW213" s="11" t="s">
        <v>36</v>
      </c>
      <c r="AX213" s="11" t="s">
        <v>72</v>
      </c>
      <c r="AY213" s="215" t="s">
        <v>180</v>
      </c>
    </row>
    <row r="214" spans="2:51" s="11" customFormat="1" ht="13.5">
      <c r="B214" s="204"/>
      <c r="C214" s="205"/>
      <c r="D214" s="206" t="s">
        <v>189</v>
      </c>
      <c r="E214" s="207" t="s">
        <v>23</v>
      </c>
      <c r="F214" s="208" t="s">
        <v>370</v>
      </c>
      <c r="G214" s="205"/>
      <c r="H214" s="209">
        <v>18.25</v>
      </c>
      <c r="I214" s="210"/>
      <c r="J214" s="205"/>
      <c r="K214" s="205"/>
      <c r="L214" s="211"/>
      <c r="M214" s="212"/>
      <c r="N214" s="213"/>
      <c r="O214" s="213"/>
      <c r="P214" s="213"/>
      <c r="Q214" s="213"/>
      <c r="R214" s="213"/>
      <c r="S214" s="213"/>
      <c r="T214" s="214"/>
      <c r="AT214" s="215" t="s">
        <v>189</v>
      </c>
      <c r="AU214" s="215" t="s">
        <v>81</v>
      </c>
      <c r="AV214" s="11" t="s">
        <v>81</v>
      </c>
      <c r="AW214" s="11" t="s">
        <v>36</v>
      </c>
      <c r="AX214" s="11" t="s">
        <v>72</v>
      </c>
      <c r="AY214" s="215" t="s">
        <v>180</v>
      </c>
    </row>
    <row r="215" spans="2:51" s="11" customFormat="1" ht="13.5">
      <c r="B215" s="204"/>
      <c r="C215" s="205"/>
      <c r="D215" s="206" t="s">
        <v>189</v>
      </c>
      <c r="E215" s="207" t="s">
        <v>23</v>
      </c>
      <c r="F215" s="208" t="s">
        <v>371</v>
      </c>
      <c r="G215" s="205"/>
      <c r="H215" s="209">
        <v>30.36</v>
      </c>
      <c r="I215" s="210"/>
      <c r="J215" s="205"/>
      <c r="K215" s="205"/>
      <c r="L215" s="211"/>
      <c r="M215" s="212"/>
      <c r="N215" s="213"/>
      <c r="O215" s="213"/>
      <c r="P215" s="213"/>
      <c r="Q215" s="213"/>
      <c r="R215" s="213"/>
      <c r="S215" s="213"/>
      <c r="T215" s="214"/>
      <c r="AT215" s="215" t="s">
        <v>189</v>
      </c>
      <c r="AU215" s="215" t="s">
        <v>81</v>
      </c>
      <c r="AV215" s="11" t="s">
        <v>81</v>
      </c>
      <c r="AW215" s="11" t="s">
        <v>36</v>
      </c>
      <c r="AX215" s="11" t="s">
        <v>72</v>
      </c>
      <c r="AY215" s="215" t="s">
        <v>180</v>
      </c>
    </row>
    <row r="216" spans="2:51" s="13" customFormat="1" ht="13.5">
      <c r="B216" s="227"/>
      <c r="C216" s="228"/>
      <c r="D216" s="206" t="s">
        <v>189</v>
      </c>
      <c r="E216" s="229" t="s">
        <v>23</v>
      </c>
      <c r="F216" s="230" t="s">
        <v>318</v>
      </c>
      <c r="G216" s="228"/>
      <c r="H216" s="229" t="s">
        <v>23</v>
      </c>
      <c r="I216" s="231"/>
      <c r="J216" s="228"/>
      <c r="K216" s="228"/>
      <c r="L216" s="232"/>
      <c r="M216" s="233"/>
      <c r="N216" s="234"/>
      <c r="O216" s="234"/>
      <c r="P216" s="234"/>
      <c r="Q216" s="234"/>
      <c r="R216" s="234"/>
      <c r="S216" s="234"/>
      <c r="T216" s="235"/>
      <c r="AT216" s="236" t="s">
        <v>189</v>
      </c>
      <c r="AU216" s="236" t="s">
        <v>81</v>
      </c>
      <c r="AV216" s="13" t="s">
        <v>79</v>
      </c>
      <c r="AW216" s="13" t="s">
        <v>36</v>
      </c>
      <c r="AX216" s="13" t="s">
        <v>72</v>
      </c>
      <c r="AY216" s="236" t="s">
        <v>180</v>
      </c>
    </row>
    <row r="217" spans="2:51" s="11" customFormat="1" ht="13.5">
      <c r="B217" s="204"/>
      <c r="C217" s="205"/>
      <c r="D217" s="206" t="s">
        <v>189</v>
      </c>
      <c r="E217" s="207" t="s">
        <v>23</v>
      </c>
      <c r="F217" s="208" t="s">
        <v>372</v>
      </c>
      <c r="G217" s="205"/>
      <c r="H217" s="209">
        <v>28</v>
      </c>
      <c r="I217" s="210"/>
      <c r="J217" s="205"/>
      <c r="K217" s="205"/>
      <c r="L217" s="211"/>
      <c r="M217" s="212"/>
      <c r="N217" s="213"/>
      <c r="O217" s="213"/>
      <c r="P217" s="213"/>
      <c r="Q217" s="213"/>
      <c r="R217" s="213"/>
      <c r="S217" s="213"/>
      <c r="T217" s="214"/>
      <c r="AT217" s="215" t="s">
        <v>189</v>
      </c>
      <c r="AU217" s="215" t="s">
        <v>81</v>
      </c>
      <c r="AV217" s="11" t="s">
        <v>81</v>
      </c>
      <c r="AW217" s="11" t="s">
        <v>36</v>
      </c>
      <c r="AX217" s="11" t="s">
        <v>72</v>
      </c>
      <c r="AY217" s="215" t="s">
        <v>180</v>
      </c>
    </row>
    <row r="218" spans="2:51" s="11" customFormat="1" ht="13.5">
      <c r="B218" s="204"/>
      <c r="C218" s="205"/>
      <c r="D218" s="206" t="s">
        <v>189</v>
      </c>
      <c r="E218" s="207" t="s">
        <v>23</v>
      </c>
      <c r="F218" s="208" t="s">
        <v>373</v>
      </c>
      <c r="G218" s="205"/>
      <c r="H218" s="209">
        <v>12</v>
      </c>
      <c r="I218" s="210"/>
      <c r="J218" s="205"/>
      <c r="K218" s="205"/>
      <c r="L218" s="211"/>
      <c r="M218" s="212"/>
      <c r="N218" s="213"/>
      <c r="O218" s="213"/>
      <c r="P218" s="213"/>
      <c r="Q218" s="213"/>
      <c r="R218" s="213"/>
      <c r="S218" s="213"/>
      <c r="T218" s="214"/>
      <c r="AT218" s="215" t="s">
        <v>189</v>
      </c>
      <c r="AU218" s="215" t="s">
        <v>81</v>
      </c>
      <c r="AV218" s="11" t="s">
        <v>81</v>
      </c>
      <c r="AW218" s="11" t="s">
        <v>36</v>
      </c>
      <c r="AX218" s="11" t="s">
        <v>72</v>
      </c>
      <c r="AY218" s="215" t="s">
        <v>180</v>
      </c>
    </row>
    <row r="219" spans="2:51" s="11" customFormat="1" ht="13.5">
      <c r="B219" s="204"/>
      <c r="C219" s="205"/>
      <c r="D219" s="206" t="s">
        <v>189</v>
      </c>
      <c r="E219" s="207" t="s">
        <v>23</v>
      </c>
      <c r="F219" s="208" t="s">
        <v>374</v>
      </c>
      <c r="G219" s="205"/>
      <c r="H219" s="209">
        <v>26</v>
      </c>
      <c r="I219" s="210"/>
      <c r="J219" s="205"/>
      <c r="K219" s="205"/>
      <c r="L219" s="211"/>
      <c r="M219" s="212"/>
      <c r="N219" s="213"/>
      <c r="O219" s="213"/>
      <c r="P219" s="213"/>
      <c r="Q219" s="213"/>
      <c r="R219" s="213"/>
      <c r="S219" s="213"/>
      <c r="T219" s="214"/>
      <c r="AT219" s="215" t="s">
        <v>189</v>
      </c>
      <c r="AU219" s="215" t="s">
        <v>81</v>
      </c>
      <c r="AV219" s="11" t="s">
        <v>81</v>
      </c>
      <c r="AW219" s="11" t="s">
        <v>36</v>
      </c>
      <c r="AX219" s="11" t="s">
        <v>72</v>
      </c>
      <c r="AY219" s="215" t="s">
        <v>180</v>
      </c>
    </row>
    <row r="220" spans="2:51" s="12" customFormat="1" ht="13.5">
      <c r="B220" s="216"/>
      <c r="C220" s="217"/>
      <c r="D220" s="206" t="s">
        <v>189</v>
      </c>
      <c r="E220" s="218" t="s">
        <v>23</v>
      </c>
      <c r="F220" s="219" t="s">
        <v>199</v>
      </c>
      <c r="G220" s="217"/>
      <c r="H220" s="220">
        <v>121.11</v>
      </c>
      <c r="I220" s="221"/>
      <c r="J220" s="217"/>
      <c r="K220" s="217"/>
      <c r="L220" s="222"/>
      <c r="M220" s="223"/>
      <c r="N220" s="224"/>
      <c r="O220" s="224"/>
      <c r="P220" s="224"/>
      <c r="Q220" s="224"/>
      <c r="R220" s="224"/>
      <c r="S220" s="224"/>
      <c r="T220" s="225"/>
      <c r="AT220" s="226" t="s">
        <v>189</v>
      </c>
      <c r="AU220" s="226" t="s">
        <v>81</v>
      </c>
      <c r="AV220" s="12" t="s">
        <v>187</v>
      </c>
      <c r="AW220" s="12" t="s">
        <v>36</v>
      </c>
      <c r="AX220" s="12" t="s">
        <v>79</v>
      </c>
      <c r="AY220" s="226" t="s">
        <v>180</v>
      </c>
    </row>
    <row r="221" spans="2:65" s="1" customFormat="1" ht="16.5" customHeight="1">
      <c r="B221" s="41"/>
      <c r="C221" s="192" t="s">
        <v>375</v>
      </c>
      <c r="D221" s="192" t="s">
        <v>182</v>
      </c>
      <c r="E221" s="193" t="s">
        <v>376</v>
      </c>
      <c r="F221" s="194" t="s">
        <v>377</v>
      </c>
      <c r="G221" s="195" t="s">
        <v>185</v>
      </c>
      <c r="H221" s="196">
        <v>121.11</v>
      </c>
      <c r="I221" s="197"/>
      <c r="J221" s="198">
        <f>ROUND(I221*H221,2)</f>
        <v>0</v>
      </c>
      <c r="K221" s="194" t="s">
        <v>186</v>
      </c>
      <c r="L221" s="61"/>
      <c r="M221" s="199" t="s">
        <v>23</v>
      </c>
      <c r="N221" s="200" t="s">
        <v>43</v>
      </c>
      <c r="O221" s="42"/>
      <c r="P221" s="201">
        <f>O221*H221</f>
        <v>0</v>
      </c>
      <c r="Q221" s="201">
        <v>0</v>
      </c>
      <c r="R221" s="201">
        <f>Q221*H221</f>
        <v>0</v>
      </c>
      <c r="S221" s="201">
        <v>0</v>
      </c>
      <c r="T221" s="202">
        <f>S221*H221</f>
        <v>0</v>
      </c>
      <c r="AR221" s="24" t="s">
        <v>187</v>
      </c>
      <c r="AT221" s="24" t="s">
        <v>182</v>
      </c>
      <c r="AU221" s="24" t="s">
        <v>81</v>
      </c>
      <c r="AY221" s="24" t="s">
        <v>180</v>
      </c>
      <c r="BE221" s="203">
        <f>IF(N221="základní",J221,0)</f>
        <v>0</v>
      </c>
      <c r="BF221" s="203">
        <f>IF(N221="snížená",J221,0)</f>
        <v>0</v>
      </c>
      <c r="BG221" s="203">
        <f>IF(N221="zákl. přenesená",J221,0)</f>
        <v>0</v>
      </c>
      <c r="BH221" s="203">
        <f>IF(N221="sníž. přenesená",J221,0)</f>
        <v>0</v>
      </c>
      <c r="BI221" s="203">
        <f>IF(N221="nulová",J221,0)</f>
        <v>0</v>
      </c>
      <c r="BJ221" s="24" t="s">
        <v>79</v>
      </c>
      <c r="BK221" s="203">
        <f>ROUND(I221*H221,2)</f>
        <v>0</v>
      </c>
      <c r="BL221" s="24" t="s">
        <v>187</v>
      </c>
      <c r="BM221" s="24" t="s">
        <v>378</v>
      </c>
    </row>
    <row r="222" spans="2:65" s="1" customFormat="1" ht="16.5" customHeight="1">
      <c r="B222" s="41"/>
      <c r="C222" s="192" t="s">
        <v>379</v>
      </c>
      <c r="D222" s="192" t="s">
        <v>182</v>
      </c>
      <c r="E222" s="193" t="s">
        <v>380</v>
      </c>
      <c r="F222" s="194" t="s">
        <v>381</v>
      </c>
      <c r="G222" s="195" t="s">
        <v>300</v>
      </c>
      <c r="H222" s="196">
        <v>1.116</v>
      </c>
      <c r="I222" s="197"/>
      <c r="J222" s="198">
        <f>ROUND(I222*H222,2)</f>
        <v>0</v>
      </c>
      <c r="K222" s="194" t="s">
        <v>186</v>
      </c>
      <c r="L222" s="61"/>
      <c r="M222" s="199" t="s">
        <v>23</v>
      </c>
      <c r="N222" s="200" t="s">
        <v>43</v>
      </c>
      <c r="O222" s="42"/>
      <c r="P222" s="201">
        <f>O222*H222</f>
        <v>0</v>
      </c>
      <c r="Q222" s="201">
        <v>1.06017</v>
      </c>
      <c r="R222" s="201">
        <f>Q222*H222</f>
        <v>1.18314972</v>
      </c>
      <c r="S222" s="201">
        <v>0</v>
      </c>
      <c r="T222" s="202">
        <f>S222*H222</f>
        <v>0</v>
      </c>
      <c r="AR222" s="24" t="s">
        <v>187</v>
      </c>
      <c r="AT222" s="24" t="s">
        <v>182</v>
      </c>
      <c r="AU222" s="24" t="s">
        <v>81</v>
      </c>
      <c r="AY222" s="24" t="s">
        <v>180</v>
      </c>
      <c r="BE222" s="203">
        <f>IF(N222="základní",J222,0)</f>
        <v>0</v>
      </c>
      <c r="BF222" s="203">
        <f>IF(N222="snížená",J222,0)</f>
        <v>0</v>
      </c>
      <c r="BG222" s="203">
        <f>IF(N222="zákl. přenesená",J222,0)</f>
        <v>0</v>
      </c>
      <c r="BH222" s="203">
        <f>IF(N222="sníž. přenesená",J222,0)</f>
        <v>0</v>
      </c>
      <c r="BI222" s="203">
        <f>IF(N222="nulová",J222,0)</f>
        <v>0</v>
      </c>
      <c r="BJ222" s="24" t="s">
        <v>79</v>
      </c>
      <c r="BK222" s="203">
        <f>ROUND(I222*H222,2)</f>
        <v>0</v>
      </c>
      <c r="BL222" s="24" t="s">
        <v>187</v>
      </c>
      <c r="BM222" s="24" t="s">
        <v>382</v>
      </c>
    </row>
    <row r="223" spans="2:51" s="11" customFormat="1" ht="13.5">
      <c r="B223" s="204"/>
      <c r="C223" s="205"/>
      <c r="D223" s="206" t="s">
        <v>189</v>
      </c>
      <c r="E223" s="207" t="s">
        <v>23</v>
      </c>
      <c r="F223" s="208" t="s">
        <v>383</v>
      </c>
      <c r="G223" s="205"/>
      <c r="H223" s="209">
        <v>1.116</v>
      </c>
      <c r="I223" s="210"/>
      <c r="J223" s="205"/>
      <c r="K223" s="205"/>
      <c r="L223" s="211"/>
      <c r="M223" s="212"/>
      <c r="N223" s="213"/>
      <c r="O223" s="213"/>
      <c r="P223" s="213"/>
      <c r="Q223" s="213"/>
      <c r="R223" s="213"/>
      <c r="S223" s="213"/>
      <c r="T223" s="214"/>
      <c r="AT223" s="215" t="s">
        <v>189</v>
      </c>
      <c r="AU223" s="215" t="s">
        <v>81</v>
      </c>
      <c r="AV223" s="11" t="s">
        <v>81</v>
      </c>
      <c r="AW223" s="11" t="s">
        <v>36</v>
      </c>
      <c r="AX223" s="11" t="s">
        <v>79</v>
      </c>
      <c r="AY223" s="215" t="s">
        <v>180</v>
      </c>
    </row>
    <row r="224" spans="2:63" s="10" customFormat="1" ht="29.85" customHeight="1">
      <c r="B224" s="176"/>
      <c r="C224" s="177"/>
      <c r="D224" s="178" t="s">
        <v>71</v>
      </c>
      <c r="E224" s="190" t="s">
        <v>195</v>
      </c>
      <c r="F224" s="190" t="s">
        <v>384</v>
      </c>
      <c r="G224" s="177"/>
      <c r="H224" s="177"/>
      <c r="I224" s="180"/>
      <c r="J224" s="191">
        <f>BK224</f>
        <v>0</v>
      </c>
      <c r="K224" s="177"/>
      <c r="L224" s="182"/>
      <c r="M224" s="183"/>
      <c r="N224" s="184"/>
      <c r="O224" s="184"/>
      <c r="P224" s="185">
        <f>SUM(P225:P247)</f>
        <v>0</v>
      </c>
      <c r="Q224" s="184"/>
      <c r="R224" s="185">
        <f>SUM(R225:R247)</f>
        <v>3.89114126</v>
      </c>
      <c r="S224" s="184"/>
      <c r="T224" s="186">
        <f>SUM(T225:T247)</f>
        <v>0</v>
      </c>
      <c r="AR224" s="187" t="s">
        <v>79</v>
      </c>
      <c r="AT224" s="188" t="s">
        <v>71</v>
      </c>
      <c r="AU224" s="188" t="s">
        <v>79</v>
      </c>
      <c r="AY224" s="187" t="s">
        <v>180</v>
      </c>
      <c r="BK224" s="189">
        <f>SUM(BK225:BK247)</f>
        <v>0</v>
      </c>
    </row>
    <row r="225" spans="2:65" s="1" customFormat="1" ht="25.5" customHeight="1">
      <c r="B225" s="41"/>
      <c r="C225" s="192" t="s">
        <v>385</v>
      </c>
      <c r="D225" s="192" t="s">
        <v>182</v>
      </c>
      <c r="E225" s="193" t="s">
        <v>386</v>
      </c>
      <c r="F225" s="194" t="s">
        <v>387</v>
      </c>
      <c r="G225" s="195" t="s">
        <v>221</v>
      </c>
      <c r="H225" s="196">
        <v>0.495</v>
      </c>
      <c r="I225" s="197"/>
      <c r="J225" s="198">
        <f>ROUND(I225*H225,2)</f>
        <v>0</v>
      </c>
      <c r="K225" s="194" t="s">
        <v>186</v>
      </c>
      <c r="L225" s="61"/>
      <c r="M225" s="199" t="s">
        <v>23</v>
      </c>
      <c r="N225" s="200" t="s">
        <v>43</v>
      </c>
      <c r="O225" s="42"/>
      <c r="P225" s="201">
        <f>O225*H225</f>
        <v>0</v>
      </c>
      <c r="Q225" s="201">
        <v>0.7497</v>
      </c>
      <c r="R225" s="201">
        <f>Q225*H225</f>
        <v>0.37110150000000003</v>
      </c>
      <c r="S225" s="201">
        <v>0</v>
      </c>
      <c r="T225" s="202">
        <f>S225*H225</f>
        <v>0</v>
      </c>
      <c r="AR225" s="24" t="s">
        <v>187</v>
      </c>
      <c r="AT225" s="24" t="s">
        <v>182</v>
      </c>
      <c r="AU225" s="24" t="s">
        <v>81</v>
      </c>
      <c r="AY225" s="24" t="s">
        <v>180</v>
      </c>
      <c r="BE225" s="203">
        <f>IF(N225="základní",J225,0)</f>
        <v>0</v>
      </c>
      <c r="BF225" s="203">
        <f>IF(N225="snížená",J225,0)</f>
        <v>0</v>
      </c>
      <c r="BG225" s="203">
        <f>IF(N225="zákl. přenesená",J225,0)</f>
        <v>0</v>
      </c>
      <c r="BH225" s="203">
        <f>IF(N225="sníž. přenesená",J225,0)</f>
        <v>0</v>
      </c>
      <c r="BI225" s="203">
        <f>IF(N225="nulová",J225,0)</f>
        <v>0</v>
      </c>
      <c r="BJ225" s="24" t="s">
        <v>79</v>
      </c>
      <c r="BK225" s="203">
        <f>ROUND(I225*H225,2)</f>
        <v>0</v>
      </c>
      <c r="BL225" s="24" t="s">
        <v>187</v>
      </c>
      <c r="BM225" s="24" t="s">
        <v>388</v>
      </c>
    </row>
    <row r="226" spans="2:51" s="11" customFormat="1" ht="13.5">
      <c r="B226" s="204"/>
      <c r="C226" s="205"/>
      <c r="D226" s="206" t="s">
        <v>189</v>
      </c>
      <c r="E226" s="207" t="s">
        <v>23</v>
      </c>
      <c r="F226" s="208" t="s">
        <v>389</v>
      </c>
      <c r="G226" s="205"/>
      <c r="H226" s="209">
        <v>0.495</v>
      </c>
      <c r="I226" s="210"/>
      <c r="J226" s="205"/>
      <c r="K226" s="205"/>
      <c r="L226" s="211"/>
      <c r="M226" s="212"/>
      <c r="N226" s="213"/>
      <c r="O226" s="213"/>
      <c r="P226" s="213"/>
      <c r="Q226" s="213"/>
      <c r="R226" s="213"/>
      <c r="S226" s="213"/>
      <c r="T226" s="214"/>
      <c r="AT226" s="215" t="s">
        <v>189</v>
      </c>
      <c r="AU226" s="215" t="s">
        <v>81</v>
      </c>
      <c r="AV226" s="11" t="s">
        <v>81</v>
      </c>
      <c r="AW226" s="11" t="s">
        <v>36</v>
      </c>
      <c r="AX226" s="11" t="s">
        <v>79</v>
      </c>
      <c r="AY226" s="215" t="s">
        <v>180</v>
      </c>
    </row>
    <row r="227" spans="2:65" s="1" customFormat="1" ht="25.5" customHeight="1">
      <c r="B227" s="41"/>
      <c r="C227" s="192" t="s">
        <v>390</v>
      </c>
      <c r="D227" s="192" t="s">
        <v>182</v>
      </c>
      <c r="E227" s="193" t="s">
        <v>391</v>
      </c>
      <c r="F227" s="194" t="s">
        <v>392</v>
      </c>
      <c r="G227" s="195" t="s">
        <v>221</v>
      </c>
      <c r="H227" s="196">
        <v>1.884</v>
      </c>
      <c r="I227" s="197"/>
      <c r="J227" s="198">
        <f>ROUND(I227*H227,2)</f>
        <v>0</v>
      </c>
      <c r="K227" s="194" t="s">
        <v>186</v>
      </c>
      <c r="L227" s="61"/>
      <c r="M227" s="199" t="s">
        <v>23</v>
      </c>
      <c r="N227" s="200" t="s">
        <v>43</v>
      </c>
      <c r="O227" s="42"/>
      <c r="P227" s="201">
        <f>O227*H227</f>
        <v>0</v>
      </c>
      <c r="Q227" s="201">
        <v>0.46047</v>
      </c>
      <c r="R227" s="201">
        <f>Q227*H227</f>
        <v>0.86752548</v>
      </c>
      <c r="S227" s="201">
        <v>0</v>
      </c>
      <c r="T227" s="202">
        <f>S227*H227</f>
        <v>0</v>
      </c>
      <c r="AR227" s="24" t="s">
        <v>187</v>
      </c>
      <c r="AT227" s="24" t="s">
        <v>182</v>
      </c>
      <c r="AU227" s="24" t="s">
        <v>81</v>
      </c>
      <c r="AY227" s="24" t="s">
        <v>180</v>
      </c>
      <c r="BE227" s="203">
        <f>IF(N227="základní",J227,0)</f>
        <v>0</v>
      </c>
      <c r="BF227" s="203">
        <f>IF(N227="snížená",J227,0)</f>
        <v>0</v>
      </c>
      <c r="BG227" s="203">
        <f>IF(N227="zákl. přenesená",J227,0)</f>
        <v>0</v>
      </c>
      <c r="BH227" s="203">
        <f>IF(N227="sníž. přenesená",J227,0)</f>
        <v>0</v>
      </c>
      <c r="BI227" s="203">
        <f>IF(N227="nulová",J227,0)</f>
        <v>0</v>
      </c>
      <c r="BJ227" s="24" t="s">
        <v>79</v>
      </c>
      <c r="BK227" s="203">
        <f>ROUND(I227*H227,2)</f>
        <v>0</v>
      </c>
      <c r="BL227" s="24" t="s">
        <v>187</v>
      </c>
      <c r="BM227" s="24" t="s">
        <v>393</v>
      </c>
    </row>
    <row r="228" spans="2:51" s="11" customFormat="1" ht="13.5">
      <c r="B228" s="204"/>
      <c r="C228" s="205"/>
      <c r="D228" s="206" t="s">
        <v>189</v>
      </c>
      <c r="E228" s="207" t="s">
        <v>23</v>
      </c>
      <c r="F228" s="208" t="s">
        <v>394</v>
      </c>
      <c r="G228" s="205"/>
      <c r="H228" s="209">
        <v>1.492</v>
      </c>
      <c r="I228" s="210"/>
      <c r="J228" s="205"/>
      <c r="K228" s="205"/>
      <c r="L228" s="211"/>
      <c r="M228" s="212"/>
      <c r="N228" s="213"/>
      <c r="O228" s="213"/>
      <c r="P228" s="213"/>
      <c r="Q228" s="213"/>
      <c r="R228" s="213"/>
      <c r="S228" s="213"/>
      <c r="T228" s="214"/>
      <c r="AT228" s="215" t="s">
        <v>189</v>
      </c>
      <c r="AU228" s="215" t="s">
        <v>81</v>
      </c>
      <c r="AV228" s="11" t="s">
        <v>81</v>
      </c>
      <c r="AW228" s="11" t="s">
        <v>36</v>
      </c>
      <c r="AX228" s="11" t="s">
        <v>72</v>
      </c>
      <c r="AY228" s="215" t="s">
        <v>180</v>
      </c>
    </row>
    <row r="229" spans="2:51" s="11" customFormat="1" ht="13.5">
      <c r="B229" s="204"/>
      <c r="C229" s="205"/>
      <c r="D229" s="206" t="s">
        <v>189</v>
      </c>
      <c r="E229" s="207" t="s">
        <v>23</v>
      </c>
      <c r="F229" s="208" t="s">
        <v>395</v>
      </c>
      <c r="G229" s="205"/>
      <c r="H229" s="209">
        <v>0.392</v>
      </c>
      <c r="I229" s="210"/>
      <c r="J229" s="205"/>
      <c r="K229" s="205"/>
      <c r="L229" s="211"/>
      <c r="M229" s="212"/>
      <c r="N229" s="213"/>
      <c r="O229" s="213"/>
      <c r="P229" s="213"/>
      <c r="Q229" s="213"/>
      <c r="R229" s="213"/>
      <c r="S229" s="213"/>
      <c r="T229" s="214"/>
      <c r="AT229" s="215" t="s">
        <v>189</v>
      </c>
      <c r="AU229" s="215" t="s">
        <v>81</v>
      </c>
      <c r="AV229" s="11" t="s">
        <v>81</v>
      </c>
      <c r="AW229" s="11" t="s">
        <v>36</v>
      </c>
      <c r="AX229" s="11" t="s">
        <v>72</v>
      </c>
      <c r="AY229" s="215" t="s">
        <v>180</v>
      </c>
    </row>
    <row r="230" spans="2:51" s="12" customFormat="1" ht="13.5">
      <c r="B230" s="216"/>
      <c r="C230" s="217"/>
      <c r="D230" s="206" t="s">
        <v>189</v>
      </c>
      <c r="E230" s="218" t="s">
        <v>23</v>
      </c>
      <c r="F230" s="219" t="s">
        <v>199</v>
      </c>
      <c r="G230" s="217"/>
      <c r="H230" s="220">
        <v>1.884</v>
      </c>
      <c r="I230" s="221"/>
      <c r="J230" s="217"/>
      <c r="K230" s="217"/>
      <c r="L230" s="222"/>
      <c r="M230" s="223"/>
      <c r="N230" s="224"/>
      <c r="O230" s="224"/>
      <c r="P230" s="224"/>
      <c r="Q230" s="224"/>
      <c r="R230" s="224"/>
      <c r="S230" s="224"/>
      <c r="T230" s="225"/>
      <c r="AT230" s="226" t="s">
        <v>189</v>
      </c>
      <c r="AU230" s="226" t="s">
        <v>81</v>
      </c>
      <c r="AV230" s="12" t="s">
        <v>187</v>
      </c>
      <c r="AW230" s="12" t="s">
        <v>36</v>
      </c>
      <c r="AX230" s="12" t="s">
        <v>79</v>
      </c>
      <c r="AY230" s="226" t="s">
        <v>180</v>
      </c>
    </row>
    <row r="231" spans="2:65" s="1" customFormat="1" ht="16.5" customHeight="1">
      <c r="B231" s="41"/>
      <c r="C231" s="192" t="s">
        <v>396</v>
      </c>
      <c r="D231" s="192" t="s">
        <v>182</v>
      </c>
      <c r="E231" s="193" t="s">
        <v>397</v>
      </c>
      <c r="F231" s="194" t="s">
        <v>398</v>
      </c>
      <c r="G231" s="195" t="s">
        <v>221</v>
      </c>
      <c r="H231" s="196">
        <v>0.134</v>
      </c>
      <c r="I231" s="197"/>
      <c r="J231" s="198">
        <f>ROUND(I231*H231,2)</f>
        <v>0</v>
      </c>
      <c r="K231" s="194" t="s">
        <v>186</v>
      </c>
      <c r="L231" s="61"/>
      <c r="M231" s="199" t="s">
        <v>23</v>
      </c>
      <c r="N231" s="200" t="s">
        <v>43</v>
      </c>
      <c r="O231" s="42"/>
      <c r="P231" s="201">
        <f>O231*H231</f>
        <v>0</v>
      </c>
      <c r="Q231" s="201">
        <v>1.94302</v>
      </c>
      <c r="R231" s="201">
        <f>Q231*H231</f>
        <v>0.26036468</v>
      </c>
      <c r="S231" s="201">
        <v>0</v>
      </c>
      <c r="T231" s="202">
        <f>S231*H231</f>
        <v>0</v>
      </c>
      <c r="AR231" s="24" t="s">
        <v>187</v>
      </c>
      <c r="AT231" s="24" t="s">
        <v>182</v>
      </c>
      <c r="AU231" s="24" t="s">
        <v>81</v>
      </c>
      <c r="AY231" s="24" t="s">
        <v>180</v>
      </c>
      <c r="BE231" s="203">
        <f>IF(N231="základní",J231,0)</f>
        <v>0</v>
      </c>
      <c r="BF231" s="203">
        <f>IF(N231="snížená",J231,0)</f>
        <v>0</v>
      </c>
      <c r="BG231" s="203">
        <f>IF(N231="zákl. přenesená",J231,0)</f>
        <v>0</v>
      </c>
      <c r="BH231" s="203">
        <f>IF(N231="sníž. přenesená",J231,0)</f>
        <v>0</v>
      </c>
      <c r="BI231" s="203">
        <f>IF(N231="nulová",J231,0)</f>
        <v>0</v>
      </c>
      <c r="BJ231" s="24" t="s">
        <v>79</v>
      </c>
      <c r="BK231" s="203">
        <f>ROUND(I231*H231,2)</f>
        <v>0</v>
      </c>
      <c r="BL231" s="24" t="s">
        <v>187</v>
      </c>
      <c r="BM231" s="24" t="s">
        <v>399</v>
      </c>
    </row>
    <row r="232" spans="2:51" s="11" customFormat="1" ht="13.5">
      <c r="B232" s="204"/>
      <c r="C232" s="205"/>
      <c r="D232" s="206" t="s">
        <v>189</v>
      </c>
      <c r="E232" s="207" t="s">
        <v>23</v>
      </c>
      <c r="F232" s="208" t="s">
        <v>400</v>
      </c>
      <c r="G232" s="205"/>
      <c r="H232" s="209">
        <v>0.02</v>
      </c>
      <c r="I232" s="210"/>
      <c r="J232" s="205"/>
      <c r="K232" s="205"/>
      <c r="L232" s="211"/>
      <c r="M232" s="212"/>
      <c r="N232" s="213"/>
      <c r="O232" s="213"/>
      <c r="P232" s="213"/>
      <c r="Q232" s="213"/>
      <c r="R232" s="213"/>
      <c r="S232" s="213"/>
      <c r="T232" s="214"/>
      <c r="AT232" s="215" t="s">
        <v>189</v>
      </c>
      <c r="AU232" s="215" t="s">
        <v>81</v>
      </c>
      <c r="AV232" s="11" t="s">
        <v>81</v>
      </c>
      <c r="AW232" s="11" t="s">
        <v>36</v>
      </c>
      <c r="AX232" s="11" t="s">
        <v>72</v>
      </c>
      <c r="AY232" s="215" t="s">
        <v>180</v>
      </c>
    </row>
    <row r="233" spans="2:51" s="11" customFormat="1" ht="13.5">
      <c r="B233" s="204"/>
      <c r="C233" s="205"/>
      <c r="D233" s="206" t="s">
        <v>189</v>
      </c>
      <c r="E233" s="207" t="s">
        <v>23</v>
      </c>
      <c r="F233" s="208" t="s">
        <v>401</v>
      </c>
      <c r="G233" s="205"/>
      <c r="H233" s="209">
        <v>0.017</v>
      </c>
      <c r="I233" s="210"/>
      <c r="J233" s="205"/>
      <c r="K233" s="205"/>
      <c r="L233" s="211"/>
      <c r="M233" s="212"/>
      <c r="N233" s="213"/>
      <c r="O233" s="213"/>
      <c r="P233" s="213"/>
      <c r="Q233" s="213"/>
      <c r="R233" s="213"/>
      <c r="S233" s="213"/>
      <c r="T233" s="214"/>
      <c r="AT233" s="215" t="s">
        <v>189</v>
      </c>
      <c r="AU233" s="215" t="s">
        <v>81</v>
      </c>
      <c r="AV233" s="11" t="s">
        <v>81</v>
      </c>
      <c r="AW233" s="11" t="s">
        <v>36</v>
      </c>
      <c r="AX233" s="11" t="s">
        <v>72</v>
      </c>
      <c r="AY233" s="215" t="s">
        <v>180</v>
      </c>
    </row>
    <row r="234" spans="2:51" s="11" customFormat="1" ht="13.5">
      <c r="B234" s="204"/>
      <c r="C234" s="205"/>
      <c r="D234" s="206" t="s">
        <v>189</v>
      </c>
      <c r="E234" s="207" t="s">
        <v>23</v>
      </c>
      <c r="F234" s="208" t="s">
        <v>402</v>
      </c>
      <c r="G234" s="205"/>
      <c r="H234" s="209">
        <v>0.097</v>
      </c>
      <c r="I234" s="210"/>
      <c r="J234" s="205"/>
      <c r="K234" s="205"/>
      <c r="L234" s="211"/>
      <c r="M234" s="212"/>
      <c r="N234" s="213"/>
      <c r="O234" s="213"/>
      <c r="P234" s="213"/>
      <c r="Q234" s="213"/>
      <c r="R234" s="213"/>
      <c r="S234" s="213"/>
      <c r="T234" s="214"/>
      <c r="AT234" s="215" t="s">
        <v>189</v>
      </c>
      <c r="AU234" s="215" t="s">
        <v>81</v>
      </c>
      <c r="AV234" s="11" t="s">
        <v>81</v>
      </c>
      <c r="AW234" s="11" t="s">
        <v>36</v>
      </c>
      <c r="AX234" s="11" t="s">
        <v>72</v>
      </c>
      <c r="AY234" s="215" t="s">
        <v>180</v>
      </c>
    </row>
    <row r="235" spans="2:51" s="12" customFormat="1" ht="13.5">
      <c r="B235" s="216"/>
      <c r="C235" s="217"/>
      <c r="D235" s="206" t="s">
        <v>189</v>
      </c>
      <c r="E235" s="218" t="s">
        <v>23</v>
      </c>
      <c r="F235" s="219" t="s">
        <v>199</v>
      </c>
      <c r="G235" s="217"/>
      <c r="H235" s="220">
        <v>0.134</v>
      </c>
      <c r="I235" s="221"/>
      <c r="J235" s="217"/>
      <c r="K235" s="217"/>
      <c r="L235" s="222"/>
      <c r="M235" s="223"/>
      <c r="N235" s="224"/>
      <c r="O235" s="224"/>
      <c r="P235" s="224"/>
      <c r="Q235" s="224"/>
      <c r="R235" s="224"/>
      <c r="S235" s="224"/>
      <c r="T235" s="225"/>
      <c r="AT235" s="226" t="s">
        <v>189</v>
      </c>
      <c r="AU235" s="226" t="s">
        <v>81</v>
      </c>
      <c r="AV235" s="12" t="s">
        <v>187</v>
      </c>
      <c r="AW235" s="12" t="s">
        <v>36</v>
      </c>
      <c r="AX235" s="12" t="s">
        <v>79</v>
      </c>
      <c r="AY235" s="226" t="s">
        <v>180</v>
      </c>
    </row>
    <row r="236" spans="2:65" s="1" customFormat="1" ht="25.5" customHeight="1">
      <c r="B236" s="41"/>
      <c r="C236" s="192" t="s">
        <v>403</v>
      </c>
      <c r="D236" s="192" t="s">
        <v>182</v>
      </c>
      <c r="E236" s="193" t="s">
        <v>404</v>
      </c>
      <c r="F236" s="194" t="s">
        <v>405</v>
      </c>
      <c r="G236" s="195" t="s">
        <v>185</v>
      </c>
      <c r="H236" s="196">
        <v>1.68</v>
      </c>
      <c r="I236" s="197"/>
      <c r="J236" s="198">
        <f>ROUND(I236*H236,2)</f>
        <v>0</v>
      </c>
      <c r="K236" s="194" t="s">
        <v>186</v>
      </c>
      <c r="L236" s="61"/>
      <c r="M236" s="199" t="s">
        <v>23</v>
      </c>
      <c r="N236" s="200" t="s">
        <v>43</v>
      </c>
      <c r="O236" s="42"/>
      <c r="P236" s="201">
        <f>O236*H236</f>
        <v>0</v>
      </c>
      <c r="Q236" s="201">
        <v>0.08532</v>
      </c>
      <c r="R236" s="201">
        <f>Q236*H236</f>
        <v>0.14333759999999998</v>
      </c>
      <c r="S236" s="201">
        <v>0</v>
      </c>
      <c r="T236" s="202">
        <f>S236*H236</f>
        <v>0</v>
      </c>
      <c r="AR236" s="24" t="s">
        <v>187</v>
      </c>
      <c r="AT236" s="24" t="s">
        <v>182</v>
      </c>
      <c r="AU236" s="24" t="s">
        <v>81</v>
      </c>
      <c r="AY236" s="24" t="s">
        <v>180</v>
      </c>
      <c r="BE236" s="203">
        <f>IF(N236="základní",J236,0)</f>
        <v>0</v>
      </c>
      <c r="BF236" s="203">
        <f>IF(N236="snížená",J236,0)</f>
        <v>0</v>
      </c>
      <c r="BG236" s="203">
        <f>IF(N236="zákl. přenesená",J236,0)</f>
        <v>0</v>
      </c>
      <c r="BH236" s="203">
        <f>IF(N236="sníž. přenesená",J236,0)</f>
        <v>0</v>
      </c>
      <c r="BI236" s="203">
        <f>IF(N236="nulová",J236,0)</f>
        <v>0</v>
      </c>
      <c r="BJ236" s="24" t="s">
        <v>79</v>
      </c>
      <c r="BK236" s="203">
        <f>ROUND(I236*H236,2)</f>
        <v>0</v>
      </c>
      <c r="BL236" s="24" t="s">
        <v>187</v>
      </c>
      <c r="BM236" s="24" t="s">
        <v>406</v>
      </c>
    </row>
    <row r="237" spans="2:51" s="11" customFormat="1" ht="13.5">
      <c r="B237" s="204"/>
      <c r="C237" s="205"/>
      <c r="D237" s="206" t="s">
        <v>189</v>
      </c>
      <c r="E237" s="207" t="s">
        <v>23</v>
      </c>
      <c r="F237" s="208" t="s">
        <v>407</v>
      </c>
      <c r="G237" s="205"/>
      <c r="H237" s="209">
        <v>1.68</v>
      </c>
      <c r="I237" s="210"/>
      <c r="J237" s="205"/>
      <c r="K237" s="205"/>
      <c r="L237" s="211"/>
      <c r="M237" s="212"/>
      <c r="N237" s="213"/>
      <c r="O237" s="213"/>
      <c r="P237" s="213"/>
      <c r="Q237" s="213"/>
      <c r="R237" s="213"/>
      <c r="S237" s="213"/>
      <c r="T237" s="214"/>
      <c r="AT237" s="215" t="s">
        <v>189</v>
      </c>
      <c r="AU237" s="215" t="s">
        <v>81</v>
      </c>
      <c r="AV237" s="11" t="s">
        <v>81</v>
      </c>
      <c r="AW237" s="11" t="s">
        <v>36</v>
      </c>
      <c r="AX237" s="11" t="s">
        <v>79</v>
      </c>
      <c r="AY237" s="215" t="s">
        <v>180</v>
      </c>
    </row>
    <row r="238" spans="2:65" s="1" customFormat="1" ht="16.5" customHeight="1">
      <c r="B238" s="41"/>
      <c r="C238" s="192" t="s">
        <v>408</v>
      </c>
      <c r="D238" s="192" t="s">
        <v>182</v>
      </c>
      <c r="E238" s="193" t="s">
        <v>409</v>
      </c>
      <c r="F238" s="194" t="s">
        <v>410</v>
      </c>
      <c r="G238" s="195" t="s">
        <v>300</v>
      </c>
      <c r="H238" s="196">
        <v>0.18</v>
      </c>
      <c r="I238" s="197"/>
      <c r="J238" s="198">
        <f>ROUND(I238*H238,2)</f>
        <v>0</v>
      </c>
      <c r="K238" s="194" t="s">
        <v>186</v>
      </c>
      <c r="L238" s="61"/>
      <c r="M238" s="199" t="s">
        <v>23</v>
      </c>
      <c r="N238" s="200" t="s">
        <v>43</v>
      </c>
      <c r="O238" s="42"/>
      <c r="P238" s="201">
        <f>O238*H238</f>
        <v>0</v>
      </c>
      <c r="Q238" s="201">
        <v>1.09</v>
      </c>
      <c r="R238" s="201">
        <f>Q238*H238</f>
        <v>0.1962</v>
      </c>
      <c r="S238" s="201">
        <v>0</v>
      </c>
      <c r="T238" s="202">
        <f>S238*H238</f>
        <v>0</v>
      </c>
      <c r="AR238" s="24" t="s">
        <v>187</v>
      </c>
      <c r="AT238" s="24" t="s">
        <v>182</v>
      </c>
      <c r="AU238" s="24" t="s">
        <v>81</v>
      </c>
      <c r="AY238" s="24" t="s">
        <v>180</v>
      </c>
      <c r="BE238" s="203">
        <f>IF(N238="základní",J238,0)</f>
        <v>0</v>
      </c>
      <c r="BF238" s="203">
        <f>IF(N238="snížená",J238,0)</f>
        <v>0</v>
      </c>
      <c r="BG238" s="203">
        <f>IF(N238="zákl. přenesená",J238,0)</f>
        <v>0</v>
      </c>
      <c r="BH238" s="203">
        <f>IF(N238="sníž. přenesená",J238,0)</f>
        <v>0</v>
      </c>
      <c r="BI238" s="203">
        <f>IF(N238="nulová",J238,0)</f>
        <v>0</v>
      </c>
      <c r="BJ238" s="24" t="s">
        <v>79</v>
      </c>
      <c r="BK238" s="203">
        <f>ROUND(I238*H238,2)</f>
        <v>0</v>
      </c>
      <c r="BL238" s="24" t="s">
        <v>187</v>
      </c>
      <c r="BM238" s="24" t="s">
        <v>411</v>
      </c>
    </row>
    <row r="239" spans="2:51" s="11" customFormat="1" ht="13.5">
      <c r="B239" s="204"/>
      <c r="C239" s="205"/>
      <c r="D239" s="206" t="s">
        <v>189</v>
      </c>
      <c r="E239" s="207" t="s">
        <v>23</v>
      </c>
      <c r="F239" s="208" t="s">
        <v>412</v>
      </c>
      <c r="G239" s="205"/>
      <c r="H239" s="209">
        <v>0.053</v>
      </c>
      <c r="I239" s="210"/>
      <c r="J239" s="205"/>
      <c r="K239" s="205"/>
      <c r="L239" s="211"/>
      <c r="M239" s="212"/>
      <c r="N239" s="213"/>
      <c r="O239" s="213"/>
      <c r="P239" s="213"/>
      <c r="Q239" s="213"/>
      <c r="R239" s="213"/>
      <c r="S239" s="213"/>
      <c r="T239" s="214"/>
      <c r="AT239" s="215" t="s">
        <v>189</v>
      </c>
      <c r="AU239" s="215" t="s">
        <v>81</v>
      </c>
      <c r="AV239" s="11" t="s">
        <v>81</v>
      </c>
      <c r="AW239" s="11" t="s">
        <v>36</v>
      </c>
      <c r="AX239" s="11" t="s">
        <v>72</v>
      </c>
      <c r="AY239" s="215" t="s">
        <v>180</v>
      </c>
    </row>
    <row r="240" spans="2:51" s="11" customFormat="1" ht="13.5">
      <c r="B240" s="204"/>
      <c r="C240" s="205"/>
      <c r="D240" s="206" t="s">
        <v>189</v>
      </c>
      <c r="E240" s="207" t="s">
        <v>23</v>
      </c>
      <c r="F240" s="208" t="s">
        <v>413</v>
      </c>
      <c r="G240" s="205"/>
      <c r="H240" s="209">
        <v>0.03</v>
      </c>
      <c r="I240" s="210"/>
      <c r="J240" s="205"/>
      <c r="K240" s="205"/>
      <c r="L240" s="211"/>
      <c r="M240" s="212"/>
      <c r="N240" s="213"/>
      <c r="O240" s="213"/>
      <c r="P240" s="213"/>
      <c r="Q240" s="213"/>
      <c r="R240" s="213"/>
      <c r="S240" s="213"/>
      <c r="T240" s="214"/>
      <c r="AT240" s="215" t="s">
        <v>189</v>
      </c>
      <c r="AU240" s="215" t="s">
        <v>81</v>
      </c>
      <c r="AV240" s="11" t="s">
        <v>81</v>
      </c>
      <c r="AW240" s="11" t="s">
        <v>36</v>
      </c>
      <c r="AX240" s="11" t="s">
        <v>72</v>
      </c>
      <c r="AY240" s="215" t="s">
        <v>180</v>
      </c>
    </row>
    <row r="241" spans="2:51" s="11" customFormat="1" ht="13.5">
      <c r="B241" s="204"/>
      <c r="C241" s="205"/>
      <c r="D241" s="206" t="s">
        <v>189</v>
      </c>
      <c r="E241" s="207" t="s">
        <v>23</v>
      </c>
      <c r="F241" s="208" t="s">
        <v>414</v>
      </c>
      <c r="G241" s="205"/>
      <c r="H241" s="209">
        <v>0.088</v>
      </c>
      <c r="I241" s="210"/>
      <c r="J241" s="205"/>
      <c r="K241" s="205"/>
      <c r="L241" s="211"/>
      <c r="M241" s="212"/>
      <c r="N241" s="213"/>
      <c r="O241" s="213"/>
      <c r="P241" s="213"/>
      <c r="Q241" s="213"/>
      <c r="R241" s="213"/>
      <c r="S241" s="213"/>
      <c r="T241" s="214"/>
      <c r="AT241" s="215" t="s">
        <v>189</v>
      </c>
      <c r="AU241" s="215" t="s">
        <v>81</v>
      </c>
      <c r="AV241" s="11" t="s">
        <v>81</v>
      </c>
      <c r="AW241" s="11" t="s">
        <v>36</v>
      </c>
      <c r="AX241" s="11" t="s">
        <v>72</v>
      </c>
      <c r="AY241" s="215" t="s">
        <v>180</v>
      </c>
    </row>
    <row r="242" spans="2:51" s="11" customFormat="1" ht="13.5">
      <c r="B242" s="204"/>
      <c r="C242" s="205"/>
      <c r="D242" s="206" t="s">
        <v>189</v>
      </c>
      <c r="E242" s="207" t="s">
        <v>23</v>
      </c>
      <c r="F242" s="208" t="s">
        <v>415</v>
      </c>
      <c r="G242" s="205"/>
      <c r="H242" s="209">
        <v>0.009</v>
      </c>
      <c r="I242" s="210"/>
      <c r="J242" s="205"/>
      <c r="K242" s="205"/>
      <c r="L242" s="211"/>
      <c r="M242" s="212"/>
      <c r="N242" s="213"/>
      <c r="O242" s="213"/>
      <c r="P242" s="213"/>
      <c r="Q242" s="213"/>
      <c r="R242" s="213"/>
      <c r="S242" s="213"/>
      <c r="T242" s="214"/>
      <c r="AT242" s="215" t="s">
        <v>189</v>
      </c>
      <c r="AU242" s="215" t="s">
        <v>81</v>
      </c>
      <c r="AV242" s="11" t="s">
        <v>81</v>
      </c>
      <c r="AW242" s="11" t="s">
        <v>36</v>
      </c>
      <c r="AX242" s="11" t="s">
        <v>72</v>
      </c>
      <c r="AY242" s="215" t="s">
        <v>180</v>
      </c>
    </row>
    <row r="243" spans="2:51" s="12" customFormat="1" ht="13.5">
      <c r="B243" s="216"/>
      <c r="C243" s="217"/>
      <c r="D243" s="206" t="s">
        <v>189</v>
      </c>
      <c r="E243" s="218" t="s">
        <v>23</v>
      </c>
      <c r="F243" s="219" t="s">
        <v>199</v>
      </c>
      <c r="G243" s="217"/>
      <c r="H243" s="220">
        <v>0.18</v>
      </c>
      <c r="I243" s="221"/>
      <c r="J243" s="217"/>
      <c r="K243" s="217"/>
      <c r="L243" s="222"/>
      <c r="M243" s="223"/>
      <c r="N243" s="224"/>
      <c r="O243" s="224"/>
      <c r="P243" s="224"/>
      <c r="Q243" s="224"/>
      <c r="R243" s="224"/>
      <c r="S243" s="224"/>
      <c r="T243" s="225"/>
      <c r="AT243" s="226" t="s">
        <v>189</v>
      </c>
      <c r="AU243" s="226" t="s">
        <v>81</v>
      </c>
      <c r="AV243" s="12" t="s">
        <v>187</v>
      </c>
      <c r="AW243" s="12" t="s">
        <v>36</v>
      </c>
      <c r="AX243" s="12" t="s">
        <v>79</v>
      </c>
      <c r="AY243" s="226" t="s">
        <v>180</v>
      </c>
    </row>
    <row r="244" spans="2:65" s="1" customFormat="1" ht="25.5" customHeight="1">
      <c r="B244" s="41"/>
      <c r="C244" s="192" t="s">
        <v>416</v>
      </c>
      <c r="D244" s="192" t="s">
        <v>182</v>
      </c>
      <c r="E244" s="193" t="s">
        <v>417</v>
      </c>
      <c r="F244" s="194" t="s">
        <v>418</v>
      </c>
      <c r="G244" s="195" t="s">
        <v>185</v>
      </c>
      <c r="H244" s="196">
        <v>3.15</v>
      </c>
      <c r="I244" s="197"/>
      <c r="J244" s="198">
        <f>ROUND(I244*H244,2)</f>
        <v>0</v>
      </c>
      <c r="K244" s="194" t="s">
        <v>186</v>
      </c>
      <c r="L244" s="61"/>
      <c r="M244" s="199" t="s">
        <v>23</v>
      </c>
      <c r="N244" s="200" t="s">
        <v>43</v>
      </c>
      <c r="O244" s="42"/>
      <c r="P244" s="201">
        <f>O244*H244</f>
        <v>0</v>
      </c>
      <c r="Q244" s="201">
        <v>0.10212</v>
      </c>
      <c r="R244" s="201">
        <f>Q244*H244</f>
        <v>0.321678</v>
      </c>
      <c r="S244" s="201">
        <v>0</v>
      </c>
      <c r="T244" s="202">
        <f>S244*H244</f>
        <v>0</v>
      </c>
      <c r="AR244" s="24" t="s">
        <v>187</v>
      </c>
      <c r="AT244" s="24" t="s">
        <v>182</v>
      </c>
      <c r="AU244" s="24" t="s">
        <v>81</v>
      </c>
      <c r="AY244" s="24" t="s">
        <v>180</v>
      </c>
      <c r="BE244" s="203">
        <f>IF(N244="základní",J244,0)</f>
        <v>0</v>
      </c>
      <c r="BF244" s="203">
        <f>IF(N244="snížená",J244,0)</f>
        <v>0</v>
      </c>
      <c r="BG244" s="203">
        <f>IF(N244="zákl. přenesená",J244,0)</f>
        <v>0</v>
      </c>
      <c r="BH244" s="203">
        <f>IF(N244="sníž. přenesená",J244,0)</f>
        <v>0</v>
      </c>
      <c r="BI244" s="203">
        <f>IF(N244="nulová",J244,0)</f>
        <v>0</v>
      </c>
      <c r="BJ244" s="24" t="s">
        <v>79</v>
      </c>
      <c r="BK244" s="203">
        <f>ROUND(I244*H244,2)</f>
        <v>0</v>
      </c>
      <c r="BL244" s="24" t="s">
        <v>187</v>
      </c>
      <c r="BM244" s="24" t="s">
        <v>419</v>
      </c>
    </row>
    <row r="245" spans="2:51" s="11" customFormat="1" ht="13.5">
      <c r="B245" s="204"/>
      <c r="C245" s="205"/>
      <c r="D245" s="206" t="s">
        <v>189</v>
      </c>
      <c r="E245" s="207" t="s">
        <v>23</v>
      </c>
      <c r="F245" s="208" t="s">
        <v>420</v>
      </c>
      <c r="G245" s="205"/>
      <c r="H245" s="209">
        <v>3.15</v>
      </c>
      <c r="I245" s="210"/>
      <c r="J245" s="205"/>
      <c r="K245" s="205"/>
      <c r="L245" s="211"/>
      <c r="M245" s="212"/>
      <c r="N245" s="213"/>
      <c r="O245" s="213"/>
      <c r="P245" s="213"/>
      <c r="Q245" s="213"/>
      <c r="R245" s="213"/>
      <c r="S245" s="213"/>
      <c r="T245" s="214"/>
      <c r="AT245" s="215" t="s">
        <v>189</v>
      </c>
      <c r="AU245" s="215" t="s">
        <v>81</v>
      </c>
      <c r="AV245" s="11" t="s">
        <v>81</v>
      </c>
      <c r="AW245" s="11" t="s">
        <v>36</v>
      </c>
      <c r="AX245" s="11" t="s">
        <v>79</v>
      </c>
      <c r="AY245" s="215" t="s">
        <v>180</v>
      </c>
    </row>
    <row r="246" spans="2:65" s="1" customFormat="1" ht="25.5" customHeight="1">
      <c r="B246" s="41"/>
      <c r="C246" s="192" t="s">
        <v>421</v>
      </c>
      <c r="D246" s="192" t="s">
        <v>182</v>
      </c>
      <c r="E246" s="193" t="s">
        <v>422</v>
      </c>
      <c r="F246" s="194" t="s">
        <v>423</v>
      </c>
      <c r="G246" s="195" t="s">
        <v>185</v>
      </c>
      <c r="H246" s="196">
        <v>16.95</v>
      </c>
      <c r="I246" s="197"/>
      <c r="J246" s="198">
        <f>ROUND(I246*H246,2)</f>
        <v>0</v>
      </c>
      <c r="K246" s="194" t="s">
        <v>186</v>
      </c>
      <c r="L246" s="61"/>
      <c r="M246" s="199" t="s">
        <v>23</v>
      </c>
      <c r="N246" s="200" t="s">
        <v>43</v>
      </c>
      <c r="O246" s="42"/>
      <c r="P246" s="201">
        <f>O246*H246</f>
        <v>0</v>
      </c>
      <c r="Q246" s="201">
        <v>0.10212</v>
      </c>
      <c r="R246" s="201">
        <f>Q246*H246</f>
        <v>1.730934</v>
      </c>
      <c r="S246" s="201">
        <v>0</v>
      </c>
      <c r="T246" s="202">
        <f>S246*H246</f>
        <v>0</v>
      </c>
      <c r="AR246" s="24" t="s">
        <v>187</v>
      </c>
      <c r="AT246" s="24" t="s">
        <v>182</v>
      </c>
      <c r="AU246" s="24" t="s">
        <v>81</v>
      </c>
      <c r="AY246" s="24" t="s">
        <v>180</v>
      </c>
      <c r="BE246" s="203">
        <f>IF(N246="základní",J246,0)</f>
        <v>0</v>
      </c>
      <c r="BF246" s="203">
        <f>IF(N246="snížená",J246,0)</f>
        <v>0</v>
      </c>
      <c r="BG246" s="203">
        <f>IF(N246="zákl. přenesená",J246,0)</f>
        <v>0</v>
      </c>
      <c r="BH246" s="203">
        <f>IF(N246="sníž. přenesená",J246,0)</f>
        <v>0</v>
      </c>
      <c r="BI246" s="203">
        <f>IF(N246="nulová",J246,0)</f>
        <v>0</v>
      </c>
      <c r="BJ246" s="24" t="s">
        <v>79</v>
      </c>
      <c r="BK246" s="203">
        <f>ROUND(I246*H246,2)</f>
        <v>0</v>
      </c>
      <c r="BL246" s="24" t="s">
        <v>187</v>
      </c>
      <c r="BM246" s="24" t="s">
        <v>424</v>
      </c>
    </row>
    <row r="247" spans="2:51" s="11" customFormat="1" ht="13.5">
      <c r="B247" s="204"/>
      <c r="C247" s="205"/>
      <c r="D247" s="206" t="s">
        <v>189</v>
      </c>
      <c r="E247" s="207" t="s">
        <v>23</v>
      </c>
      <c r="F247" s="208" t="s">
        <v>425</v>
      </c>
      <c r="G247" s="205"/>
      <c r="H247" s="209">
        <v>16.95</v>
      </c>
      <c r="I247" s="210"/>
      <c r="J247" s="205"/>
      <c r="K247" s="205"/>
      <c r="L247" s="211"/>
      <c r="M247" s="212"/>
      <c r="N247" s="213"/>
      <c r="O247" s="213"/>
      <c r="P247" s="213"/>
      <c r="Q247" s="213"/>
      <c r="R247" s="213"/>
      <c r="S247" s="213"/>
      <c r="T247" s="214"/>
      <c r="AT247" s="215" t="s">
        <v>189</v>
      </c>
      <c r="AU247" s="215" t="s">
        <v>81</v>
      </c>
      <c r="AV247" s="11" t="s">
        <v>81</v>
      </c>
      <c r="AW247" s="11" t="s">
        <v>36</v>
      </c>
      <c r="AX247" s="11" t="s">
        <v>79</v>
      </c>
      <c r="AY247" s="215" t="s">
        <v>180</v>
      </c>
    </row>
    <row r="248" spans="2:63" s="10" customFormat="1" ht="29.85" customHeight="1">
      <c r="B248" s="176"/>
      <c r="C248" s="177"/>
      <c r="D248" s="178" t="s">
        <v>71</v>
      </c>
      <c r="E248" s="190" t="s">
        <v>187</v>
      </c>
      <c r="F248" s="190" t="s">
        <v>426</v>
      </c>
      <c r="G248" s="177"/>
      <c r="H248" s="177"/>
      <c r="I248" s="180"/>
      <c r="J248" s="191">
        <f>BK248</f>
        <v>0</v>
      </c>
      <c r="K248" s="177"/>
      <c r="L248" s="182"/>
      <c r="M248" s="183"/>
      <c r="N248" s="184"/>
      <c r="O248" s="184"/>
      <c r="P248" s="185">
        <f>SUM(P249:P255)</f>
        <v>0</v>
      </c>
      <c r="Q248" s="184"/>
      <c r="R248" s="185">
        <f>SUM(R249:R255)</f>
        <v>19.5474805</v>
      </c>
      <c r="S248" s="184"/>
      <c r="T248" s="186">
        <f>SUM(T249:T255)</f>
        <v>0</v>
      </c>
      <c r="AR248" s="187" t="s">
        <v>79</v>
      </c>
      <c r="AT248" s="188" t="s">
        <v>71</v>
      </c>
      <c r="AU248" s="188" t="s">
        <v>79</v>
      </c>
      <c r="AY248" s="187" t="s">
        <v>180</v>
      </c>
      <c r="BK248" s="189">
        <f>SUM(BK249:BK255)</f>
        <v>0</v>
      </c>
    </row>
    <row r="249" spans="2:65" s="1" customFormat="1" ht="16.5" customHeight="1">
      <c r="B249" s="41"/>
      <c r="C249" s="192" t="s">
        <v>427</v>
      </c>
      <c r="D249" s="192" t="s">
        <v>182</v>
      </c>
      <c r="E249" s="193" t="s">
        <v>428</v>
      </c>
      <c r="F249" s="194" t="s">
        <v>429</v>
      </c>
      <c r="G249" s="195" t="s">
        <v>221</v>
      </c>
      <c r="H249" s="196">
        <v>7.175</v>
      </c>
      <c r="I249" s="197"/>
      <c r="J249" s="198">
        <f>ROUND(I249*H249,2)</f>
        <v>0</v>
      </c>
      <c r="K249" s="194" t="s">
        <v>186</v>
      </c>
      <c r="L249" s="61"/>
      <c r="M249" s="199" t="s">
        <v>23</v>
      </c>
      <c r="N249" s="200" t="s">
        <v>43</v>
      </c>
      <c r="O249" s="42"/>
      <c r="P249" s="201">
        <f>O249*H249</f>
        <v>0</v>
      </c>
      <c r="Q249" s="201">
        <v>2.4534</v>
      </c>
      <c r="R249" s="201">
        <f>Q249*H249</f>
        <v>17.603144999999998</v>
      </c>
      <c r="S249" s="201">
        <v>0</v>
      </c>
      <c r="T249" s="202">
        <f>S249*H249</f>
        <v>0</v>
      </c>
      <c r="AR249" s="24" t="s">
        <v>187</v>
      </c>
      <c r="AT249" s="24" t="s">
        <v>182</v>
      </c>
      <c r="AU249" s="24" t="s">
        <v>81</v>
      </c>
      <c r="AY249" s="24" t="s">
        <v>180</v>
      </c>
      <c r="BE249" s="203">
        <f>IF(N249="základní",J249,0)</f>
        <v>0</v>
      </c>
      <c r="BF249" s="203">
        <f>IF(N249="snížená",J249,0)</f>
        <v>0</v>
      </c>
      <c r="BG249" s="203">
        <f>IF(N249="zákl. přenesená",J249,0)</f>
        <v>0</v>
      </c>
      <c r="BH249" s="203">
        <f>IF(N249="sníž. přenesená",J249,0)</f>
        <v>0</v>
      </c>
      <c r="BI249" s="203">
        <f>IF(N249="nulová",J249,0)</f>
        <v>0</v>
      </c>
      <c r="BJ249" s="24" t="s">
        <v>79</v>
      </c>
      <c r="BK249" s="203">
        <f>ROUND(I249*H249,2)</f>
        <v>0</v>
      </c>
      <c r="BL249" s="24" t="s">
        <v>187</v>
      </c>
      <c r="BM249" s="24" t="s">
        <v>430</v>
      </c>
    </row>
    <row r="250" spans="2:51" s="11" customFormat="1" ht="13.5">
      <c r="B250" s="204"/>
      <c r="C250" s="205"/>
      <c r="D250" s="206" t="s">
        <v>189</v>
      </c>
      <c r="E250" s="207" t="s">
        <v>23</v>
      </c>
      <c r="F250" s="208" t="s">
        <v>431</v>
      </c>
      <c r="G250" s="205"/>
      <c r="H250" s="209">
        <v>7.175</v>
      </c>
      <c r="I250" s="210"/>
      <c r="J250" s="205"/>
      <c r="K250" s="205"/>
      <c r="L250" s="211"/>
      <c r="M250" s="212"/>
      <c r="N250" s="213"/>
      <c r="O250" s="213"/>
      <c r="P250" s="213"/>
      <c r="Q250" s="213"/>
      <c r="R250" s="213"/>
      <c r="S250" s="213"/>
      <c r="T250" s="214"/>
      <c r="AT250" s="215" t="s">
        <v>189</v>
      </c>
      <c r="AU250" s="215" t="s">
        <v>81</v>
      </c>
      <c r="AV250" s="11" t="s">
        <v>81</v>
      </c>
      <c r="AW250" s="11" t="s">
        <v>36</v>
      </c>
      <c r="AX250" s="11" t="s">
        <v>79</v>
      </c>
      <c r="AY250" s="215" t="s">
        <v>180</v>
      </c>
    </row>
    <row r="251" spans="2:65" s="1" customFormat="1" ht="16.5" customHeight="1">
      <c r="B251" s="41"/>
      <c r="C251" s="192" t="s">
        <v>432</v>
      </c>
      <c r="D251" s="192" t="s">
        <v>182</v>
      </c>
      <c r="E251" s="193" t="s">
        <v>433</v>
      </c>
      <c r="F251" s="194" t="s">
        <v>434</v>
      </c>
      <c r="G251" s="195" t="s">
        <v>185</v>
      </c>
      <c r="H251" s="196">
        <v>31.89</v>
      </c>
      <c r="I251" s="197"/>
      <c r="J251" s="198">
        <f>ROUND(I251*H251,2)</f>
        <v>0</v>
      </c>
      <c r="K251" s="194" t="s">
        <v>186</v>
      </c>
      <c r="L251" s="61"/>
      <c r="M251" s="199" t="s">
        <v>23</v>
      </c>
      <c r="N251" s="200" t="s">
        <v>43</v>
      </c>
      <c r="O251" s="42"/>
      <c r="P251" s="201">
        <f>O251*H251</f>
        <v>0</v>
      </c>
      <c r="Q251" s="201">
        <v>0.00519</v>
      </c>
      <c r="R251" s="201">
        <f>Q251*H251</f>
        <v>0.16550910000000002</v>
      </c>
      <c r="S251" s="201">
        <v>0</v>
      </c>
      <c r="T251" s="202">
        <f>S251*H251</f>
        <v>0</v>
      </c>
      <c r="AR251" s="24" t="s">
        <v>187</v>
      </c>
      <c r="AT251" s="24" t="s">
        <v>182</v>
      </c>
      <c r="AU251" s="24" t="s">
        <v>81</v>
      </c>
      <c r="AY251" s="24" t="s">
        <v>180</v>
      </c>
      <c r="BE251" s="203">
        <f>IF(N251="základní",J251,0)</f>
        <v>0</v>
      </c>
      <c r="BF251" s="203">
        <f>IF(N251="snížená",J251,0)</f>
        <v>0</v>
      </c>
      <c r="BG251" s="203">
        <f>IF(N251="zákl. přenesená",J251,0)</f>
        <v>0</v>
      </c>
      <c r="BH251" s="203">
        <f>IF(N251="sníž. přenesená",J251,0)</f>
        <v>0</v>
      </c>
      <c r="BI251" s="203">
        <f>IF(N251="nulová",J251,0)</f>
        <v>0</v>
      </c>
      <c r="BJ251" s="24" t="s">
        <v>79</v>
      </c>
      <c r="BK251" s="203">
        <f>ROUND(I251*H251,2)</f>
        <v>0</v>
      </c>
      <c r="BL251" s="24" t="s">
        <v>187</v>
      </c>
      <c r="BM251" s="24" t="s">
        <v>435</v>
      </c>
    </row>
    <row r="252" spans="2:51" s="11" customFormat="1" ht="13.5">
      <c r="B252" s="204"/>
      <c r="C252" s="205"/>
      <c r="D252" s="206" t="s">
        <v>189</v>
      </c>
      <c r="E252" s="207" t="s">
        <v>23</v>
      </c>
      <c r="F252" s="208" t="s">
        <v>436</v>
      </c>
      <c r="G252" s="205"/>
      <c r="H252" s="209">
        <v>31.89</v>
      </c>
      <c r="I252" s="210"/>
      <c r="J252" s="205"/>
      <c r="K252" s="205"/>
      <c r="L252" s="211"/>
      <c r="M252" s="212"/>
      <c r="N252" s="213"/>
      <c r="O252" s="213"/>
      <c r="P252" s="213"/>
      <c r="Q252" s="213"/>
      <c r="R252" s="213"/>
      <c r="S252" s="213"/>
      <c r="T252" s="214"/>
      <c r="AT252" s="215" t="s">
        <v>189</v>
      </c>
      <c r="AU252" s="215" t="s">
        <v>81</v>
      </c>
      <c r="AV252" s="11" t="s">
        <v>81</v>
      </c>
      <c r="AW252" s="11" t="s">
        <v>36</v>
      </c>
      <c r="AX252" s="11" t="s">
        <v>79</v>
      </c>
      <c r="AY252" s="215" t="s">
        <v>180</v>
      </c>
    </row>
    <row r="253" spans="2:65" s="1" customFormat="1" ht="16.5" customHeight="1">
      <c r="B253" s="41"/>
      <c r="C253" s="192" t="s">
        <v>437</v>
      </c>
      <c r="D253" s="192" t="s">
        <v>182</v>
      </c>
      <c r="E253" s="193" t="s">
        <v>438</v>
      </c>
      <c r="F253" s="194" t="s">
        <v>439</v>
      </c>
      <c r="G253" s="195" t="s">
        <v>185</v>
      </c>
      <c r="H253" s="196">
        <v>31.89</v>
      </c>
      <c r="I253" s="197"/>
      <c r="J253" s="198">
        <f>ROUND(I253*H253,2)</f>
        <v>0</v>
      </c>
      <c r="K253" s="194" t="s">
        <v>186</v>
      </c>
      <c r="L253" s="61"/>
      <c r="M253" s="199" t="s">
        <v>23</v>
      </c>
      <c r="N253" s="200" t="s">
        <v>43</v>
      </c>
      <c r="O253" s="42"/>
      <c r="P253" s="201">
        <f>O253*H253</f>
        <v>0</v>
      </c>
      <c r="Q253" s="201">
        <v>0</v>
      </c>
      <c r="R253" s="201">
        <f>Q253*H253</f>
        <v>0</v>
      </c>
      <c r="S253" s="201">
        <v>0</v>
      </c>
      <c r="T253" s="202">
        <f>S253*H253</f>
        <v>0</v>
      </c>
      <c r="AR253" s="24" t="s">
        <v>187</v>
      </c>
      <c r="AT253" s="24" t="s">
        <v>182</v>
      </c>
      <c r="AU253" s="24" t="s">
        <v>81</v>
      </c>
      <c r="AY253" s="24" t="s">
        <v>180</v>
      </c>
      <c r="BE253" s="203">
        <f>IF(N253="základní",J253,0)</f>
        <v>0</v>
      </c>
      <c r="BF253" s="203">
        <f>IF(N253="snížená",J253,0)</f>
        <v>0</v>
      </c>
      <c r="BG253" s="203">
        <f>IF(N253="zákl. přenesená",J253,0)</f>
        <v>0</v>
      </c>
      <c r="BH253" s="203">
        <f>IF(N253="sníž. přenesená",J253,0)</f>
        <v>0</v>
      </c>
      <c r="BI253" s="203">
        <f>IF(N253="nulová",J253,0)</f>
        <v>0</v>
      </c>
      <c r="BJ253" s="24" t="s">
        <v>79</v>
      </c>
      <c r="BK253" s="203">
        <f>ROUND(I253*H253,2)</f>
        <v>0</v>
      </c>
      <c r="BL253" s="24" t="s">
        <v>187</v>
      </c>
      <c r="BM253" s="24" t="s">
        <v>440</v>
      </c>
    </row>
    <row r="254" spans="2:65" s="1" customFormat="1" ht="16.5" customHeight="1">
      <c r="B254" s="41"/>
      <c r="C254" s="192" t="s">
        <v>441</v>
      </c>
      <c r="D254" s="192" t="s">
        <v>182</v>
      </c>
      <c r="E254" s="193" t="s">
        <v>442</v>
      </c>
      <c r="F254" s="194" t="s">
        <v>443</v>
      </c>
      <c r="G254" s="195" t="s">
        <v>300</v>
      </c>
      <c r="H254" s="196">
        <v>1.69</v>
      </c>
      <c r="I254" s="197"/>
      <c r="J254" s="198">
        <f>ROUND(I254*H254,2)</f>
        <v>0</v>
      </c>
      <c r="K254" s="194" t="s">
        <v>186</v>
      </c>
      <c r="L254" s="61"/>
      <c r="M254" s="199" t="s">
        <v>23</v>
      </c>
      <c r="N254" s="200" t="s">
        <v>43</v>
      </c>
      <c r="O254" s="42"/>
      <c r="P254" s="201">
        <f>O254*H254</f>
        <v>0</v>
      </c>
      <c r="Q254" s="201">
        <v>1.05256</v>
      </c>
      <c r="R254" s="201">
        <f>Q254*H254</f>
        <v>1.7788263999999998</v>
      </c>
      <c r="S254" s="201">
        <v>0</v>
      </c>
      <c r="T254" s="202">
        <f>S254*H254</f>
        <v>0</v>
      </c>
      <c r="AR254" s="24" t="s">
        <v>187</v>
      </c>
      <c r="AT254" s="24" t="s">
        <v>182</v>
      </c>
      <c r="AU254" s="24" t="s">
        <v>81</v>
      </c>
      <c r="AY254" s="24" t="s">
        <v>180</v>
      </c>
      <c r="BE254" s="203">
        <f>IF(N254="základní",J254,0)</f>
        <v>0</v>
      </c>
      <c r="BF254" s="203">
        <f>IF(N254="snížená",J254,0)</f>
        <v>0</v>
      </c>
      <c r="BG254" s="203">
        <f>IF(N254="zákl. přenesená",J254,0)</f>
        <v>0</v>
      </c>
      <c r="BH254" s="203">
        <f>IF(N254="sníž. přenesená",J254,0)</f>
        <v>0</v>
      </c>
      <c r="BI254" s="203">
        <f>IF(N254="nulová",J254,0)</f>
        <v>0</v>
      </c>
      <c r="BJ254" s="24" t="s">
        <v>79</v>
      </c>
      <c r="BK254" s="203">
        <f>ROUND(I254*H254,2)</f>
        <v>0</v>
      </c>
      <c r="BL254" s="24" t="s">
        <v>187</v>
      </c>
      <c r="BM254" s="24" t="s">
        <v>444</v>
      </c>
    </row>
    <row r="255" spans="2:51" s="11" customFormat="1" ht="13.5">
      <c r="B255" s="204"/>
      <c r="C255" s="205"/>
      <c r="D255" s="206" t="s">
        <v>189</v>
      </c>
      <c r="E255" s="207" t="s">
        <v>23</v>
      </c>
      <c r="F255" s="208" t="s">
        <v>445</v>
      </c>
      <c r="G255" s="205"/>
      <c r="H255" s="209">
        <v>1.69</v>
      </c>
      <c r="I255" s="210"/>
      <c r="J255" s="205"/>
      <c r="K255" s="205"/>
      <c r="L255" s="211"/>
      <c r="M255" s="212"/>
      <c r="N255" s="213"/>
      <c r="O255" s="213"/>
      <c r="P255" s="213"/>
      <c r="Q255" s="213"/>
      <c r="R255" s="213"/>
      <c r="S255" s="213"/>
      <c r="T255" s="214"/>
      <c r="AT255" s="215" t="s">
        <v>189</v>
      </c>
      <c r="AU255" s="215" t="s">
        <v>81</v>
      </c>
      <c r="AV255" s="11" t="s">
        <v>81</v>
      </c>
      <c r="AW255" s="11" t="s">
        <v>36</v>
      </c>
      <c r="AX255" s="11" t="s">
        <v>79</v>
      </c>
      <c r="AY255" s="215" t="s">
        <v>180</v>
      </c>
    </row>
    <row r="256" spans="2:63" s="10" customFormat="1" ht="29.85" customHeight="1">
      <c r="B256" s="176"/>
      <c r="C256" s="177"/>
      <c r="D256" s="178" t="s">
        <v>71</v>
      </c>
      <c r="E256" s="190" t="s">
        <v>207</v>
      </c>
      <c r="F256" s="190" t="s">
        <v>446</v>
      </c>
      <c r="G256" s="177"/>
      <c r="H256" s="177"/>
      <c r="I256" s="180"/>
      <c r="J256" s="191">
        <f>BK256</f>
        <v>0</v>
      </c>
      <c r="K256" s="177"/>
      <c r="L256" s="182"/>
      <c r="M256" s="183"/>
      <c r="N256" s="184"/>
      <c r="O256" s="184"/>
      <c r="P256" s="185">
        <f>SUM(P257:P379)</f>
        <v>0</v>
      </c>
      <c r="Q256" s="184"/>
      <c r="R256" s="185">
        <f>SUM(R257:R379)</f>
        <v>186.99870226999997</v>
      </c>
      <c r="S256" s="184"/>
      <c r="T256" s="186">
        <f>SUM(T257:T379)</f>
        <v>0</v>
      </c>
      <c r="AR256" s="187" t="s">
        <v>79</v>
      </c>
      <c r="AT256" s="188" t="s">
        <v>71</v>
      </c>
      <c r="AU256" s="188" t="s">
        <v>79</v>
      </c>
      <c r="AY256" s="187" t="s">
        <v>180</v>
      </c>
      <c r="BK256" s="189">
        <f>SUM(BK257:BK379)</f>
        <v>0</v>
      </c>
    </row>
    <row r="257" spans="2:65" s="1" customFormat="1" ht="25.5" customHeight="1">
      <c r="B257" s="41"/>
      <c r="C257" s="192" t="s">
        <v>447</v>
      </c>
      <c r="D257" s="192" t="s">
        <v>182</v>
      </c>
      <c r="E257" s="193" t="s">
        <v>448</v>
      </c>
      <c r="F257" s="194" t="s">
        <v>449</v>
      </c>
      <c r="G257" s="195" t="s">
        <v>185</v>
      </c>
      <c r="H257" s="196">
        <v>68.89</v>
      </c>
      <c r="I257" s="197"/>
      <c r="J257" s="198">
        <f>ROUND(I257*H257,2)</f>
        <v>0</v>
      </c>
      <c r="K257" s="194" t="s">
        <v>186</v>
      </c>
      <c r="L257" s="61"/>
      <c r="M257" s="199" t="s">
        <v>23</v>
      </c>
      <c r="N257" s="200" t="s">
        <v>43</v>
      </c>
      <c r="O257" s="42"/>
      <c r="P257" s="201">
        <f>O257*H257</f>
        <v>0</v>
      </c>
      <c r="Q257" s="201">
        <v>0.01838</v>
      </c>
      <c r="R257" s="201">
        <f>Q257*H257</f>
        <v>1.2661982</v>
      </c>
      <c r="S257" s="201">
        <v>0</v>
      </c>
      <c r="T257" s="202">
        <f>S257*H257</f>
        <v>0</v>
      </c>
      <c r="AR257" s="24" t="s">
        <v>187</v>
      </c>
      <c r="AT257" s="24" t="s">
        <v>182</v>
      </c>
      <c r="AU257" s="24" t="s">
        <v>81</v>
      </c>
      <c r="AY257" s="24" t="s">
        <v>180</v>
      </c>
      <c r="BE257" s="203">
        <f>IF(N257="základní",J257,0)</f>
        <v>0</v>
      </c>
      <c r="BF257" s="203">
        <f>IF(N257="snížená",J257,0)</f>
        <v>0</v>
      </c>
      <c r="BG257" s="203">
        <f>IF(N257="zákl. přenesená",J257,0)</f>
        <v>0</v>
      </c>
      <c r="BH257" s="203">
        <f>IF(N257="sníž. přenesená",J257,0)</f>
        <v>0</v>
      </c>
      <c r="BI257" s="203">
        <f>IF(N257="nulová",J257,0)</f>
        <v>0</v>
      </c>
      <c r="BJ257" s="24" t="s">
        <v>79</v>
      </c>
      <c r="BK257" s="203">
        <f>ROUND(I257*H257,2)</f>
        <v>0</v>
      </c>
      <c r="BL257" s="24" t="s">
        <v>187</v>
      </c>
      <c r="BM257" s="24" t="s">
        <v>450</v>
      </c>
    </row>
    <row r="258" spans="2:51" s="11" customFormat="1" ht="13.5">
      <c r="B258" s="204"/>
      <c r="C258" s="205"/>
      <c r="D258" s="206" t="s">
        <v>189</v>
      </c>
      <c r="E258" s="207" t="s">
        <v>23</v>
      </c>
      <c r="F258" s="208" t="s">
        <v>451</v>
      </c>
      <c r="G258" s="205"/>
      <c r="H258" s="209">
        <v>68.89</v>
      </c>
      <c r="I258" s="210"/>
      <c r="J258" s="205"/>
      <c r="K258" s="205"/>
      <c r="L258" s="211"/>
      <c r="M258" s="212"/>
      <c r="N258" s="213"/>
      <c r="O258" s="213"/>
      <c r="P258" s="213"/>
      <c r="Q258" s="213"/>
      <c r="R258" s="213"/>
      <c r="S258" s="213"/>
      <c r="T258" s="214"/>
      <c r="AT258" s="215" t="s">
        <v>189</v>
      </c>
      <c r="AU258" s="215" t="s">
        <v>81</v>
      </c>
      <c r="AV258" s="11" t="s">
        <v>81</v>
      </c>
      <c r="AW258" s="11" t="s">
        <v>36</v>
      </c>
      <c r="AX258" s="11" t="s">
        <v>79</v>
      </c>
      <c r="AY258" s="215" t="s">
        <v>180</v>
      </c>
    </row>
    <row r="259" spans="2:65" s="1" customFormat="1" ht="25.5" customHeight="1">
      <c r="B259" s="41"/>
      <c r="C259" s="192" t="s">
        <v>452</v>
      </c>
      <c r="D259" s="192" t="s">
        <v>182</v>
      </c>
      <c r="E259" s="193" t="s">
        <v>453</v>
      </c>
      <c r="F259" s="194" t="s">
        <v>454</v>
      </c>
      <c r="G259" s="195" t="s">
        <v>185</v>
      </c>
      <c r="H259" s="196">
        <v>221.75</v>
      </c>
      <c r="I259" s="197"/>
      <c r="J259" s="198">
        <f>ROUND(I259*H259,2)</f>
        <v>0</v>
      </c>
      <c r="K259" s="194" t="s">
        <v>186</v>
      </c>
      <c r="L259" s="61"/>
      <c r="M259" s="199" t="s">
        <v>23</v>
      </c>
      <c r="N259" s="200" t="s">
        <v>43</v>
      </c>
      <c r="O259" s="42"/>
      <c r="P259" s="201">
        <f>O259*H259</f>
        <v>0</v>
      </c>
      <c r="Q259" s="201">
        <v>0.017</v>
      </c>
      <c r="R259" s="201">
        <f>Q259*H259</f>
        <v>3.76975</v>
      </c>
      <c r="S259" s="201">
        <v>0</v>
      </c>
      <c r="T259" s="202">
        <f>S259*H259</f>
        <v>0</v>
      </c>
      <c r="AR259" s="24" t="s">
        <v>187</v>
      </c>
      <c r="AT259" s="24" t="s">
        <v>182</v>
      </c>
      <c r="AU259" s="24" t="s">
        <v>81</v>
      </c>
      <c r="AY259" s="24" t="s">
        <v>180</v>
      </c>
      <c r="BE259" s="203">
        <f>IF(N259="základní",J259,0)</f>
        <v>0</v>
      </c>
      <c r="BF259" s="203">
        <f>IF(N259="snížená",J259,0)</f>
        <v>0</v>
      </c>
      <c r="BG259" s="203">
        <f>IF(N259="zákl. přenesená",J259,0)</f>
        <v>0</v>
      </c>
      <c r="BH259" s="203">
        <f>IF(N259="sníž. přenesená",J259,0)</f>
        <v>0</v>
      </c>
      <c r="BI259" s="203">
        <f>IF(N259="nulová",J259,0)</f>
        <v>0</v>
      </c>
      <c r="BJ259" s="24" t="s">
        <v>79</v>
      </c>
      <c r="BK259" s="203">
        <f>ROUND(I259*H259,2)</f>
        <v>0</v>
      </c>
      <c r="BL259" s="24" t="s">
        <v>187</v>
      </c>
      <c r="BM259" s="24" t="s">
        <v>455</v>
      </c>
    </row>
    <row r="260" spans="2:51" s="11" customFormat="1" ht="27">
      <c r="B260" s="204"/>
      <c r="C260" s="205"/>
      <c r="D260" s="206" t="s">
        <v>189</v>
      </c>
      <c r="E260" s="207" t="s">
        <v>23</v>
      </c>
      <c r="F260" s="208" t="s">
        <v>456</v>
      </c>
      <c r="G260" s="205"/>
      <c r="H260" s="209">
        <v>115.22</v>
      </c>
      <c r="I260" s="210"/>
      <c r="J260" s="205"/>
      <c r="K260" s="205"/>
      <c r="L260" s="211"/>
      <c r="M260" s="212"/>
      <c r="N260" s="213"/>
      <c r="O260" s="213"/>
      <c r="P260" s="213"/>
      <c r="Q260" s="213"/>
      <c r="R260" s="213"/>
      <c r="S260" s="213"/>
      <c r="T260" s="214"/>
      <c r="AT260" s="215" t="s">
        <v>189</v>
      </c>
      <c r="AU260" s="215" t="s">
        <v>81</v>
      </c>
      <c r="AV260" s="11" t="s">
        <v>81</v>
      </c>
      <c r="AW260" s="11" t="s">
        <v>36</v>
      </c>
      <c r="AX260" s="11" t="s">
        <v>72</v>
      </c>
      <c r="AY260" s="215" t="s">
        <v>180</v>
      </c>
    </row>
    <row r="261" spans="2:51" s="11" customFormat="1" ht="13.5">
      <c r="B261" s="204"/>
      <c r="C261" s="205"/>
      <c r="D261" s="206" t="s">
        <v>189</v>
      </c>
      <c r="E261" s="207" t="s">
        <v>23</v>
      </c>
      <c r="F261" s="208" t="s">
        <v>457</v>
      </c>
      <c r="G261" s="205"/>
      <c r="H261" s="209">
        <v>93.18</v>
      </c>
      <c r="I261" s="210"/>
      <c r="J261" s="205"/>
      <c r="K261" s="205"/>
      <c r="L261" s="211"/>
      <c r="M261" s="212"/>
      <c r="N261" s="213"/>
      <c r="O261" s="213"/>
      <c r="P261" s="213"/>
      <c r="Q261" s="213"/>
      <c r="R261" s="213"/>
      <c r="S261" s="213"/>
      <c r="T261" s="214"/>
      <c r="AT261" s="215" t="s">
        <v>189</v>
      </c>
      <c r="AU261" s="215" t="s">
        <v>81</v>
      </c>
      <c r="AV261" s="11" t="s">
        <v>81</v>
      </c>
      <c r="AW261" s="11" t="s">
        <v>36</v>
      </c>
      <c r="AX261" s="11" t="s">
        <v>72</v>
      </c>
      <c r="AY261" s="215" t="s">
        <v>180</v>
      </c>
    </row>
    <row r="262" spans="2:51" s="11" customFormat="1" ht="13.5">
      <c r="B262" s="204"/>
      <c r="C262" s="205"/>
      <c r="D262" s="206" t="s">
        <v>189</v>
      </c>
      <c r="E262" s="207" t="s">
        <v>23</v>
      </c>
      <c r="F262" s="208" t="s">
        <v>458</v>
      </c>
      <c r="G262" s="205"/>
      <c r="H262" s="209">
        <v>58.74</v>
      </c>
      <c r="I262" s="210"/>
      <c r="J262" s="205"/>
      <c r="K262" s="205"/>
      <c r="L262" s="211"/>
      <c r="M262" s="212"/>
      <c r="N262" s="213"/>
      <c r="O262" s="213"/>
      <c r="P262" s="213"/>
      <c r="Q262" s="213"/>
      <c r="R262" s="213"/>
      <c r="S262" s="213"/>
      <c r="T262" s="214"/>
      <c r="AT262" s="215" t="s">
        <v>189</v>
      </c>
      <c r="AU262" s="215" t="s">
        <v>81</v>
      </c>
      <c r="AV262" s="11" t="s">
        <v>81</v>
      </c>
      <c r="AW262" s="11" t="s">
        <v>36</v>
      </c>
      <c r="AX262" s="11" t="s">
        <v>72</v>
      </c>
      <c r="AY262" s="215" t="s">
        <v>180</v>
      </c>
    </row>
    <row r="263" spans="2:51" s="11" customFormat="1" ht="13.5">
      <c r="B263" s="204"/>
      <c r="C263" s="205"/>
      <c r="D263" s="206" t="s">
        <v>189</v>
      </c>
      <c r="E263" s="207" t="s">
        <v>23</v>
      </c>
      <c r="F263" s="208" t="s">
        <v>459</v>
      </c>
      <c r="G263" s="205"/>
      <c r="H263" s="209">
        <v>-45.39</v>
      </c>
      <c r="I263" s="210"/>
      <c r="J263" s="205"/>
      <c r="K263" s="205"/>
      <c r="L263" s="211"/>
      <c r="M263" s="212"/>
      <c r="N263" s="213"/>
      <c r="O263" s="213"/>
      <c r="P263" s="213"/>
      <c r="Q263" s="213"/>
      <c r="R263" s="213"/>
      <c r="S263" s="213"/>
      <c r="T263" s="214"/>
      <c r="AT263" s="215" t="s">
        <v>189</v>
      </c>
      <c r="AU263" s="215" t="s">
        <v>81</v>
      </c>
      <c r="AV263" s="11" t="s">
        <v>81</v>
      </c>
      <c r="AW263" s="11" t="s">
        <v>36</v>
      </c>
      <c r="AX263" s="11" t="s">
        <v>72</v>
      </c>
      <c r="AY263" s="215" t="s">
        <v>180</v>
      </c>
    </row>
    <row r="264" spans="2:51" s="12" customFormat="1" ht="13.5">
      <c r="B264" s="216"/>
      <c r="C264" s="217"/>
      <c r="D264" s="206" t="s">
        <v>189</v>
      </c>
      <c r="E264" s="218" t="s">
        <v>23</v>
      </c>
      <c r="F264" s="219" t="s">
        <v>199</v>
      </c>
      <c r="G264" s="217"/>
      <c r="H264" s="220">
        <v>221.75</v>
      </c>
      <c r="I264" s="221"/>
      <c r="J264" s="217"/>
      <c r="K264" s="217"/>
      <c r="L264" s="222"/>
      <c r="M264" s="223"/>
      <c r="N264" s="224"/>
      <c r="O264" s="224"/>
      <c r="P264" s="224"/>
      <c r="Q264" s="224"/>
      <c r="R264" s="224"/>
      <c r="S264" s="224"/>
      <c r="T264" s="225"/>
      <c r="AT264" s="226" t="s">
        <v>189</v>
      </c>
      <c r="AU264" s="226" t="s">
        <v>81</v>
      </c>
      <c r="AV264" s="12" t="s">
        <v>187</v>
      </c>
      <c r="AW264" s="12" t="s">
        <v>36</v>
      </c>
      <c r="AX264" s="12" t="s">
        <v>79</v>
      </c>
      <c r="AY264" s="226" t="s">
        <v>180</v>
      </c>
    </row>
    <row r="265" spans="2:65" s="1" customFormat="1" ht="25.5" customHeight="1">
      <c r="B265" s="41"/>
      <c r="C265" s="192" t="s">
        <v>460</v>
      </c>
      <c r="D265" s="192" t="s">
        <v>182</v>
      </c>
      <c r="E265" s="193" t="s">
        <v>461</v>
      </c>
      <c r="F265" s="194" t="s">
        <v>462</v>
      </c>
      <c r="G265" s="195" t="s">
        <v>185</v>
      </c>
      <c r="H265" s="196">
        <v>225.281</v>
      </c>
      <c r="I265" s="197"/>
      <c r="J265" s="198">
        <f>ROUND(I265*H265,2)</f>
        <v>0</v>
      </c>
      <c r="K265" s="194" t="s">
        <v>186</v>
      </c>
      <c r="L265" s="61"/>
      <c r="M265" s="199" t="s">
        <v>23</v>
      </c>
      <c r="N265" s="200" t="s">
        <v>43</v>
      </c>
      <c r="O265" s="42"/>
      <c r="P265" s="201">
        <f>O265*H265</f>
        <v>0</v>
      </c>
      <c r="Q265" s="201">
        <v>0.00489</v>
      </c>
      <c r="R265" s="201">
        <f>Q265*H265</f>
        <v>1.10162409</v>
      </c>
      <c r="S265" s="201">
        <v>0</v>
      </c>
      <c r="T265" s="202">
        <f>S265*H265</f>
        <v>0</v>
      </c>
      <c r="AR265" s="24" t="s">
        <v>187</v>
      </c>
      <c r="AT265" s="24" t="s">
        <v>182</v>
      </c>
      <c r="AU265" s="24" t="s">
        <v>81</v>
      </c>
      <c r="AY265" s="24" t="s">
        <v>180</v>
      </c>
      <c r="BE265" s="203">
        <f>IF(N265="základní",J265,0)</f>
        <v>0</v>
      </c>
      <c r="BF265" s="203">
        <f>IF(N265="snížená",J265,0)</f>
        <v>0</v>
      </c>
      <c r="BG265" s="203">
        <f>IF(N265="zákl. přenesená",J265,0)</f>
        <v>0</v>
      </c>
      <c r="BH265" s="203">
        <f>IF(N265="sníž. přenesená",J265,0)</f>
        <v>0</v>
      </c>
      <c r="BI265" s="203">
        <f>IF(N265="nulová",J265,0)</f>
        <v>0</v>
      </c>
      <c r="BJ265" s="24" t="s">
        <v>79</v>
      </c>
      <c r="BK265" s="203">
        <f>ROUND(I265*H265,2)</f>
        <v>0</v>
      </c>
      <c r="BL265" s="24" t="s">
        <v>187</v>
      </c>
      <c r="BM265" s="24" t="s">
        <v>463</v>
      </c>
    </row>
    <row r="266" spans="2:51" s="11" customFormat="1" ht="13.5">
      <c r="B266" s="204"/>
      <c r="C266" s="205"/>
      <c r="D266" s="206" t="s">
        <v>189</v>
      </c>
      <c r="E266" s="207" t="s">
        <v>23</v>
      </c>
      <c r="F266" s="208" t="s">
        <v>464</v>
      </c>
      <c r="G266" s="205"/>
      <c r="H266" s="209">
        <v>23.75</v>
      </c>
      <c r="I266" s="210"/>
      <c r="J266" s="205"/>
      <c r="K266" s="205"/>
      <c r="L266" s="211"/>
      <c r="M266" s="212"/>
      <c r="N266" s="213"/>
      <c r="O266" s="213"/>
      <c r="P266" s="213"/>
      <c r="Q266" s="213"/>
      <c r="R266" s="213"/>
      <c r="S266" s="213"/>
      <c r="T266" s="214"/>
      <c r="AT266" s="215" t="s">
        <v>189</v>
      </c>
      <c r="AU266" s="215" t="s">
        <v>81</v>
      </c>
      <c r="AV266" s="11" t="s">
        <v>81</v>
      </c>
      <c r="AW266" s="11" t="s">
        <v>36</v>
      </c>
      <c r="AX266" s="11" t="s">
        <v>72</v>
      </c>
      <c r="AY266" s="215" t="s">
        <v>180</v>
      </c>
    </row>
    <row r="267" spans="2:51" s="13" customFormat="1" ht="13.5">
      <c r="B267" s="227"/>
      <c r="C267" s="228"/>
      <c r="D267" s="206" t="s">
        <v>189</v>
      </c>
      <c r="E267" s="229" t="s">
        <v>23</v>
      </c>
      <c r="F267" s="230" t="s">
        <v>465</v>
      </c>
      <c r="G267" s="228"/>
      <c r="H267" s="229" t="s">
        <v>23</v>
      </c>
      <c r="I267" s="231"/>
      <c r="J267" s="228"/>
      <c r="K267" s="228"/>
      <c r="L267" s="232"/>
      <c r="M267" s="233"/>
      <c r="N267" s="234"/>
      <c r="O267" s="234"/>
      <c r="P267" s="234"/>
      <c r="Q267" s="234"/>
      <c r="R267" s="234"/>
      <c r="S267" s="234"/>
      <c r="T267" s="235"/>
      <c r="AT267" s="236" t="s">
        <v>189</v>
      </c>
      <c r="AU267" s="236" t="s">
        <v>81</v>
      </c>
      <c r="AV267" s="13" t="s">
        <v>79</v>
      </c>
      <c r="AW267" s="13" t="s">
        <v>36</v>
      </c>
      <c r="AX267" s="13" t="s">
        <v>72</v>
      </c>
      <c r="AY267" s="236" t="s">
        <v>180</v>
      </c>
    </row>
    <row r="268" spans="2:51" s="11" customFormat="1" ht="13.5">
      <c r="B268" s="204"/>
      <c r="C268" s="205"/>
      <c r="D268" s="206" t="s">
        <v>189</v>
      </c>
      <c r="E268" s="207" t="s">
        <v>23</v>
      </c>
      <c r="F268" s="208" t="s">
        <v>466</v>
      </c>
      <c r="G268" s="205"/>
      <c r="H268" s="209">
        <v>19.71</v>
      </c>
      <c r="I268" s="210"/>
      <c r="J268" s="205"/>
      <c r="K268" s="205"/>
      <c r="L268" s="211"/>
      <c r="M268" s="212"/>
      <c r="N268" s="213"/>
      <c r="O268" s="213"/>
      <c r="P268" s="213"/>
      <c r="Q268" s="213"/>
      <c r="R268" s="213"/>
      <c r="S268" s="213"/>
      <c r="T268" s="214"/>
      <c r="AT268" s="215" t="s">
        <v>189</v>
      </c>
      <c r="AU268" s="215" t="s">
        <v>81</v>
      </c>
      <c r="AV268" s="11" t="s">
        <v>81</v>
      </c>
      <c r="AW268" s="11" t="s">
        <v>36</v>
      </c>
      <c r="AX268" s="11" t="s">
        <v>72</v>
      </c>
      <c r="AY268" s="215" t="s">
        <v>180</v>
      </c>
    </row>
    <row r="269" spans="2:51" s="11" customFormat="1" ht="13.5">
      <c r="B269" s="204"/>
      <c r="C269" s="205"/>
      <c r="D269" s="206" t="s">
        <v>189</v>
      </c>
      <c r="E269" s="207" t="s">
        <v>23</v>
      </c>
      <c r="F269" s="208" t="s">
        <v>467</v>
      </c>
      <c r="G269" s="205"/>
      <c r="H269" s="209">
        <v>16.596</v>
      </c>
      <c r="I269" s="210"/>
      <c r="J269" s="205"/>
      <c r="K269" s="205"/>
      <c r="L269" s="211"/>
      <c r="M269" s="212"/>
      <c r="N269" s="213"/>
      <c r="O269" s="213"/>
      <c r="P269" s="213"/>
      <c r="Q269" s="213"/>
      <c r="R269" s="213"/>
      <c r="S269" s="213"/>
      <c r="T269" s="214"/>
      <c r="AT269" s="215" t="s">
        <v>189</v>
      </c>
      <c r="AU269" s="215" t="s">
        <v>81</v>
      </c>
      <c r="AV269" s="11" t="s">
        <v>81</v>
      </c>
      <c r="AW269" s="11" t="s">
        <v>36</v>
      </c>
      <c r="AX269" s="11" t="s">
        <v>72</v>
      </c>
      <c r="AY269" s="215" t="s">
        <v>180</v>
      </c>
    </row>
    <row r="270" spans="2:51" s="11" customFormat="1" ht="13.5">
      <c r="B270" s="204"/>
      <c r="C270" s="205"/>
      <c r="D270" s="206" t="s">
        <v>189</v>
      </c>
      <c r="E270" s="207" t="s">
        <v>23</v>
      </c>
      <c r="F270" s="208" t="s">
        <v>468</v>
      </c>
      <c r="G270" s="205"/>
      <c r="H270" s="209">
        <v>26.91</v>
      </c>
      <c r="I270" s="210"/>
      <c r="J270" s="205"/>
      <c r="K270" s="205"/>
      <c r="L270" s="211"/>
      <c r="M270" s="212"/>
      <c r="N270" s="213"/>
      <c r="O270" s="213"/>
      <c r="P270" s="213"/>
      <c r="Q270" s="213"/>
      <c r="R270" s="213"/>
      <c r="S270" s="213"/>
      <c r="T270" s="214"/>
      <c r="AT270" s="215" t="s">
        <v>189</v>
      </c>
      <c r="AU270" s="215" t="s">
        <v>81</v>
      </c>
      <c r="AV270" s="11" t="s">
        <v>81</v>
      </c>
      <c r="AW270" s="11" t="s">
        <v>36</v>
      </c>
      <c r="AX270" s="11" t="s">
        <v>72</v>
      </c>
      <c r="AY270" s="215" t="s">
        <v>180</v>
      </c>
    </row>
    <row r="271" spans="2:51" s="11" customFormat="1" ht="13.5">
      <c r="B271" s="204"/>
      <c r="C271" s="205"/>
      <c r="D271" s="206" t="s">
        <v>189</v>
      </c>
      <c r="E271" s="207" t="s">
        <v>23</v>
      </c>
      <c r="F271" s="208" t="s">
        <v>469</v>
      </c>
      <c r="G271" s="205"/>
      <c r="H271" s="209">
        <v>8.1</v>
      </c>
      <c r="I271" s="210"/>
      <c r="J271" s="205"/>
      <c r="K271" s="205"/>
      <c r="L271" s="211"/>
      <c r="M271" s="212"/>
      <c r="N271" s="213"/>
      <c r="O271" s="213"/>
      <c r="P271" s="213"/>
      <c r="Q271" s="213"/>
      <c r="R271" s="213"/>
      <c r="S271" s="213"/>
      <c r="T271" s="214"/>
      <c r="AT271" s="215" t="s">
        <v>189</v>
      </c>
      <c r="AU271" s="215" t="s">
        <v>81</v>
      </c>
      <c r="AV271" s="11" t="s">
        <v>81</v>
      </c>
      <c r="AW271" s="11" t="s">
        <v>36</v>
      </c>
      <c r="AX271" s="11" t="s">
        <v>72</v>
      </c>
      <c r="AY271" s="215" t="s">
        <v>180</v>
      </c>
    </row>
    <row r="272" spans="2:51" s="11" customFormat="1" ht="13.5">
      <c r="B272" s="204"/>
      <c r="C272" s="205"/>
      <c r="D272" s="206" t="s">
        <v>189</v>
      </c>
      <c r="E272" s="207" t="s">
        <v>23</v>
      </c>
      <c r="F272" s="208" t="s">
        <v>470</v>
      </c>
      <c r="G272" s="205"/>
      <c r="H272" s="209">
        <v>10.584</v>
      </c>
      <c r="I272" s="210"/>
      <c r="J272" s="205"/>
      <c r="K272" s="205"/>
      <c r="L272" s="211"/>
      <c r="M272" s="212"/>
      <c r="N272" s="213"/>
      <c r="O272" s="213"/>
      <c r="P272" s="213"/>
      <c r="Q272" s="213"/>
      <c r="R272" s="213"/>
      <c r="S272" s="213"/>
      <c r="T272" s="214"/>
      <c r="AT272" s="215" t="s">
        <v>189</v>
      </c>
      <c r="AU272" s="215" t="s">
        <v>81</v>
      </c>
      <c r="AV272" s="11" t="s">
        <v>81</v>
      </c>
      <c r="AW272" s="11" t="s">
        <v>36</v>
      </c>
      <c r="AX272" s="11" t="s">
        <v>72</v>
      </c>
      <c r="AY272" s="215" t="s">
        <v>180</v>
      </c>
    </row>
    <row r="273" spans="2:51" s="11" customFormat="1" ht="13.5">
      <c r="B273" s="204"/>
      <c r="C273" s="205"/>
      <c r="D273" s="206" t="s">
        <v>189</v>
      </c>
      <c r="E273" s="207" t="s">
        <v>23</v>
      </c>
      <c r="F273" s="208" t="s">
        <v>471</v>
      </c>
      <c r="G273" s="205"/>
      <c r="H273" s="209">
        <v>7.596</v>
      </c>
      <c r="I273" s="210"/>
      <c r="J273" s="205"/>
      <c r="K273" s="205"/>
      <c r="L273" s="211"/>
      <c r="M273" s="212"/>
      <c r="N273" s="213"/>
      <c r="O273" s="213"/>
      <c r="P273" s="213"/>
      <c r="Q273" s="213"/>
      <c r="R273" s="213"/>
      <c r="S273" s="213"/>
      <c r="T273" s="214"/>
      <c r="AT273" s="215" t="s">
        <v>189</v>
      </c>
      <c r="AU273" s="215" t="s">
        <v>81</v>
      </c>
      <c r="AV273" s="11" t="s">
        <v>81</v>
      </c>
      <c r="AW273" s="11" t="s">
        <v>36</v>
      </c>
      <c r="AX273" s="11" t="s">
        <v>72</v>
      </c>
      <c r="AY273" s="215" t="s">
        <v>180</v>
      </c>
    </row>
    <row r="274" spans="2:51" s="11" customFormat="1" ht="13.5">
      <c r="B274" s="204"/>
      <c r="C274" s="205"/>
      <c r="D274" s="206" t="s">
        <v>189</v>
      </c>
      <c r="E274" s="207" t="s">
        <v>23</v>
      </c>
      <c r="F274" s="208" t="s">
        <v>472</v>
      </c>
      <c r="G274" s="205"/>
      <c r="H274" s="209">
        <v>104.715</v>
      </c>
      <c r="I274" s="210"/>
      <c r="J274" s="205"/>
      <c r="K274" s="205"/>
      <c r="L274" s="211"/>
      <c r="M274" s="212"/>
      <c r="N274" s="213"/>
      <c r="O274" s="213"/>
      <c r="P274" s="213"/>
      <c r="Q274" s="213"/>
      <c r="R274" s="213"/>
      <c r="S274" s="213"/>
      <c r="T274" s="214"/>
      <c r="AT274" s="215" t="s">
        <v>189</v>
      </c>
      <c r="AU274" s="215" t="s">
        <v>81</v>
      </c>
      <c r="AV274" s="11" t="s">
        <v>81</v>
      </c>
      <c r="AW274" s="11" t="s">
        <v>36</v>
      </c>
      <c r="AX274" s="11" t="s">
        <v>72</v>
      </c>
      <c r="AY274" s="215" t="s">
        <v>180</v>
      </c>
    </row>
    <row r="275" spans="2:51" s="11" customFormat="1" ht="13.5">
      <c r="B275" s="204"/>
      <c r="C275" s="205"/>
      <c r="D275" s="206" t="s">
        <v>189</v>
      </c>
      <c r="E275" s="207" t="s">
        <v>23</v>
      </c>
      <c r="F275" s="208" t="s">
        <v>473</v>
      </c>
      <c r="G275" s="205"/>
      <c r="H275" s="209">
        <v>0.87</v>
      </c>
      <c r="I275" s="210"/>
      <c r="J275" s="205"/>
      <c r="K275" s="205"/>
      <c r="L275" s="211"/>
      <c r="M275" s="212"/>
      <c r="N275" s="213"/>
      <c r="O275" s="213"/>
      <c r="P275" s="213"/>
      <c r="Q275" s="213"/>
      <c r="R275" s="213"/>
      <c r="S275" s="213"/>
      <c r="T275" s="214"/>
      <c r="AT275" s="215" t="s">
        <v>189</v>
      </c>
      <c r="AU275" s="215" t="s">
        <v>81</v>
      </c>
      <c r="AV275" s="11" t="s">
        <v>81</v>
      </c>
      <c r="AW275" s="11" t="s">
        <v>36</v>
      </c>
      <c r="AX275" s="11" t="s">
        <v>72</v>
      </c>
      <c r="AY275" s="215" t="s">
        <v>180</v>
      </c>
    </row>
    <row r="276" spans="2:51" s="11" customFormat="1" ht="13.5">
      <c r="B276" s="204"/>
      <c r="C276" s="205"/>
      <c r="D276" s="206" t="s">
        <v>189</v>
      </c>
      <c r="E276" s="207" t="s">
        <v>23</v>
      </c>
      <c r="F276" s="208" t="s">
        <v>474</v>
      </c>
      <c r="G276" s="205"/>
      <c r="H276" s="209">
        <v>6.45</v>
      </c>
      <c r="I276" s="210"/>
      <c r="J276" s="205"/>
      <c r="K276" s="205"/>
      <c r="L276" s="211"/>
      <c r="M276" s="212"/>
      <c r="N276" s="213"/>
      <c r="O276" s="213"/>
      <c r="P276" s="213"/>
      <c r="Q276" s="213"/>
      <c r="R276" s="213"/>
      <c r="S276" s="213"/>
      <c r="T276" s="214"/>
      <c r="AT276" s="215" t="s">
        <v>189</v>
      </c>
      <c r="AU276" s="215" t="s">
        <v>81</v>
      </c>
      <c r="AV276" s="11" t="s">
        <v>81</v>
      </c>
      <c r="AW276" s="11" t="s">
        <v>36</v>
      </c>
      <c r="AX276" s="11" t="s">
        <v>72</v>
      </c>
      <c r="AY276" s="215" t="s">
        <v>180</v>
      </c>
    </row>
    <row r="277" spans="2:51" s="12" customFormat="1" ht="13.5">
      <c r="B277" s="216"/>
      <c r="C277" s="217"/>
      <c r="D277" s="206" t="s">
        <v>189</v>
      </c>
      <c r="E277" s="218" t="s">
        <v>23</v>
      </c>
      <c r="F277" s="219" t="s">
        <v>199</v>
      </c>
      <c r="G277" s="217"/>
      <c r="H277" s="220">
        <v>225.281</v>
      </c>
      <c r="I277" s="221"/>
      <c r="J277" s="217"/>
      <c r="K277" s="217"/>
      <c r="L277" s="222"/>
      <c r="M277" s="223"/>
      <c r="N277" s="224"/>
      <c r="O277" s="224"/>
      <c r="P277" s="224"/>
      <c r="Q277" s="224"/>
      <c r="R277" s="224"/>
      <c r="S277" s="224"/>
      <c r="T277" s="225"/>
      <c r="AT277" s="226" t="s">
        <v>189</v>
      </c>
      <c r="AU277" s="226" t="s">
        <v>81</v>
      </c>
      <c r="AV277" s="12" t="s">
        <v>187</v>
      </c>
      <c r="AW277" s="12" t="s">
        <v>36</v>
      </c>
      <c r="AX277" s="12" t="s">
        <v>79</v>
      </c>
      <c r="AY277" s="226" t="s">
        <v>180</v>
      </c>
    </row>
    <row r="278" spans="2:65" s="1" customFormat="1" ht="16.5" customHeight="1">
      <c r="B278" s="41"/>
      <c r="C278" s="192" t="s">
        <v>475</v>
      </c>
      <c r="D278" s="192" t="s">
        <v>182</v>
      </c>
      <c r="E278" s="193" t="s">
        <v>476</v>
      </c>
      <c r="F278" s="194" t="s">
        <v>477</v>
      </c>
      <c r="G278" s="195" t="s">
        <v>185</v>
      </c>
      <c r="H278" s="196">
        <v>225.281</v>
      </c>
      <c r="I278" s="197"/>
      <c r="J278" s="198">
        <f>ROUND(I278*H278,2)</f>
        <v>0</v>
      </c>
      <c r="K278" s="194" t="s">
        <v>186</v>
      </c>
      <c r="L278" s="61"/>
      <c r="M278" s="199" t="s">
        <v>23</v>
      </c>
      <c r="N278" s="200" t="s">
        <v>43</v>
      </c>
      <c r="O278" s="42"/>
      <c r="P278" s="201">
        <f>O278*H278</f>
        <v>0</v>
      </c>
      <c r="Q278" s="201">
        <v>0.01838</v>
      </c>
      <c r="R278" s="201">
        <f>Q278*H278</f>
        <v>4.14066478</v>
      </c>
      <c r="S278" s="201">
        <v>0</v>
      </c>
      <c r="T278" s="202">
        <f>S278*H278</f>
        <v>0</v>
      </c>
      <c r="AR278" s="24" t="s">
        <v>187</v>
      </c>
      <c r="AT278" s="24" t="s">
        <v>182</v>
      </c>
      <c r="AU278" s="24" t="s">
        <v>81</v>
      </c>
      <c r="AY278" s="24" t="s">
        <v>180</v>
      </c>
      <c r="BE278" s="203">
        <f>IF(N278="základní",J278,0)</f>
        <v>0</v>
      </c>
      <c r="BF278" s="203">
        <f>IF(N278="snížená",J278,0)</f>
        <v>0</v>
      </c>
      <c r="BG278" s="203">
        <f>IF(N278="zákl. přenesená",J278,0)</f>
        <v>0</v>
      </c>
      <c r="BH278" s="203">
        <f>IF(N278="sníž. přenesená",J278,0)</f>
        <v>0</v>
      </c>
      <c r="BI278" s="203">
        <f>IF(N278="nulová",J278,0)</f>
        <v>0</v>
      </c>
      <c r="BJ278" s="24" t="s">
        <v>79</v>
      </c>
      <c r="BK278" s="203">
        <f>ROUND(I278*H278,2)</f>
        <v>0</v>
      </c>
      <c r="BL278" s="24" t="s">
        <v>187</v>
      </c>
      <c r="BM278" s="24" t="s">
        <v>478</v>
      </c>
    </row>
    <row r="279" spans="2:51" s="11" customFormat="1" ht="13.5">
      <c r="B279" s="204"/>
      <c r="C279" s="205"/>
      <c r="D279" s="206" t="s">
        <v>189</v>
      </c>
      <c r="E279" s="207" t="s">
        <v>23</v>
      </c>
      <c r="F279" s="208" t="s">
        <v>464</v>
      </c>
      <c r="G279" s="205"/>
      <c r="H279" s="209">
        <v>23.75</v>
      </c>
      <c r="I279" s="210"/>
      <c r="J279" s="205"/>
      <c r="K279" s="205"/>
      <c r="L279" s="211"/>
      <c r="M279" s="212"/>
      <c r="N279" s="213"/>
      <c r="O279" s="213"/>
      <c r="P279" s="213"/>
      <c r="Q279" s="213"/>
      <c r="R279" s="213"/>
      <c r="S279" s="213"/>
      <c r="T279" s="214"/>
      <c r="AT279" s="215" t="s">
        <v>189</v>
      </c>
      <c r="AU279" s="215" t="s">
        <v>81</v>
      </c>
      <c r="AV279" s="11" t="s">
        <v>81</v>
      </c>
      <c r="AW279" s="11" t="s">
        <v>36</v>
      </c>
      <c r="AX279" s="11" t="s">
        <v>72</v>
      </c>
      <c r="AY279" s="215" t="s">
        <v>180</v>
      </c>
    </row>
    <row r="280" spans="2:51" s="13" customFormat="1" ht="13.5">
      <c r="B280" s="227"/>
      <c r="C280" s="228"/>
      <c r="D280" s="206" t="s">
        <v>189</v>
      </c>
      <c r="E280" s="229" t="s">
        <v>23</v>
      </c>
      <c r="F280" s="230" t="s">
        <v>465</v>
      </c>
      <c r="G280" s="228"/>
      <c r="H280" s="229" t="s">
        <v>23</v>
      </c>
      <c r="I280" s="231"/>
      <c r="J280" s="228"/>
      <c r="K280" s="228"/>
      <c r="L280" s="232"/>
      <c r="M280" s="233"/>
      <c r="N280" s="234"/>
      <c r="O280" s="234"/>
      <c r="P280" s="234"/>
      <c r="Q280" s="234"/>
      <c r="R280" s="234"/>
      <c r="S280" s="234"/>
      <c r="T280" s="235"/>
      <c r="AT280" s="236" t="s">
        <v>189</v>
      </c>
      <c r="AU280" s="236" t="s">
        <v>81</v>
      </c>
      <c r="AV280" s="13" t="s">
        <v>79</v>
      </c>
      <c r="AW280" s="13" t="s">
        <v>36</v>
      </c>
      <c r="AX280" s="13" t="s">
        <v>72</v>
      </c>
      <c r="AY280" s="236" t="s">
        <v>180</v>
      </c>
    </row>
    <row r="281" spans="2:51" s="11" customFormat="1" ht="13.5">
      <c r="B281" s="204"/>
      <c r="C281" s="205"/>
      <c r="D281" s="206" t="s">
        <v>189</v>
      </c>
      <c r="E281" s="207" t="s">
        <v>23</v>
      </c>
      <c r="F281" s="208" t="s">
        <v>466</v>
      </c>
      <c r="G281" s="205"/>
      <c r="H281" s="209">
        <v>19.71</v>
      </c>
      <c r="I281" s="210"/>
      <c r="J281" s="205"/>
      <c r="K281" s="205"/>
      <c r="L281" s="211"/>
      <c r="M281" s="212"/>
      <c r="N281" s="213"/>
      <c r="O281" s="213"/>
      <c r="P281" s="213"/>
      <c r="Q281" s="213"/>
      <c r="R281" s="213"/>
      <c r="S281" s="213"/>
      <c r="T281" s="214"/>
      <c r="AT281" s="215" t="s">
        <v>189</v>
      </c>
      <c r="AU281" s="215" t="s">
        <v>81</v>
      </c>
      <c r="AV281" s="11" t="s">
        <v>81</v>
      </c>
      <c r="AW281" s="11" t="s">
        <v>36</v>
      </c>
      <c r="AX281" s="11" t="s">
        <v>72</v>
      </c>
      <c r="AY281" s="215" t="s">
        <v>180</v>
      </c>
    </row>
    <row r="282" spans="2:51" s="11" customFormat="1" ht="13.5">
      <c r="B282" s="204"/>
      <c r="C282" s="205"/>
      <c r="D282" s="206" t="s">
        <v>189</v>
      </c>
      <c r="E282" s="207" t="s">
        <v>23</v>
      </c>
      <c r="F282" s="208" t="s">
        <v>467</v>
      </c>
      <c r="G282" s="205"/>
      <c r="H282" s="209">
        <v>16.596</v>
      </c>
      <c r="I282" s="210"/>
      <c r="J282" s="205"/>
      <c r="K282" s="205"/>
      <c r="L282" s="211"/>
      <c r="M282" s="212"/>
      <c r="N282" s="213"/>
      <c r="O282" s="213"/>
      <c r="P282" s="213"/>
      <c r="Q282" s="213"/>
      <c r="R282" s="213"/>
      <c r="S282" s="213"/>
      <c r="T282" s="214"/>
      <c r="AT282" s="215" t="s">
        <v>189</v>
      </c>
      <c r="AU282" s="215" t="s">
        <v>81</v>
      </c>
      <c r="AV282" s="11" t="s">
        <v>81</v>
      </c>
      <c r="AW282" s="11" t="s">
        <v>36</v>
      </c>
      <c r="AX282" s="11" t="s">
        <v>72</v>
      </c>
      <c r="AY282" s="215" t="s">
        <v>180</v>
      </c>
    </row>
    <row r="283" spans="2:51" s="11" customFormat="1" ht="13.5">
      <c r="B283" s="204"/>
      <c r="C283" s="205"/>
      <c r="D283" s="206" t="s">
        <v>189</v>
      </c>
      <c r="E283" s="207" t="s">
        <v>23</v>
      </c>
      <c r="F283" s="208" t="s">
        <v>468</v>
      </c>
      <c r="G283" s="205"/>
      <c r="H283" s="209">
        <v>26.91</v>
      </c>
      <c r="I283" s="210"/>
      <c r="J283" s="205"/>
      <c r="K283" s="205"/>
      <c r="L283" s="211"/>
      <c r="M283" s="212"/>
      <c r="N283" s="213"/>
      <c r="O283" s="213"/>
      <c r="P283" s="213"/>
      <c r="Q283" s="213"/>
      <c r="R283" s="213"/>
      <c r="S283" s="213"/>
      <c r="T283" s="214"/>
      <c r="AT283" s="215" t="s">
        <v>189</v>
      </c>
      <c r="AU283" s="215" t="s">
        <v>81</v>
      </c>
      <c r="AV283" s="11" t="s">
        <v>81</v>
      </c>
      <c r="AW283" s="11" t="s">
        <v>36</v>
      </c>
      <c r="AX283" s="11" t="s">
        <v>72</v>
      </c>
      <c r="AY283" s="215" t="s">
        <v>180</v>
      </c>
    </row>
    <row r="284" spans="2:51" s="11" customFormat="1" ht="13.5">
      <c r="B284" s="204"/>
      <c r="C284" s="205"/>
      <c r="D284" s="206" t="s">
        <v>189</v>
      </c>
      <c r="E284" s="207" t="s">
        <v>23</v>
      </c>
      <c r="F284" s="208" t="s">
        <v>469</v>
      </c>
      <c r="G284" s="205"/>
      <c r="H284" s="209">
        <v>8.1</v>
      </c>
      <c r="I284" s="210"/>
      <c r="J284" s="205"/>
      <c r="K284" s="205"/>
      <c r="L284" s="211"/>
      <c r="M284" s="212"/>
      <c r="N284" s="213"/>
      <c r="O284" s="213"/>
      <c r="P284" s="213"/>
      <c r="Q284" s="213"/>
      <c r="R284" s="213"/>
      <c r="S284" s="213"/>
      <c r="T284" s="214"/>
      <c r="AT284" s="215" t="s">
        <v>189</v>
      </c>
      <c r="AU284" s="215" t="s">
        <v>81</v>
      </c>
      <c r="AV284" s="11" t="s">
        <v>81</v>
      </c>
      <c r="AW284" s="11" t="s">
        <v>36</v>
      </c>
      <c r="AX284" s="11" t="s">
        <v>72</v>
      </c>
      <c r="AY284" s="215" t="s">
        <v>180</v>
      </c>
    </row>
    <row r="285" spans="2:51" s="11" customFormat="1" ht="13.5">
      <c r="B285" s="204"/>
      <c r="C285" s="205"/>
      <c r="D285" s="206" t="s">
        <v>189</v>
      </c>
      <c r="E285" s="207" t="s">
        <v>23</v>
      </c>
      <c r="F285" s="208" t="s">
        <v>470</v>
      </c>
      <c r="G285" s="205"/>
      <c r="H285" s="209">
        <v>10.584</v>
      </c>
      <c r="I285" s="210"/>
      <c r="J285" s="205"/>
      <c r="K285" s="205"/>
      <c r="L285" s="211"/>
      <c r="M285" s="212"/>
      <c r="N285" s="213"/>
      <c r="O285" s="213"/>
      <c r="P285" s="213"/>
      <c r="Q285" s="213"/>
      <c r="R285" s="213"/>
      <c r="S285" s="213"/>
      <c r="T285" s="214"/>
      <c r="AT285" s="215" t="s">
        <v>189</v>
      </c>
      <c r="AU285" s="215" t="s">
        <v>81</v>
      </c>
      <c r="AV285" s="11" t="s">
        <v>81</v>
      </c>
      <c r="AW285" s="11" t="s">
        <v>36</v>
      </c>
      <c r="AX285" s="11" t="s">
        <v>72</v>
      </c>
      <c r="AY285" s="215" t="s">
        <v>180</v>
      </c>
    </row>
    <row r="286" spans="2:51" s="11" customFormat="1" ht="13.5">
      <c r="B286" s="204"/>
      <c r="C286" s="205"/>
      <c r="D286" s="206" t="s">
        <v>189</v>
      </c>
      <c r="E286" s="207" t="s">
        <v>23</v>
      </c>
      <c r="F286" s="208" t="s">
        <v>471</v>
      </c>
      <c r="G286" s="205"/>
      <c r="H286" s="209">
        <v>7.596</v>
      </c>
      <c r="I286" s="210"/>
      <c r="J286" s="205"/>
      <c r="K286" s="205"/>
      <c r="L286" s="211"/>
      <c r="M286" s="212"/>
      <c r="N286" s="213"/>
      <c r="O286" s="213"/>
      <c r="P286" s="213"/>
      <c r="Q286" s="213"/>
      <c r="R286" s="213"/>
      <c r="S286" s="213"/>
      <c r="T286" s="214"/>
      <c r="AT286" s="215" t="s">
        <v>189</v>
      </c>
      <c r="AU286" s="215" t="s">
        <v>81</v>
      </c>
      <c r="AV286" s="11" t="s">
        <v>81</v>
      </c>
      <c r="AW286" s="11" t="s">
        <v>36</v>
      </c>
      <c r="AX286" s="11" t="s">
        <v>72</v>
      </c>
      <c r="AY286" s="215" t="s">
        <v>180</v>
      </c>
    </row>
    <row r="287" spans="2:51" s="11" customFormat="1" ht="13.5">
      <c r="B287" s="204"/>
      <c r="C287" s="205"/>
      <c r="D287" s="206" t="s">
        <v>189</v>
      </c>
      <c r="E287" s="207" t="s">
        <v>23</v>
      </c>
      <c r="F287" s="208" t="s">
        <v>472</v>
      </c>
      <c r="G287" s="205"/>
      <c r="H287" s="209">
        <v>104.715</v>
      </c>
      <c r="I287" s="210"/>
      <c r="J287" s="205"/>
      <c r="K287" s="205"/>
      <c r="L287" s="211"/>
      <c r="M287" s="212"/>
      <c r="N287" s="213"/>
      <c r="O287" s="213"/>
      <c r="P287" s="213"/>
      <c r="Q287" s="213"/>
      <c r="R287" s="213"/>
      <c r="S287" s="213"/>
      <c r="T287" s="214"/>
      <c r="AT287" s="215" t="s">
        <v>189</v>
      </c>
      <c r="AU287" s="215" t="s">
        <v>81</v>
      </c>
      <c r="AV287" s="11" t="s">
        <v>81</v>
      </c>
      <c r="AW287" s="11" t="s">
        <v>36</v>
      </c>
      <c r="AX287" s="11" t="s">
        <v>72</v>
      </c>
      <c r="AY287" s="215" t="s">
        <v>180</v>
      </c>
    </row>
    <row r="288" spans="2:51" s="11" customFormat="1" ht="13.5">
      <c r="B288" s="204"/>
      <c r="C288" s="205"/>
      <c r="D288" s="206" t="s">
        <v>189</v>
      </c>
      <c r="E288" s="207" t="s">
        <v>23</v>
      </c>
      <c r="F288" s="208" t="s">
        <v>473</v>
      </c>
      <c r="G288" s="205"/>
      <c r="H288" s="209">
        <v>0.87</v>
      </c>
      <c r="I288" s="210"/>
      <c r="J288" s="205"/>
      <c r="K288" s="205"/>
      <c r="L288" s="211"/>
      <c r="M288" s="212"/>
      <c r="N288" s="213"/>
      <c r="O288" s="213"/>
      <c r="P288" s="213"/>
      <c r="Q288" s="213"/>
      <c r="R288" s="213"/>
      <c r="S288" s="213"/>
      <c r="T288" s="214"/>
      <c r="AT288" s="215" t="s">
        <v>189</v>
      </c>
      <c r="AU288" s="215" t="s">
        <v>81</v>
      </c>
      <c r="AV288" s="11" t="s">
        <v>81</v>
      </c>
      <c r="AW288" s="11" t="s">
        <v>36</v>
      </c>
      <c r="AX288" s="11" t="s">
        <v>72</v>
      </c>
      <c r="AY288" s="215" t="s">
        <v>180</v>
      </c>
    </row>
    <row r="289" spans="2:51" s="11" customFormat="1" ht="13.5">
      <c r="B289" s="204"/>
      <c r="C289" s="205"/>
      <c r="D289" s="206" t="s">
        <v>189</v>
      </c>
      <c r="E289" s="207" t="s">
        <v>23</v>
      </c>
      <c r="F289" s="208" t="s">
        <v>474</v>
      </c>
      <c r="G289" s="205"/>
      <c r="H289" s="209">
        <v>6.45</v>
      </c>
      <c r="I289" s="210"/>
      <c r="J289" s="205"/>
      <c r="K289" s="205"/>
      <c r="L289" s="211"/>
      <c r="M289" s="212"/>
      <c r="N289" s="213"/>
      <c r="O289" s="213"/>
      <c r="P289" s="213"/>
      <c r="Q289" s="213"/>
      <c r="R289" s="213"/>
      <c r="S289" s="213"/>
      <c r="T289" s="214"/>
      <c r="AT289" s="215" t="s">
        <v>189</v>
      </c>
      <c r="AU289" s="215" t="s">
        <v>81</v>
      </c>
      <c r="AV289" s="11" t="s">
        <v>81</v>
      </c>
      <c r="AW289" s="11" t="s">
        <v>36</v>
      </c>
      <c r="AX289" s="11" t="s">
        <v>72</v>
      </c>
      <c r="AY289" s="215" t="s">
        <v>180</v>
      </c>
    </row>
    <row r="290" spans="2:51" s="12" customFormat="1" ht="13.5">
      <c r="B290" s="216"/>
      <c r="C290" s="217"/>
      <c r="D290" s="206" t="s">
        <v>189</v>
      </c>
      <c r="E290" s="218" t="s">
        <v>23</v>
      </c>
      <c r="F290" s="219" t="s">
        <v>199</v>
      </c>
      <c r="G290" s="217"/>
      <c r="H290" s="220">
        <v>225.281</v>
      </c>
      <c r="I290" s="221"/>
      <c r="J290" s="217"/>
      <c r="K290" s="217"/>
      <c r="L290" s="222"/>
      <c r="M290" s="223"/>
      <c r="N290" s="224"/>
      <c r="O290" s="224"/>
      <c r="P290" s="224"/>
      <c r="Q290" s="224"/>
      <c r="R290" s="224"/>
      <c r="S290" s="224"/>
      <c r="T290" s="225"/>
      <c r="AT290" s="226" t="s">
        <v>189</v>
      </c>
      <c r="AU290" s="226" t="s">
        <v>81</v>
      </c>
      <c r="AV290" s="12" t="s">
        <v>187</v>
      </c>
      <c r="AW290" s="12" t="s">
        <v>36</v>
      </c>
      <c r="AX290" s="12" t="s">
        <v>79</v>
      </c>
      <c r="AY290" s="226" t="s">
        <v>180</v>
      </c>
    </row>
    <row r="291" spans="2:65" s="1" customFormat="1" ht="25.5" customHeight="1">
      <c r="B291" s="41"/>
      <c r="C291" s="192" t="s">
        <v>479</v>
      </c>
      <c r="D291" s="192" t="s">
        <v>182</v>
      </c>
      <c r="E291" s="193" t="s">
        <v>480</v>
      </c>
      <c r="F291" s="194" t="s">
        <v>481</v>
      </c>
      <c r="G291" s="195" t="s">
        <v>185</v>
      </c>
      <c r="H291" s="196">
        <v>624.39</v>
      </c>
      <c r="I291" s="197"/>
      <c r="J291" s="198">
        <f>ROUND(I291*H291,2)</f>
        <v>0</v>
      </c>
      <c r="K291" s="194" t="s">
        <v>186</v>
      </c>
      <c r="L291" s="61"/>
      <c r="M291" s="199" t="s">
        <v>23</v>
      </c>
      <c r="N291" s="200" t="s">
        <v>43</v>
      </c>
      <c r="O291" s="42"/>
      <c r="P291" s="201">
        <f>O291*H291</f>
        <v>0</v>
      </c>
      <c r="Q291" s="201">
        <v>0.017</v>
      </c>
      <c r="R291" s="201">
        <f>Q291*H291</f>
        <v>10.61463</v>
      </c>
      <c r="S291" s="201">
        <v>0</v>
      </c>
      <c r="T291" s="202">
        <f>S291*H291</f>
        <v>0</v>
      </c>
      <c r="AR291" s="24" t="s">
        <v>187</v>
      </c>
      <c r="AT291" s="24" t="s">
        <v>182</v>
      </c>
      <c r="AU291" s="24" t="s">
        <v>81</v>
      </c>
      <c r="AY291" s="24" t="s">
        <v>180</v>
      </c>
      <c r="BE291" s="203">
        <f>IF(N291="základní",J291,0)</f>
        <v>0</v>
      </c>
      <c r="BF291" s="203">
        <f>IF(N291="snížená",J291,0)</f>
        <v>0</v>
      </c>
      <c r="BG291" s="203">
        <f>IF(N291="zákl. přenesená",J291,0)</f>
        <v>0</v>
      </c>
      <c r="BH291" s="203">
        <f>IF(N291="sníž. přenesená",J291,0)</f>
        <v>0</v>
      </c>
      <c r="BI291" s="203">
        <f>IF(N291="nulová",J291,0)</f>
        <v>0</v>
      </c>
      <c r="BJ291" s="24" t="s">
        <v>79</v>
      </c>
      <c r="BK291" s="203">
        <f>ROUND(I291*H291,2)</f>
        <v>0</v>
      </c>
      <c r="BL291" s="24" t="s">
        <v>187</v>
      </c>
      <c r="BM291" s="24" t="s">
        <v>482</v>
      </c>
    </row>
    <row r="292" spans="2:51" s="11" customFormat="1" ht="27">
      <c r="B292" s="204"/>
      <c r="C292" s="205"/>
      <c r="D292" s="206" t="s">
        <v>189</v>
      </c>
      <c r="E292" s="207" t="s">
        <v>23</v>
      </c>
      <c r="F292" s="208" t="s">
        <v>483</v>
      </c>
      <c r="G292" s="205"/>
      <c r="H292" s="209">
        <v>358.8</v>
      </c>
      <c r="I292" s="210"/>
      <c r="J292" s="205"/>
      <c r="K292" s="205"/>
      <c r="L292" s="211"/>
      <c r="M292" s="212"/>
      <c r="N292" s="213"/>
      <c r="O292" s="213"/>
      <c r="P292" s="213"/>
      <c r="Q292" s="213"/>
      <c r="R292" s="213"/>
      <c r="S292" s="213"/>
      <c r="T292" s="214"/>
      <c r="AT292" s="215" t="s">
        <v>189</v>
      </c>
      <c r="AU292" s="215" t="s">
        <v>81</v>
      </c>
      <c r="AV292" s="11" t="s">
        <v>81</v>
      </c>
      <c r="AW292" s="11" t="s">
        <v>36</v>
      </c>
      <c r="AX292" s="11" t="s">
        <v>72</v>
      </c>
      <c r="AY292" s="215" t="s">
        <v>180</v>
      </c>
    </row>
    <row r="293" spans="2:51" s="11" customFormat="1" ht="13.5">
      <c r="B293" s="204"/>
      <c r="C293" s="205"/>
      <c r="D293" s="206" t="s">
        <v>189</v>
      </c>
      <c r="E293" s="207" t="s">
        <v>23</v>
      </c>
      <c r="F293" s="208" t="s">
        <v>484</v>
      </c>
      <c r="G293" s="205"/>
      <c r="H293" s="209">
        <v>241.8</v>
      </c>
      <c r="I293" s="210"/>
      <c r="J293" s="205"/>
      <c r="K293" s="205"/>
      <c r="L293" s="211"/>
      <c r="M293" s="212"/>
      <c r="N293" s="213"/>
      <c r="O293" s="213"/>
      <c r="P293" s="213"/>
      <c r="Q293" s="213"/>
      <c r="R293" s="213"/>
      <c r="S293" s="213"/>
      <c r="T293" s="214"/>
      <c r="AT293" s="215" t="s">
        <v>189</v>
      </c>
      <c r="AU293" s="215" t="s">
        <v>81</v>
      </c>
      <c r="AV293" s="11" t="s">
        <v>81</v>
      </c>
      <c r="AW293" s="11" t="s">
        <v>36</v>
      </c>
      <c r="AX293" s="11" t="s">
        <v>72</v>
      </c>
      <c r="AY293" s="215" t="s">
        <v>180</v>
      </c>
    </row>
    <row r="294" spans="2:51" s="11" customFormat="1" ht="13.5">
      <c r="B294" s="204"/>
      <c r="C294" s="205"/>
      <c r="D294" s="206" t="s">
        <v>189</v>
      </c>
      <c r="E294" s="207" t="s">
        <v>23</v>
      </c>
      <c r="F294" s="208" t="s">
        <v>485</v>
      </c>
      <c r="G294" s="205"/>
      <c r="H294" s="209">
        <v>120.9</v>
      </c>
      <c r="I294" s="210"/>
      <c r="J294" s="205"/>
      <c r="K294" s="205"/>
      <c r="L294" s="211"/>
      <c r="M294" s="212"/>
      <c r="N294" s="213"/>
      <c r="O294" s="213"/>
      <c r="P294" s="213"/>
      <c r="Q294" s="213"/>
      <c r="R294" s="213"/>
      <c r="S294" s="213"/>
      <c r="T294" s="214"/>
      <c r="AT294" s="215" t="s">
        <v>189</v>
      </c>
      <c r="AU294" s="215" t="s">
        <v>81</v>
      </c>
      <c r="AV294" s="11" t="s">
        <v>81</v>
      </c>
      <c r="AW294" s="11" t="s">
        <v>36</v>
      </c>
      <c r="AX294" s="11" t="s">
        <v>72</v>
      </c>
      <c r="AY294" s="215" t="s">
        <v>180</v>
      </c>
    </row>
    <row r="295" spans="2:51" s="11" customFormat="1" ht="13.5">
      <c r="B295" s="204"/>
      <c r="C295" s="205"/>
      <c r="D295" s="206" t="s">
        <v>189</v>
      </c>
      <c r="E295" s="207" t="s">
        <v>23</v>
      </c>
      <c r="F295" s="208" t="s">
        <v>486</v>
      </c>
      <c r="G295" s="205"/>
      <c r="H295" s="209">
        <v>-97.11</v>
      </c>
      <c r="I295" s="210"/>
      <c r="J295" s="205"/>
      <c r="K295" s="205"/>
      <c r="L295" s="211"/>
      <c r="M295" s="212"/>
      <c r="N295" s="213"/>
      <c r="O295" s="213"/>
      <c r="P295" s="213"/>
      <c r="Q295" s="213"/>
      <c r="R295" s="213"/>
      <c r="S295" s="213"/>
      <c r="T295" s="214"/>
      <c r="AT295" s="215" t="s">
        <v>189</v>
      </c>
      <c r="AU295" s="215" t="s">
        <v>81</v>
      </c>
      <c r="AV295" s="11" t="s">
        <v>81</v>
      </c>
      <c r="AW295" s="11" t="s">
        <v>36</v>
      </c>
      <c r="AX295" s="11" t="s">
        <v>72</v>
      </c>
      <c r="AY295" s="215" t="s">
        <v>180</v>
      </c>
    </row>
    <row r="296" spans="2:51" s="12" customFormat="1" ht="13.5">
      <c r="B296" s="216"/>
      <c r="C296" s="217"/>
      <c r="D296" s="206" t="s">
        <v>189</v>
      </c>
      <c r="E296" s="218" t="s">
        <v>23</v>
      </c>
      <c r="F296" s="219" t="s">
        <v>199</v>
      </c>
      <c r="G296" s="217"/>
      <c r="H296" s="220">
        <v>624.39</v>
      </c>
      <c r="I296" s="221"/>
      <c r="J296" s="217"/>
      <c r="K296" s="217"/>
      <c r="L296" s="222"/>
      <c r="M296" s="223"/>
      <c r="N296" s="224"/>
      <c r="O296" s="224"/>
      <c r="P296" s="224"/>
      <c r="Q296" s="224"/>
      <c r="R296" s="224"/>
      <c r="S296" s="224"/>
      <c r="T296" s="225"/>
      <c r="AT296" s="226" t="s">
        <v>189</v>
      </c>
      <c r="AU296" s="226" t="s">
        <v>81</v>
      </c>
      <c r="AV296" s="12" t="s">
        <v>187</v>
      </c>
      <c r="AW296" s="12" t="s">
        <v>36</v>
      </c>
      <c r="AX296" s="12" t="s">
        <v>79</v>
      </c>
      <c r="AY296" s="226" t="s">
        <v>180</v>
      </c>
    </row>
    <row r="297" spans="2:65" s="1" customFormat="1" ht="16.5" customHeight="1">
      <c r="B297" s="41"/>
      <c r="C297" s="192" t="s">
        <v>487</v>
      </c>
      <c r="D297" s="192" t="s">
        <v>182</v>
      </c>
      <c r="E297" s="193" t="s">
        <v>488</v>
      </c>
      <c r="F297" s="194" t="s">
        <v>489</v>
      </c>
      <c r="G297" s="195" t="s">
        <v>185</v>
      </c>
      <c r="H297" s="196">
        <v>121.872</v>
      </c>
      <c r="I297" s="197"/>
      <c r="J297" s="198">
        <f>ROUND(I297*H297,2)</f>
        <v>0</v>
      </c>
      <c r="K297" s="194" t="s">
        <v>186</v>
      </c>
      <c r="L297" s="61"/>
      <c r="M297" s="199" t="s">
        <v>23</v>
      </c>
      <c r="N297" s="200" t="s">
        <v>43</v>
      </c>
      <c r="O297" s="42"/>
      <c r="P297" s="201">
        <f>O297*H297</f>
        <v>0</v>
      </c>
      <c r="Q297" s="201">
        <v>0.021</v>
      </c>
      <c r="R297" s="201">
        <f>Q297*H297</f>
        <v>2.5593120000000003</v>
      </c>
      <c r="S297" s="201">
        <v>0</v>
      </c>
      <c r="T297" s="202">
        <f>S297*H297</f>
        <v>0</v>
      </c>
      <c r="AR297" s="24" t="s">
        <v>187</v>
      </c>
      <c r="AT297" s="24" t="s">
        <v>182</v>
      </c>
      <c r="AU297" s="24" t="s">
        <v>81</v>
      </c>
      <c r="AY297" s="24" t="s">
        <v>180</v>
      </c>
      <c r="BE297" s="203">
        <f>IF(N297="základní",J297,0)</f>
        <v>0</v>
      </c>
      <c r="BF297" s="203">
        <f>IF(N297="snížená",J297,0)</f>
        <v>0</v>
      </c>
      <c r="BG297" s="203">
        <f>IF(N297="zákl. přenesená",J297,0)</f>
        <v>0</v>
      </c>
      <c r="BH297" s="203">
        <f>IF(N297="sníž. přenesená",J297,0)</f>
        <v>0</v>
      </c>
      <c r="BI297" s="203">
        <f>IF(N297="nulová",J297,0)</f>
        <v>0</v>
      </c>
      <c r="BJ297" s="24" t="s">
        <v>79</v>
      </c>
      <c r="BK297" s="203">
        <f>ROUND(I297*H297,2)</f>
        <v>0</v>
      </c>
      <c r="BL297" s="24" t="s">
        <v>187</v>
      </c>
      <c r="BM297" s="24" t="s">
        <v>490</v>
      </c>
    </row>
    <row r="298" spans="2:51" s="11" customFormat="1" ht="13.5">
      <c r="B298" s="204"/>
      <c r="C298" s="205"/>
      <c r="D298" s="206" t="s">
        <v>189</v>
      </c>
      <c r="E298" s="207" t="s">
        <v>23</v>
      </c>
      <c r="F298" s="208" t="s">
        <v>491</v>
      </c>
      <c r="G298" s="205"/>
      <c r="H298" s="209">
        <v>28.73</v>
      </c>
      <c r="I298" s="210"/>
      <c r="J298" s="205"/>
      <c r="K298" s="205"/>
      <c r="L298" s="211"/>
      <c r="M298" s="212"/>
      <c r="N298" s="213"/>
      <c r="O298" s="213"/>
      <c r="P298" s="213"/>
      <c r="Q298" s="213"/>
      <c r="R298" s="213"/>
      <c r="S298" s="213"/>
      <c r="T298" s="214"/>
      <c r="AT298" s="215" t="s">
        <v>189</v>
      </c>
      <c r="AU298" s="215" t="s">
        <v>81</v>
      </c>
      <c r="AV298" s="11" t="s">
        <v>81</v>
      </c>
      <c r="AW298" s="11" t="s">
        <v>36</v>
      </c>
      <c r="AX298" s="11" t="s">
        <v>72</v>
      </c>
      <c r="AY298" s="215" t="s">
        <v>180</v>
      </c>
    </row>
    <row r="299" spans="2:51" s="14" customFormat="1" ht="13.5">
      <c r="B299" s="237"/>
      <c r="C299" s="238"/>
      <c r="D299" s="206" t="s">
        <v>189</v>
      </c>
      <c r="E299" s="239" t="s">
        <v>23</v>
      </c>
      <c r="F299" s="240" t="s">
        <v>492</v>
      </c>
      <c r="G299" s="238"/>
      <c r="H299" s="241">
        <v>28.73</v>
      </c>
      <c r="I299" s="242"/>
      <c r="J299" s="238"/>
      <c r="K299" s="238"/>
      <c r="L299" s="243"/>
      <c r="M299" s="244"/>
      <c r="N299" s="245"/>
      <c r="O299" s="245"/>
      <c r="P299" s="245"/>
      <c r="Q299" s="245"/>
      <c r="R299" s="245"/>
      <c r="S299" s="245"/>
      <c r="T299" s="246"/>
      <c r="AT299" s="247" t="s">
        <v>189</v>
      </c>
      <c r="AU299" s="247" t="s">
        <v>81</v>
      </c>
      <c r="AV299" s="14" t="s">
        <v>195</v>
      </c>
      <c r="AW299" s="14" t="s">
        <v>36</v>
      </c>
      <c r="AX299" s="14" t="s">
        <v>72</v>
      </c>
      <c r="AY299" s="247" t="s">
        <v>180</v>
      </c>
    </row>
    <row r="300" spans="2:51" s="11" customFormat="1" ht="13.5">
      <c r="B300" s="204"/>
      <c r="C300" s="205"/>
      <c r="D300" s="206" t="s">
        <v>189</v>
      </c>
      <c r="E300" s="207" t="s">
        <v>23</v>
      </c>
      <c r="F300" s="208" t="s">
        <v>493</v>
      </c>
      <c r="G300" s="205"/>
      <c r="H300" s="209">
        <v>21.525</v>
      </c>
      <c r="I300" s="210"/>
      <c r="J300" s="205"/>
      <c r="K300" s="205"/>
      <c r="L300" s="211"/>
      <c r="M300" s="212"/>
      <c r="N300" s="213"/>
      <c r="O300" s="213"/>
      <c r="P300" s="213"/>
      <c r="Q300" s="213"/>
      <c r="R300" s="213"/>
      <c r="S300" s="213"/>
      <c r="T300" s="214"/>
      <c r="AT300" s="215" t="s">
        <v>189</v>
      </c>
      <c r="AU300" s="215" t="s">
        <v>81</v>
      </c>
      <c r="AV300" s="11" t="s">
        <v>81</v>
      </c>
      <c r="AW300" s="11" t="s">
        <v>36</v>
      </c>
      <c r="AX300" s="11" t="s">
        <v>72</v>
      </c>
      <c r="AY300" s="215" t="s">
        <v>180</v>
      </c>
    </row>
    <row r="301" spans="2:51" s="11" customFormat="1" ht="13.5">
      <c r="B301" s="204"/>
      <c r="C301" s="205"/>
      <c r="D301" s="206" t="s">
        <v>189</v>
      </c>
      <c r="E301" s="207" t="s">
        <v>23</v>
      </c>
      <c r="F301" s="208" t="s">
        <v>494</v>
      </c>
      <c r="G301" s="205"/>
      <c r="H301" s="209">
        <v>16.562</v>
      </c>
      <c r="I301" s="210"/>
      <c r="J301" s="205"/>
      <c r="K301" s="205"/>
      <c r="L301" s="211"/>
      <c r="M301" s="212"/>
      <c r="N301" s="213"/>
      <c r="O301" s="213"/>
      <c r="P301" s="213"/>
      <c r="Q301" s="213"/>
      <c r="R301" s="213"/>
      <c r="S301" s="213"/>
      <c r="T301" s="214"/>
      <c r="AT301" s="215" t="s">
        <v>189</v>
      </c>
      <c r="AU301" s="215" t="s">
        <v>81</v>
      </c>
      <c r="AV301" s="11" t="s">
        <v>81</v>
      </c>
      <c r="AW301" s="11" t="s">
        <v>36</v>
      </c>
      <c r="AX301" s="11" t="s">
        <v>72</v>
      </c>
      <c r="AY301" s="215" t="s">
        <v>180</v>
      </c>
    </row>
    <row r="302" spans="2:51" s="11" customFormat="1" ht="13.5">
      <c r="B302" s="204"/>
      <c r="C302" s="205"/>
      <c r="D302" s="206" t="s">
        <v>189</v>
      </c>
      <c r="E302" s="207" t="s">
        <v>23</v>
      </c>
      <c r="F302" s="208" t="s">
        <v>495</v>
      </c>
      <c r="G302" s="205"/>
      <c r="H302" s="209">
        <v>29.995</v>
      </c>
      <c r="I302" s="210"/>
      <c r="J302" s="205"/>
      <c r="K302" s="205"/>
      <c r="L302" s="211"/>
      <c r="M302" s="212"/>
      <c r="N302" s="213"/>
      <c r="O302" s="213"/>
      <c r="P302" s="213"/>
      <c r="Q302" s="213"/>
      <c r="R302" s="213"/>
      <c r="S302" s="213"/>
      <c r="T302" s="214"/>
      <c r="AT302" s="215" t="s">
        <v>189</v>
      </c>
      <c r="AU302" s="215" t="s">
        <v>81</v>
      </c>
      <c r="AV302" s="11" t="s">
        <v>81</v>
      </c>
      <c r="AW302" s="11" t="s">
        <v>36</v>
      </c>
      <c r="AX302" s="11" t="s">
        <v>72</v>
      </c>
      <c r="AY302" s="215" t="s">
        <v>180</v>
      </c>
    </row>
    <row r="303" spans="2:51" s="11" customFormat="1" ht="13.5">
      <c r="B303" s="204"/>
      <c r="C303" s="205"/>
      <c r="D303" s="206" t="s">
        <v>189</v>
      </c>
      <c r="E303" s="207" t="s">
        <v>23</v>
      </c>
      <c r="F303" s="208" t="s">
        <v>496</v>
      </c>
      <c r="G303" s="205"/>
      <c r="H303" s="209">
        <v>8.05</v>
      </c>
      <c r="I303" s="210"/>
      <c r="J303" s="205"/>
      <c r="K303" s="205"/>
      <c r="L303" s="211"/>
      <c r="M303" s="212"/>
      <c r="N303" s="213"/>
      <c r="O303" s="213"/>
      <c r="P303" s="213"/>
      <c r="Q303" s="213"/>
      <c r="R303" s="213"/>
      <c r="S303" s="213"/>
      <c r="T303" s="214"/>
      <c r="AT303" s="215" t="s">
        <v>189</v>
      </c>
      <c r="AU303" s="215" t="s">
        <v>81</v>
      </c>
      <c r="AV303" s="11" t="s">
        <v>81</v>
      </c>
      <c r="AW303" s="11" t="s">
        <v>36</v>
      </c>
      <c r="AX303" s="11" t="s">
        <v>72</v>
      </c>
      <c r="AY303" s="215" t="s">
        <v>180</v>
      </c>
    </row>
    <row r="304" spans="2:51" s="11" customFormat="1" ht="13.5">
      <c r="B304" s="204"/>
      <c r="C304" s="205"/>
      <c r="D304" s="206" t="s">
        <v>189</v>
      </c>
      <c r="E304" s="207" t="s">
        <v>23</v>
      </c>
      <c r="F304" s="208" t="s">
        <v>497</v>
      </c>
      <c r="G304" s="205"/>
      <c r="H304" s="209">
        <v>10.948</v>
      </c>
      <c r="I304" s="210"/>
      <c r="J304" s="205"/>
      <c r="K304" s="205"/>
      <c r="L304" s="211"/>
      <c r="M304" s="212"/>
      <c r="N304" s="213"/>
      <c r="O304" s="213"/>
      <c r="P304" s="213"/>
      <c r="Q304" s="213"/>
      <c r="R304" s="213"/>
      <c r="S304" s="213"/>
      <c r="T304" s="214"/>
      <c r="AT304" s="215" t="s">
        <v>189</v>
      </c>
      <c r="AU304" s="215" t="s">
        <v>81</v>
      </c>
      <c r="AV304" s="11" t="s">
        <v>81</v>
      </c>
      <c r="AW304" s="11" t="s">
        <v>36</v>
      </c>
      <c r="AX304" s="11" t="s">
        <v>72</v>
      </c>
      <c r="AY304" s="215" t="s">
        <v>180</v>
      </c>
    </row>
    <row r="305" spans="2:51" s="11" customFormat="1" ht="13.5">
      <c r="B305" s="204"/>
      <c r="C305" s="205"/>
      <c r="D305" s="206" t="s">
        <v>189</v>
      </c>
      <c r="E305" s="207" t="s">
        <v>23</v>
      </c>
      <c r="F305" s="208" t="s">
        <v>498</v>
      </c>
      <c r="G305" s="205"/>
      <c r="H305" s="209">
        <v>6.062</v>
      </c>
      <c r="I305" s="210"/>
      <c r="J305" s="205"/>
      <c r="K305" s="205"/>
      <c r="L305" s="211"/>
      <c r="M305" s="212"/>
      <c r="N305" s="213"/>
      <c r="O305" s="213"/>
      <c r="P305" s="213"/>
      <c r="Q305" s="213"/>
      <c r="R305" s="213"/>
      <c r="S305" s="213"/>
      <c r="T305" s="214"/>
      <c r="AT305" s="215" t="s">
        <v>189</v>
      </c>
      <c r="AU305" s="215" t="s">
        <v>81</v>
      </c>
      <c r="AV305" s="11" t="s">
        <v>81</v>
      </c>
      <c r="AW305" s="11" t="s">
        <v>36</v>
      </c>
      <c r="AX305" s="11" t="s">
        <v>72</v>
      </c>
      <c r="AY305" s="215" t="s">
        <v>180</v>
      </c>
    </row>
    <row r="306" spans="2:51" s="14" customFormat="1" ht="13.5">
      <c r="B306" s="237"/>
      <c r="C306" s="238"/>
      <c r="D306" s="206" t="s">
        <v>189</v>
      </c>
      <c r="E306" s="239" t="s">
        <v>23</v>
      </c>
      <c r="F306" s="240" t="s">
        <v>492</v>
      </c>
      <c r="G306" s="238"/>
      <c r="H306" s="241">
        <v>93.142</v>
      </c>
      <c r="I306" s="242"/>
      <c r="J306" s="238"/>
      <c r="K306" s="238"/>
      <c r="L306" s="243"/>
      <c r="M306" s="244"/>
      <c r="N306" s="245"/>
      <c r="O306" s="245"/>
      <c r="P306" s="245"/>
      <c r="Q306" s="245"/>
      <c r="R306" s="245"/>
      <c r="S306" s="245"/>
      <c r="T306" s="246"/>
      <c r="AT306" s="247" t="s">
        <v>189</v>
      </c>
      <c r="AU306" s="247" t="s">
        <v>81</v>
      </c>
      <c r="AV306" s="14" t="s">
        <v>195</v>
      </c>
      <c r="AW306" s="14" t="s">
        <v>36</v>
      </c>
      <c r="AX306" s="14" t="s">
        <v>72</v>
      </c>
      <c r="AY306" s="247" t="s">
        <v>180</v>
      </c>
    </row>
    <row r="307" spans="2:51" s="12" customFormat="1" ht="13.5">
      <c r="B307" s="216"/>
      <c r="C307" s="217"/>
      <c r="D307" s="206" t="s">
        <v>189</v>
      </c>
      <c r="E307" s="218" t="s">
        <v>23</v>
      </c>
      <c r="F307" s="219" t="s">
        <v>199</v>
      </c>
      <c r="G307" s="217"/>
      <c r="H307" s="220">
        <v>121.872</v>
      </c>
      <c r="I307" s="221"/>
      <c r="J307" s="217"/>
      <c r="K307" s="217"/>
      <c r="L307" s="222"/>
      <c r="M307" s="223"/>
      <c r="N307" s="224"/>
      <c r="O307" s="224"/>
      <c r="P307" s="224"/>
      <c r="Q307" s="224"/>
      <c r="R307" s="224"/>
      <c r="S307" s="224"/>
      <c r="T307" s="225"/>
      <c r="AT307" s="226" t="s">
        <v>189</v>
      </c>
      <c r="AU307" s="226" t="s">
        <v>81</v>
      </c>
      <c r="AV307" s="12" t="s">
        <v>187</v>
      </c>
      <c r="AW307" s="12" t="s">
        <v>36</v>
      </c>
      <c r="AX307" s="12" t="s">
        <v>79</v>
      </c>
      <c r="AY307" s="226" t="s">
        <v>180</v>
      </c>
    </row>
    <row r="308" spans="2:65" s="1" customFormat="1" ht="25.5" customHeight="1">
      <c r="B308" s="41"/>
      <c r="C308" s="192" t="s">
        <v>499</v>
      </c>
      <c r="D308" s="192" t="s">
        <v>182</v>
      </c>
      <c r="E308" s="193" t="s">
        <v>500</v>
      </c>
      <c r="F308" s="194" t="s">
        <v>501</v>
      </c>
      <c r="G308" s="195" t="s">
        <v>185</v>
      </c>
      <c r="H308" s="196">
        <v>80.2</v>
      </c>
      <c r="I308" s="197"/>
      <c r="J308" s="198">
        <f>ROUND(I308*H308,2)</f>
        <v>0</v>
      </c>
      <c r="K308" s="194" t="s">
        <v>186</v>
      </c>
      <c r="L308" s="61"/>
      <c r="M308" s="199" t="s">
        <v>23</v>
      </c>
      <c r="N308" s="200" t="s">
        <v>43</v>
      </c>
      <c r="O308" s="42"/>
      <c r="P308" s="201">
        <f>O308*H308</f>
        <v>0</v>
      </c>
      <c r="Q308" s="201">
        <v>0.00874</v>
      </c>
      <c r="R308" s="201">
        <f>Q308*H308</f>
        <v>0.700948</v>
      </c>
      <c r="S308" s="201">
        <v>0</v>
      </c>
      <c r="T308" s="202">
        <f>S308*H308</f>
        <v>0</v>
      </c>
      <c r="AR308" s="24" t="s">
        <v>187</v>
      </c>
      <c r="AT308" s="24" t="s">
        <v>182</v>
      </c>
      <c r="AU308" s="24" t="s">
        <v>81</v>
      </c>
      <c r="AY308" s="24" t="s">
        <v>180</v>
      </c>
      <c r="BE308" s="203">
        <f>IF(N308="základní",J308,0)</f>
        <v>0</v>
      </c>
      <c r="BF308" s="203">
        <f>IF(N308="snížená",J308,0)</f>
        <v>0</v>
      </c>
      <c r="BG308" s="203">
        <f>IF(N308="zákl. přenesená",J308,0)</f>
        <v>0</v>
      </c>
      <c r="BH308" s="203">
        <f>IF(N308="sníž. přenesená",J308,0)</f>
        <v>0</v>
      </c>
      <c r="BI308" s="203">
        <f>IF(N308="nulová",J308,0)</f>
        <v>0</v>
      </c>
      <c r="BJ308" s="24" t="s">
        <v>79</v>
      </c>
      <c r="BK308" s="203">
        <f>ROUND(I308*H308,2)</f>
        <v>0</v>
      </c>
      <c r="BL308" s="24" t="s">
        <v>187</v>
      </c>
      <c r="BM308" s="24" t="s">
        <v>502</v>
      </c>
    </row>
    <row r="309" spans="2:51" s="11" customFormat="1" ht="13.5">
      <c r="B309" s="204"/>
      <c r="C309" s="205"/>
      <c r="D309" s="206" t="s">
        <v>189</v>
      </c>
      <c r="E309" s="207" t="s">
        <v>23</v>
      </c>
      <c r="F309" s="208" t="s">
        <v>503</v>
      </c>
      <c r="G309" s="205"/>
      <c r="H309" s="209">
        <v>80.2</v>
      </c>
      <c r="I309" s="210"/>
      <c r="J309" s="205"/>
      <c r="K309" s="205"/>
      <c r="L309" s="211"/>
      <c r="M309" s="212"/>
      <c r="N309" s="213"/>
      <c r="O309" s="213"/>
      <c r="P309" s="213"/>
      <c r="Q309" s="213"/>
      <c r="R309" s="213"/>
      <c r="S309" s="213"/>
      <c r="T309" s="214"/>
      <c r="AT309" s="215" t="s">
        <v>189</v>
      </c>
      <c r="AU309" s="215" t="s">
        <v>81</v>
      </c>
      <c r="AV309" s="11" t="s">
        <v>81</v>
      </c>
      <c r="AW309" s="11" t="s">
        <v>36</v>
      </c>
      <c r="AX309" s="11" t="s">
        <v>79</v>
      </c>
      <c r="AY309" s="215" t="s">
        <v>180</v>
      </c>
    </row>
    <row r="310" spans="2:65" s="1" customFormat="1" ht="16.5" customHeight="1">
      <c r="B310" s="41"/>
      <c r="C310" s="248" t="s">
        <v>504</v>
      </c>
      <c r="D310" s="248" t="s">
        <v>505</v>
      </c>
      <c r="E310" s="249" t="s">
        <v>506</v>
      </c>
      <c r="F310" s="250" t="s">
        <v>507</v>
      </c>
      <c r="G310" s="251" t="s">
        <v>185</v>
      </c>
      <c r="H310" s="252">
        <v>89.984</v>
      </c>
      <c r="I310" s="253"/>
      <c r="J310" s="254">
        <f>ROUND(I310*H310,2)</f>
        <v>0</v>
      </c>
      <c r="K310" s="250" t="s">
        <v>186</v>
      </c>
      <c r="L310" s="255"/>
      <c r="M310" s="256" t="s">
        <v>23</v>
      </c>
      <c r="N310" s="257" t="s">
        <v>43</v>
      </c>
      <c r="O310" s="42"/>
      <c r="P310" s="201">
        <f>O310*H310</f>
        <v>0</v>
      </c>
      <c r="Q310" s="201">
        <v>0.0033</v>
      </c>
      <c r="R310" s="201">
        <f>Q310*H310</f>
        <v>0.29694719999999997</v>
      </c>
      <c r="S310" s="201">
        <v>0</v>
      </c>
      <c r="T310" s="202">
        <f>S310*H310</f>
        <v>0</v>
      </c>
      <c r="AR310" s="24" t="s">
        <v>218</v>
      </c>
      <c r="AT310" s="24" t="s">
        <v>505</v>
      </c>
      <c r="AU310" s="24" t="s">
        <v>81</v>
      </c>
      <c r="AY310" s="24" t="s">
        <v>180</v>
      </c>
      <c r="BE310" s="203">
        <f>IF(N310="základní",J310,0)</f>
        <v>0</v>
      </c>
      <c r="BF310" s="203">
        <f>IF(N310="snížená",J310,0)</f>
        <v>0</v>
      </c>
      <c r="BG310" s="203">
        <f>IF(N310="zákl. přenesená",J310,0)</f>
        <v>0</v>
      </c>
      <c r="BH310" s="203">
        <f>IF(N310="sníž. přenesená",J310,0)</f>
        <v>0</v>
      </c>
      <c r="BI310" s="203">
        <f>IF(N310="nulová",J310,0)</f>
        <v>0</v>
      </c>
      <c r="BJ310" s="24" t="s">
        <v>79</v>
      </c>
      <c r="BK310" s="203">
        <f>ROUND(I310*H310,2)</f>
        <v>0</v>
      </c>
      <c r="BL310" s="24" t="s">
        <v>187</v>
      </c>
      <c r="BM310" s="24" t="s">
        <v>508</v>
      </c>
    </row>
    <row r="311" spans="2:47" s="1" customFormat="1" ht="54">
      <c r="B311" s="41"/>
      <c r="C311" s="63"/>
      <c r="D311" s="206" t="s">
        <v>509</v>
      </c>
      <c r="E311" s="63"/>
      <c r="F311" s="258" t="s">
        <v>510</v>
      </c>
      <c r="G311" s="63"/>
      <c r="H311" s="63"/>
      <c r="I311" s="163"/>
      <c r="J311" s="63"/>
      <c r="K311" s="63"/>
      <c r="L311" s="61"/>
      <c r="M311" s="259"/>
      <c r="N311" s="42"/>
      <c r="O311" s="42"/>
      <c r="P311" s="42"/>
      <c r="Q311" s="42"/>
      <c r="R311" s="42"/>
      <c r="S311" s="42"/>
      <c r="T311" s="78"/>
      <c r="AT311" s="24" t="s">
        <v>509</v>
      </c>
      <c r="AU311" s="24" t="s">
        <v>81</v>
      </c>
    </row>
    <row r="312" spans="2:51" s="11" customFormat="1" ht="13.5">
      <c r="B312" s="204"/>
      <c r="C312" s="205"/>
      <c r="D312" s="206" t="s">
        <v>189</v>
      </c>
      <c r="E312" s="207" t="s">
        <v>23</v>
      </c>
      <c r="F312" s="208" t="s">
        <v>511</v>
      </c>
      <c r="G312" s="205"/>
      <c r="H312" s="209">
        <v>88.22</v>
      </c>
      <c r="I312" s="210"/>
      <c r="J312" s="205"/>
      <c r="K312" s="205"/>
      <c r="L312" s="211"/>
      <c r="M312" s="212"/>
      <c r="N312" s="213"/>
      <c r="O312" s="213"/>
      <c r="P312" s="213"/>
      <c r="Q312" s="213"/>
      <c r="R312" s="213"/>
      <c r="S312" s="213"/>
      <c r="T312" s="214"/>
      <c r="AT312" s="215" t="s">
        <v>189</v>
      </c>
      <c r="AU312" s="215" t="s">
        <v>81</v>
      </c>
      <c r="AV312" s="11" t="s">
        <v>81</v>
      </c>
      <c r="AW312" s="11" t="s">
        <v>36</v>
      </c>
      <c r="AX312" s="11" t="s">
        <v>79</v>
      </c>
      <c r="AY312" s="215" t="s">
        <v>180</v>
      </c>
    </row>
    <row r="313" spans="2:51" s="11" customFormat="1" ht="13.5">
      <c r="B313" s="204"/>
      <c r="C313" s="205"/>
      <c r="D313" s="206" t="s">
        <v>189</v>
      </c>
      <c r="E313" s="205"/>
      <c r="F313" s="208" t="s">
        <v>512</v>
      </c>
      <c r="G313" s="205"/>
      <c r="H313" s="209">
        <v>89.984</v>
      </c>
      <c r="I313" s="210"/>
      <c r="J313" s="205"/>
      <c r="K313" s="205"/>
      <c r="L313" s="211"/>
      <c r="M313" s="212"/>
      <c r="N313" s="213"/>
      <c r="O313" s="213"/>
      <c r="P313" s="213"/>
      <c r="Q313" s="213"/>
      <c r="R313" s="213"/>
      <c r="S313" s="213"/>
      <c r="T313" s="214"/>
      <c r="AT313" s="215" t="s">
        <v>189</v>
      </c>
      <c r="AU313" s="215" t="s">
        <v>81</v>
      </c>
      <c r="AV313" s="11" t="s">
        <v>81</v>
      </c>
      <c r="AW313" s="11" t="s">
        <v>6</v>
      </c>
      <c r="AX313" s="11" t="s">
        <v>79</v>
      </c>
      <c r="AY313" s="215" t="s">
        <v>180</v>
      </c>
    </row>
    <row r="314" spans="2:65" s="1" customFormat="1" ht="25.5" customHeight="1">
      <c r="B314" s="41"/>
      <c r="C314" s="192" t="s">
        <v>513</v>
      </c>
      <c r="D314" s="192" t="s">
        <v>182</v>
      </c>
      <c r="E314" s="193" t="s">
        <v>514</v>
      </c>
      <c r="F314" s="194" t="s">
        <v>515</v>
      </c>
      <c r="G314" s="195" t="s">
        <v>185</v>
      </c>
      <c r="H314" s="196">
        <v>80.2</v>
      </c>
      <c r="I314" s="197"/>
      <c r="J314" s="198">
        <f>ROUND(I314*H314,2)</f>
        <v>0</v>
      </c>
      <c r="K314" s="194" t="s">
        <v>186</v>
      </c>
      <c r="L314" s="61"/>
      <c r="M314" s="199" t="s">
        <v>23</v>
      </c>
      <c r="N314" s="200" t="s">
        <v>43</v>
      </c>
      <c r="O314" s="42"/>
      <c r="P314" s="201">
        <f>O314*H314</f>
        <v>0</v>
      </c>
      <c r="Q314" s="201">
        <v>0.00348</v>
      </c>
      <c r="R314" s="201">
        <f>Q314*H314</f>
        <v>0.279096</v>
      </c>
      <c r="S314" s="201">
        <v>0</v>
      </c>
      <c r="T314" s="202">
        <f>S314*H314</f>
        <v>0</v>
      </c>
      <c r="AR314" s="24" t="s">
        <v>187</v>
      </c>
      <c r="AT314" s="24" t="s">
        <v>182</v>
      </c>
      <c r="AU314" s="24" t="s">
        <v>81</v>
      </c>
      <c r="AY314" s="24" t="s">
        <v>180</v>
      </c>
      <c r="BE314" s="203">
        <f>IF(N314="základní",J314,0)</f>
        <v>0</v>
      </c>
      <c r="BF314" s="203">
        <f>IF(N314="snížená",J314,0)</f>
        <v>0</v>
      </c>
      <c r="BG314" s="203">
        <f>IF(N314="zákl. přenesená",J314,0)</f>
        <v>0</v>
      </c>
      <c r="BH314" s="203">
        <f>IF(N314="sníž. přenesená",J314,0)</f>
        <v>0</v>
      </c>
      <c r="BI314" s="203">
        <f>IF(N314="nulová",J314,0)</f>
        <v>0</v>
      </c>
      <c r="BJ314" s="24" t="s">
        <v>79</v>
      </c>
      <c r="BK314" s="203">
        <f>ROUND(I314*H314,2)</f>
        <v>0</v>
      </c>
      <c r="BL314" s="24" t="s">
        <v>187</v>
      </c>
      <c r="BM314" s="24" t="s">
        <v>516</v>
      </c>
    </row>
    <row r="315" spans="2:51" s="11" customFormat="1" ht="13.5">
      <c r="B315" s="204"/>
      <c r="C315" s="205"/>
      <c r="D315" s="206" t="s">
        <v>189</v>
      </c>
      <c r="E315" s="207" t="s">
        <v>23</v>
      </c>
      <c r="F315" s="208" t="s">
        <v>503</v>
      </c>
      <c r="G315" s="205"/>
      <c r="H315" s="209">
        <v>80.2</v>
      </c>
      <c r="I315" s="210"/>
      <c r="J315" s="205"/>
      <c r="K315" s="205"/>
      <c r="L315" s="211"/>
      <c r="M315" s="212"/>
      <c r="N315" s="213"/>
      <c r="O315" s="213"/>
      <c r="P315" s="213"/>
      <c r="Q315" s="213"/>
      <c r="R315" s="213"/>
      <c r="S315" s="213"/>
      <c r="T315" s="214"/>
      <c r="AT315" s="215" t="s">
        <v>189</v>
      </c>
      <c r="AU315" s="215" t="s">
        <v>81</v>
      </c>
      <c r="AV315" s="11" t="s">
        <v>81</v>
      </c>
      <c r="AW315" s="11" t="s">
        <v>36</v>
      </c>
      <c r="AX315" s="11" t="s">
        <v>79</v>
      </c>
      <c r="AY315" s="215" t="s">
        <v>180</v>
      </c>
    </row>
    <row r="316" spans="2:65" s="1" customFormat="1" ht="25.5" customHeight="1">
      <c r="B316" s="41"/>
      <c r="C316" s="192" t="s">
        <v>517</v>
      </c>
      <c r="D316" s="192" t="s">
        <v>182</v>
      </c>
      <c r="E316" s="193" t="s">
        <v>518</v>
      </c>
      <c r="F316" s="194" t="s">
        <v>519</v>
      </c>
      <c r="G316" s="195" t="s">
        <v>185</v>
      </c>
      <c r="H316" s="196">
        <v>22.65</v>
      </c>
      <c r="I316" s="197"/>
      <c r="J316" s="198">
        <f>ROUND(I316*H316,2)</f>
        <v>0</v>
      </c>
      <c r="K316" s="194" t="s">
        <v>186</v>
      </c>
      <c r="L316" s="61"/>
      <c r="M316" s="199" t="s">
        <v>23</v>
      </c>
      <c r="N316" s="200" t="s">
        <v>43</v>
      </c>
      <c r="O316" s="42"/>
      <c r="P316" s="201">
        <f>O316*H316</f>
        <v>0</v>
      </c>
      <c r="Q316" s="201">
        <v>0.00825</v>
      </c>
      <c r="R316" s="201">
        <f>Q316*H316</f>
        <v>0.1868625</v>
      </c>
      <c r="S316" s="201">
        <v>0</v>
      </c>
      <c r="T316" s="202">
        <f>S316*H316</f>
        <v>0</v>
      </c>
      <c r="AR316" s="24" t="s">
        <v>187</v>
      </c>
      <c r="AT316" s="24" t="s">
        <v>182</v>
      </c>
      <c r="AU316" s="24" t="s">
        <v>81</v>
      </c>
      <c r="AY316" s="24" t="s">
        <v>180</v>
      </c>
      <c r="BE316" s="203">
        <f>IF(N316="základní",J316,0)</f>
        <v>0</v>
      </c>
      <c r="BF316" s="203">
        <f>IF(N316="snížená",J316,0)</f>
        <v>0</v>
      </c>
      <c r="BG316" s="203">
        <f>IF(N316="zákl. přenesená",J316,0)</f>
        <v>0</v>
      </c>
      <c r="BH316" s="203">
        <f>IF(N316="sníž. přenesená",J316,0)</f>
        <v>0</v>
      </c>
      <c r="BI316" s="203">
        <f>IF(N316="nulová",J316,0)</f>
        <v>0</v>
      </c>
      <c r="BJ316" s="24" t="s">
        <v>79</v>
      </c>
      <c r="BK316" s="203">
        <f>ROUND(I316*H316,2)</f>
        <v>0</v>
      </c>
      <c r="BL316" s="24" t="s">
        <v>187</v>
      </c>
      <c r="BM316" s="24" t="s">
        <v>520</v>
      </c>
    </row>
    <row r="317" spans="2:51" s="11" customFormat="1" ht="13.5">
      <c r="B317" s="204"/>
      <c r="C317" s="205"/>
      <c r="D317" s="206" t="s">
        <v>189</v>
      </c>
      <c r="E317" s="207" t="s">
        <v>23</v>
      </c>
      <c r="F317" s="208" t="s">
        <v>521</v>
      </c>
      <c r="G317" s="205"/>
      <c r="H317" s="209">
        <v>22.65</v>
      </c>
      <c r="I317" s="210"/>
      <c r="J317" s="205"/>
      <c r="K317" s="205"/>
      <c r="L317" s="211"/>
      <c r="M317" s="212"/>
      <c r="N317" s="213"/>
      <c r="O317" s="213"/>
      <c r="P317" s="213"/>
      <c r="Q317" s="213"/>
      <c r="R317" s="213"/>
      <c r="S317" s="213"/>
      <c r="T317" s="214"/>
      <c r="AT317" s="215" t="s">
        <v>189</v>
      </c>
      <c r="AU317" s="215" t="s">
        <v>81</v>
      </c>
      <c r="AV317" s="11" t="s">
        <v>81</v>
      </c>
      <c r="AW317" s="11" t="s">
        <v>36</v>
      </c>
      <c r="AX317" s="11" t="s">
        <v>79</v>
      </c>
      <c r="AY317" s="215" t="s">
        <v>180</v>
      </c>
    </row>
    <row r="318" spans="2:65" s="1" customFormat="1" ht="16.5" customHeight="1">
      <c r="B318" s="41"/>
      <c r="C318" s="248" t="s">
        <v>522</v>
      </c>
      <c r="D318" s="248" t="s">
        <v>505</v>
      </c>
      <c r="E318" s="249" t="s">
        <v>523</v>
      </c>
      <c r="F318" s="250" t="s">
        <v>524</v>
      </c>
      <c r="G318" s="251" t="s">
        <v>185</v>
      </c>
      <c r="H318" s="252">
        <v>24.915</v>
      </c>
      <c r="I318" s="253"/>
      <c r="J318" s="254">
        <f>ROUND(I318*H318,2)</f>
        <v>0</v>
      </c>
      <c r="K318" s="250" t="s">
        <v>186</v>
      </c>
      <c r="L318" s="255"/>
      <c r="M318" s="256" t="s">
        <v>23</v>
      </c>
      <c r="N318" s="257" t="s">
        <v>43</v>
      </c>
      <c r="O318" s="42"/>
      <c r="P318" s="201">
        <f>O318*H318</f>
        <v>0</v>
      </c>
      <c r="Q318" s="201">
        <v>0.0015</v>
      </c>
      <c r="R318" s="201">
        <f>Q318*H318</f>
        <v>0.0373725</v>
      </c>
      <c r="S318" s="201">
        <v>0</v>
      </c>
      <c r="T318" s="202">
        <f>S318*H318</f>
        <v>0</v>
      </c>
      <c r="AR318" s="24" t="s">
        <v>218</v>
      </c>
      <c r="AT318" s="24" t="s">
        <v>505</v>
      </c>
      <c r="AU318" s="24" t="s">
        <v>81</v>
      </c>
      <c r="AY318" s="24" t="s">
        <v>180</v>
      </c>
      <c r="BE318" s="203">
        <f>IF(N318="základní",J318,0)</f>
        <v>0</v>
      </c>
      <c r="BF318" s="203">
        <f>IF(N318="snížená",J318,0)</f>
        <v>0</v>
      </c>
      <c r="BG318" s="203">
        <f>IF(N318="zákl. přenesená",J318,0)</f>
        <v>0</v>
      </c>
      <c r="BH318" s="203">
        <f>IF(N318="sníž. přenesená",J318,0)</f>
        <v>0</v>
      </c>
      <c r="BI318" s="203">
        <f>IF(N318="nulová",J318,0)</f>
        <v>0</v>
      </c>
      <c r="BJ318" s="24" t="s">
        <v>79</v>
      </c>
      <c r="BK318" s="203">
        <f>ROUND(I318*H318,2)</f>
        <v>0</v>
      </c>
      <c r="BL318" s="24" t="s">
        <v>187</v>
      </c>
      <c r="BM318" s="24" t="s">
        <v>525</v>
      </c>
    </row>
    <row r="319" spans="2:47" s="1" customFormat="1" ht="27">
      <c r="B319" s="41"/>
      <c r="C319" s="63"/>
      <c r="D319" s="206" t="s">
        <v>509</v>
      </c>
      <c r="E319" s="63"/>
      <c r="F319" s="258" t="s">
        <v>526</v>
      </c>
      <c r="G319" s="63"/>
      <c r="H319" s="63"/>
      <c r="I319" s="163"/>
      <c r="J319" s="63"/>
      <c r="K319" s="63"/>
      <c r="L319" s="61"/>
      <c r="M319" s="259"/>
      <c r="N319" s="42"/>
      <c r="O319" s="42"/>
      <c r="P319" s="42"/>
      <c r="Q319" s="42"/>
      <c r="R319" s="42"/>
      <c r="S319" s="42"/>
      <c r="T319" s="78"/>
      <c r="AT319" s="24" t="s">
        <v>509</v>
      </c>
      <c r="AU319" s="24" t="s">
        <v>81</v>
      </c>
    </row>
    <row r="320" spans="2:51" s="11" customFormat="1" ht="13.5">
      <c r="B320" s="204"/>
      <c r="C320" s="205"/>
      <c r="D320" s="206" t="s">
        <v>189</v>
      </c>
      <c r="E320" s="207" t="s">
        <v>23</v>
      </c>
      <c r="F320" s="208" t="s">
        <v>527</v>
      </c>
      <c r="G320" s="205"/>
      <c r="H320" s="209">
        <v>24.915</v>
      </c>
      <c r="I320" s="210"/>
      <c r="J320" s="205"/>
      <c r="K320" s="205"/>
      <c r="L320" s="211"/>
      <c r="M320" s="212"/>
      <c r="N320" s="213"/>
      <c r="O320" s="213"/>
      <c r="P320" s="213"/>
      <c r="Q320" s="213"/>
      <c r="R320" s="213"/>
      <c r="S320" s="213"/>
      <c r="T320" s="214"/>
      <c r="AT320" s="215" t="s">
        <v>189</v>
      </c>
      <c r="AU320" s="215" t="s">
        <v>81</v>
      </c>
      <c r="AV320" s="11" t="s">
        <v>81</v>
      </c>
      <c r="AW320" s="11" t="s">
        <v>36</v>
      </c>
      <c r="AX320" s="11" t="s">
        <v>79</v>
      </c>
      <c r="AY320" s="215" t="s">
        <v>180</v>
      </c>
    </row>
    <row r="321" spans="2:65" s="1" customFormat="1" ht="25.5" customHeight="1">
      <c r="B321" s="41"/>
      <c r="C321" s="192" t="s">
        <v>528</v>
      </c>
      <c r="D321" s="192" t="s">
        <v>182</v>
      </c>
      <c r="E321" s="193" t="s">
        <v>529</v>
      </c>
      <c r="F321" s="194" t="s">
        <v>530</v>
      </c>
      <c r="G321" s="195" t="s">
        <v>185</v>
      </c>
      <c r="H321" s="196">
        <v>15</v>
      </c>
      <c r="I321" s="197"/>
      <c r="J321" s="198">
        <f>ROUND(I321*H321,2)</f>
        <v>0</v>
      </c>
      <c r="K321" s="194" t="s">
        <v>186</v>
      </c>
      <c r="L321" s="61"/>
      <c r="M321" s="199" t="s">
        <v>23</v>
      </c>
      <c r="N321" s="200" t="s">
        <v>43</v>
      </c>
      <c r="O321" s="42"/>
      <c r="P321" s="201">
        <f>O321*H321</f>
        <v>0</v>
      </c>
      <c r="Q321" s="201">
        <v>0.0416</v>
      </c>
      <c r="R321" s="201">
        <f>Q321*H321</f>
        <v>0.624</v>
      </c>
      <c r="S321" s="201">
        <v>0</v>
      </c>
      <c r="T321" s="202">
        <f>S321*H321</f>
        <v>0</v>
      </c>
      <c r="AR321" s="24" t="s">
        <v>187</v>
      </c>
      <c r="AT321" s="24" t="s">
        <v>182</v>
      </c>
      <c r="AU321" s="24" t="s">
        <v>81</v>
      </c>
      <c r="AY321" s="24" t="s">
        <v>180</v>
      </c>
      <c r="BE321" s="203">
        <f>IF(N321="základní",J321,0)</f>
        <v>0</v>
      </c>
      <c r="BF321" s="203">
        <f>IF(N321="snížená",J321,0)</f>
        <v>0</v>
      </c>
      <c r="BG321" s="203">
        <f>IF(N321="zákl. přenesená",J321,0)</f>
        <v>0</v>
      </c>
      <c r="BH321" s="203">
        <f>IF(N321="sníž. přenesená",J321,0)</f>
        <v>0</v>
      </c>
      <c r="BI321" s="203">
        <f>IF(N321="nulová",J321,0)</f>
        <v>0</v>
      </c>
      <c r="BJ321" s="24" t="s">
        <v>79</v>
      </c>
      <c r="BK321" s="203">
        <f>ROUND(I321*H321,2)</f>
        <v>0</v>
      </c>
      <c r="BL321" s="24" t="s">
        <v>187</v>
      </c>
      <c r="BM321" s="24" t="s">
        <v>531</v>
      </c>
    </row>
    <row r="322" spans="2:51" s="11" customFormat="1" ht="13.5">
      <c r="B322" s="204"/>
      <c r="C322" s="205"/>
      <c r="D322" s="206" t="s">
        <v>189</v>
      </c>
      <c r="E322" s="207" t="s">
        <v>23</v>
      </c>
      <c r="F322" s="208" t="s">
        <v>532</v>
      </c>
      <c r="G322" s="205"/>
      <c r="H322" s="209">
        <v>15</v>
      </c>
      <c r="I322" s="210"/>
      <c r="J322" s="205"/>
      <c r="K322" s="205"/>
      <c r="L322" s="211"/>
      <c r="M322" s="212"/>
      <c r="N322" s="213"/>
      <c r="O322" s="213"/>
      <c r="P322" s="213"/>
      <c r="Q322" s="213"/>
      <c r="R322" s="213"/>
      <c r="S322" s="213"/>
      <c r="T322" s="214"/>
      <c r="AT322" s="215" t="s">
        <v>189</v>
      </c>
      <c r="AU322" s="215" t="s">
        <v>81</v>
      </c>
      <c r="AV322" s="11" t="s">
        <v>81</v>
      </c>
      <c r="AW322" s="11" t="s">
        <v>36</v>
      </c>
      <c r="AX322" s="11" t="s">
        <v>79</v>
      </c>
      <c r="AY322" s="215" t="s">
        <v>180</v>
      </c>
    </row>
    <row r="323" spans="2:65" s="1" customFormat="1" ht="16.5" customHeight="1">
      <c r="B323" s="41"/>
      <c r="C323" s="192" t="s">
        <v>533</v>
      </c>
      <c r="D323" s="192" t="s">
        <v>182</v>
      </c>
      <c r="E323" s="193" t="s">
        <v>534</v>
      </c>
      <c r="F323" s="194" t="s">
        <v>535</v>
      </c>
      <c r="G323" s="195" t="s">
        <v>300</v>
      </c>
      <c r="H323" s="196">
        <v>3.4</v>
      </c>
      <c r="I323" s="197"/>
      <c r="J323" s="198">
        <f>ROUND(I323*H323,2)</f>
        <v>0</v>
      </c>
      <c r="K323" s="194" t="s">
        <v>186</v>
      </c>
      <c r="L323" s="61"/>
      <c r="M323" s="199" t="s">
        <v>23</v>
      </c>
      <c r="N323" s="200" t="s">
        <v>43</v>
      </c>
      <c r="O323" s="42"/>
      <c r="P323" s="201">
        <f>O323*H323</f>
        <v>0</v>
      </c>
      <c r="Q323" s="201">
        <v>1.05306</v>
      </c>
      <c r="R323" s="201">
        <f>Q323*H323</f>
        <v>3.580404</v>
      </c>
      <c r="S323" s="201">
        <v>0</v>
      </c>
      <c r="T323" s="202">
        <f>S323*H323</f>
        <v>0</v>
      </c>
      <c r="AR323" s="24" t="s">
        <v>187</v>
      </c>
      <c r="AT323" s="24" t="s">
        <v>182</v>
      </c>
      <c r="AU323" s="24" t="s">
        <v>81</v>
      </c>
      <c r="AY323" s="24" t="s">
        <v>180</v>
      </c>
      <c r="BE323" s="203">
        <f>IF(N323="základní",J323,0)</f>
        <v>0</v>
      </c>
      <c r="BF323" s="203">
        <f>IF(N323="snížená",J323,0)</f>
        <v>0</v>
      </c>
      <c r="BG323" s="203">
        <f>IF(N323="zákl. přenesená",J323,0)</f>
        <v>0</v>
      </c>
      <c r="BH323" s="203">
        <f>IF(N323="sníž. přenesená",J323,0)</f>
        <v>0</v>
      </c>
      <c r="BI323" s="203">
        <f>IF(N323="nulová",J323,0)</f>
        <v>0</v>
      </c>
      <c r="BJ323" s="24" t="s">
        <v>79</v>
      </c>
      <c r="BK323" s="203">
        <f>ROUND(I323*H323,2)</f>
        <v>0</v>
      </c>
      <c r="BL323" s="24" t="s">
        <v>187</v>
      </c>
      <c r="BM323" s="24" t="s">
        <v>536</v>
      </c>
    </row>
    <row r="324" spans="2:51" s="11" customFormat="1" ht="13.5">
      <c r="B324" s="204"/>
      <c r="C324" s="205"/>
      <c r="D324" s="206" t="s">
        <v>189</v>
      </c>
      <c r="E324" s="207" t="s">
        <v>23</v>
      </c>
      <c r="F324" s="208" t="s">
        <v>537</v>
      </c>
      <c r="G324" s="205"/>
      <c r="H324" s="209">
        <v>0.147</v>
      </c>
      <c r="I324" s="210"/>
      <c r="J324" s="205"/>
      <c r="K324" s="205"/>
      <c r="L324" s="211"/>
      <c r="M324" s="212"/>
      <c r="N324" s="213"/>
      <c r="O324" s="213"/>
      <c r="P324" s="213"/>
      <c r="Q324" s="213"/>
      <c r="R324" s="213"/>
      <c r="S324" s="213"/>
      <c r="T324" s="214"/>
      <c r="AT324" s="215" t="s">
        <v>189</v>
      </c>
      <c r="AU324" s="215" t="s">
        <v>81</v>
      </c>
      <c r="AV324" s="11" t="s">
        <v>81</v>
      </c>
      <c r="AW324" s="11" t="s">
        <v>36</v>
      </c>
      <c r="AX324" s="11" t="s">
        <v>72</v>
      </c>
      <c r="AY324" s="215" t="s">
        <v>180</v>
      </c>
    </row>
    <row r="325" spans="2:51" s="11" customFormat="1" ht="13.5">
      <c r="B325" s="204"/>
      <c r="C325" s="205"/>
      <c r="D325" s="206" t="s">
        <v>189</v>
      </c>
      <c r="E325" s="207" t="s">
        <v>23</v>
      </c>
      <c r="F325" s="208" t="s">
        <v>538</v>
      </c>
      <c r="G325" s="205"/>
      <c r="H325" s="209">
        <v>0.054</v>
      </c>
      <c r="I325" s="210"/>
      <c r="J325" s="205"/>
      <c r="K325" s="205"/>
      <c r="L325" s="211"/>
      <c r="M325" s="212"/>
      <c r="N325" s="213"/>
      <c r="O325" s="213"/>
      <c r="P325" s="213"/>
      <c r="Q325" s="213"/>
      <c r="R325" s="213"/>
      <c r="S325" s="213"/>
      <c r="T325" s="214"/>
      <c r="AT325" s="215" t="s">
        <v>189</v>
      </c>
      <c r="AU325" s="215" t="s">
        <v>81</v>
      </c>
      <c r="AV325" s="11" t="s">
        <v>81</v>
      </c>
      <c r="AW325" s="11" t="s">
        <v>36</v>
      </c>
      <c r="AX325" s="11" t="s">
        <v>72</v>
      </c>
      <c r="AY325" s="215" t="s">
        <v>180</v>
      </c>
    </row>
    <row r="326" spans="2:51" s="11" customFormat="1" ht="13.5">
      <c r="B326" s="204"/>
      <c r="C326" s="205"/>
      <c r="D326" s="206" t="s">
        <v>189</v>
      </c>
      <c r="E326" s="207" t="s">
        <v>23</v>
      </c>
      <c r="F326" s="208" t="s">
        <v>539</v>
      </c>
      <c r="G326" s="205"/>
      <c r="H326" s="209">
        <v>0.447</v>
      </c>
      <c r="I326" s="210"/>
      <c r="J326" s="205"/>
      <c r="K326" s="205"/>
      <c r="L326" s="211"/>
      <c r="M326" s="212"/>
      <c r="N326" s="213"/>
      <c r="O326" s="213"/>
      <c r="P326" s="213"/>
      <c r="Q326" s="213"/>
      <c r="R326" s="213"/>
      <c r="S326" s="213"/>
      <c r="T326" s="214"/>
      <c r="AT326" s="215" t="s">
        <v>189</v>
      </c>
      <c r="AU326" s="215" t="s">
        <v>81</v>
      </c>
      <c r="AV326" s="11" t="s">
        <v>81</v>
      </c>
      <c r="AW326" s="11" t="s">
        <v>36</v>
      </c>
      <c r="AX326" s="11" t="s">
        <v>72</v>
      </c>
      <c r="AY326" s="215" t="s">
        <v>180</v>
      </c>
    </row>
    <row r="327" spans="2:51" s="11" customFormat="1" ht="40.5">
      <c r="B327" s="204"/>
      <c r="C327" s="205"/>
      <c r="D327" s="206" t="s">
        <v>189</v>
      </c>
      <c r="E327" s="207" t="s">
        <v>23</v>
      </c>
      <c r="F327" s="208" t="s">
        <v>540</v>
      </c>
      <c r="G327" s="205"/>
      <c r="H327" s="209">
        <v>2.179</v>
      </c>
      <c r="I327" s="210"/>
      <c r="J327" s="205"/>
      <c r="K327" s="205"/>
      <c r="L327" s="211"/>
      <c r="M327" s="212"/>
      <c r="N327" s="213"/>
      <c r="O327" s="213"/>
      <c r="P327" s="213"/>
      <c r="Q327" s="213"/>
      <c r="R327" s="213"/>
      <c r="S327" s="213"/>
      <c r="T327" s="214"/>
      <c r="AT327" s="215" t="s">
        <v>189</v>
      </c>
      <c r="AU327" s="215" t="s">
        <v>81</v>
      </c>
      <c r="AV327" s="11" t="s">
        <v>81</v>
      </c>
      <c r="AW327" s="11" t="s">
        <v>36</v>
      </c>
      <c r="AX327" s="11" t="s">
        <v>72</v>
      </c>
      <c r="AY327" s="215" t="s">
        <v>180</v>
      </c>
    </row>
    <row r="328" spans="2:51" s="11" customFormat="1" ht="13.5">
      <c r="B328" s="204"/>
      <c r="C328" s="205"/>
      <c r="D328" s="206" t="s">
        <v>189</v>
      </c>
      <c r="E328" s="207" t="s">
        <v>23</v>
      </c>
      <c r="F328" s="208" t="s">
        <v>541</v>
      </c>
      <c r="G328" s="205"/>
      <c r="H328" s="209">
        <v>0.226</v>
      </c>
      <c r="I328" s="210"/>
      <c r="J328" s="205"/>
      <c r="K328" s="205"/>
      <c r="L328" s="211"/>
      <c r="M328" s="212"/>
      <c r="N328" s="213"/>
      <c r="O328" s="213"/>
      <c r="P328" s="213"/>
      <c r="Q328" s="213"/>
      <c r="R328" s="213"/>
      <c r="S328" s="213"/>
      <c r="T328" s="214"/>
      <c r="AT328" s="215" t="s">
        <v>189</v>
      </c>
      <c r="AU328" s="215" t="s">
        <v>81</v>
      </c>
      <c r="AV328" s="11" t="s">
        <v>81</v>
      </c>
      <c r="AW328" s="11" t="s">
        <v>36</v>
      </c>
      <c r="AX328" s="11" t="s">
        <v>72</v>
      </c>
      <c r="AY328" s="215" t="s">
        <v>180</v>
      </c>
    </row>
    <row r="329" spans="2:51" s="11" customFormat="1" ht="13.5">
      <c r="B329" s="204"/>
      <c r="C329" s="205"/>
      <c r="D329" s="206" t="s">
        <v>189</v>
      </c>
      <c r="E329" s="207" t="s">
        <v>23</v>
      </c>
      <c r="F329" s="208" t="s">
        <v>542</v>
      </c>
      <c r="G329" s="205"/>
      <c r="H329" s="209">
        <v>0.347</v>
      </c>
      <c r="I329" s="210"/>
      <c r="J329" s="205"/>
      <c r="K329" s="205"/>
      <c r="L329" s="211"/>
      <c r="M329" s="212"/>
      <c r="N329" s="213"/>
      <c r="O329" s="213"/>
      <c r="P329" s="213"/>
      <c r="Q329" s="213"/>
      <c r="R329" s="213"/>
      <c r="S329" s="213"/>
      <c r="T329" s="214"/>
      <c r="AT329" s="215" t="s">
        <v>189</v>
      </c>
      <c r="AU329" s="215" t="s">
        <v>81</v>
      </c>
      <c r="AV329" s="11" t="s">
        <v>81</v>
      </c>
      <c r="AW329" s="11" t="s">
        <v>36</v>
      </c>
      <c r="AX329" s="11" t="s">
        <v>72</v>
      </c>
      <c r="AY329" s="215" t="s">
        <v>180</v>
      </c>
    </row>
    <row r="330" spans="2:51" s="12" customFormat="1" ht="13.5">
      <c r="B330" s="216"/>
      <c r="C330" s="217"/>
      <c r="D330" s="206" t="s">
        <v>189</v>
      </c>
      <c r="E330" s="218" t="s">
        <v>23</v>
      </c>
      <c r="F330" s="219" t="s">
        <v>199</v>
      </c>
      <c r="G330" s="217"/>
      <c r="H330" s="220">
        <v>3.4</v>
      </c>
      <c r="I330" s="221"/>
      <c r="J330" s="217"/>
      <c r="K330" s="217"/>
      <c r="L330" s="222"/>
      <c r="M330" s="223"/>
      <c r="N330" s="224"/>
      <c r="O330" s="224"/>
      <c r="P330" s="224"/>
      <c r="Q330" s="224"/>
      <c r="R330" s="224"/>
      <c r="S330" s="224"/>
      <c r="T330" s="225"/>
      <c r="AT330" s="226" t="s">
        <v>189</v>
      </c>
      <c r="AU330" s="226" t="s">
        <v>81</v>
      </c>
      <c r="AV330" s="12" t="s">
        <v>187</v>
      </c>
      <c r="AW330" s="12" t="s">
        <v>36</v>
      </c>
      <c r="AX330" s="12" t="s">
        <v>79</v>
      </c>
      <c r="AY330" s="226" t="s">
        <v>180</v>
      </c>
    </row>
    <row r="331" spans="2:65" s="1" customFormat="1" ht="25.5" customHeight="1">
      <c r="B331" s="41"/>
      <c r="C331" s="192" t="s">
        <v>543</v>
      </c>
      <c r="D331" s="192" t="s">
        <v>182</v>
      </c>
      <c r="E331" s="193" t="s">
        <v>544</v>
      </c>
      <c r="F331" s="194" t="s">
        <v>545</v>
      </c>
      <c r="G331" s="195" t="s">
        <v>185</v>
      </c>
      <c r="H331" s="196">
        <v>17.541</v>
      </c>
      <c r="I331" s="197"/>
      <c r="J331" s="198">
        <f>ROUND(I331*H331,2)</f>
        <v>0</v>
      </c>
      <c r="K331" s="194" t="s">
        <v>186</v>
      </c>
      <c r="L331" s="61"/>
      <c r="M331" s="199" t="s">
        <v>23</v>
      </c>
      <c r="N331" s="200" t="s">
        <v>43</v>
      </c>
      <c r="O331" s="42"/>
      <c r="P331" s="201">
        <f>O331*H331</f>
        <v>0</v>
      </c>
      <c r="Q331" s="201">
        <v>0.105</v>
      </c>
      <c r="R331" s="201">
        <f>Q331*H331</f>
        <v>1.841805</v>
      </c>
      <c r="S331" s="201">
        <v>0</v>
      </c>
      <c r="T331" s="202">
        <f>S331*H331</f>
        <v>0</v>
      </c>
      <c r="AR331" s="24" t="s">
        <v>187</v>
      </c>
      <c r="AT331" s="24" t="s">
        <v>182</v>
      </c>
      <c r="AU331" s="24" t="s">
        <v>81</v>
      </c>
      <c r="AY331" s="24" t="s">
        <v>180</v>
      </c>
      <c r="BE331" s="203">
        <f>IF(N331="základní",J331,0)</f>
        <v>0</v>
      </c>
      <c r="BF331" s="203">
        <f>IF(N331="snížená",J331,0)</f>
        <v>0</v>
      </c>
      <c r="BG331" s="203">
        <f>IF(N331="zákl. přenesená",J331,0)</f>
        <v>0</v>
      </c>
      <c r="BH331" s="203">
        <f>IF(N331="sníž. přenesená",J331,0)</f>
        <v>0</v>
      </c>
      <c r="BI331" s="203">
        <f>IF(N331="nulová",J331,0)</f>
        <v>0</v>
      </c>
      <c r="BJ331" s="24" t="s">
        <v>79</v>
      </c>
      <c r="BK331" s="203">
        <f>ROUND(I331*H331,2)</f>
        <v>0</v>
      </c>
      <c r="BL331" s="24" t="s">
        <v>187</v>
      </c>
      <c r="BM331" s="24" t="s">
        <v>546</v>
      </c>
    </row>
    <row r="332" spans="2:51" s="11" customFormat="1" ht="27">
      <c r="B332" s="204"/>
      <c r="C332" s="205"/>
      <c r="D332" s="206" t="s">
        <v>189</v>
      </c>
      <c r="E332" s="207" t="s">
        <v>23</v>
      </c>
      <c r="F332" s="208" t="s">
        <v>547</v>
      </c>
      <c r="G332" s="205"/>
      <c r="H332" s="209">
        <v>17.541</v>
      </c>
      <c r="I332" s="210"/>
      <c r="J332" s="205"/>
      <c r="K332" s="205"/>
      <c r="L332" s="211"/>
      <c r="M332" s="212"/>
      <c r="N332" s="213"/>
      <c r="O332" s="213"/>
      <c r="P332" s="213"/>
      <c r="Q332" s="213"/>
      <c r="R332" s="213"/>
      <c r="S332" s="213"/>
      <c r="T332" s="214"/>
      <c r="AT332" s="215" t="s">
        <v>189</v>
      </c>
      <c r="AU332" s="215" t="s">
        <v>81</v>
      </c>
      <c r="AV332" s="11" t="s">
        <v>81</v>
      </c>
      <c r="AW332" s="11" t="s">
        <v>36</v>
      </c>
      <c r="AX332" s="11" t="s">
        <v>79</v>
      </c>
      <c r="AY332" s="215" t="s">
        <v>180</v>
      </c>
    </row>
    <row r="333" spans="2:65" s="1" customFormat="1" ht="25.5" customHeight="1">
      <c r="B333" s="41"/>
      <c r="C333" s="192" t="s">
        <v>548</v>
      </c>
      <c r="D333" s="192" t="s">
        <v>182</v>
      </c>
      <c r="E333" s="193" t="s">
        <v>549</v>
      </c>
      <c r="F333" s="194" t="s">
        <v>550</v>
      </c>
      <c r="G333" s="195" t="s">
        <v>185</v>
      </c>
      <c r="H333" s="196">
        <v>302.6</v>
      </c>
      <c r="I333" s="197"/>
      <c r="J333" s="198">
        <f>ROUND(I333*H333,2)</f>
        <v>0</v>
      </c>
      <c r="K333" s="194" t="s">
        <v>23</v>
      </c>
      <c r="L333" s="61"/>
      <c r="M333" s="199" t="s">
        <v>23</v>
      </c>
      <c r="N333" s="200" t="s">
        <v>43</v>
      </c>
      <c r="O333" s="42"/>
      <c r="P333" s="201">
        <f>O333*H333</f>
        <v>0</v>
      </c>
      <c r="Q333" s="201">
        <v>0.005</v>
      </c>
      <c r="R333" s="201">
        <f>Q333*H333</f>
        <v>1.5130000000000001</v>
      </c>
      <c r="S333" s="201">
        <v>0</v>
      </c>
      <c r="T333" s="202">
        <f>S333*H333</f>
        <v>0</v>
      </c>
      <c r="AR333" s="24" t="s">
        <v>187</v>
      </c>
      <c r="AT333" s="24" t="s">
        <v>182</v>
      </c>
      <c r="AU333" s="24" t="s">
        <v>81</v>
      </c>
      <c r="AY333" s="24" t="s">
        <v>180</v>
      </c>
      <c r="BE333" s="203">
        <f>IF(N333="základní",J333,0)</f>
        <v>0</v>
      </c>
      <c r="BF333" s="203">
        <f>IF(N333="snížená",J333,0)</f>
        <v>0</v>
      </c>
      <c r="BG333" s="203">
        <f>IF(N333="zákl. přenesená",J333,0)</f>
        <v>0</v>
      </c>
      <c r="BH333" s="203">
        <f>IF(N333="sníž. přenesená",J333,0)</f>
        <v>0</v>
      </c>
      <c r="BI333" s="203">
        <f>IF(N333="nulová",J333,0)</f>
        <v>0</v>
      </c>
      <c r="BJ333" s="24" t="s">
        <v>79</v>
      </c>
      <c r="BK333" s="203">
        <f>ROUND(I333*H333,2)</f>
        <v>0</v>
      </c>
      <c r="BL333" s="24" t="s">
        <v>187</v>
      </c>
      <c r="BM333" s="24" t="s">
        <v>551</v>
      </c>
    </row>
    <row r="334" spans="2:47" s="1" customFormat="1" ht="27">
      <c r="B334" s="41"/>
      <c r="C334" s="63"/>
      <c r="D334" s="206" t="s">
        <v>509</v>
      </c>
      <c r="E334" s="63"/>
      <c r="F334" s="258" t="s">
        <v>552</v>
      </c>
      <c r="G334" s="63"/>
      <c r="H334" s="63"/>
      <c r="I334" s="163"/>
      <c r="J334" s="63"/>
      <c r="K334" s="63"/>
      <c r="L334" s="61"/>
      <c r="M334" s="259"/>
      <c r="N334" s="42"/>
      <c r="O334" s="42"/>
      <c r="P334" s="42"/>
      <c r="Q334" s="42"/>
      <c r="R334" s="42"/>
      <c r="S334" s="42"/>
      <c r="T334" s="78"/>
      <c r="AT334" s="24" t="s">
        <v>509</v>
      </c>
      <c r="AU334" s="24" t="s">
        <v>81</v>
      </c>
    </row>
    <row r="335" spans="2:51" s="11" customFormat="1" ht="13.5">
      <c r="B335" s="204"/>
      <c r="C335" s="205"/>
      <c r="D335" s="206" t="s">
        <v>189</v>
      </c>
      <c r="E335" s="207" t="s">
        <v>23</v>
      </c>
      <c r="F335" s="208" t="s">
        <v>553</v>
      </c>
      <c r="G335" s="205"/>
      <c r="H335" s="209">
        <v>302.6</v>
      </c>
      <c r="I335" s="210"/>
      <c r="J335" s="205"/>
      <c r="K335" s="205"/>
      <c r="L335" s="211"/>
      <c r="M335" s="212"/>
      <c r="N335" s="213"/>
      <c r="O335" s="213"/>
      <c r="P335" s="213"/>
      <c r="Q335" s="213"/>
      <c r="R335" s="213"/>
      <c r="S335" s="213"/>
      <c r="T335" s="214"/>
      <c r="AT335" s="215" t="s">
        <v>189</v>
      </c>
      <c r="AU335" s="215" t="s">
        <v>81</v>
      </c>
      <c r="AV335" s="11" t="s">
        <v>81</v>
      </c>
      <c r="AW335" s="11" t="s">
        <v>36</v>
      </c>
      <c r="AX335" s="11" t="s">
        <v>72</v>
      </c>
      <c r="AY335" s="215" t="s">
        <v>180</v>
      </c>
    </row>
    <row r="336" spans="2:65" s="1" customFormat="1" ht="38.25" customHeight="1">
      <c r="B336" s="41"/>
      <c r="C336" s="192" t="s">
        <v>554</v>
      </c>
      <c r="D336" s="192" t="s">
        <v>182</v>
      </c>
      <c r="E336" s="193" t="s">
        <v>555</v>
      </c>
      <c r="F336" s="194" t="s">
        <v>556</v>
      </c>
      <c r="G336" s="195" t="s">
        <v>185</v>
      </c>
      <c r="H336" s="196">
        <v>60</v>
      </c>
      <c r="I336" s="197"/>
      <c r="J336" s="198">
        <f>ROUND(I336*H336,2)</f>
        <v>0</v>
      </c>
      <c r="K336" s="194" t="s">
        <v>23</v>
      </c>
      <c r="L336" s="61"/>
      <c r="M336" s="199" t="s">
        <v>23</v>
      </c>
      <c r="N336" s="200" t="s">
        <v>43</v>
      </c>
      <c r="O336" s="42"/>
      <c r="P336" s="201">
        <f>O336*H336</f>
        <v>0</v>
      </c>
      <c r="Q336" s="201">
        <v>0</v>
      </c>
      <c r="R336" s="201">
        <f>Q336*H336</f>
        <v>0</v>
      </c>
      <c r="S336" s="201">
        <v>0</v>
      </c>
      <c r="T336" s="202">
        <f>S336*H336</f>
        <v>0</v>
      </c>
      <c r="AR336" s="24" t="s">
        <v>187</v>
      </c>
      <c r="AT336" s="24" t="s">
        <v>182</v>
      </c>
      <c r="AU336" s="24" t="s">
        <v>81</v>
      </c>
      <c r="AY336" s="24" t="s">
        <v>180</v>
      </c>
      <c r="BE336" s="203">
        <f>IF(N336="základní",J336,0)</f>
        <v>0</v>
      </c>
      <c r="BF336" s="203">
        <f>IF(N336="snížená",J336,0)</f>
        <v>0</v>
      </c>
      <c r="BG336" s="203">
        <f>IF(N336="zákl. přenesená",J336,0)</f>
        <v>0</v>
      </c>
      <c r="BH336" s="203">
        <f>IF(N336="sníž. přenesená",J336,0)</f>
        <v>0</v>
      </c>
      <c r="BI336" s="203">
        <f>IF(N336="nulová",J336,0)</f>
        <v>0</v>
      </c>
      <c r="BJ336" s="24" t="s">
        <v>79</v>
      </c>
      <c r="BK336" s="203">
        <f>ROUND(I336*H336,2)</f>
        <v>0</v>
      </c>
      <c r="BL336" s="24" t="s">
        <v>187</v>
      </c>
      <c r="BM336" s="24" t="s">
        <v>557</v>
      </c>
    </row>
    <row r="337" spans="2:51" s="11" customFormat="1" ht="13.5">
      <c r="B337" s="204"/>
      <c r="C337" s="205"/>
      <c r="D337" s="206" t="s">
        <v>189</v>
      </c>
      <c r="E337" s="207" t="s">
        <v>23</v>
      </c>
      <c r="F337" s="208" t="s">
        <v>558</v>
      </c>
      <c r="G337" s="205"/>
      <c r="H337" s="209">
        <v>60</v>
      </c>
      <c r="I337" s="210"/>
      <c r="J337" s="205"/>
      <c r="K337" s="205"/>
      <c r="L337" s="211"/>
      <c r="M337" s="212"/>
      <c r="N337" s="213"/>
      <c r="O337" s="213"/>
      <c r="P337" s="213"/>
      <c r="Q337" s="213"/>
      <c r="R337" s="213"/>
      <c r="S337" s="213"/>
      <c r="T337" s="214"/>
      <c r="AT337" s="215" t="s">
        <v>189</v>
      </c>
      <c r="AU337" s="215" t="s">
        <v>81</v>
      </c>
      <c r="AV337" s="11" t="s">
        <v>81</v>
      </c>
      <c r="AW337" s="11" t="s">
        <v>36</v>
      </c>
      <c r="AX337" s="11" t="s">
        <v>79</v>
      </c>
      <c r="AY337" s="215" t="s">
        <v>180</v>
      </c>
    </row>
    <row r="338" spans="2:65" s="1" customFormat="1" ht="16.5" customHeight="1">
      <c r="B338" s="41"/>
      <c r="C338" s="192" t="s">
        <v>559</v>
      </c>
      <c r="D338" s="192" t="s">
        <v>182</v>
      </c>
      <c r="E338" s="193" t="s">
        <v>560</v>
      </c>
      <c r="F338" s="194" t="s">
        <v>561</v>
      </c>
      <c r="G338" s="195" t="s">
        <v>185</v>
      </c>
      <c r="H338" s="196">
        <v>37.2</v>
      </c>
      <c r="I338" s="197"/>
      <c r="J338" s="198">
        <f>ROUND(I338*H338,2)</f>
        <v>0</v>
      </c>
      <c r="K338" s="194" t="s">
        <v>23</v>
      </c>
      <c r="L338" s="61"/>
      <c r="M338" s="199" t="s">
        <v>23</v>
      </c>
      <c r="N338" s="200" t="s">
        <v>43</v>
      </c>
      <c r="O338" s="42"/>
      <c r="P338" s="201">
        <f>O338*H338</f>
        <v>0</v>
      </c>
      <c r="Q338" s="201">
        <v>0.25</v>
      </c>
      <c r="R338" s="201">
        <f>Q338*H338</f>
        <v>9.3</v>
      </c>
      <c r="S338" s="201">
        <v>0</v>
      </c>
      <c r="T338" s="202">
        <f>S338*H338</f>
        <v>0</v>
      </c>
      <c r="AR338" s="24" t="s">
        <v>187</v>
      </c>
      <c r="AT338" s="24" t="s">
        <v>182</v>
      </c>
      <c r="AU338" s="24" t="s">
        <v>81</v>
      </c>
      <c r="AY338" s="24" t="s">
        <v>180</v>
      </c>
      <c r="BE338" s="203">
        <f>IF(N338="základní",J338,0)</f>
        <v>0</v>
      </c>
      <c r="BF338" s="203">
        <f>IF(N338="snížená",J338,0)</f>
        <v>0</v>
      </c>
      <c r="BG338" s="203">
        <f>IF(N338="zákl. přenesená",J338,0)</f>
        <v>0</v>
      </c>
      <c r="BH338" s="203">
        <f>IF(N338="sníž. přenesená",J338,0)</f>
        <v>0</v>
      </c>
      <c r="BI338" s="203">
        <f>IF(N338="nulová",J338,0)</f>
        <v>0</v>
      </c>
      <c r="BJ338" s="24" t="s">
        <v>79</v>
      </c>
      <c r="BK338" s="203">
        <f>ROUND(I338*H338,2)</f>
        <v>0</v>
      </c>
      <c r="BL338" s="24" t="s">
        <v>187</v>
      </c>
      <c r="BM338" s="24" t="s">
        <v>562</v>
      </c>
    </row>
    <row r="339" spans="2:51" s="11" customFormat="1" ht="13.5">
      <c r="B339" s="204"/>
      <c r="C339" s="205"/>
      <c r="D339" s="206" t="s">
        <v>189</v>
      </c>
      <c r="E339" s="207" t="s">
        <v>23</v>
      </c>
      <c r="F339" s="208" t="s">
        <v>563</v>
      </c>
      <c r="G339" s="205"/>
      <c r="H339" s="209">
        <v>27.2</v>
      </c>
      <c r="I339" s="210"/>
      <c r="J339" s="205"/>
      <c r="K339" s="205"/>
      <c r="L339" s="211"/>
      <c r="M339" s="212"/>
      <c r="N339" s="213"/>
      <c r="O339" s="213"/>
      <c r="P339" s="213"/>
      <c r="Q339" s="213"/>
      <c r="R339" s="213"/>
      <c r="S339" s="213"/>
      <c r="T339" s="214"/>
      <c r="AT339" s="215" t="s">
        <v>189</v>
      </c>
      <c r="AU339" s="215" t="s">
        <v>81</v>
      </c>
      <c r="AV339" s="11" t="s">
        <v>81</v>
      </c>
      <c r="AW339" s="11" t="s">
        <v>36</v>
      </c>
      <c r="AX339" s="11" t="s">
        <v>72</v>
      </c>
      <c r="AY339" s="215" t="s">
        <v>180</v>
      </c>
    </row>
    <row r="340" spans="2:51" s="11" customFormat="1" ht="13.5">
      <c r="B340" s="204"/>
      <c r="C340" s="205"/>
      <c r="D340" s="206" t="s">
        <v>189</v>
      </c>
      <c r="E340" s="207" t="s">
        <v>23</v>
      </c>
      <c r="F340" s="208" t="s">
        <v>564</v>
      </c>
      <c r="G340" s="205"/>
      <c r="H340" s="209">
        <v>10</v>
      </c>
      <c r="I340" s="210"/>
      <c r="J340" s="205"/>
      <c r="K340" s="205"/>
      <c r="L340" s="211"/>
      <c r="M340" s="212"/>
      <c r="N340" s="213"/>
      <c r="O340" s="213"/>
      <c r="P340" s="213"/>
      <c r="Q340" s="213"/>
      <c r="R340" s="213"/>
      <c r="S340" s="213"/>
      <c r="T340" s="214"/>
      <c r="AT340" s="215" t="s">
        <v>189</v>
      </c>
      <c r="AU340" s="215" t="s">
        <v>81</v>
      </c>
      <c r="AV340" s="11" t="s">
        <v>81</v>
      </c>
      <c r="AW340" s="11" t="s">
        <v>36</v>
      </c>
      <c r="AX340" s="11" t="s">
        <v>72</v>
      </c>
      <c r="AY340" s="215" t="s">
        <v>180</v>
      </c>
    </row>
    <row r="341" spans="2:51" s="12" customFormat="1" ht="13.5">
      <c r="B341" s="216"/>
      <c r="C341" s="217"/>
      <c r="D341" s="206" t="s">
        <v>189</v>
      </c>
      <c r="E341" s="218" t="s">
        <v>23</v>
      </c>
      <c r="F341" s="219" t="s">
        <v>199</v>
      </c>
      <c r="G341" s="217"/>
      <c r="H341" s="220">
        <v>37.2</v>
      </c>
      <c r="I341" s="221"/>
      <c r="J341" s="217"/>
      <c r="K341" s="217"/>
      <c r="L341" s="222"/>
      <c r="M341" s="223"/>
      <c r="N341" s="224"/>
      <c r="O341" s="224"/>
      <c r="P341" s="224"/>
      <c r="Q341" s="224"/>
      <c r="R341" s="224"/>
      <c r="S341" s="224"/>
      <c r="T341" s="225"/>
      <c r="AT341" s="226" t="s">
        <v>189</v>
      </c>
      <c r="AU341" s="226" t="s">
        <v>81</v>
      </c>
      <c r="AV341" s="12" t="s">
        <v>187</v>
      </c>
      <c r="AW341" s="12" t="s">
        <v>36</v>
      </c>
      <c r="AX341" s="12" t="s">
        <v>79</v>
      </c>
      <c r="AY341" s="226" t="s">
        <v>180</v>
      </c>
    </row>
    <row r="342" spans="2:65" s="1" customFormat="1" ht="16.5" customHeight="1">
      <c r="B342" s="41"/>
      <c r="C342" s="192" t="s">
        <v>565</v>
      </c>
      <c r="D342" s="192" t="s">
        <v>182</v>
      </c>
      <c r="E342" s="193" t="s">
        <v>566</v>
      </c>
      <c r="F342" s="194" t="s">
        <v>567</v>
      </c>
      <c r="G342" s="195" t="s">
        <v>185</v>
      </c>
      <c r="H342" s="196">
        <v>446.08</v>
      </c>
      <c r="I342" s="197"/>
      <c r="J342" s="198">
        <f>ROUND(I342*H342,2)</f>
        <v>0</v>
      </c>
      <c r="K342" s="194" t="s">
        <v>186</v>
      </c>
      <c r="L342" s="61"/>
      <c r="M342" s="199" t="s">
        <v>23</v>
      </c>
      <c r="N342" s="200" t="s">
        <v>43</v>
      </c>
      <c r="O342" s="42"/>
      <c r="P342" s="201">
        <f>O342*H342</f>
        <v>0</v>
      </c>
      <c r="Q342" s="201">
        <v>0.1155</v>
      </c>
      <c r="R342" s="201">
        <f>Q342*H342</f>
        <v>51.522240000000004</v>
      </c>
      <c r="S342" s="201">
        <v>0</v>
      </c>
      <c r="T342" s="202">
        <f>S342*H342</f>
        <v>0</v>
      </c>
      <c r="AR342" s="24" t="s">
        <v>187</v>
      </c>
      <c r="AT342" s="24" t="s">
        <v>182</v>
      </c>
      <c r="AU342" s="24" t="s">
        <v>81</v>
      </c>
      <c r="AY342" s="24" t="s">
        <v>180</v>
      </c>
      <c r="BE342" s="203">
        <f>IF(N342="základní",J342,0)</f>
        <v>0</v>
      </c>
      <c r="BF342" s="203">
        <f>IF(N342="snížená",J342,0)</f>
        <v>0</v>
      </c>
      <c r="BG342" s="203">
        <f>IF(N342="zákl. přenesená",J342,0)</f>
        <v>0</v>
      </c>
      <c r="BH342" s="203">
        <f>IF(N342="sníž. přenesená",J342,0)</f>
        <v>0</v>
      </c>
      <c r="BI342" s="203">
        <f>IF(N342="nulová",J342,0)</f>
        <v>0</v>
      </c>
      <c r="BJ342" s="24" t="s">
        <v>79</v>
      </c>
      <c r="BK342" s="203">
        <f>ROUND(I342*H342,2)</f>
        <v>0</v>
      </c>
      <c r="BL342" s="24" t="s">
        <v>187</v>
      </c>
      <c r="BM342" s="24" t="s">
        <v>568</v>
      </c>
    </row>
    <row r="343" spans="2:51" s="11" customFormat="1" ht="27">
      <c r="B343" s="204"/>
      <c r="C343" s="205"/>
      <c r="D343" s="206" t="s">
        <v>189</v>
      </c>
      <c r="E343" s="207" t="s">
        <v>23</v>
      </c>
      <c r="F343" s="208" t="s">
        <v>569</v>
      </c>
      <c r="G343" s="205"/>
      <c r="H343" s="209">
        <v>404.18</v>
      </c>
      <c r="I343" s="210"/>
      <c r="J343" s="205"/>
      <c r="K343" s="205"/>
      <c r="L343" s="211"/>
      <c r="M343" s="212"/>
      <c r="N343" s="213"/>
      <c r="O343" s="213"/>
      <c r="P343" s="213"/>
      <c r="Q343" s="213"/>
      <c r="R343" s="213"/>
      <c r="S343" s="213"/>
      <c r="T343" s="214"/>
      <c r="AT343" s="215" t="s">
        <v>189</v>
      </c>
      <c r="AU343" s="215" t="s">
        <v>81</v>
      </c>
      <c r="AV343" s="11" t="s">
        <v>81</v>
      </c>
      <c r="AW343" s="11" t="s">
        <v>36</v>
      </c>
      <c r="AX343" s="11" t="s">
        <v>72</v>
      </c>
      <c r="AY343" s="215" t="s">
        <v>180</v>
      </c>
    </row>
    <row r="344" spans="2:51" s="11" customFormat="1" ht="13.5">
      <c r="B344" s="204"/>
      <c r="C344" s="205"/>
      <c r="D344" s="206" t="s">
        <v>189</v>
      </c>
      <c r="E344" s="207" t="s">
        <v>23</v>
      </c>
      <c r="F344" s="208" t="s">
        <v>570</v>
      </c>
      <c r="G344" s="205"/>
      <c r="H344" s="209">
        <v>41.9</v>
      </c>
      <c r="I344" s="210"/>
      <c r="J344" s="205"/>
      <c r="K344" s="205"/>
      <c r="L344" s="211"/>
      <c r="M344" s="212"/>
      <c r="N344" s="213"/>
      <c r="O344" s="213"/>
      <c r="P344" s="213"/>
      <c r="Q344" s="213"/>
      <c r="R344" s="213"/>
      <c r="S344" s="213"/>
      <c r="T344" s="214"/>
      <c r="AT344" s="215" t="s">
        <v>189</v>
      </c>
      <c r="AU344" s="215" t="s">
        <v>81</v>
      </c>
      <c r="AV344" s="11" t="s">
        <v>81</v>
      </c>
      <c r="AW344" s="11" t="s">
        <v>36</v>
      </c>
      <c r="AX344" s="11" t="s">
        <v>72</v>
      </c>
      <c r="AY344" s="215" t="s">
        <v>180</v>
      </c>
    </row>
    <row r="345" spans="2:51" s="12" customFormat="1" ht="13.5">
      <c r="B345" s="216"/>
      <c r="C345" s="217"/>
      <c r="D345" s="206" t="s">
        <v>189</v>
      </c>
      <c r="E345" s="218" t="s">
        <v>23</v>
      </c>
      <c r="F345" s="219" t="s">
        <v>199</v>
      </c>
      <c r="G345" s="217"/>
      <c r="H345" s="220">
        <v>446.08</v>
      </c>
      <c r="I345" s="221"/>
      <c r="J345" s="217"/>
      <c r="K345" s="217"/>
      <c r="L345" s="222"/>
      <c r="M345" s="223"/>
      <c r="N345" s="224"/>
      <c r="O345" s="224"/>
      <c r="P345" s="224"/>
      <c r="Q345" s="224"/>
      <c r="R345" s="224"/>
      <c r="S345" s="224"/>
      <c r="T345" s="225"/>
      <c r="AT345" s="226" t="s">
        <v>189</v>
      </c>
      <c r="AU345" s="226" t="s">
        <v>81</v>
      </c>
      <c r="AV345" s="12" t="s">
        <v>187</v>
      </c>
      <c r="AW345" s="12" t="s">
        <v>36</v>
      </c>
      <c r="AX345" s="12" t="s">
        <v>79</v>
      </c>
      <c r="AY345" s="226" t="s">
        <v>180</v>
      </c>
    </row>
    <row r="346" spans="2:65" s="1" customFormat="1" ht="16.5" customHeight="1">
      <c r="B346" s="41"/>
      <c r="C346" s="192" t="s">
        <v>571</v>
      </c>
      <c r="D346" s="192" t="s">
        <v>182</v>
      </c>
      <c r="E346" s="193" t="s">
        <v>572</v>
      </c>
      <c r="F346" s="194" t="s">
        <v>573</v>
      </c>
      <c r="G346" s="195" t="s">
        <v>185</v>
      </c>
      <c r="H346" s="196">
        <v>64.43</v>
      </c>
      <c r="I346" s="197"/>
      <c r="J346" s="198">
        <f>ROUND(I346*H346,2)</f>
        <v>0</v>
      </c>
      <c r="K346" s="194" t="s">
        <v>186</v>
      </c>
      <c r="L346" s="61"/>
      <c r="M346" s="199" t="s">
        <v>23</v>
      </c>
      <c r="N346" s="200" t="s">
        <v>43</v>
      </c>
      <c r="O346" s="42"/>
      <c r="P346" s="201">
        <f>O346*H346</f>
        <v>0</v>
      </c>
      <c r="Q346" s="201">
        <v>0.1386</v>
      </c>
      <c r="R346" s="201">
        <f>Q346*H346</f>
        <v>8.929998000000001</v>
      </c>
      <c r="S346" s="201">
        <v>0</v>
      </c>
      <c r="T346" s="202">
        <f>S346*H346</f>
        <v>0</v>
      </c>
      <c r="AR346" s="24" t="s">
        <v>187</v>
      </c>
      <c r="AT346" s="24" t="s">
        <v>182</v>
      </c>
      <c r="AU346" s="24" t="s">
        <v>81</v>
      </c>
      <c r="AY346" s="24" t="s">
        <v>180</v>
      </c>
      <c r="BE346" s="203">
        <f>IF(N346="základní",J346,0)</f>
        <v>0</v>
      </c>
      <c r="BF346" s="203">
        <f>IF(N346="snížená",J346,0)</f>
        <v>0</v>
      </c>
      <c r="BG346" s="203">
        <f>IF(N346="zákl. přenesená",J346,0)</f>
        <v>0</v>
      </c>
      <c r="BH346" s="203">
        <f>IF(N346="sníž. přenesená",J346,0)</f>
        <v>0</v>
      </c>
      <c r="BI346" s="203">
        <f>IF(N346="nulová",J346,0)</f>
        <v>0</v>
      </c>
      <c r="BJ346" s="24" t="s">
        <v>79</v>
      </c>
      <c r="BK346" s="203">
        <f>ROUND(I346*H346,2)</f>
        <v>0</v>
      </c>
      <c r="BL346" s="24" t="s">
        <v>187</v>
      </c>
      <c r="BM346" s="24" t="s">
        <v>574</v>
      </c>
    </row>
    <row r="347" spans="2:51" s="11" customFormat="1" ht="13.5">
      <c r="B347" s="204"/>
      <c r="C347" s="205"/>
      <c r="D347" s="206" t="s">
        <v>189</v>
      </c>
      <c r="E347" s="207" t="s">
        <v>23</v>
      </c>
      <c r="F347" s="208" t="s">
        <v>575</v>
      </c>
      <c r="G347" s="205"/>
      <c r="H347" s="209">
        <v>64.43</v>
      </c>
      <c r="I347" s="210"/>
      <c r="J347" s="205"/>
      <c r="K347" s="205"/>
      <c r="L347" s="211"/>
      <c r="M347" s="212"/>
      <c r="N347" s="213"/>
      <c r="O347" s="213"/>
      <c r="P347" s="213"/>
      <c r="Q347" s="213"/>
      <c r="R347" s="213"/>
      <c r="S347" s="213"/>
      <c r="T347" s="214"/>
      <c r="AT347" s="215" t="s">
        <v>189</v>
      </c>
      <c r="AU347" s="215" t="s">
        <v>81</v>
      </c>
      <c r="AV347" s="11" t="s">
        <v>81</v>
      </c>
      <c r="AW347" s="11" t="s">
        <v>36</v>
      </c>
      <c r="AX347" s="11" t="s">
        <v>79</v>
      </c>
      <c r="AY347" s="215" t="s">
        <v>180</v>
      </c>
    </row>
    <row r="348" spans="2:65" s="1" customFormat="1" ht="16.5" customHeight="1">
      <c r="B348" s="41"/>
      <c r="C348" s="192" t="s">
        <v>576</v>
      </c>
      <c r="D348" s="192" t="s">
        <v>182</v>
      </c>
      <c r="E348" s="193" t="s">
        <v>577</v>
      </c>
      <c r="F348" s="194" t="s">
        <v>578</v>
      </c>
      <c r="G348" s="195" t="s">
        <v>185</v>
      </c>
      <c r="H348" s="196">
        <v>29.5</v>
      </c>
      <c r="I348" s="197"/>
      <c r="J348" s="198">
        <f>ROUND(I348*H348,2)</f>
        <v>0</v>
      </c>
      <c r="K348" s="194" t="s">
        <v>186</v>
      </c>
      <c r="L348" s="61"/>
      <c r="M348" s="199" t="s">
        <v>23</v>
      </c>
      <c r="N348" s="200" t="s">
        <v>43</v>
      </c>
      <c r="O348" s="42"/>
      <c r="P348" s="201">
        <f>O348*H348</f>
        <v>0</v>
      </c>
      <c r="Q348" s="201">
        <v>0.1617</v>
      </c>
      <c r="R348" s="201">
        <f>Q348*H348</f>
        <v>4.77015</v>
      </c>
      <c r="S348" s="201">
        <v>0</v>
      </c>
      <c r="T348" s="202">
        <f>S348*H348</f>
        <v>0</v>
      </c>
      <c r="AR348" s="24" t="s">
        <v>187</v>
      </c>
      <c r="AT348" s="24" t="s">
        <v>182</v>
      </c>
      <c r="AU348" s="24" t="s">
        <v>81</v>
      </c>
      <c r="AY348" s="24" t="s">
        <v>180</v>
      </c>
      <c r="BE348" s="203">
        <f>IF(N348="základní",J348,0)</f>
        <v>0</v>
      </c>
      <c r="BF348" s="203">
        <f>IF(N348="snížená",J348,0)</f>
        <v>0</v>
      </c>
      <c r="BG348" s="203">
        <f>IF(N348="zákl. přenesená",J348,0)</f>
        <v>0</v>
      </c>
      <c r="BH348" s="203">
        <f>IF(N348="sníž. přenesená",J348,0)</f>
        <v>0</v>
      </c>
      <c r="BI348" s="203">
        <f>IF(N348="nulová",J348,0)</f>
        <v>0</v>
      </c>
      <c r="BJ348" s="24" t="s">
        <v>79</v>
      </c>
      <c r="BK348" s="203">
        <f>ROUND(I348*H348,2)</f>
        <v>0</v>
      </c>
      <c r="BL348" s="24" t="s">
        <v>187</v>
      </c>
      <c r="BM348" s="24" t="s">
        <v>579</v>
      </c>
    </row>
    <row r="349" spans="2:51" s="11" customFormat="1" ht="13.5">
      <c r="B349" s="204"/>
      <c r="C349" s="205"/>
      <c r="D349" s="206" t="s">
        <v>189</v>
      </c>
      <c r="E349" s="207" t="s">
        <v>23</v>
      </c>
      <c r="F349" s="208" t="s">
        <v>580</v>
      </c>
      <c r="G349" s="205"/>
      <c r="H349" s="209">
        <v>29.5</v>
      </c>
      <c r="I349" s="210"/>
      <c r="J349" s="205"/>
      <c r="K349" s="205"/>
      <c r="L349" s="211"/>
      <c r="M349" s="212"/>
      <c r="N349" s="213"/>
      <c r="O349" s="213"/>
      <c r="P349" s="213"/>
      <c r="Q349" s="213"/>
      <c r="R349" s="213"/>
      <c r="S349" s="213"/>
      <c r="T349" s="214"/>
      <c r="AT349" s="215" t="s">
        <v>189</v>
      </c>
      <c r="AU349" s="215" t="s">
        <v>81</v>
      </c>
      <c r="AV349" s="11" t="s">
        <v>81</v>
      </c>
      <c r="AW349" s="11" t="s">
        <v>36</v>
      </c>
      <c r="AX349" s="11" t="s">
        <v>79</v>
      </c>
      <c r="AY349" s="215" t="s">
        <v>180</v>
      </c>
    </row>
    <row r="350" spans="2:65" s="1" customFormat="1" ht="16.5" customHeight="1">
      <c r="B350" s="41"/>
      <c r="C350" s="192" t="s">
        <v>581</v>
      </c>
      <c r="D350" s="192" t="s">
        <v>182</v>
      </c>
      <c r="E350" s="193" t="s">
        <v>582</v>
      </c>
      <c r="F350" s="194" t="s">
        <v>583</v>
      </c>
      <c r="G350" s="195" t="s">
        <v>185</v>
      </c>
      <c r="H350" s="196">
        <v>685.426</v>
      </c>
      <c r="I350" s="197"/>
      <c r="J350" s="198">
        <f>ROUND(I350*H350,2)</f>
        <v>0</v>
      </c>
      <c r="K350" s="194" t="s">
        <v>23</v>
      </c>
      <c r="L350" s="61"/>
      <c r="M350" s="199" t="s">
        <v>23</v>
      </c>
      <c r="N350" s="200" t="s">
        <v>43</v>
      </c>
      <c r="O350" s="42"/>
      <c r="P350" s="201">
        <f>O350*H350</f>
        <v>0</v>
      </c>
      <c r="Q350" s="201">
        <v>0</v>
      </c>
      <c r="R350" s="201">
        <f>Q350*H350</f>
        <v>0</v>
      </c>
      <c r="S350" s="201">
        <v>0</v>
      </c>
      <c r="T350" s="202">
        <f>S350*H350</f>
        <v>0</v>
      </c>
      <c r="AR350" s="24" t="s">
        <v>187</v>
      </c>
      <c r="AT350" s="24" t="s">
        <v>182</v>
      </c>
      <c r="AU350" s="24" t="s">
        <v>81</v>
      </c>
      <c r="AY350" s="24" t="s">
        <v>180</v>
      </c>
      <c r="BE350" s="203">
        <f>IF(N350="základní",J350,0)</f>
        <v>0</v>
      </c>
      <c r="BF350" s="203">
        <f>IF(N350="snížená",J350,0)</f>
        <v>0</v>
      </c>
      <c r="BG350" s="203">
        <f>IF(N350="zákl. přenesená",J350,0)</f>
        <v>0</v>
      </c>
      <c r="BH350" s="203">
        <f>IF(N350="sníž. přenesená",J350,0)</f>
        <v>0</v>
      </c>
      <c r="BI350" s="203">
        <f>IF(N350="nulová",J350,0)</f>
        <v>0</v>
      </c>
      <c r="BJ350" s="24" t="s">
        <v>79</v>
      </c>
      <c r="BK350" s="203">
        <f>ROUND(I350*H350,2)</f>
        <v>0</v>
      </c>
      <c r="BL350" s="24" t="s">
        <v>187</v>
      </c>
      <c r="BM350" s="24" t="s">
        <v>584</v>
      </c>
    </row>
    <row r="351" spans="2:47" s="1" customFormat="1" ht="202.5">
      <c r="B351" s="41"/>
      <c r="C351" s="63"/>
      <c r="D351" s="206" t="s">
        <v>509</v>
      </c>
      <c r="E351" s="63"/>
      <c r="F351" s="258" t="s">
        <v>585</v>
      </c>
      <c r="G351" s="63"/>
      <c r="H351" s="63"/>
      <c r="I351" s="163"/>
      <c r="J351" s="63"/>
      <c r="K351" s="63"/>
      <c r="L351" s="61"/>
      <c r="M351" s="259"/>
      <c r="N351" s="42"/>
      <c r="O351" s="42"/>
      <c r="P351" s="42"/>
      <c r="Q351" s="42"/>
      <c r="R351" s="42"/>
      <c r="S351" s="42"/>
      <c r="T351" s="78"/>
      <c r="AT351" s="24" t="s">
        <v>509</v>
      </c>
      <c r="AU351" s="24" t="s">
        <v>81</v>
      </c>
    </row>
    <row r="352" spans="2:51" s="11" customFormat="1" ht="13.5">
      <c r="B352" s="204"/>
      <c r="C352" s="205"/>
      <c r="D352" s="206" t="s">
        <v>189</v>
      </c>
      <c r="E352" s="207" t="s">
        <v>23</v>
      </c>
      <c r="F352" s="208" t="s">
        <v>586</v>
      </c>
      <c r="G352" s="205"/>
      <c r="H352" s="209">
        <v>654.736</v>
      </c>
      <c r="I352" s="210"/>
      <c r="J352" s="205"/>
      <c r="K352" s="205"/>
      <c r="L352" s="211"/>
      <c r="M352" s="212"/>
      <c r="N352" s="213"/>
      <c r="O352" s="213"/>
      <c r="P352" s="213"/>
      <c r="Q352" s="213"/>
      <c r="R352" s="213"/>
      <c r="S352" s="213"/>
      <c r="T352" s="214"/>
      <c r="AT352" s="215" t="s">
        <v>189</v>
      </c>
      <c r="AU352" s="215" t="s">
        <v>81</v>
      </c>
      <c r="AV352" s="11" t="s">
        <v>81</v>
      </c>
      <c r="AW352" s="11" t="s">
        <v>36</v>
      </c>
      <c r="AX352" s="11" t="s">
        <v>72</v>
      </c>
      <c r="AY352" s="215" t="s">
        <v>180</v>
      </c>
    </row>
    <row r="353" spans="2:51" s="11" customFormat="1" ht="13.5">
      <c r="B353" s="204"/>
      <c r="C353" s="205"/>
      <c r="D353" s="206" t="s">
        <v>189</v>
      </c>
      <c r="E353" s="207" t="s">
        <v>23</v>
      </c>
      <c r="F353" s="208" t="s">
        <v>587</v>
      </c>
      <c r="G353" s="205"/>
      <c r="H353" s="209">
        <v>-106.59</v>
      </c>
      <c r="I353" s="210"/>
      <c r="J353" s="205"/>
      <c r="K353" s="205"/>
      <c r="L353" s="211"/>
      <c r="M353" s="212"/>
      <c r="N353" s="213"/>
      <c r="O353" s="213"/>
      <c r="P353" s="213"/>
      <c r="Q353" s="213"/>
      <c r="R353" s="213"/>
      <c r="S353" s="213"/>
      <c r="T353" s="214"/>
      <c r="AT353" s="215" t="s">
        <v>189</v>
      </c>
      <c r="AU353" s="215" t="s">
        <v>81</v>
      </c>
      <c r="AV353" s="11" t="s">
        <v>81</v>
      </c>
      <c r="AW353" s="11" t="s">
        <v>36</v>
      </c>
      <c r="AX353" s="11" t="s">
        <v>72</v>
      </c>
      <c r="AY353" s="215" t="s">
        <v>180</v>
      </c>
    </row>
    <row r="354" spans="2:51" s="13" customFormat="1" ht="13.5">
      <c r="B354" s="227"/>
      <c r="C354" s="228"/>
      <c r="D354" s="206" t="s">
        <v>189</v>
      </c>
      <c r="E354" s="229" t="s">
        <v>23</v>
      </c>
      <c r="F354" s="230" t="s">
        <v>588</v>
      </c>
      <c r="G354" s="228"/>
      <c r="H354" s="229" t="s">
        <v>23</v>
      </c>
      <c r="I354" s="231"/>
      <c r="J354" s="228"/>
      <c r="K354" s="228"/>
      <c r="L354" s="232"/>
      <c r="M354" s="233"/>
      <c r="N354" s="234"/>
      <c r="O354" s="234"/>
      <c r="P354" s="234"/>
      <c r="Q354" s="234"/>
      <c r="R354" s="234"/>
      <c r="S354" s="234"/>
      <c r="T354" s="235"/>
      <c r="AT354" s="236" t="s">
        <v>189</v>
      </c>
      <c r="AU354" s="236" t="s">
        <v>81</v>
      </c>
      <c r="AV354" s="13" t="s">
        <v>79</v>
      </c>
      <c r="AW354" s="13" t="s">
        <v>36</v>
      </c>
      <c r="AX354" s="13" t="s">
        <v>72</v>
      </c>
      <c r="AY354" s="236" t="s">
        <v>180</v>
      </c>
    </row>
    <row r="355" spans="2:51" s="11" customFormat="1" ht="13.5">
      <c r="B355" s="204"/>
      <c r="C355" s="205"/>
      <c r="D355" s="206" t="s">
        <v>189</v>
      </c>
      <c r="E355" s="207" t="s">
        <v>23</v>
      </c>
      <c r="F355" s="208" t="s">
        <v>589</v>
      </c>
      <c r="G355" s="205"/>
      <c r="H355" s="209">
        <v>24.42</v>
      </c>
      <c r="I355" s="210"/>
      <c r="J355" s="205"/>
      <c r="K355" s="205"/>
      <c r="L355" s="211"/>
      <c r="M355" s="212"/>
      <c r="N355" s="213"/>
      <c r="O355" s="213"/>
      <c r="P355" s="213"/>
      <c r="Q355" s="213"/>
      <c r="R355" s="213"/>
      <c r="S355" s="213"/>
      <c r="T355" s="214"/>
      <c r="AT355" s="215" t="s">
        <v>189</v>
      </c>
      <c r="AU355" s="215" t="s">
        <v>81</v>
      </c>
      <c r="AV355" s="11" t="s">
        <v>81</v>
      </c>
      <c r="AW355" s="11" t="s">
        <v>36</v>
      </c>
      <c r="AX355" s="11" t="s">
        <v>72</v>
      </c>
      <c r="AY355" s="215" t="s">
        <v>180</v>
      </c>
    </row>
    <row r="356" spans="2:51" s="11" customFormat="1" ht="13.5">
      <c r="B356" s="204"/>
      <c r="C356" s="205"/>
      <c r="D356" s="206" t="s">
        <v>189</v>
      </c>
      <c r="E356" s="207" t="s">
        <v>23</v>
      </c>
      <c r="F356" s="208" t="s">
        <v>590</v>
      </c>
      <c r="G356" s="205"/>
      <c r="H356" s="209">
        <v>24.948</v>
      </c>
      <c r="I356" s="210"/>
      <c r="J356" s="205"/>
      <c r="K356" s="205"/>
      <c r="L356" s="211"/>
      <c r="M356" s="212"/>
      <c r="N356" s="213"/>
      <c r="O356" s="213"/>
      <c r="P356" s="213"/>
      <c r="Q356" s="213"/>
      <c r="R356" s="213"/>
      <c r="S356" s="213"/>
      <c r="T356" s="214"/>
      <c r="AT356" s="215" t="s">
        <v>189</v>
      </c>
      <c r="AU356" s="215" t="s">
        <v>81</v>
      </c>
      <c r="AV356" s="11" t="s">
        <v>81</v>
      </c>
      <c r="AW356" s="11" t="s">
        <v>36</v>
      </c>
      <c r="AX356" s="11" t="s">
        <v>72</v>
      </c>
      <c r="AY356" s="215" t="s">
        <v>180</v>
      </c>
    </row>
    <row r="357" spans="2:51" s="11" customFormat="1" ht="13.5">
      <c r="B357" s="204"/>
      <c r="C357" s="205"/>
      <c r="D357" s="206" t="s">
        <v>189</v>
      </c>
      <c r="E357" s="207" t="s">
        <v>23</v>
      </c>
      <c r="F357" s="208" t="s">
        <v>591</v>
      </c>
      <c r="G357" s="205"/>
      <c r="H357" s="209">
        <v>5.61</v>
      </c>
      <c r="I357" s="210"/>
      <c r="J357" s="205"/>
      <c r="K357" s="205"/>
      <c r="L357" s="211"/>
      <c r="M357" s="212"/>
      <c r="N357" s="213"/>
      <c r="O357" s="213"/>
      <c r="P357" s="213"/>
      <c r="Q357" s="213"/>
      <c r="R357" s="213"/>
      <c r="S357" s="213"/>
      <c r="T357" s="214"/>
      <c r="AT357" s="215" t="s">
        <v>189</v>
      </c>
      <c r="AU357" s="215" t="s">
        <v>81</v>
      </c>
      <c r="AV357" s="11" t="s">
        <v>81</v>
      </c>
      <c r="AW357" s="11" t="s">
        <v>36</v>
      </c>
      <c r="AX357" s="11" t="s">
        <v>72</v>
      </c>
      <c r="AY357" s="215" t="s">
        <v>180</v>
      </c>
    </row>
    <row r="358" spans="2:51" s="11" customFormat="1" ht="13.5">
      <c r="B358" s="204"/>
      <c r="C358" s="205"/>
      <c r="D358" s="206" t="s">
        <v>189</v>
      </c>
      <c r="E358" s="207" t="s">
        <v>23</v>
      </c>
      <c r="F358" s="208" t="s">
        <v>592</v>
      </c>
      <c r="G358" s="205"/>
      <c r="H358" s="209">
        <v>11.088</v>
      </c>
      <c r="I358" s="210"/>
      <c r="J358" s="205"/>
      <c r="K358" s="205"/>
      <c r="L358" s="211"/>
      <c r="M358" s="212"/>
      <c r="N358" s="213"/>
      <c r="O358" s="213"/>
      <c r="P358" s="213"/>
      <c r="Q358" s="213"/>
      <c r="R358" s="213"/>
      <c r="S358" s="213"/>
      <c r="T358" s="214"/>
      <c r="AT358" s="215" t="s">
        <v>189</v>
      </c>
      <c r="AU358" s="215" t="s">
        <v>81</v>
      </c>
      <c r="AV358" s="11" t="s">
        <v>81</v>
      </c>
      <c r="AW358" s="11" t="s">
        <v>36</v>
      </c>
      <c r="AX358" s="11" t="s">
        <v>72</v>
      </c>
      <c r="AY358" s="215" t="s">
        <v>180</v>
      </c>
    </row>
    <row r="359" spans="2:51" s="11" customFormat="1" ht="13.5">
      <c r="B359" s="204"/>
      <c r="C359" s="205"/>
      <c r="D359" s="206" t="s">
        <v>189</v>
      </c>
      <c r="E359" s="207" t="s">
        <v>23</v>
      </c>
      <c r="F359" s="208" t="s">
        <v>593</v>
      </c>
      <c r="G359" s="205"/>
      <c r="H359" s="209">
        <v>6.006</v>
      </c>
      <c r="I359" s="210"/>
      <c r="J359" s="205"/>
      <c r="K359" s="205"/>
      <c r="L359" s="211"/>
      <c r="M359" s="212"/>
      <c r="N359" s="213"/>
      <c r="O359" s="213"/>
      <c r="P359" s="213"/>
      <c r="Q359" s="213"/>
      <c r="R359" s="213"/>
      <c r="S359" s="213"/>
      <c r="T359" s="214"/>
      <c r="AT359" s="215" t="s">
        <v>189</v>
      </c>
      <c r="AU359" s="215" t="s">
        <v>81</v>
      </c>
      <c r="AV359" s="11" t="s">
        <v>81</v>
      </c>
      <c r="AW359" s="11" t="s">
        <v>36</v>
      </c>
      <c r="AX359" s="11" t="s">
        <v>72</v>
      </c>
      <c r="AY359" s="215" t="s">
        <v>180</v>
      </c>
    </row>
    <row r="360" spans="2:51" s="11" customFormat="1" ht="13.5">
      <c r="B360" s="204"/>
      <c r="C360" s="205"/>
      <c r="D360" s="206" t="s">
        <v>189</v>
      </c>
      <c r="E360" s="207" t="s">
        <v>23</v>
      </c>
      <c r="F360" s="208" t="s">
        <v>594</v>
      </c>
      <c r="G360" s="205"/>
      <c r="H360" s="209">
        <v>55.44</v>
      </c>
      <c r="I360" s="210"/>
      <c r="J360" s="205"/>
      <c r="K360" s="205"/>
      <c r="L360" s="211"/>
      <c r="M360" s="212"/>
      <c r="N360" s="213"/>
      <c r="O360" s="213"/>
      <c r="P360" s="213"/>
      <c r="Q360" s="213"/>
      <c r="R360" s="213"/>
      <c r="S360" s="213"/>
      <c r="T360" s="214"/>
      <c r="AT360" s="215" t="s">
        <v>189</v>
      </c>
      <c r="AU360" s="215" t="s">
        <v>81</v>
      </c>
      <c r="AV360" s="11" t="s">
        <v>81</v>
      </c>
      <c r="AW360" s="11" t="s">
        <v>36</v>
      </c>
      <c r="AX360" s="11" t="s">
        <v>72</v>
      </c>
      <c r="AY360" s="215" t="s">
        <v>180</v>
      </c>
    </row>
    <row r="361" spans="2:51" s="11" customFormat="1" ht="13.5">
      <c r="B361" s="204"/>
      <c r="C361" s="205"/>
      <c r="D361" s="206" t="s">
        <v>189</v>
      </c>
      <c r="E361" s="207" t="s">
        <v>23</v>
      </c>
      <c r="F361" s="208" t="s">
        <v>595</v>
      </c>
      <c r="G361" s="205"/>
      <c r="H361" s="209">
        <v>9.768</v>
      </c>
      <c r="I361" s="210"/>
      <c r="J361" s="205"/>
      <c r="K361" s="205"/>
      <c r="L361" s="211"/>
      <c r="M361" s="212"/>
      <c r="N361" s="213"/>
      <c r="O361" s="213"/>
      <c r="P361" s="213"/>
      <c r="Q361" s="213"/>
      <c r="R361" s="213"/>
      <c r="S361" s="213"/>
      <c r="T361" s="214"/>
      <c r="AT361" s="215" t="s">
        <v>189</v>
      </c>
      <c r="AU361" s="215" t="s">
        <v>81</v>
      </c>
      <c r="AV361" s="11" t="s">
        <v>81</v>
      </c>
      <c r="AW361" s="11" t="s">
        <v>36</v>
      </c>
      <c r="AX361" s="11" t="s">
        <v>72</v>
      </c>
      <c r="AY361" s="215" t="s">
        <v>180</v>
      </c>
    </row>
    <row r="362" spans="2:51" s="12" customFormat="1" ht="13.5">
      <c r="B362" s="216"/>
      <c r="C362" s="217"/>
      <c r="D362" s="206" t="s">
        <v>189</v>
      </c>
      <c r="E362" s="218" t="s">
        <v>23</v>
      </c>
      <c r="F362" s="219" t="s">
        <v>199</v>
      </c>
      <c r="G362" s="217"/>
      <c r="H362" s="220">
        <v>685.426</v>
      </c>
      <c r="I362" s="221"/>
      <c r="J362" s="217"/>
      <c r="K362" s="217"/>
      <c r="L362" s="222"/>
      <c r="M362" s="223"/>
      <c r="N362" s="224"/>
      <c r="O362" s="224"/>
      <c r="P362" s="224"/>
      <c r="Q362" s="224"/>
      <c r="R362" s="224"/>
      <c r="S362" s="224"/>
      <c r="T362" s="225"/>
      <c r="AT362" s="226" t="s">
        <v>189</v>
      </c>
      <c r="AU362" s="226" t="s">
        <v>81</v>
      </c>
      <c r="AV362" s="12" t="s">
        <v>187</v>
      </c>
      <c r="AW362" s="12" t="s">
        <v>36</v>
      </c>
      <c r="AX362" s="12" t="s">
        <v>79</v>
      </c>
      <c r="AY362" s="226" t="s">
        <v>180</v>
      </c>
    </row>
    <row r="363" spans="2:65" s="1" customFormat="1" ht="16.5" customHeight="1">
      <c r="B363" s="41"/>
      <c r="C363" s="192" t="s">
        <v>596</v>
      </c>
      <c r="D363" s="192" t="s">
        <v>182</v>
      </c>
      <c r="E363" s="193" t="s">
        <v>597</v>
      </c>
      <c r="F363" s="194" t="s">
        <v>598</v>
      </c>
      <c r="G363" s="195" t="s">
        <v>185</v>
      </c>
      <c r="H363" s="196">
        <v>93.09</v>
      </c>
      <c r="I363" s="197"/>
      <c r="J363" s="198">
        <f>ROUND(I363*H363,2)</f>
        <v>0</v>
      </c>
      <c r="K363" s="194" t="s">
        <v>23</v>
      </c>
      <c r="L363" s="61"/>
      <c r="M363" s="199" t="s">
        <v>23</v>
      </c>
      <c r="N363" s="200" t="s">
        <v>43</v>
      </c>
      <c r="O363" s="42"/>
      <c r="P363" s="201">
        <f>O363*H363</f>
        <v>0</v>
      </c>
      <c r="Q363" s="201">
        <v>0</v>
      </c>
      <c r="R363" s="201">
        <f>Q363*H363</f>
        <v>0</v>
      </c>
      <c r="S363" s="201">
        <v>0</v>
      </c>
      <c r="T363" s="202">
        <f>S363*H363</f>
        <v>0</v>
      </c>
      <c r="AR363" s="24" t="s">
        <v>187</v>
      </c>
      <c r="AT363" s="24" t="s">
        <v>182</v>
      </c>
      <c r="AU363" s="24" t="s">
        <v>81</v>
      </c>
      <c r="AY363" s="24" t="s">
        <v>180</v>
      </c>
      <c r="BE363" s="203">
        <f>IF(N363="základní",J363,0)</f>
        <v>0</v>
      </c>
      <c r="BF363" s="203">
        <f>IF(N363="snížená",J363,0)</f>
        <v>0</v>
      </c>
      <c r="BG363" s="203">
        <f>IF(N363="zákl. přenesená",J363,0)</f>
        <v>0</v>
      </c>
      <c r="BH363" s="203">
        <f>IF(N363="sníž. přenesená",J363,0)</f>
        <v>0</v>
      </c>
      <c r="BI363" s="203">
        <f>IF(N363="nulová",J363,0)</f>
        <v>0</v>
      </c>
      <c r="BJ363" s="24" t="s">
        <v>79</v>
      </c>
      <c r="BK363" s="203">
        <f>ROUND(I363*H363,2)</f>
        <v>0</v>
      </c>
      <c r="BL363" s="24" t="s">
        <v>187</v>
      </c>
      <c r="BM363" s="24" t="s">
        <v>599</v>
      </c>
    </row>
    <row r="364" spans="2:47" s="1" customFormat="1" ht="202.5">
      <c r="B364" s="41"/>
      <c r="C364" s="63"/>
      <c r="D364" s="206" t="s">
        <v>509</v>
      </c>
      <c r="E364" s="63"/>
      <c r="F364" s="258" t="s">
        <v>600</v>
      </c>
      <c r="G364" s="63"/>
      <c r="H364" s="63"/>
      <c r="I364" s="163"/>
      <c r="J364" s="63"/>
      <c r="K364" s="63"/>
      <c r="L364" s="61"/>
      <c r="M364" s="259"/>
      <c r="N364" s="42"/>
      <c r="O364" s="42"/>
      <c r="P364" s="42"/>
      <c r="Q364" s="42"/>
      <c r="R364" s="42"/>
      <c r="S364" s="42"/>
      <c r="T364" s="78"/>
      <c r="AT364" s="24" t="s">
        <v>509</v>
      </c>
      <c r="AU364" s="24" t="s">
        <v>81</v>
      </c>
    </row>
    <row r="365" spans="2:51" s="11" customFormat="1" ht="13.5">
      <c r="B365" s="204"/>
      <c r="C365" s="205"/>
      <c r="D365" s="206" t="s">
        <v>189</v>
      </c>
      <c r="E365" s="207" t="s">
        <v>23</v>
      </c>
      <c r="F365" s="208" t="s">
        <v>601</v>
      </c>
      <c r="G365" s="205"/>
      <c r="H365" s="209">
        <v>93.09</v>
      </c>
      <c r="I365" s="210"/>
      <c r="J365" s="205"/>
      <c r="K365" s="205"/>
      <c r="L365" s="211"/>
      <c r="M365" s="212"/>
      <c r="N365" s="213"/>
      <c r="O365" s="213"/>
      <c r="P365" s="213"/>
      <c r="Q365" s="213"/>
      <c r="R365" s="213"/>
      <c r="S365" s="213"/>
      <c r="T365" s="214"/>
      <c r="AT365" s="215" t="s">
        <v>189</v>
      </c>
      <c r="AU365" s="215" t="s">
        <v>81</v>
      </c>
      <c r="AV365" s="11" t="s">
        <v>81</v>
      </c>
      <c r="AW365" s="11" t="s">
        <v>36</v>
      </c>
      <c r="AX365" s="11" t="s">
        <v>79</v>
      </c>
      <c r="AY365" s="215" t="s">
        <v>180</v>
      </c>
    </row>
    <row r="366" spans="2:65" s="1" customFormat="1" ht="16.5" customHeight="1">
      <c r="B366" s="41"/>
      <c r="C366" s="192" t="s">
        <v>602</v>
      </c>
      <c r="D366" s="192" t="s">
        <v>182</v>
      </c>
      <c r="E366" s="193" t="s">
        <v>603</v>
      </c>
      <c r="F366" s="194" t="s">
        <v>604</v>
      </c>
      <c r="G366" s="195" t="s">
        <v>185</v>
      </c>
      <c r="H366" s="196">
        <v>27.54</v>
      </c>
      <c r="I366" s="197"/>
      <c r="J366" s="198">
        <f>ROUND(I366*H366,2)</f>
        <v>0</v>
      </c>
      <c r="K366" s="194" t="s">
        <v>23</v>
      </c>
      <c r="L366" s="61"/>
      <c r="M366" s="199" t="s">
        <v>23</v>
      </c>
      <c r="N366" s="200" t="s">
        <v>43</v>
      </c>
      <c r="O366" s="42"/>
      <c r="P366" s="201">
        <f>O366*H366</f>
        <v>0</v>
      </c>
      <c r="Q366" s="201">
        <v>0</v>
      </c>
      <c r="R366" s="201">
        <f>Q366*H366</f>
        <v>0</v>
      </c>
      <c r="S366" s="201">
        <v>0</v>
      </c>
      <c r="T366" s="202">
        <f>S366*H366</f>
        <v>0</v>
      </c>
      <c r="AR366" s="24" t="s">
        <v>187</v>
      </c>
      <c r="AT366" s="24" t="s">
        <v>182</v>
      </c>
      <c r="AU366" s="24" t="s">
        <v>81</v>
      </c>
      <c r="AY366" s="24" t="s">
        <v>180</v>
      </c>
      <c r="BE366" s="203">
        <f>IF(N366="základní",J366,0)</f>
        <v>0</v>
      </c>
      <c r="BF366" s="203">
        <f>IF(N366="snížená",J366,0)</f>
        <v>0</v>
      </c>
      <c r="BG366" s="203">
        <f>IF(N366="zákl. přenesená",J366,0)</f>
        <v>0</v>
      </c>
      <c r="BH366" s="203">
        <f>IF(N366="sníž. přenesená",J366,0)</f>
        <v>0</v>
      </c>
      <c r="BI366" s="203">
        <f>IF(N366="nulová",J366,0)</f>
        <v>0</v>
      </c>
      <c r="BJ366" s="24" t="s">
        <v>79</v>
      </c>
      <c r="BK366" s="203">
        <f>ROUND(I366*H366,2)</f>
        <v>0</v>
      </c>
      <c r="BL366" s="24" t="s">
        <v>187</v>
      </c>
      <c r="BM366" s="24" t="s">
        <v>605</v>
      </c>
    </row>
    <row r="367" spans="2:47" s="1" customFormat="1" ht="202.5">
      <c r="B367" s="41"/>
      <c r="C367" s="63"/>
      <c r="D367" s="206" t="s">
        <v>509</v>
      </c>
      <c r="E367" s="63"/>
      <c r="F367" s="258" t="s">
        <v>606</v>
      </c>
      <c r="G367" s="63"/>
      <c r="H367" s="63"/>
      <c r="I367" s="163"/>
      <c r="J367" s="63"/>
      <c r="K367" s="63"/>
      <c r="L367" s="61"/>
      <c r="M367" s="259"/>
      <c r="N367" s="42"/>
      <c r="O367" s="42"/>
      <c r="P367" s="42"/>
      <c r="Q367" s="42"/>
      <c r="R367" s="42"/>
      <c r="S367" s="42"/>
      <c r="T367" s="78"/>
      <c r="AT367" s="24" t="s">
        <v>509</v>
      </c>
      <c r="AU367" s="24" t="s">
        <v>81</v>
      </c>
    </row>
    <row r="368" spans="2:51" s="11" customFormat="1" ht="13.5">
      <c r="B368" s="204"/>
      <c r="C368" s="205"/>
      <c r="D368" s="206" t="s">
        <v>189</v>
      </c>
      <c r="E368" s="207" t="s">
        <v>23</v>
      </c>
      <c r="F368" s="208" t="s">
        <v>607</v>
      </c>
      <c r="G368" s="205"/>
      <c r="H368" s="209">
        <v>27.54</v>
      </c>
      <c r="I368" s="210"/>
      <c r="J368" s="205"/>
      <c r="K368" s="205"/>
      <c r="L368" s="211"/>
      <c r="M368" s="212"/>
      <c r="N368" s="213"/>
      <c r="O368" s="213"/>
      <c r="P368" s="213"/>
      <c r="Q368" s="213"/>
      <c r="R368" s="213"/>
      <c r="S368" s="213"/>
      <c r="T368" s="214"/>
      <c r="AT368" s="215" t="s">
        <v>189</v>
      </c>
      <c r="AU368" s="215" t="s">
        <v>81</v>
      </c>
      <c r="AV368" s="11" t="s">
        <v>81</v>
      </c>
      <c r="AW368" s="11" t="s">
        <v>36</v>
      </c>
      <c r="AX368" s="11" t="s">
        <v>79</v>
      </c>
      <c r="AY368" s="215" t="s">
        <v>180</v>
      </c>
    </row>
    <row r="369" spans="2:65" s="1" customFormat="1" ht="25.5" customHeight="1">
      <c r="B369" s="41"/>
      <c r="C369" s="192" t="s">
        <v>608</v>
      </c>
      <c r="D369" s="192" t="s">
        <v>182</v>
      </c>
      <c r="E369" s="193" t="s">
        <v>609</v>
      </c>
      <c r="F369" s="194" t="s">
        <v>610</v>
      </c>
      <c r="G369" s="195" t="s">
        <v>185</v>
      </c>
      <c r="H369" s="196">
        <v>174.85</v>
      </c>
      <c r="I369" s="197"/>
      <c r="J369" s="198">
        <f>ROUND(I369*H369,2)</f>
        <v>0</v>
      </c>
      <c r="K369" s="194" t="s">
        <v>23</v>
      </c>
      <c r="L369" s="61"/>
      <c r="M369" s="199" t="s">
        <v>23</v>
      </c>
      <c r="N369" s="200" t="s">
        <v>43</v>
      </c>
      <c r="O369" s="42"/>
      <c r="P369" s="201">
        <f>O369*H369</f>
        <v>0</v>
      </c>
      <c r="Q369" s="201">
        <v>0.05</v>
      </c>
      <c r="R369" s="201">
        <f>Q369*H369</f>
        <v>8.7425</v>
      </c>
      <c r="S369" s="201">
        <v>0</v>
      </c>
      <c r="T369" s="202">
        <f>S369*H369</f>
        <v>0</v>
      </c>
      <c r="AR369" s="24" t="s">
        <v>187</v>
      </c>
      <c r="AT369" s="24" t="s">
        <v>182</v>
      </c>
      <c r="AU369" s="24" t="s">
        <v>81</v>
      </c>
      <c r="AY369" s="24" t="s">
        <v>180</v>
      </c>
      <c r="BE369" s="203">
        <f>IF(N369="základní",J369,0)</f>
        <v>0</v>
      </c>
      <c r="BF369" s="203">
        <f>IF(N369="snížená",J369,0)</f>
        <v>0</v>
      </c>
      <c r="BG369" s="203">
        <f>IF(N369="zákl. přenesená",J369,0)</f>
        <v>0</v>
      </c>
      <c r="BH369" s="203">
        <f>IF(N369="sníž. přenesená",J369,0)</f>
        <v>0</v>
      </c>
      <c r="BI369" s="203">
        <f>IF(N369="nulová",J369,0)</f>
        <v>0</v>
      </c>
      <c r="BJ369" s="24" t="s">
        <v>79</v>
      </c>
      <c r="BK369" s="203">
        <f>ROUND(I369*H369,2)</f>
        <v>0</v>
      </c>
      <c r="BL369" s="24" t="s">
        <v>187</v>
      </c>
      <c r="BM369" s="24" t="s">
        <v>611</v>
      </c>
    </row>
    <row r="370" spans="2:51" s="11" customFormat="1" ht="13.5">
      <c r="B370" s="204"/>
      <c r="C370" s="205"/>
      <c r="D370" s="206" t="s">
        <v>189</v>
      </c>
      <c r="E370" s="207" t="s">
        <v>23</v>
      </c>
      <c r="F370" s="208" t="s">
        <v>612</v>
      </c>
      <c r="G370" s="205"/>
      <c r="H370" s="209">
        <v>88.35</v>
      </c>
      <c r="I370" s="210"/>
      <c r="J370" s="205"/>
      <c r="K370" s="205"/>
      <c r="L370" s="211"/>
      <c r="M370" s="212"/>
      <c r="N370" s="213"/>
      <c r="O370" s="213"/>
      <c r="P370" s="213"/>
      <c r="Q370" s="213"/>
      <c r="R370" s="213"/>
      <c r="S370" s="213"/>
      <c r="T370" s="214"/>
      <c r="AT370" s="215" t="s">
        <v>189</v>
      </c>
      <c r="AU370" s="215" t="s">
        <v>81</v>
      </c>
      <c r="AV370" s="11" t="s">
        <v>81</v>
      </c>
      <c r="AW370" s="11" t="s">
        <v>36</v>
      </c>
      <c r="AX370" s="11" t="s">
        <v>72</v>
      </c>
      <c r="AY370" s="215" t="s">
        <v>180</v>
      </c>
    </row>
    <row r="371" spans="2:51" s="11" customFormat="1" ht="13.5">
      <c r="B371" s="204"/>
      <c r="C371" s="205"/>
      <c r="D371" s="206" t="s">
        <v>189</v>
      </c>
      <c r="E371" s="207" t="s">
        <v>23</v>
      </c>
      <c r="F371" s="208" t="s">
        <v>580</v>
      </c>
      <c r="G371" s="205"/>
      <c r="H371" s="209">
        <v>29.5</v>
      </c>
      <c r="I371" s="210"/>
      <c r="J371" s="205"/>
      <c r="K371" s="205"/>
      <c r="L371" s="211"/>
      <c r="M371" s="212"/>
      <c r="N371" s="213"/>
      <c r="O371" s="213"/>
      <c r="P371" s="213"/>
      <c r="Q371" s="213"/>
      <c r="R371" s="213"/>
      <c r="S371" s="213"/>
      <c r="T371" s="214"/>
      <c r="AT371" s="215" t="s">
        <v>189</v>
      </c>
      <c r="AU371" s="215" t="s">
        <v>81</v>
      </c>
      <c r="AV371" s="11" t="s">
        <v>81</v>
      </c>
      <c r="AW371" s="11" t="s">
        <v>36</v>
      </c>
      <c r="AX371" s="11" t="s">
        <v>72</v>
      </c>
      <c r="AY371" s="215" t="s">
        <v>180</v>
      </c>
    </row>
    <row r="372" spans="2:51" s="11" customFormat="1" ht="13.5">
      <c r="B372" s="204"/>
      <c r="C372" s="205"/>
      <c r="D372" s="206" t="s">
        <v>189</v>
      </c>
      <c r="E372" s="207" t="s">
        <v>23</v>
      </c>
      <c r="F372" s="208" t="s">
        <v>613</v>
      </c>
      <c r="G372" s="205"/>
      <c r="H372" s="209">
        <v>57</v>
      </c>
      <c r="I372" s="210"/>
      <c r="J372" s="205"/>
      <c r="K372" s="205"/>
      <c r="L372" s="211"/>
      <c r="M372" s="212"/>
      <c r="N372" s="213"/>
      <c r="O372" s="213"/>
      <c r="P372" s="213"/>
      <c r="Q372" s="213"/>
      <c r="R372" s="213"/>
      <c r="S372" s="213"/>
      <c r="T372" s="214"/>
      <c r="AT372" s="215" t="s">
        <v>189</v>
      </c>
      <c r="AU372" s="215" t="s">
        <v>81</v>
      </c>
      <c r="AV372" s="11" t="s">
        <v>81</v>
      </c>
      <c r="AW372" s="11" t="s">
        <v>36</v>
      </c>
      <c r="AX372" s="11" t="s">
        <v>72</v>
      </c>
      <c r="AY372" s="215" t="s">
        <v>180</v>
      </c>
    </row>
    <row r="373" spans="2:51" s="12" customFormat="1" ht="13.5">
      <c r="B373" s="216"/>
      <c r="C373" s="217"/>
      <c r="D373" s="206" t="s">
        <v>189</v>
      </c>
      <c r="E373" s="218" t="s">
        <v>23</v>
      </c>
      <c r="F373" s="219" t="s">
        <v>199</v>
      </c>
      <c r="G373" s="217"/>
      <c r="H373" s="220">
        <v>174.85</v>
      </c>
      <c r="I373" s="221"/>
      <c r="J373" s="217"/>
      <c r="K373" s="217"/>
      <c r="L373" s="222"/>
      <c r="M373" s="223"/>
      <c r="N373" s="224"/>
      <c r="O373" s="224"/>
      <c r="P373" s="224"/>
      <c r="Q373" s="224"/>
      <c r="R373" s="224"/>
      <c r="S373" s="224"/>
      <c r="T373" s="225"/>
      <c r="AT373" s="226" t="s">
        <v>189</v>
      </c>
      <c r="AU373" s="226" t="s">
        <v>81</v>
      </c>
      <c r="AV373" s="12" t="s">
        <v>187</v>
      </c>
      <c r="AW373" s="12" t="s">
        <v>36</v>
      </c>
      <c r="AX373" s="12" t="s">
        <v>79</v>
      </c>
      <c r="AY373" s="226" t="s">
        <v>180</v>
      </c>
    </row>
    <row r="374" spans="2:65" s="1" customFormat="1" ht="16.5" customHeight="1">
      <c r="B374" s="41"/>
      <c r="C374" s="192" t="s">
        <v>614</v>
      </c>
      <c r="D374" s="192" t="s">
        <v>182</v>
      </c>
      <c r="E374" s="193" t="s">
        <v>615</v>
      </c>
      <c r="F374" s="194" t="s">
        <v>616</v>
      </c>
      <c r="G374" s="195" t="s">
        <v>185</v>
      </c>
      <c r="H374" s="196">
        <v>593.51</v>
      </c>
      <c r="I374" s="197"/>
      <c r="J374" s="198">
        <f>ROUND(I374*H374,2)</f>
        <v>0</v>
      </c>
      <c r="K374" s="194" t="s">
        <v>23</v>
      </c>
      <c r="L374" s="61"/>
      <c r="M374" s="199" t="s">
        <v>23</v>
      </c>
      <c r="N374" s="200" t="s">
        <v>43</v>
      </c>
      <c r="O374" s="42"/>
      <c r="P374" s="201">
        <f>O374*H374</f>
        <v>0</v>
      </c>
      <c r="Q374" s="201">
        <v>0.12</v>
      </c>
      <c r="R374" s="201">
        <f>Q374*H374</f>
        <v>71.2212</v>
      </c>
      <c r="S374" s="201">
        <v>0</v>
      </c>
      <c r="T374" s="202">
        <f>S374*H374</f>
        <v>0</v>
      </c>
      <c r="AR374" s="24" t="s">
        <v>187</v>
      </c>
      <c r="AT374" s="24" t="s">
        <v>182</v>
      </c>
      <c r="AU374" s="24" t="s">
        <v>81</v>
      </c>
      <c r="AY374" s="24" t="s">
        <v>180</v>
      </c>
      <c r="BE374" s="203">
        <f>IF(N374="základní",J374,0)</f>
        <v>0</v>
      </c>
      <c r="BF374" s="203">
        <f>IF(N374="snížená",J374,0)</f>
        <v>0</v>
      </c>
      <c r="BG374" s="203">
        <f>IF(N374="zákl. přenesená",J374,0)</f>
        <v>0</v>
      </c>
      <c r="BH374" s="203">
        <f>IF(N374="sníž. přenesená",J374,0)</f>
        <v>0</v>
      </c>
      <c r="BI374" s="203">
        <f>IF(N374="nulová",J374,0)</f>
        <v>0</v>
      </c>
      <c r="BJ374" s="24" t="s">
        <v>79</v>
      </c>
      <c r="BK374" s="203">
        <f>ROUND(I374*H374,2)</f>
        <v>0</v>
      </c>
      <c r="BL374" s="24" t="s">
        <v>187</v>
      </c>
      <c r="BM374" s="24" t="s">
        <v>617</v>
      </c>
    </row>
    <row r="375" spans="2:51" s="11" customFormat="1" ht="13.5">
      <c r="B375" s="204"/>
      <c r="C375" s="205"/>
      <c r="D375" s="206" t="s">
        <v>189</v>
      </c>
      <c r="E375" s="207" t="s">
        <v>23</v>
      </c>
      <c r="F375" s="208" t="s">
        <v>618</v>
      </c>
      <c r="G375" s="205"/>
      <c r="H375" s="209">
        <v>83</v>
      </c>
      <c r="I375" s="210"/>
      <c r="J375" s="205"/>
      <c r="K375" s="205"/>
      <c r="L375" s="211"/>
      <c r="M375" s="212"/>
      <c r="N375" s="213"/>
      <c r="O375" s="213"/>
      <c r="P375" s="213"/>
      <c r="Q375" s="213"/>
      <c r="R375" s="213"/>
      <c r="S375" s="213"/>
      <c r="T375" s="214"/>
      <c r="AT375" s="215" t="s">
        <v>189</v>
      </c>
      <c r="AU375" s="215" t="s">
        <v>81</v>
      </c>
      <c r="AV375" s="11" t="s">
        <v>81</v>
      </c>
      <c r="AW375" s="11" t="s">
        <v>36</v>
      </c>
      <c r="AX375" s="11" t="s">
        <v>72</v>
      </c>
      <c r="AY375" s="215" t="s">
        <v>180</v>
      </c>
    </row>
    <row r="376" spans="2:51" s="11" customFormat="1" ht="27">
      <c r="B376" s="204"/>
      <c r="C376" s="205"/>
      <c r="D376" s="206" t="s">
        <v>189</v>
      </c>
      <c r="E376" s="207" t="s">
        <v>23</v>
      </c>
      <c r="F376" s="208" t="s">
        <v>569</v>
      </c>
      <c r="G376" s="205"/>
      <c r="H376" s="209">
        <v>404.18</v>
      </c>
      <c r="I376" s="210"/>
      <c r="J376" s="205"/>
      <c r="K376" s="205"/>
      <c r="L376" s="211"/>
      <c r="M376" s="212"/>
      <c r="N376" s="213"/>
      <c r="O376" s="213"/>
      <c r="P376" s="213"/>
      <c r="Q376" s="213"/>
      <c r="R376" s="213"/>
      <c r="S376" s="213"/>
      <c r="T376" s="214"/>
      <c r="AT376" s="215" t="s">
        <v>189</v>
      </c>
      <c r="AU376" s="215" t="s">
        <v>81</v>
      </c>
      <c r="AV376" s="11" t="s">
        <v>81</v>
      </c>
      <c r="AW376" s="11" t="s">
        <v>36</v>
      </c>
      <c r="AX376" s="11" t="s">
        <v>72</v>
      </c>
      <c r="AY376" s="215" t="s">
        <v>180</v>
      </c>
    </row>
    <row r="377" spans="2:51" s="11" customFormat="1" ht="13.5">
      <c r="B377" s="204"/>
      <c r="C377" s="205"/>
      <c r="D377" s="206" t="s">
        <v>189</v>
      </c>
      <c r="E377" s="207" t="s">
        <v>23</v>
      </c>
      <c r="F377" s="208" t="s">
        <v>570</v>
      </c>
      <c r="G377" s="205"/>
      <c r="H377" s="209">
        <v>41.9</v>
      </c>
      <c r="I377" s="210"/>
      <c r="J377" s="205"/>
      <c r="K377" s="205"/>
      <c r="L377" s="211"/>
      <c r="M377" s="212"/>
      <c r="N377" s="213"/>
      <c r="O377" s="213"/>
      <c r="P377" s="213"/>
      <c r="Q377" s="213"/>
      <c r="R377" s="213"/>
      <c r="S377" s="213"/>
      <c r="T377" s="214"/>
      <c r="AT377" s="215" t="s">
        <v>189</v>
      </c>
      <c r="AU377" s="215" t="s">
        <v>81</v>
      </c>
      <c r="AV377" s="11" t="s">
        <v>81</v>
      </c>
      <c r="AW377" s="11" t="s">
        <v>36</v>
      </c>
      <c r="AX377" s="11" t="s">
        <v>72</v>
      </c>
      <c r="AY377" s="215" t="s">
        <v>180</v>
      </c>
    </row>
    <row r="378" spans="2:51" s="11" customFormat="1" ht="13.5">
      <c r="B378" s="204"/>
      <c r="C378" s="205"/>
      <c r="D378" s="206" t="s">
        <v>189</v>
      </c>
      <c r="E378" s="207" t="s">
        <v>23</v>
      </c>
      <c r="F378" s="208" t="s">
        <v>575</v>
      </c>
      <c r="G378" s="205"/>
      <c r="H378" s="209">
        <v>64.43</v>
      </c>
      <c r="I378" s="210"/>
      <c r="J378" s="205"/>
      <c r="K378" s="205"/>
      <c r="L378" s="211"/>
      <c r="M378" s="212"/>
      <c r="N378" s="213"/>
      <c r="O378" s="213"/>
      <c r="P378" s="213"/>
      <c r="Q378" s="213"/>
      <c r="R378" s="213"/>
      <c r="S378" s="213"/>
      <c r="T378" s="214"/>
      <c r="AT378" s="215" t="s">
        <v>189</v>
      </c>
      <c r="AU378" s="215" t="s">
        <v>81</v>
      </c>
      <c r="AV378" s="11" t="s">
        <v>81</v>
      </c>
      <c r="AW378" s="11" t="s">
        <v>36</v>
      </c>
      <c r="AX378" s="11" t="s">
        <v>72</v>
      </c>
      <c r="AY378" s="215" t="s">
        <v>180</v>
      </c>
    </row>
    <row r="379" spans="2:51" s="12" customFormat="1" ht="13.5">
      <c r="B379" s="216"/>
      <c r="C379" s="217"/>
      <c r="D379" s="206" t="s">
        <v>189</v>
      </c>
      <c r="E379" s="218" t="s">
        <v>23</v>
      </c>
      <c r="F379" s="219" t="s">
        <v>199</v>
      </c>
      <c r="G379" s="217"/>
      <c r="H379" s="220">
        <v>593.51</v>
      </c>
      <c r="I379" s="221"/>
      <c r="J379" s="217"/>
      <c r="K379" s="217"/>
      <c r="L379" s="222"/>
      <c r="M379" s="223"/>
      <c r="N379" s="224"/>
      <c r="O379" s="224"/>
      <c r="P379" s="224"/>
      <c r="Q379" s="224"/>
      <c r="R379" s="224"/>
      <c r="S379" s="224"/>
      <c r="T379" s="225"/>
      <c r="AT379" s="226" t="s">
        <v>189</v>
      </c>
      <c r="AU379" s="226" t="s">
        <v>81</v>
      </c>
      <c r="AV379" s="12" t="s">
        <v>187</v>
      </c>
      <c r="AW379" s="12" t="s">
        <v>36</v>
      </c>
      <c r="AX379" s="12" t="s">
        <v>79</v>
      </c>
      <c r="AY379" s="226" t="s">
        <v>180</v>
      </c>
    </row>
    <row r="380" spans="2:63" s="10" customFormat="1" ht="29.85" customHeight="1">
      <c r="B380" s="176"/>
      <c r="C380" s="177"/>
      <c r="D380" s="178" t="s">
        <v>71</v>
      </c>
      <c r="E380" s="190" t="s">
        <v>224</v>
      </c>
      <c r="F380" s="190" t="s">
        <v>619</v>
      </c>
      <c r="G380" s="177"/>
      <c r="H380" s="177"/>
      <c r="I380" s="180"/>
      <c r="J380" s="191">
        <f>BK380</f>
        <v>0</v>
      </c>
      <c r="K380" s="177"/>
      <c r="L380" s="182"/>
      <c r="M380" s="183"/>
      <c r="N380" s="184"/>
      <c r="O380" s="184"/>
      <c r="P380" s="185">
        <f>P381+SUM(P382:P470)+P485</f>
        <v>0</v>
      </c>
      <c r="Q380" s="184"/>
      <c r="R380" s="185">
        <f>R381+SUM(R382:R470)+R485</f>
        <v>0.5621694</v>
      </c>
      <c r="S380" s="184"/>
      <c r="T380" s="186">
        <f>T381+SUM(T382:T470)+T485</f>
        <v>491.65950999999995</v>
      </c>
      <c r="AR380" s="187" t="s">
        <v>79</v>
      </c>
      <c r="AT380" s="188" t="s">
        <v>71</v>
      </c>
      <c r="AU380" s="188" t="s">
        <v>79</v>
      </c>
      <c r="AY380" s="187" t="s">
        <v>180</v>
      </c>
      <c r="BK380" s="189">
        <f>BK381+SUM(BK382:BK470)+BK485</f>
        <v>0</v>
      </c>
    </row>
    <row r="381" spans="2:65" s="1" customFormat="1" ht="16.5" customHeight="1">
      <c r="B381" s="41"/>
      <c r="C381" s="192" t="s">
        <v>620</v>
      </c>
      <c r="D381" s="192" t="s">
        <v>182</v>
      </c>
      <c r="E381" s="193" t="s">
        <v>621</v>
      </c>
      <c r="F381" s="194" t="s">
        <v>622</v>
      </c>
      <c r="G381" s="195" t="s">
        <v>215</v>
      </c>
      <c r="H381" s="196">
        <v>302.6</v>
      </c>
      <c r="I381" s="197"/>
      <c r="J381" s="198">
        <f>ROUND(I381*H381,2)</f>
        <v>0</v>
      </c>
      <c r="K381" s="194" t="s">
        <v>259</v>
      </c>
      <c r="L381" s="61"/>
      <c r="M381" s="199" t="s">
        <v>23</v>
      </c>
      <c r="N381" s="200" t="s">
        <v>43</v>
      </c>
      <c r="O381" s="42"/>
      <c r="P381" s="201">
        <f>O381*H381</f>
        <v>0</v>
      </c>
      <c r="Q381" s="201">
        <v>0.0015</v>
      </c>
      <c r="R381" s="201">
        <f>Q381*H381</f>
        <v>0.4539</v>
      </c>
      <c r="S381" s="201">
        <v>0</v>
      </c>
      <c r="T381" s="202">
        <f>S381*H381</f>
        <v>0</v>
      </c>
      <c r="AR381" s="24" t="s">
        <v>187</v>
      </c>
      <c r="AT381" s="24" t="s">
        <v>182</v>
      </c>
      <c r="AU381" s="24" t="s">
        <v>81</v>
      </c>
      <c r="AY381" s="24" t="s">
        <v>180</v>
      </c>
      <c r="BE381" s="203">
        <f>IF(N381="základní",J381,0)</f>
        <v>0</v>
      </c>
      <c r="BF381" s="203">
        <f>IF(N381="snížená",J381,0)</f>
        <v>0</v>
      </c>
      <c r="BG381" s="203">
        <f>IF(N381="zákl. přenesená",J381,0)</f>
        <v>0</v>
      </c>
      <c r="BH381" s="203">
        <f>IF(N381="sníž. přenesená",J381,0)</f>
        <v>0</v>
      </c>
      <c r="BI381" s="203">
        <f>IF(N381="nulová",J381,0)</f>
        <v>0</v>
      </c>
      <c r="BJ381" s="24" t="s">
        <v>79</v>
      </c>
      <c r="BK381" s="203">
        <f>ROUND(I381*H381,2)</f>
        <v>0</v>
      </c>
      <c r="BL381" s="24" t="s">
        <v>187</v>
      </c>
      <c r="BM381" s="24" t="s">
        <v>623</v>
      </c>
    </row>
    <row r="382" spans="2:51" s="11" customFormat="1" ht="13.5">
      <c r="B382" s="204"/>
      <c r="C382" s="205"/>
      <c r="D382" s="206" t="s">
        <v>189</v>
      </c>
      <c r="E382" s="207" t="s">
        <v>23</v>
      </c>
      <c r="F382" s="208" t="s">
        <v>553</v>
      </c>
      <c r="G382" s="205"/>
      <c r="H382" s="209">
        <v>302.6</v>
      </c>
      <c r="I382" s="210"/>
      <c r="J382" s="205"/>
      <c r="K382" s="205"/>
      <c r="L382" s="211"/>
      <c r="M382" s="212"/>
      <c r="N382" s="213"/>
      <c r="O382" s="213"/>
      <c r="P382" s="213"/>
      <c r="Q382" s="213"/>
      <c r="R382" s="213"/>
      <c r="S382" s="213"/>
      <c r="T382" s="214"/>
      <c r="AT382" s="215" t="s">
        <v>189</v>
      </c>
      <c r="AU382" s="215" t="s">
        <v>81</v>
      </c>
      <c r="AV382" s="11" t="s">
        <v>81</v>
      </c>
      <c r="AW382" s="11" t="s">
        <v>36</v>
      </c>
      <c r="AX382" s="11" t="s">
        <v>79</v>
      </c>
      <c r="AY382" s="215" t="s">
        <v>180</v>
      </c>
    </row>
    <row r="383" spans="2:65" s="1" customFormat="1" ht="25.5" customHeight="1">
      <c r="B383" s="41"/>
      <c r="C383" s="192" t="s">
        <v>624</v>
      </c>
      <c r="D383" s="192" t="s">
        <v>182</v>
      </c>
      <c r="E383" s="193" t="s">
        <v>625</v>
      </c>
      <c r="F383" s="194" t="s">
        <v>626</v>
      </c>
      <c r="G383" s="195" t="s">
        <v>185</v>
      </c>
      <c r="H383" s="196">
        <v>554.54</v>
      </c>
      <c r="I383" s="197"/>
      <c r="J383" s="198">
        <f>ROUND(I383*H383,2)</f>
        <v>0</v>
      </c>
      <c r="K383" s="194" t="s">
        <v>186</v>
      </c>
      <c r="L383" s="61"/>
      <c r="M383" s="199" t="s">
        <v>23</v>
      </c>
      <c r="N383" s="200" t="s">
        <v>43</v>
      </c>
      <c r="O383" s="42"/>
      <c r="P383" s="201">
        <f>O383*H383</f>
        <v>0</v>
      </c>
      <c r="Q383" s="201">
        <v>0.00013</v>
      </c>
      <c r="R383" s="201">
        <f>Q383*H383</f>
        <v>0.0720902</v>
      </c>
      <c r="S383" s="201">
        <v>0</v>
      </c>
      <c r="T383" s="202">
        <f>S383*H383</f>
        <v>0</v>
      </c>
      <c r="AR383" s="24" t="s">
        <v>187</v>
      </c>
      <c r="AT383" s="24" t="s">
        <v>182</v>
      </c>
      <c r="AU383" s="24" t="s">
        <v>81</v>
      </c>
      <c r="AY383" s="24" t="s">
        <v>180</v>
      </c>
      <c r="BE383" s="203">
        <f>IF(N383="základní",J383,0)</f>
        <v>0</v>
      </c>
      <c r="BF383" s="203">
        <f>IF(N383="snížená",J383,0)</f>
        <v>0</v>
      </c>
      <c r="BG383" s="203">
        <f>IF(N383="zákl. přenesená",J383,0)</f>
        <v>0</v>
      </c>
      <c r="BH383" s="203">
        <f>IF(N383="sníž. přenesená",J383,0)</f>
        <v>0</v>
      </c>
      <c r="BI383" s="203">
        <f>IF(N383="nulová",J383,0)</f>
        <v>0</v>
      </c>
      <c r="BJ383" s="24" t="s">
        <v>79</v>
      </c>
      <c r="BK383" s="203">
        <f>ROUND(I383*H383,2)</f>
        <v>0</v>
      </c>
      <c r="BL383" s="24" t="s">
        <v>187</v>
      </c>
      <c r="BM383" s="24" t="s">
        <v>627</v>
      </c>
    </row>
    <row r="384" spans="2:51" s="11" customFormat="1" ht="13.5">
      <c r="B384" s="204"/>
      <c r="C384" s="205"/>
      <c r="D384" s="206" t="s">
        <v>189</v>
      </c>
      <c r="E384" s="207" t="s">
        <v>23</v>
      </c>
      <c r="F384" s="208" t="s">
        <v>628</v>
      </c>
      <c r="G384" s="205"/>
      <c r="H384" s="209">
        <v>554.54</v>
      </c>
      <c r="I384" s="210"/>
      <c r="J384" s="205"/>
      <c r="K384" s="205"/>
      <c r="L384" s="211"/>
      <c r="M384" s="212"/>
      <c r="N384" s="213"/>
      <c r="O384" s="213"/>
      <c r="P384" s="213"/>
      <c r="Q384" s="213"/>
      <c r="R384" s="213"/>
      <c r="S384" s="213"/>
      <c r="T384" s="214"/>
      <c r="AT384" s="215" t="s">
        <v>189</v>
      </c>
      <c r="AU384" s="215" t="s">
        <v>81</v>
      </c>
      <c r="AV384" s="11" t="s">
        <v>81</v>
      </c>
      <c r="AW384" s="11" t="s">
        <v>36</v>
      </c>
      <c r="AX384" s="11" t="s">
        <v>79</v>
      </c>
      <c r="AY384" s="215" t="s">
        <v>180</v>
      </c>
    </row>
    <row r="385" spans="2:65" s="1" customFormat="1" ht="16.5" customHeight="1">
      <c r="B385" s="41"/>
      <c r="C385" s="192" t="s">
        <v>629</v>
      </c>
      <c r="D385" s="192" t="s">
        <v>182</v>
      </c>
      <c r="E385" s="193" t="s">
        <v>630</v>
      </c>
      <c r="F385" s="194" t="s">
        <v>631</v>
      </c>
      <c r="G385" s="195" t="s">
        <v>185</v>
      </c>
      <c r="H385" s="196">
        <v>904.48</v>
      </c>
      <c r="I385" s="197"/>
      <c r="J385" s="198">
        <f>ROUND(I385*H385,2)</f>
        <v>0</v>
      </c>
      <c r="K385" s="194" t="s">
        <v>186</v>
      </c>
      <c r="L385" s="61"/>
      <c r="M385" s="199" t="s">
        <v>23</v>
      </c>
      <c r="N385" s="200" t="s">
        <v>43</v>
      </c>
      <c r="O385" s="42"/>
      <c r="P385" s="201">
        <f>O385*H385</f>
        <v>0</v>
      </c>
      <c r="Q385" s="201">
        <v>4E-05</v>
      </c>
      <c r="R385" s="201">
        <f>Q385*H385</f>
        <v>0.0361792</v>
      </c>
      <c r="S385" s="201">
        <v>0</v>
      </c>
      <c r="T385" s="202">
        <f>S385*H385</f>
        <v>0</v>
      </c>
      <c r="AR385" s="24" t="s">
        <v>187</v>
      </c>
      <c r="AT385" s="24" t="s">
        <v>182</v>
      </c>
      <c r="AU385" s="24" t="s">
        <v>81</v>
      </c>
      <c r="AY385" s="24" t="s">
        <v>180</v>
      </c>
      <c r="BE385" s="203">
        <f>IF(N385="základní",J385,0)</f>
        <v>0</v>
      </c>
      <c r="BF385" s="203">
        <f>IF(N385="snížená",J385,0)</f>
        <v>0</v>
      </c>
      <c r="BG385" s="203">
        <f>IF(N385="zákl. přenesená",J385,0)</f>
        <v>0</v>
      </c>
      <c r="BH385" s="203">
        <f>IF(N385="sníž. přenesená",J385,0)</f>
        <v>0</v>
      </c>
      <c r="BI385" s="203">
        <f>IF(N385="nulová",J385,0)</f>
        <v>0</v>
      </c>
      <c r="BJ385" s="24" t="s">
        <v>79</v>
      </c>
      <c r="BK385" s="203">
        <f>ROUND(I385*H385,2)</f>
        <v>0</v>
      </c>
      <c r="BL385" s="24" t="s">
        <v>187</v>
      </c>
      <c r="BM385" s="24" t="s">
        <v>632</v>
      </c>
    </row>
    <row r="386" spans="2:51" s="11" customFormat="1" ht="13.5">
      <c r="B386" s="204"/>
      <c r="C386" s="205"/>
      <c r="D386" s="206" t="s">
        <v>189</v>
      </c>
      <c r="E386" s="207" t="s">
        <v>23</v>
      </c>
      <c r="F386" s="208" t="s">
        <v>633</v>
      </c>
      <c r="G386" s="205"/>
      <c r="H386" s="209">
        <v>949.87</v>
      </c>
      <c r="I386" s="210"/>
      <c r="J386" s="205"/>
      <c r="K386" s="205"/>
      <c r="L386" s="211"/>
      <c r="M386" s="212"/>
      <c r="N386" s="213"/>
      <c r="O386" s="213"/>
      <c r="P386" s="213"/>
      <c r="Q386" s="213"/>
      <c r="R386" s="213"/>
      <c r="S386" s="213"/>
      <c r="T386" s="214"/>
      <c r="AT386" s="215" t="s">
        <v>189</v>
      </c>
      <c r="AU386" s="215" t="s">
        <v>81</v>
      </c>
      <c r="AV386" s="11" t="s">
        <v>81</v>
      </c>
      <c r="AW386" s="11" t="s">
        <v>36</v>
      </c>
      <c r="AX386" s="11" t="s">
        <v>72</v>
      </c>
      <c r="AY386" s="215" t="s">
        <v>180</v>
      </c>
    </row>
    <row r="387" spans="2:51" s="11" customFormat="1" ht="13.5">
      <c r="B387" s="204"/>
      <c r="C387" s="205"/>
      <c r="D387" s="206" t="s">
        <v>189</v>
      </c>
      <c r="E387" s="207" t="s">
        <v>23</v>
      </c>
      <c r="F387" s="208" t="s">
        <v>634</v>
      </c>
      <c r="G387" s="205"/>
      <c r="H387" s="209">
        <v>-45.39</v>
      </c>
      <c r="I387" s="210"/>
      <c r="J387" s="205"/>
      <c r="K387" s="205"/>
      <c r="L387" s="211"/>
      <c r="M387" s="212"/>
      <c r="N387" s="213"/>
      <c r="O387" s="213"/>
      <c r="P387" s="213"/>
      <c r="Q387" s="213"/>
      <c r="R387" s="213"/>
      <c r="S387" s="213"/>
      <c r="T387" s="214"/>
      <c r="AT387" s="215" t="s">
        <v>189</v>
      </c>
      <c r="AU387" s="215" t="s">
        <v>81</v>
      </c>
      <c r="AV387" s="11" t="s">
        <v>81</v>
      </c>
      <c r="AW387" s="11" t="s">
        <v>36</v>
      </c>
      <c r="AX387" s="11" t="s">
        <v>72</v>
      </c>
      <c r="AY387" s="215" t="s">
        <v>180</v>
      </c>
    </row>
    <row r="388" spans="2:51" s="12" customFormat="1" ht="13.5">
      <c r="B388" s="216"/>
      <c r="C388" s="217"/>
      <c r="D388" s="206" t="s">
        <v>189</v>
      </c>
      <c r="E388" s="218" t="s">
        <v>23</v>
      </c>
      <c r="F388" s="219" t="s">
        <v>199</v>
      </c>
      <c r="G388" s="217"/>
      <c r="H388" s="220">
        <v>904.48</v>
      </c>
      <c r="I388" s="221"/>
      <c r="J388" s="217"/>
      <c r="K388" s="217"/>
      <c r="L388" s="222"/>
      <c r="M388" s="223"/>
      <c r="N388" s="224"/>
      <c r="O388" s="224"/>
      <c r="P388" s="224"/>
      <c r="Q388" s="224"/>
      <c r="R388" s="224"/>
      <c r="S388" s="224"/>
      <c r="T388" s="225"/>
      <c r="AT388" s="226" t="s">
        <v>189</v>
      </c>
      <c r="AU388" s="226" t="s">
        <v>81</v>
      </c>
      <c r="AV388" s="12" t="s">
        <v>187</v>
      </c>
      <c r="AW388" s="12" t="s">
        <v>36</v>
      </c>
      <c r="AX388" s="12" t="s">
        <v>79</v>
      </c>
      <c r="AY388" s="226" t="s">
        <v>180</v>
      </c>
    </row>
    <row r="389" spans="2:65" s="1" customFormat="1" ht="16.5" customHeight="1">
      <c r="B389" s="41"/>
      <c r="C389" s="192" t="s">
        <v>635</v>
      </c>
      <c r="D389" s="192" t="s">
        <v>182</v>
      </c>
      <c r="E389" s="193" t="s">
        <v>636</v>
      </c>
      <c r="F389" s="194" t="s">
        <v>637</v>
      </c>
      <c r="G389" s="195" t="s">
        <v>221</v>
      </c>
      <c r="H389" s="196">
        <v>2.76</v>
      </c>
      <c r="I389" s="197"/>
      <c r="J389" s="198">
        <f>ROUND(I389*H389,2)</f>
        <v>0</v>
      </c>
      <c r="K389" s="194" t="s">
        <v>186</v>
      </c>
      <c r="L389" s="61"/>
      <c r="M389" s="199" t="s">
        <v>23</v>
      </c>
      <c r="N389" s="200" t="s">
        <v>43</v>
      </c>
      <c r="O389" s="42"/>
      <c r="P389" s="201">
        <f>O389*H389</f>
        <v>0</v>
      </c>
      <c r="Q389" s="201">
        <v>0</v>
      </c>
      <c r="R389" s="201">
        <f>Q389*H389</f>
        <v>0</v>
      </c>
      <c r="S389" s="201">
        <v>2</v>
      </c>
      <c r="T389" s="202">
        <f>S389*H389</f>
        <v>5.52</v>
      </c>
      <c r="AR389" s="24" t="s">
        <v>187</v>
      </c>
      <c r="AT389" s="24" t="s">
        <v>182</v>
      </c>
      <c r="AU389" s="24" t="s">
        <v>81</v>
      </c>
      <c r="AY389" s="24" t="s">
        <v>180</v>
      </c>
      <c r="BE389" s="203">
        <f>IF(N389="základní",J389,0)</f>
        <v>0</v>
      </c>
      <c r="BF389" s="203">
        <f>IF(N389="snížená",J389,0)</f>
        <v>0</v>
      </c>
      <c r="BG389" s="203">
        <f>IF(N389="zákl. přenesená",J389,0)</f>
        <v>0</v>
      </c>
      <c r="BH389" s="203">
        <f>IF(N389="sníž. přenesená",J389,0)</f>
        <v>0</v>
      </c>
      <c r="BI389" s="203">
        <f>IF(N389="nulová",J389,0)</f>
        <v>0</v>
      </c>
      <c r="BJ389" s="24" t="s">
        <v>79</v>
      </c>
      <c r="BK389" s="203">
        <f>ROUND(I389*H389,2)</f>
        <v>0</v>
      </c>
      <c r="BL389" s="24" t="s">
        <v>187</v>
      </c>
      <c r="BM389" s="24" t="s">
        <v>638</v>
      </c>
    </row>
    <row r="390" spans="2:51" s="11" customFormat="1" ht="13.5">
      <c r="B390" s="204"/>
      <c r="C390" s="205"/>
      <c r="D390" s="206" t="s">
        <v>189</v>
      </c>
      <c r="E390" s="207" t="s">
        <v>23</v>
      </c>
      <c r="F390" s="208" t="s">
        <v>639</v>
      </c>
      <c r="G390" s="205"/>
      <c r="H390" s="209">
        <v>2.76</v>
      </c>
      <c r="I390" s="210"/>
      <c r="J390" s="205"/>
      <c r="K390" s="205"/>
      <c r="L390" s="211"/>
      <c r="M390" s="212"/>
      <c r="N390" s="213"/>
      <c r="O390" s="213"/>
      <c r="P390" s="213"/>
      <c r="Q390" s="213"/>
      <c r="R390" s="213"/>
      <c r="S390" s="213"/>
      <c r="T390" s="214"/>
      <c r="AT390" s="215" t="s">
        <v>189</v>
      </c>
      <c r="AU390" s="215" t="s">
        <v>81</v>
      </c>
      <c r="AV390" s="11" t="s">
        <v>81</v>
      </c>
      <c r="AW390" s="11" t="s">
        <v>36</v>
      </c>
      <c r="AX390" s="11" t="s">
        <v>79</v>
      </c>
      <c r="AY390" s="215" t="s">
        <v>180</v>
      </c>
    </row>
    <row r="391" spans="2:65" s="1" customFormat="1" ht="16.5" customHeight="1">
      <c r="B391" s="41"/>
      <c r="C391" s="192" t="s">
        <v>640</v>
      </c>
      <c r="D391" s="192" t="s">
        <v>182</v>
      </c>
      <c r="E391" s="193" t="s">
        <v>641</v>
      </c>
      <c r="F391" s="194" t="s">
        <v>642</v>
      </c>
      <c r="G391" s="195" t="s">
        <v>185</v>
      </c>
      <c r="H391" s="196">
        <v>25.1</v>
      </c>
      <c r="I391" s="197"/>
      <c r="J391" s="198">
        <f>ROUND(I391*H391,2)</f>
        <v>0</v>
      </c>
      <c r="K391" s="194" t="s">
        <v>186</v>
      </c>
      <c r="L391" s="61"/>
      <c r="M391" s="199" t="s">
        <v>23</v>
      </c>
      <c r="N391" s="200" t="s">
        <v>43</v>
      </c>
      <c r="O391" s="42"/>
      <c r="P391" s="201">
        <f>O391*H391</f>
        <v>0</v>
      </c>
      <c r="Q391" s="201">
        <v>0</v>
      </c>
      <c r="R391" s="201">
        <f>Q391*H391</f>
        <v>0</v>
      </c>
      <c r="S391" s="201">
        <v>0.131</v>
      </c>
      <c r="T391" s="202">
        <f>S391*H391</f>
        <v>3.2881000000000005</v>
      </c>
      <c r="AR391" s="24" t="s">
        <v>187</v>
      </c>
      <c r="AT391" s="24" t="s">
        <v>182</v>
      </c>
      <c r="AU391" s="24" t="s">
        <v>81</v>
      </c>
      <c r="AY391" s="24" t="s">
        <v>180</v>
      </c>
      <c r="BE391" s="203">
        <f>IF(N391="základní",J391,0)</f>
        <v>0</v>
      </c>
      <c r="BF391" s="203">
        <f>IF(N391="snížená",J391,0)</f>
        <v>0</v>
      </c>
      <c r="BG391" s="203">
        <f>IF(N391="zákl. přenesená",J391,0)</f>
        <v>0</v>
      </c>
      <c r="BH391" s="203">
        <f>IF(N391="sníž. přenesená",J391,0)</f>
        <v>0</v>
      </c>
      <c r="BI391" s="203">
        <f>IF(N391="nulová",J391,0)</f>
        <v>0</v>
      </c>
      <c r="BJ391" s="24" t="s">
        <v>79</v>
      </c>
      <c r="BK391" s="203">
        <f>ROUND(I391*H391,2)</f>
        <v>0</v>
      </c>
      <c r="BL391" s="24" t="s">
        <v>187</v>
      </c>
      <c r="BM391" s="24" t="s">
        <v>643</v>
      </c>
    </row>
    <row r="392" spans="2:51" s="11" customFormat="1" ht="13.5">
      <c r="B392" s="204"/>
      <c r="C392" s="205"/>
      <c r="D392" s="206" t="s">
        <v>189</v>
      </c>
      <c r="E392" s="207" t="s">
        <v>23</v>
      </c>
      <c r="F392" s="208" t="s">
        <v>644</v>
      </c>
      <c r="G392" s="205"/>
      <c r="H392" s="209">
        <v>25.1</v>
      </c>
      <c r="I392" s="210"/>
      <c r="J392" s="205"/>
      <c r="K392" s="205"/>
      <c r="L392" s="211"/>
      <c r="M392" s="212"/>
      <c r="N392" s="213"/>
      <c r="O392" s="213"/>
      <c r="P392" s="213"/>
      <c r="Q392" s="213"/>
      <c r="R392" s="213"/>
      <c r="S392" s="213"/>
      <c r="T392" s="214"/>
      <c r="AT392" s="215" t="s">
        <v>189</v>
      </c>
      <c r="AU392" s="215" t="s">
        <v>81</v>
      </c>
      <c r="AV392" s="11" t="s">
        <v>81</v>
      </c>
      <c r="AW392" s="11" t="s">
        <v>36</v>
      </c>
      <c r="AX392" s="11" t="s">
        <v>79</v>
      </c>
      <c r="AY392" s="215" t="s">
        <v>180</v>
      </c>
    </row>
    <row r="393" spans="2:65" s="1" customFormat="1" ht="16.5" customHeight="1">
      <c r="B393" s="41"/>
      <c r="C393" s="192" t="s">
        <v>645</v>
      </c>
      <c r="D393" s="192" t="s">
        <v>182</v>
      </c>
      <c r="E393" s="193" t="s">
        <v>646</v>
      </c>
      <c r="F393" s="194" t="s">
        <v>647</v>
      </c>
      <c r="G393" s="195" t="s">
        <v>221</v>
      </c>
      <c r="H393" s="196">
        <v>54.458</v>
      </c>
      <c r="I393" s="197"/>
      <c r="J393" s="198">
        <f>ROUND(I393*H393,2)</f>
        <v>0</v>
      </c>
      <c r="K393" s="194" t="s">
        <v>186</v>
      </c>
      <c r="L393" s="61"/>
      <c r="M393" s="199" t="s">
        <v>23</v>
      </c>
      <c r="N393" s="200" t="s">
        <v>43</v>
      </c>
      <c r="O393" s="42"/>
      <c r="P393" s="201">
        <f>O393*H393</f>
        <v>0</v>
      </c>
      <c r="Q393" s="201">
        <v>0</v>
      </c>
      <c r="R393" s="201">
        <f>Q393*H393</f>
        <v>0</v>
      </c>
      <c r="S393" s="201">
        <v>2.4</v>
      </c>
      <c r="T393" s="202">
        <f>S393*H393</f>
        <v>130.6992</v>
      </c>
      <c r="AR393" s="24" t="s">
        <v>187</v>
      </c>
      <c r="AT393" s="24" t="s">
        <v>182</v>
      </c>
      <c r="AU393" s="24" t="s">
        <v>81</v>
      </c>
      <c r="AY393" s="24" t="s">
        <v>180</v>
      </c>
      <c r="BE393" s="203">
        <f>IF(N393="základní",J393,0)</f>
        <v>0</v>
      </c>
      <c r="BF393" s="203">
        <f>IF(N393="snížená",J393,0)</f>
        <v>0</v>
      </c>
      <c r="BG393" s="203">
        <f>IF(N393="zákl. přenesená",J393,0)</f>
        <v>0</v>
      </c>
      <c r="BH393" s="203">
        <f>IF(N393="sníž. přenesená",J393,0)</f>
        <v>0</v>
      </c>
      <c r="BI393" s="203">
        <f>IF(N393="nulová",J393,0)</f>
        <v>0</v>
      </c>
      <c r="BJ393" s="24" t="s">
        <v>79</v>
      </c>
      <c r="BK393" s="203">
        <f>ROUND(I393*H393,2)</f>
        <v>0</v>
      </c>
      <c r="BL393" s="24" t="s">
        <v>187</v>
      </c>
      <c r="BM393" s="24" t="s">
        <v>648</v>
      </c>
    </row>
    <row r="394" spans="2:51" s="11" customFormat="1" ht="13.5">
      <c r="B394" s="204"/>
      <c r="C394" s="205"/>
      <c r="D394" s="206" t="s">
        <v>189</v>
      </c>
      <c r="E394" s="207" t="s">
        <v>23</v>
      </c>
      <c r="F394" s="208" t="s">
        <v>649</v>
      </c>
      <c r="G394" s="205"/>
      <c r="H394" s="209">
        <v>54.458</v>
      </c>
      <c r="I394" s="210"/>
      <c r="J394" s="205"/>
      <c r="K394" s="205"/>
      <c r="L394" s="211"/>
      <c r="M394" s="212"/>
      <c r="N394" s="213"/>
      <c r="O394" s="213"/>
      <c r="P394" s="213"/>
      <c r="Q394" s="213"/>
      <c r="R394" s="213"/>
      <c r="S394" s="213"/>
      <c r="T394" s="214"/>
      <c r="AT394" s="215" t="s">
        <v>189</v>
      </c>
      <c r="AU394" s="215" t="s">
        <v>81</v>
      </c>
      <c r="AV394" s="11" t="s">
        <v>81</v>
      </c>
      <c r="AW394" s="11" t="s">
        <v>36</v>
      </c>
      <c r="AX394" s="11" t="s">
        <v>79</v>
      </c>
      <c r="AY394" s="215" t="s">
        <v>180</v>
      </c>
    </row>
    <row r="395" spans="2:65" s="1" customFormat="1" ht="25.5" customHeight="1">
      <c r="B395" s="41"/>
      <c r="C395" s="192" t="s">
        <v>650</v>
      </c>
      <c r="D395" s="192" t="s">
        <v>182</v>
      </c>
      <c r="E395" s="193" t="s">
        <v>651</v>
      </c>
      <c r="F395" s="194" t="s">
        <v>652</v>
      </c>
      <c r="G395" s="195" t="s">
        <v>221</v>
      </c>
      <c r="H395" s="196">
        <v>13.945</v>
      </c>
      <c r="I395" s="197"/>
      <c r="J395" s="198">
        <f>ROUND(I395*H395,2)</f>
        <v>0</v>
      </c>
      <c r="K395" s="194" t="s">
        <v>186</v>
      </c>
      <c r="L395" s="61"/>
      <c r="M395" s="199" t="s">
        <v>23</v>
      </c>
      <c r="N395" s="200" t="s">
        <v>43</v>
      </c>
      <c r="O395" s="42"/>
      <c r="P395" s="201">
        <f>O395*H395</f>
        <v>0</v>
      </c>
      <c r="Q395" s="201">
        <v>0</v>
      </c>
      <c r="R395" s="201">
        <f>Q395*H395</f>
        <v>0</v>
      </c>
      <c r="S395" s="201">
        <v>2.2</v>
      </c>
      <c r="T395" s="202">
        <f>S395*H395</f>
        <v>30.679000000000002</v>
      </c>
      <c r="AR395" s="24" t="s">
        <v>187</v>
      </c>
      <c r="AT395" s="24" t="s">
        <v>182</v>
      </c>
      <c r="AU395" s="24" t="s">
        <v>81</v>
      </c>
      <c r="AY395" s="24" t="s">
        <v>180</v>
      </c>
      <c r="BE395" s="203">
        <f>IF(N395="základní",J395,0)</f>
        <v>0</v>
      </c>
      <c r="BF395" s="203">
        <f>IF(N395="snížená",J395,0)</f>
        <v>0</v>
      </c>
      <c r="BG395" s="203">
        <f>IF(N395="zákl. přenesená",J395,0)</f>
        <v>0</v>
      </c>
      <c r="BH395" s="203">
        <f>IF(N395="sníž. přenesená",J395,0)</f>
        <v>0</v>
      </c>
      <c r="BI395" s="203">
        <f>IF(N395="nulová",J395,0)</f>
        <v>0</v>
      </c>
      <c r="BJ395" s="24" t="s">
        <v>79</v>
      </c>
      <c r="BK395" s="203">
        <f>ROUND(I395*H395,2)</f>
        <v>0</v>
      </c>
      <c r="BL395" s="24" t="s">
        <v>187</v>
      </c>
      <c r="BM395" s="24" t="s">
        <v>653</v>
      </c>
    </row>
    <row r="396" spans="2:51" s="11" customFormat="1" ht="13.5">
      <c r="B396" s="204"/>
      <c r="C396" s="205"/>
      <c r="D396" s="206" t="s">
        <v>189</v>
      </c>
      <c r="E396" s="207" t="s">
        <v>23</v>
      </c>
      <c r="F396" s="208" t="s">
        <v>654</v>
      </c>
      <c r="G396" s="205"/>
      <c r="H396" s="209">
        <v>9.52</v>
      </c>
      <c r="I396" s="210"/>
      <c r="J396" s="205"/>
      <c r="K396" s="205"/>
      <c r="L396" s="211"/>
      <c r="M396" s="212"/>
      <c r="N396" s="213"/>
      <c r="O396" s="213"/>
      <c r="P396" s="213"/>
      <c r="Q396" s="213"/>
      <c r="R396" s="213"/>
      <c r="S396" s="213"/>
      <c r="T396" s="214"/>
      <c r="AT396" s="215" t="s">
        <v>189</v>
      </c>
      <c r="AU396" s="215" t="s">
        <v>81</v>
      </c>
      <c r="AV396" s="11" t="s">
        <v>81</v>
      </c>
      <c r="AW396" s="11" t="s">
        <v>36</v>
      </c>
      <c r="AX396" s="11" t="s">
        <v>72</v>
      </c>
      <c r="AY396" s="215" t="s">
        <v>180</v>
      </c>
    </row>
    <row r="397" spans="2:51" s="11" customFormat="1" ht="13.5">
      <c r="B397" s="204"/>
      <c r="C397" s="205"/>
      <c r="D397" s="206" t="s">
        <v>189</v>
      </c>
      <c r="E397" s="207" t="s">
        <v>23</v>
      </c>
      <c r="F397" s="208" t="s">
        <v>655</v>
      </c>
      <c r="G397" s="205"/>
      <c r="H397" s="209">
        <v>4.425</v>
      </c>
      <c r="I397" s="210"/>
      <c r="J397" s="205"/>
      <c r="K397" s="205"/>
      <c r="L397" s="211"/>
      <c r="M397" s="212"/>
      <c r="N397" s="213"/>
      <c r="O397" s="213"/>
      <c r="P397" s="213"/>
      <c r="Q397" s="213"/>
      <c r="R397" s="213"/>
      <c r="S397" s="213"/>
      <c r="T397" s="214"/>
      <c r="AT397" s="215" t="s">
        <v>189</v>
      </c>
      <c r="AU397" s="215" t="s">
        <v>81</v>
      </c>
      <c r="AV397" s="11" t="s">
        <v>81</v>
      </c>
      <c r="AW397" s="11" t="s">
        <v>36</v>
      </c>
      <c r="AX397" s="11" t="s">
        <v>72</v>
      </c>
      <c r="AY397" s="215" t="s">
        <v>180</v>
      </c>
    </row>
    <row r="398" spans="2:51" s="12" customFormat="1" ht="13.5">
      <c r="B398" s="216"/>
      <c r="C398" s="217"/>
      <c r="D398" s="206" t="s">
        <v>189</v>
      </c>
      <c r="E398" s="218" t="s">
        <v>23</v>
      </c>
      <c r="F398" s="219" t="s">
        <v>199</v>
      </c>
      <c r="G398" s="217"/>
      <c r="H398" s="220">
        <v>13.945</v>
      </c>
      <c r="I398" s="221"/>
      <c r="J398" s="217"/>
      <c r="K398" s="217"/>
      <c r="L398" s="222"/>
      <c r="M398" s="223"/>
      <c r="N398" s="224"/>
      <c r="O398" s="224"/>
      <c r="P398" s="224"/>
      <c r="Q398" s="224"/>
      <c r="R398" s="224"/>
      <c r="S398" s="224"/>
      <c r="T398" s="225"/>
      <c r="AT398" s="226" t="s">
        <v>189</v>
      </c>
      <c r="AU398" s="226" t="s">
        <v>81</v>
      </c>
      <c r="AV398" s="12" t="s">
        <v>187</v>
      </c>
      <c r="AW398" s="12" t="s">
        <v>36</v>
      </c>
      <c r="AX398" s="12" t="s">
        <v>79</v>
      </c>
      <c r="AY398" s="226" t="s">
        <v>180</v>
      </c>
    </row>
    <row r="399" spans="2:65" s="1" customFormat="1" ht="16.5" customHeight="1">
      <c r="B399" s="41"/>
      <c r="C399" s="192" t="s">
        <v>656</v>
      </c>
      <c r="D399" s="192" t="s">
        <v>182</v>
      </c>
      <c r="E399" s="193" t="s">
        <v>657</v>
      </c>
      <c r="F399" s="194" t="s">
        <v>658</v>
      </c>
      <c r="G399" s="195" t="s">
        <v>185</v>
      </c>
      <c r="H399" s="196">
        <v>202.05</v>
      </c>
      <c r="I399" s="197"/>
      <c r="J399" s="198">
        <f>ROUND(I399*H399,2)</f>
        <v>0</v>
      </c>
      <c r="K399" s="194" t="s">
        <v>186</v>
      </c>
      <c r="L399" s="61"/>
      <c r="M399" s="199" t="s">
        <v>23</v>
      </c>
      <c r="N399" s="200" t="s">
        <v>43</v>
      </c>
      <c r="O399" s="42"/>
      <c r="P399" s="201">
        <f>O399*H399</f>
        <v>0</v>
      </c>
      <c r="Q399" s="201">
        <v>0</v>
      </c>
      <c r="R399" s="201">
        <f>Q399*H399</f>
        <v>0</v>
      </c>
      <c r="S399" s="201">
        <v>0.035</v>
      </c>
      <c r="T399" s="202">
        <f>S399*H399</f>
        <v>7.071750000000001</v>
      </c>
      <c r="AR399" s="24" t="s">
        <v>187</v>
      </c>
      <c r="AT399" s="24" t="s">
        <v>182</v>
      </c>
      <c r="AU399" s="24" t="s">
        <v>81</v>
      </c>
      <c r="AY399" s="24" t="s">
        <v>180</v>
      </c>
      <c r="BE399" s="203">
        <f>IF(N399="základní",J399,0)</f>
        <v>0</v>
      </c>
      <c r="BF399" s="203">
        <f>IF(N399="snížená",J399,0)</f>
        <v>0</v>
      </c>
      <c r="BG399" s="203">
        <f>IF(N399="zákl. přenesená",J399,0)</f>
        <v>0</v>
      </c>
      <c r="BH399" s="203">
        <f>IF(N399="sníž. přenesená",J399,0)</f>
        <v>0</v>
      </c>
      <c r="BI399" s="203">
        <f>IF(N399="nulová",J399,0)</f>
        <v>0</v>
      </c>
      <c r="BJ399" s="24" t="s">
        <v>79</v>
      </c>
      <c r="BK399" s="203">
        <f>ROUND(I399*H399,2)</f>
        <v>0</v>
      </c>
      <c r="BL399" s="24" t="s">
        <v>187</v>
      </c>
      <c r="BM399" s="24" t="s">
        <v>659</v>
      </c>
    </row>
    <row r="400" spans="2:51" s="11" customFormat="1" ht="13.5">
      <c r="B400" s="204"/>
      <c r="C400" s="205"/>
      <c r="D400" s="206" t="s">
        <v>189</v>
      </c>
      <c r="E400" s="207" t="s">
        <v>23</v>
      </c>
      <c r="F400" s="208" t="s">
        <v>660</v>
      </c>
      <c r="G400" s="205"/>
      <c r="H400" s="209">
        <v>27.2</v>
      </c>
      <c r="I400" s="210"/>
      <c r="J400" s="205"/>
      <c r="K400" s="205"/>
      <c r="L400" s="211"/>
      <c r="M400" s="212"/>
      <c r="N400" s="213"/>
      <c r="O400" s="213"/>
      <c r="P400" s="213"/>
      <c r="Q400" s="213"/>
      <c r="R400" s="213"/>
      <c r="S400" s="213"/>
      <c r="T400" s="214"/>
      <c r="AT400" s="215" t="s">
        <v>189</v>
      </c>
      <c r="AU400" s="215" t="s">
        <v>81</v>
      </c>
      <c r="AV400" s="11" t="s">
        <v>81</v>
      </c>
      <c r="AW400" s="11" t="s">
        <v>36</v>
      </c>
      <c r="AX400" s="11" t="s">
        <v>72</v>
      </c>
      <c r="AY400" s="215" t="s">
        <v>180</v>
      </c>
    </row>
    <row r="401" spans="2:51" s="11" customFormat="1" ht="13.5">
      <c r="B401" s="204"/>
      <c r="C401" s="205"/>
      <c r="D401" s="206" t="s">
        <v>189</v>
      </c>
      <c r="E401" s="207" t="s">
        <v>23</v>
      </c>
      <c r="F401" s="208" t="s">
        <v>661</v>
      </c>
      <c r="G401" s="205"/>
      <c r="H401" s="209">
        <v>117.85</v>
      </c>
      <c r="I401" s="210"/>
      <c r="J401" s="205"/>
      <c r="K401" s="205"/>
      <c r="L401" s="211"/>
      <c r="M401" s="212"/>
      <c r="N401" s="213"/>
      <c r="O401" s="213"/>
      <c r="P401" s="213"/>
      <c r="Q401" s="213"/>
      <c r="R401" s="213"/>
      <c r="S401" s="213"/>
      <c r="T401" s="214"/>
      <c r="AT401" s="215" t="s">
        <v>189</v>
      </c>
      <c r="AU401" s="215" t="s">
        <v>81</v>
      </c>
      <c r="AV401" s="11" t="s">
        <v>81</v>
      </c>
      <c r="AW401" s="11" t="s">
        <v>36</v>
      </c>
      <c r="AX401" s="11" t="s">
        <v>72</v>
      </c>
      <c r="AY401" s="215" t="s">
        <v>180</v>
      </c>
    </row>
    <row r="402" spans="2:51" s="11" customFormat="1" ht="13.5">
      <c r="B402" s="204"/>
      <c r="C402" s="205"/>
      <c r="D402" s="206" t="s">
        <v>189</v>
      </c>
      <c r="E402" s="207" t="s">
        <v>23</v>
      </c>
      <c r="F402" s="208" t="s">
        <v>662</v>
      </c>
      <c r="G402" s="205"/>
      <c r="H402" s="209">
        <v>57</v>
      </c>
      <c r="I402" s="210"/>
      <c r="J402" s="205"/>
      <c r="K402" s="205"/>
      <c r="L402" s="211"/>
      <c r="M402" s="212"/>
      <c r="N402" s="213"/>
      <c r="O402" s="213"/>
      <c r="P402" s="213"/>
      <c r="Q402" s="213"/>
      <c r="R402" s="213"/>
      <c r="S402" s="213"/>
      <c r="T402" s="214"/>
      <c r="AT402" s="215" t="s">
        <v>189</v>
      </c>
      <c r="AU402" s="215" t="s">
        <v>81</v>
      </c>
      <c r="AV402" s="11" t="s">
        <v>81</v>
      </c>
      <c r="AW402" s="11" t="s">
        <v>36</v>
      </c>
      <c r="AX402" s="11" t="s">
        <v>72</v>
      </c>
      <c r="AY402" s="215" t="s">
        <v>180</v>
      </c>
    </row>
    <row r="403" spans="2:51" s="12" customFormat="1" ht="13.5">
      <c r="B403" s="216"/>
      <c r="C403" s="217"/>
      <c r="D403" s="206" t="s">
        <v>189</v>
      </c>
      <c r="E403" s="218" t="s">
        <v>23</v>
      </c>
      <c r="F403" s="219" t="s">
        <v>199</v>
      </c>
      <c r="G403" s="217"/>
      <c r="H403" s="220">
        <v>202.05</v>
      </c>
      <c r="I403" s="221"/>
      <c r="J403" s="217"/>
      <c r="K403" s="217"/>
      <c r="L403" s="222"/>
      <c r="M403" s="223"/>
      <c r="N403" s="224"/>
      <c r="O403" s="224"/>
      <c r="P403" s="224"/>
      <c r="Q403" s="224"/>
      <c r="R403" s="224"/>
      <c r="S403" s="224"/>
      <c r="T403" s="225"/>
      <c r="AT403" s="226" t="s">
        <v>189</v>
      </c>
      <c r="AU403" s="226" t="s">
        <v>81</v>
      </c>
      <c r="AV403" s="12" t="s">
        <v>187</v>
      </c>
      <c r="AW403" s="12" t="s">
        <v>36</v>
      </c>
      <c r="AX403" s="12" t="s">
        <v>79</v>
      </c>
      <c r="AY403" s="226" t="s">
        <v>180</v>
      </c>
    </row>
    <row r="404" spans="2:65" s="1" customFormat="1" ht="16.5" customHeight="1">
      <c r="B404" s="41"/>
      <c r="C404" s="192" t="s">
        <v>663</v>
      </c>
      <c r="D404" s="192" t="s">
        <v>182</v>
      </c>
      <c r="E404" s="193" t="s">
        <v>664</v>
      </c>
      <c r="F404" s="194" t="s">
        <v>665</v>
      </c>
      <c r="G404" s="195" t="s">
        <v>221</v>
      </c>
      <c r="H404" s="196">
        <v>190.602</v>
      </c>
      <c r="I404" s="197"/>
      <c r="J404" s="198">
        <f>ROUND(I404*H404,2)</f>
        <v>0</v>
      </c>
      <c r="K404" s="194" t="s">
        <v>186</v>
      </c>
      <c r="L404" s="61"/>
      <c r="M404" s="199" t="s">
        <v>23</v>
      </c>
      <c r="N404" s="200" t="s">
        <v>43</v>
      </c>
      <c r="O404" s="42"/>
      <c r="P404" s="201">
        <f>O404*H404</f>
        <v>0</v>
      </c>
      <c r="Q404" s="201">
        <v>0</v>
      </c>
      <c r="R404" s="201">
        <f>Q404*H404</f>
        <v>0</v>
      </c>
      <c r="S404" s="201">
        <v>1.4</v>
      </c>
      <c r="T404" s="202">
        <f>S404*H404</f>
        <v>266.8428</v>
      </c>
      <c r="AR404" s="24" t="s">
        <v>187</v>
      </c>
      <c r="AT404" s="24" t="s">
        <v>182</v>
      </c>
      <c r="AU404" s="24" t="s">
        <v>81</v>
      </c>
      <c r="AY404" s="24" t="s">
        <v>180</v>
      </c>
      <c r="BE404" s="203">
        <f>IF(N404="základní",J404,0)</f>
        <v>0</v>
      </c>
      <c r="BF404" s="203">
        <f>IF(N404="snížená",J404,0)</f>
        <v>0</v>
      </c>
      <c r="BG404" s="203">
        <f>IF(N404="zákl. přenesená",J404,0)</f>
        <v>0</v>
      </c>
      <c r="BH404" s="203">
        <f>IF(N404="sníž. přenesená",J404,0)</f>
        <v>0</v>
      </c>
      <c r="BI404" s="203">
        <f>IF(N404="nulová",J404,0)</f>
        <v>0</v>
      </c>
      <c r="BJ404" s="24" t="s">
        <v>79</v>
      </c>
      <c r="BK404" s="203">
        <f>ROUND(I404*H404,2)</f>
        <v>0</v>
      </c>
      <c r="BL404" s="24" t="s">
        <v>187</v>
      </c>
      <c r="BM404" s="24" t="s">
        <v>666</v>
      </c>
    </row>
    <row r="405" spans="2:51" s="11" customFormat="1" ht="13.5">
      <c r="B405" s="204"/>
      <c r="C405" s="205"/>
      <c r="D405" s="206" t="s">
        <v>189</v>
      </c>
      <c r="E405" s="207" t="s">
        <v>23</v>
      </c>
      <c r="F405" s="208" t="s">
        <v>667</v>
      </c>
      <c r="G405" s="205"/>
      <c r="H405" s="209">
        <v>190.602</v>
      </c>
      <c r="I405" s="210"/>
      <c r="J405" s="205"/>
      <c r="K405" s="205"/>
      <c r="L405" s="211"/>
      <c r="M405" s="212"/>
      <c r="N405" s="213"/>
      <c r="O405" s="213"/>
      <c r="P405" s="213"/>
      <c r="Q405" s="213"/>
      <c r="R405" s="213"/>
      <c r="S405" s="213"/>
      <c r="T405" s="214"/>
      <c r="AT405" s="215" t="s">
        <v>189</v>
      </c>
      <c r="AU405" s="215" t="s">
        <v>81</v>
      </c>
      <c r="AV405" s="11" t="s">
        <v>81</v>
      </c>
      <c r="AW405" s="11" t="s">
        <v>36</v>
      </c>
      <c r="AX405" s="11" t="s">
        <v>79</v>
      </c>
      <c r="AY405" s="215" t="s">
        <v>180</v>
      </c>
    </row>
    <row r="406" spans="2:65" s="1" customFormat="1" ht="16.5" customHeight="1">
      <c r="B406" s="41"/>
      <c r="C406" s="192" t="s">
        <v>668</v>
      </c>
      <c r="D406" s="192" t="s">
        <v>182</v>
      </c>
      <c r="E406" s="193" t="s">
        <v>669</v>
      </c>
      <c r="F406" s="194" t="s">
        <v>670</v>
      </c>
      <c r="G406" s="195" t="s">
        <v>671</v>
      </c>
      <c r="H406" s="196">
        <v>8</v>
      </c>
      <c r="I406" s="197"/>
      <c r="J406" s="198">
        <f>ROUND(I406*H406,2)</f>
        <v>0</v>
      </c>
      <c r="K406" s="194" t="s">
        <v>186</v>
      </c>
      <c r="L406" s="61"/>
      <c r="M406" s="199" t="s">
        <v>23</v>
      </c>
      <c r="N406" s="200" t="s">
        <v>43</v>
      </c>
      <c r="O406" s="42"/>
      <c r="P406" s="201">
        <f>O406*H406</f>
        <v>0</v>
      </c>
      <c r="Q406" s="201">
        <v>0</v>
      </c>
      <c r="R406" s="201">
        <f>Q406*H406</f>
        <v>0</v>
      </c>
      <c r="S406" s="201">
        <v>0.0657</v>
      </c>
      <c r="T406" s="202">
        <f>S406*H406</f>
        <v>0.5256</v>
      </c>
      <c r="AR406" s="24" t="s">
        <v>187</v>
      </c>
      <c r="AT406" s="24" t="s">
        <v>182</v>
      </c>
      <c r="AU406" s="24" t="s">
        <v>81</v>
      </c>
      <c r="AY406" s="24" t="s">
        <v>180</v>
      </c>
      <c r="BE406" s="203">
        <f>IF(N406="základní",J406,0)</f>
        <v>0</v>
      </c>
      <c r="BF406" s="203">
        <f>IF(N406="snížená",J406,0)</f>
        <v>0</v>
      </c>
      <c r="BG406" s="203">
        <f>IF(N406="zákl. přenesená",J406,0)</f>
        <v>0</v>
      </c>
      <c r="BH406" s="203">
        <f>IF(N406="sníž. přenesená",J406,0)</f>
        <v>0</v>
      </c>
      <c r="BI406" s="203">
        <f>IF(N406="nulová",J406,0)</f>
        <v>0</v>
      </c>
      <c r="BJ406" s="24" t="s">
        <v>79</v>
      </c>
      <c r="BK406" s="203">
        <f>ROUND(I406*H406,2)</f>
        <v>0</v>
      </c>
      <c r="BL406" s="24" t="s">
        <v>187</v>
      </c>
      <c r="BM406" s="24" t="s">
        <v>672</v>
      </c>
    </row>
    <row r="407" spans="2:51" s="11" customFormat="1" ht="13.5">
      <c r="B407" s="204"/>
      <c r="C407" s="205"/>
      <c r="D407" s="206" t="s">
        <v>189</v>
      </c>
      <c r="E407" s="207" t="s">
        <v>23</v>
      </c>
      <c r="F407" s="208" t="s">
        <v>673</v>
      </c>
      <c r="G407" s="205"/>
      <c r="H407" s="209">
        <v>8</v>
      </c>
      <c r="I407" s="210"/>
      <c r="J407" s="205"/>
      <c r="K407" s="205"/>
      <c r="L407" s="211"/>
      <c r="M407" s="212"/>
      <c r="N407" s="213"/>
      <c r="O407" s="213"/>
      <c r="P407" s="213"/>
      <c r="Q407" s="213"/>
      <c r="R407" s="213"/>
      <c r="S407" s="213"/>
      <c r="T407" s="214"/>
      <c r="AT407" s="215" t="s">
        <v>189</v>
      </c>
      <c r="AU407" s="215" t="s">
        <v>81</v>
      </c>
      <c r="AV407" s="11" t="s">
        <v>81</v>
      </c>
      <c r="AW407" s="11" t="s">
        <v>36</v>
      </c>
      <c r="AX407" s="11" t="s">
        <v>79</v>
      </c>
      <c r="AY407" s="215" t="s">
        <v>180</v>
      </c>
    </row>
    <row r="408" spans="2:65" s="1" customFormat="1" ht="16.5" customHeight="1">
      <c r="B408" s="41"/>
      <c r="C408" s="192" t="s">
        <v>674</v>
      </c>
      <c r="D408" s="192" t="s">
        <v>182</v>
      </c>
      <c r="E408" s="193" t="s">
        <v>675</v>
      </c>
      <c r="F408" s="194" t="s">
        <v>676</v>
      </c>
      <c r="G408" s="195" t="s">
        <v>215</v>
      </c>
      <c r="H408" s="196">
        <v>11.5</v>
      </c>
      <c r="I408" s="197"/>
      <c r="J408" s="198">
        <f>ROUND(I408*H408,2)</f>
        <v>0</v>
      </c>
      <c r="K408" s="194" t="s">
        <v>186</v>
      </c>
      <c r="L408" s="61"/>
      <c r="M408" s="199" t="s">
        <v>23</v>
      </c>
      <c r="N408" s="200" t="s">
        <v>43</v>
      </c>
      <c r="O408" s="42"/>
      <c r="P408" s="201">
        <f>O408*H408</f>
        <v>0</v>
      </c>
      <c r="Q408" s="201">
        <v>0</v>
      </c>
      <c r="R408" s="201">
        <f>Q408*H408</f>
        <v>0</v>
      </c>
      <c r="S408" s="201">
        <v>0.00925</v>
      </c>
      <c r="T408" s="202">
        <f>S408*H408</f>
        <v>0.106375</v>
      </c>
      <c r="AR408" s="24" t="s">
        <v>187</v>
      </c>
      <c r="AT408" s="24" t="s">
        <v>182</v>
      </c>
      <c r="AU408" s="24" t="s">
        <v>81</v>
      </c>
      <c r="AY408" s="24" t="s">
        <v>180</v>
      </c>
      <c r="BE408" s="203">
        <f>IF(N408="základní",J408,0)</f>
        <v>0</v>
      </c>
      <c r="BF408" s="203">
        <f>IF(N408="snížená",J408,0)</f>
        <v>0</v>
      </c>
      <c r="BG408" s="203">
        <f>IF(N408="zákl. přenesená",J408,0)</f>
        <v>0</v>
      </c>
      <c r="BH408" s="203">
        <f>IF(N408="sníž. přenesená",J408,0)</f>
        <v>0</v>
      </c>
      <c r="BI408" s="203">
        <f>IF(N408="nulová",J408,0)</f>
        <v>0</v>
      </c>
      <c r="BJ408" s="24" t="s">
        <v>79</v>
      </c>
      <c r="BK408" s="203">
        <f>ROUND(I408*H408,2)</f>
        <v>0</v>
      </c>
      <c r="BL408" s="24" t="s">
        <v>187</v>
      </c>
      <c r="BM408" s="24" t="s">
        <v>677</v>
      </c>
    </row>
    <row r="409" spans="2:51" s="11" customFormat="1" ht="13.5">
      <c r="B409" s="204"/>
      <c r="C409" s="205"/>
      <c r="D409" s="206" t="s">
        <v>189</v>
      </c>
      <c r="E409" s="207" t="s">
        <v>23</v>
      </c>
      <c r="F409" s="208" t="s">
        <v>678</v>
      </c>
      <c r="G409" s="205"/>
      <c r="H409" s="209">
        <v>11.5</v>
      </c>
      <c r="I409" s="210"/>
      <c r="J409" s="205"/>
      <c r="K409" s="205"/>
      <c r="L409" s="211"/>
      <c r="M409" s="212"/>
      <c r="N409" s="213"/>
      <c r="O409" s="213"/>
      <c r="P409" s="213"/>
      <c r="Q409" s="213"/>
      <c r="R409" s="213"/>
      <c r="S409" s="213"/>
      <c r="T409" s="214"/>
      <c r="AT409" s="215" t="s">
        <v>189</v>
      </c>
      <c r="AU409" s="215" t="s">
        <v>81</v>
      </c>
      <c r="AV409" s="11" t="s">
        <v>81</v>
      </c>
      <c r="AW409" s="11" t="s">
        <v>36</v>
      </c>
      <c r="AX409" s="11" t="s">
        <v>79</v>
      </c>
      <c r="AY409" s="215" t="s">
        <v>180</v>
      </c>
    </row>
    <row r="410" spans="2:65" s="1" customFormat="1" ht="16.5" customHeight="1">
      <c r="B410" s="41"/>
      <c r="C410" s="192" t="s">
        <v>679</v>
      </c>
      <c r="D410" s="192" t="s">
        <v>182</v>
      </c>
      <c r="E410" s="193" t="s">
        <v>680</v>
      </c>
      <c r="F410" s="194" t="s">
        <v>681</v>
      </c>
      <c r="G410" s="195" t="s">
        <v>671</v>
      </c>
      <c r="H410" s="196">
        <v>1</v>
      </c>
      <c r="I410" s="197"/>
      <c r="J410" s="198">
        <f>ROUND(I410*H410,2)</f>
        <v>0</v>
      </c>
      <c r="K410" s="194" t="s">
        <v>186</v>
      </c>
      <c r="L410" s="61"/>
      <c r="M410" s="199" t="s">
        <v>23</v>
      </c>
      <c r="N410" s="200" t="s">
        <v>43</v>
      </c>
      <c r="O410" s="42"/>
      <c r="P410" s="201">
        <f>O410*H410</f>
        <v>0</v>
      </c>
      <c r="Q410" s="201">
        <v>0</v>
      </c>
      <c r="R410" s="201">
        <f>Q410*H410</f>
        <v>0</v>
      </c>
      <c r="S410" s="201">
        <v>0.192</v>
      </c>
      <c r="T410" s="202">
        <f>S410*H410</f>
        <v>0.192</v>
      </c>
      <c r="AR410" s="24" t="s">
        <v>187</v>
      </c>
      <c r="AT410" s="24" t="s">
        <v>182</v>
      </c>
      <c r="AU410" s="24" t="s">
        <v>81</v>
      </c>
      <c r="AY410" s="24" t="s">
        <v>180</v>
      </c>
      <c r="BE410" s="203">
        <f>IF(N410="základní",J410,0)</f>
        <v>0</v>
      </c>
      <c r="BF410" s="203">
        <f>IF(N410="snížená",J410,0)</f>
        <v>0</v>
      </c>
      <c r="BG410" s="203">
        <f>IF(N410="zákl. přenesená",J410,0)</f>
        <v>0</v>
      </c>
      <c r="BH410" s="203">
        <f>IF(N410="sníž. přenesená",J410,0)</f>
        <v>0</v>
      </c>
      <c r="BI410" s="203">
        <f>IF(N410="nulová",J410,0)</f>
        <v>0</v>
      </c>
      <c r="BJ410" s="24" t="s">
        <v>79</v>
      </c>
      <c r="BK410" s="203">
        <f>ROUND(I410*H410,2)</f>
        <v>0</v>
      </c>
      <c r="BL410" s="24" t="s">
        <v>187</v>
      </c>
      <c r="BM410" s="24" t="s">
        <v>682</v>
      </c>
    </row>
    <row r="411" spans="2:51" s="11" customFormat="1" ht="13.5">
      <c r="B411" s="204"/>
      <c r="C411" s="205"/>
      <c r="D411" s="206" t="s">
        <v>189</v>
      </c>
      <c r="E411" s="207" t="s">
        <v>23</v>
      </c>
      <c r="F411" s="208" t="s">
        <v>683</v>
      </c>
      <c r="G411" s="205"/>
      <c r="H411" s="209">
        <v>1</v>
      </c>
      <c r="I411" s="210"/>
      <c r="J411" s="205"/>
      <c r="K411" s="205"/>
      <c r="L411" s="211"/>
      <c r="M411" s="212"/>
      <c r="N411" s="213"/>
      <c r="O411" s="213"/>
      <c r="P411" s="213"/>
      <c r="Q411" s="213"/>
      <c r="R411" s="213"/>
      <c r="S411" s="213"/>
      <c r="T411" s="214"/>
      <c r="AT411" s="215" t="s">
        <v>189</v>
      </c>
      <c r="AU411" s="215" t="s">
        <v>81</v>
      </c>
      <c r="AV411" s="11" t="s">
        <v>81</v>
      </c>
      <c r="AW411" s="11" t="s">
        <v>36</v>
      </c>
      <c r="AX411" s="11" t="s">
        <v>79</v>
      </c>
      <c r="AY411" s="215" t="s">
        <v>180</v>
      </c>
    </row>
    <row r="412" spans="2:65" s="1" customFormat="1" ht="16.5" customHeight="1">
      <c r="B412" s="41"/>
      <c r="C412" s="192" t="s">
        <v>684</v>
      </c>
      <c r="D412" s="192" t="s">
        <v>182</v>
      </c>
      <c r="E412" s="193" t="s">
        <v>685</v>
      </c>
      <c r="F412" s="194" t="s">
        <v>686</v>
      </c>
      <c r="G412" s="195" t="s">
        <v>185</v>
      </c>
      <c r="H412" s="196">
        <v>19</v>
      </c>
      <c r="I412" s="197"/>
      <c r="J412" s="198">
        <f>ROUND(I412*H412,2)</f>
        <v>0</v>
      </c>
      <c r="K412" s="194" t="s">
        <v>186</v>
      </c>
      <c r="L412" s="61"/>
      <c r="M412" s="199" t="s">
        <v>23</v>
      </c>
      <c r="N412" s="200" t="s">
        <v>43</v>
      </c>
      <c r="O412" s="42"/>
      <c r="P412" s="201">
        <f>O412*H412</f>
        <v>0</v>
      </c>
      <c r="Q412" s="201">
        <v>0</v>
      </c>
      <c r="R412" s="201">
        <f>Q412*H412</f>
        <v>0</v>
      </c>
      <c r="S412" s="201">
        <v>0.076</v>
      </c>
      <c r="T412" s="202">
        <f>S412*H412</f>
        <v>1.444</v>
      </c>
      <c r="AR412" s="24" t="s">
        <v>187</v>
      </c>
      <c r="AT412" s="24" t="s">
        <v>182</v>
      </c>
      <c r="AU412" s="24" t="s">
        <v>81</v>
      </c>
      <c r="AY412" s="24" t="s">
        <v>180</v>
      </c>
      <c r="BE412" s="203">
        <f>IF(N412="základní",J412,0)</f>
        <v>0</v>
      </c>
      <c r="BF412" s="203">
        <f>IF(N412="snížená",J412,0)</f>
        <v>0</v>
      </c>
      <c r="BG412" s="203">
        <f>IF(N412="zákl. přenesená",J412,0)</f>
        <v>0</v>
      </c>
      <c r="BH412" s="203">
        <f>IF(N412="sníž. přenesená",J412,0)</f>
        <v>0</v>
      </c>
      <c r="BI412" s="203">
        <f>IF(N412="nulová",J412,0)</f>
        <v>0</v>
      </c>
      <c r="BJ412" s="24" t="s">
        <v>79</v>
      </c>
      <c r="BK412" s="203">
        <f>ROUND(I412*H412,2)</f>
        <v>0</v>
      </c>
      <c r="BL412" s="24" t="s">
        <v>187</v>
      </c>
      <c r="BM412" s="24" t="s">
        <v>687</v>
      </c>
    </row>
    <row r="413" spans="2:51" s="11" customFormat="1" ht="13.5">
      <c r="B413" s="204"/>
      <c r="C413" s="205"/>
      <c r="D413" s="206" t="s">
        <v>189</v>
      </c>
      <c r="E413" s="207" t="s">
        <v>23</v>
      </c>
      <c r="F413" s="208" t="s">
        <v>688</v>
      </c>
      <c r="G413" s="205"/>
      <c r="H413" s="209">
        <v>1.6</v>
      </c>
      <c r="I413" s="210"/>
      <c r="J413" s="205"/>
      <c r="K413" s="205"/>
      <c r="L413" s="211"/>
      <c r="M413" s="212"/>
      <c r="N413" s="213"/>
      <c r="O413" s="213"/>
      <c r="P413" s="213"/>
      <c r="Q413" s="213"/>
      <c r="R413" s="213"/>
      <c r="S413" s="213"/>
      <c r="T413" s="214"/>
      <c r="AT413" s="215" t="s">
        <v>189</v>
      </c>
      <c r="AU413" s="215" t="s">
        <v>81</v>
      </c>
      <c r="AV413" s="11" t="s">
        <v>81</v>
      </c>
      <c r="AW413" s="11" t="s">
        <v>36</v>
      </c>
      <c r="AX413" s="11" t="s">
        <v>72</v>
      </c>
      <c r="AY413" s="215" t="s">
        <v>180</v>
      </c>
    </row>
    <row r="414" spans="2:51" s="11" customFormat="1" ht="13.5">
      <c r="B414" s="204"/>
      <c r="C414" s="205"/>
      <c r="D414" s="206" t="s">
        <v>189</v>
      </c>
      <c r="E414" s="207" t="s">
        <v>23</v>
      </c>
      <c r="F414" s="208" t="s">
        <v>689</v>
      </c>
      <c r="G414" s="205"/>
      <c r="H414" s="209">
        <v>17.4</v>
      </c>
      <c r="I414" s="210"/>
      <c r="J414" s="205"/>
      <c r="K414" s="205"/>
      <c r="L414" s="211"/>
      <c r="M414" s="212"/>
      <c r="N414" s="213"/>
      <c r="O414" s="213"/>
      <c r="P414" s="213"/>
      <c r="Q414" s="213"/>
      <c r="R414" s="213"/>
      <c r="S414" s="213"/>
      <c r="T414" s="214"/>
      <c r="AT414" s="215" t="s">
        <v>189</v>
      </c>
      <c r="AU414" s="215" t="s">
        <v>81</v>
      </c>
      <c r="AV414" s="11" t="s">
        <v>81</v>
      </c>
      <c r="AW414" s="11" t="s">
        <v>36</v>
      </c>
      <c r="AX414" s="11" t="s">
        <v>72</v>
      </c>
      <c r="AY414" s="215" t="s">
        <v>180</v>
      </c>
    </row>
    <row r="415" spans="2:51" s="12" customFormat="1" ht="13.5">
      <c r="B415" s="216"/>
      <c r="C415" s="217"/>
      <c r="D415" s="206" t="s">
        <v>189</v>
      </c>
      <c r="E415" s="218" t="s">
        <v>23</v>
      </c>
      <c r="F415" s="219" t="s">
        <v>199</v>
      </c>
      <c r="G415" s="217"/>
      <c r="H415" s="220">
        <v>19</v>
      </c>
      <c r="I415" s="221"/>
      <c r="J415" s="217"/>
      <c r="K415" s="217"/>
      <c r="L415" s="222"/>
      <c r="M415" s="223"/>
      <c r="N415" s="224"/>
      <c r="O415" s="224"/>
      <c r="P415" s="224"/>
      <c r="Q415" s="224"/>
      <c r="R415" s="224"/>
      <c r="S415" s="224"/>
      <c r="T415" s="225"/>
      <c r="AT415" s="226" t="s">
        <v>189</v>
      </c>
      <c r="AU415" s="226" t="s">
        <v>81</v>
      </c>
      <c r="AV415" s="12" t="s">
        <v>187</v>
      </c>
      <c r="AW415" s="12" t="s">
        <v>36</v>
      </c>
      <c r="AX415" s="12" t="s">
        <v>79</v>
      </c>
      <c r="AY415" s="226" t="s">
        <v>180</v>
      </c>
    </row>
    <row r="416" spans="2:65" s="1" customFormat="1" ht="16.5" customHeight="1">
      <c r="B416" s="41"/>
      <c r="C416" s="192" t="s">
        <v>690</v>
      </c>
      <c r="D416" s="192" t="s">
        <v>182</v>
      </c>
      <c r="E416" s="193" t="s">
        <v>691</v>
      </c>
      <c r="F416" s="194" t="s">
        <v>692</v>
      </c>
      <c r="G416" s="195" t="s">
        <v>185</v>
      </c>
      <c r="H416" s="196">
        <v>3.2</v>
      </c>
      <c r="I416" s="197"/>
      <c r="J416" s="198">
        <f>ROUND(I416*H416,2)</f>
        <v>0</v>
      </c>
      <c r="K416" s="194" t="s">
        <v>186</v>
      </c>
      <c r="L416" s="61"/>
      <c r="M416" s="199" t="s">
        <v>23</v>
      </c>
      <c r="N416" s="200" t="s">
        <v>43</v>
      </c>
      <c r="O416" s="42"/>
      <c r="P416" s="201">
        <f>O416*H416</f>
        <v>0</v>
      </c>
      <c r="Q416" s="201">
        <v>0</v>
      </c>
      <c r="R416" s="201">
        <f>Q416*H416</f>
        <v>0</v>
      </c>
      <c r="S416" s="201">
        <v>0.063</v>
      </c>
      <c r="T416" s="202">
        <f>S416*H416</f>
        <v>0.2016</v>
      </c>
      <c r="AR416" s="24" t="s">
        <v>187</v>
      </c>
      <c r="AT416" s="24" t="s">
        <v>182</v>
      </c>
      <c r="AU416" s="24" t="s">
        <v>81</v>
      </c>
      <c r="AY416" s="24" t="s">
        <v>180</v>
      </c>
      <c r="BE416" s="203">
        <f>IF(N416="základní",J416,0)</f>
        <v>0</v>
      </c>
      <c r="BF416" s="203">
        <f>IF(N416="snížená",J416,0)</f>
        <v>0</v>
      </c>
      <c r="BG416" s="203">
        <f>IF(N416="zákl. přenesená",J416,0)</f>
        <v>0</v>
      </c>
      <c r="BH416" s="203">
        <f>IF(N416="sníž. přenesená",J416,0)</f>
        <v>0</v>
      </c>
      <c r="BI416" s="203">
        <f>IF(N416="nulová",J416,0)</f>
        <v>0</v>
      </c>
      <c r="BJ416" s="24" t="s">
        <v>79</v>
      </c>
      <c r="BK416" s="203">
        <f>ROUND(I416*H416,2)</f>
        <v>0</v>
      </c>
      <c r="BL416" s="24" t="s">
        <v>187</v>
      </c>
      <c r="BM416" s="24" t="s">
        <v>693</v>
      </c>
    </row>
    <row r="417" spans="2:51" s="11" customFormat="1" ht="13.5">
      <c r="B417" s="204"/>
      <c r="C417" s="205"/>
      <c r="D417" s="206" t="s">
        <v>189</v>
      </c>
      <c r="E417" s="207" t="s">
        <v>23</v>
      </c>
      <c r="F417" s="208" t="s">
        <v>694</v>
      </c>
      <c r="G417" s="205"/>
      <c r="H417" s="209">
        <v>3.2</v>
      </c>
      <c r="I417" s="210"/>
      <c r="J417" s="205"/>
      <c r="K417" s="205"/>
      <c r="L417" s="211"/>
      <c r="M417" s="212"/>
      <c r="N417" s="213"/>
      <c r="O417" s="213"/>
      <c r="P417" s="213"/>
      <c r="Q417" s="213"/>
      <c r="R417" s="213"/>
      <c r="S417" s="213"/>
      <c r="T417" s="214"/>
      <c r="AT417" s="215" t="s">
        <v>189</v>
      </c>
      <c r="AU417" s="215" t="s">
        <v>81</v>
      </c>
      <c r="AV417" s="11" t="s">
        <v>81</v>
      </c>
      <c r="AW417" s="11" t="s">
        <v>36</v>
      </c>
      <c r="AX417" s="11" t="s">
        <v>79</v>
      </c>
      <c r="AY417" s="215" t="s">
        <v>180</v>
      </c>
    </row>
    <row r="418" spans="2:65" s="1" customFormat="1" ht="25.5" customHeight="1">
      <c r="B418" s="41"/>
      <c r="C418" s="192" t="s">
        <v>695</v>
      </c>
      <c r="D418" s="192" t="s">
        <v>182</v>
      </c>
      <c r="E418" s="193" t="s">
        <v>696</v>
      </c>
      <c r="F418" s="194" t="s">
        <v>697</v>
      </c>
      <c r="G418" s="195" t="s">
        <v>185</v>
      </c>
      <c r="H418" s="196">
        <v>15.223</v>
      </c>
      <c r="I418" s="197"/>
      <c r="J418" s="198">
        <f>ROUND(I418*H418,2)</f>
        <v>0</v>
      </c>
      <c r="K418" s="194" t="s">
        <v>186</v>
      </c>
      <c r="L418" s="61"/>
      <c r="M418" s="199" t="s">
        <v>23</v>
      </c>
      <c r="N418" s="200" t="s">
        <v>43</v>
      </c>
      <c r="O418" s="42"/>
      <c r="P418" s="201">
        <f>O418*H418</f>
        <v>0</v>
      </c>
      <c r="Q418" s="201">
        <v>0</v>
      </c>
      <c r="R418" s="201">
        <f>Q418*H418</f>
        <v>0</v>
      </c>
      <c r="S418" s="201">
        <v>0.051</v>
      </c>
      <c r="T418" s="202">
        <f>S418*H418</f>
        <v>0.776373</v>
      </c>
      <c r="AR418" s="24" t="s">
        <v>187</v>
      </c>
      <c r="AT418" s="24" t="s">
        <v>182</v>
      </c>
      <c r="AU418" s="24" t="s">
        <v>81</v>
      </c>
      <c r="AY418" s="24" t="s">
        <v>180</v>
      </c>
      <c r="BE418" s="203">
        <f>IF(N418="základní",J418,0)</f>
        <v>0</v>
      </c>
      <c r="BF418" s="203">
        <f>IF(N418="snížená",J418,0)</f>
        <v>0</v>
      </c>
      <c r="BG418" s="203">
        <f>IF(N418="zákl. přenesená",J418,0)</f>
        <v>0</v>
      </c>
      <c r="BH418" s="203">
        <f>IF(N418="sníž. přenesená",J418,0)</f>
        <v>0</v>
      </c>
      <c r="BI418" s="203">
        <f>IF(N418="nulová",J418,0)</f>
        <v>0</v>
      </c>
      <c r="BJ418" s="24" t="s">
        <v>79</v>
      </c>
      <c r="BK418" s="203">
        <f>ROUND(I418*H418,2)</f>
        <v>0</v>
      </c>
      <c r="BL418" s="24" t="s">
        <v>187</v>
      </c>
      <c r="BM418" s="24" t="s">
        <v>698</v>
      </c>
    </row>
    <row r="419" spans="2:51" s="11" customFormat="1" ht="13.5">
      <c r="B419" s="204"/>
      <c r="C419" s="205"/>
      <c r="D419" s="206" t="s">
        <v>189</v>
      </c>
      <c r="E419" s="207" t="s">
        <v>23</v>
      </c>
      <c r="F419" s="208" t="s">
        <v>699</v>
      </c>
      <c r="G419" s="205"/>
      <c r="H419" s="209">
        <v>8.19</v>
      </c>
      <c r="I419" s="210"/>
      <c r="J419" s="205"/>
      <c r="K419" s="205"/>
      <c r="L419" s="211"/>
      <c r="M419" s="212"/>
      <c r="N419" s="213"/>
      <c r="O419" s="213"/>
      <c r="P419" s="213"/>
      <c r="Q419" s="213"/>
      <c r="R419" s="213"/>
      <c r="S419" s="213"/>
      <c r="T419" s="214"/>
      <c r="AT419" s="215" t="s">
        <v>189</v>
      </c>
      <c r="AU419" s="215" t="s">
        <v>81</v>
      </c>
      <c r="AV419" s="11" t="s">
        <v>81</v>
      </c>
      <c r="AW419" s="11" t="s">
        <v>36</v>
      </c>
      <c r="AX419" s="11" t="s">
        <v>72</v>
      </c>
      <c r="AY419" s="215" t="s">
        <v>180</v>
      </c>
    </row>
    <row r="420" spans="2:51" s="11" customFormat="1" ht="13.5">
      <c r="B420" s="204"/>
      <c r="C420" s="205"/>
      <c r="D420" s="206" t="s">
        <v>189</v>
      </c>
      <c r="E420" s="207" t="s">
        <v>23</v>
      </c>
      <c r="F420" s="208" t="s">
        <v>700</v>
      </c>
      <c r="G420" s="205"/>
      <c r="H420" s="209">
        <v>7.033</v>
      </c>
      <c r="I420" s="210"/>
      <c r="J420" s="205"/>
      <c r="K420" s="205"/>
      <c r="L420" s="211"/>
      <c r="M420" s="212"/>
      <c r="N420" s="213"/>
      <c r="O420" s="213"/>
      <c r="P420" s="213"/>
      <c r="Q420" s="213"/>
      <c r="R420" s="213"/>
      <c r="S420" s="213"/>
      <c r="T420" s="214"/>
      <c r="AT420" s="215" t="s">
        <v>189</v>
      </c>
      <c r="AU420" s="215" t="s">
        <v>81</v>
      </c>
      <c r="AV420" s="11" t="s">
        <v>81</v>
      </c>
      <c r="AW420" s="11" t="s">
        <v>36</v>
      </c>
      <c r="AX420" s="11" t="s">
        <v>72</v>
      </c>
      <c r="AY420" s="215" t="s">
        <v>180</v>
      </c>
    </row>
    <row r="421" spans="2:51" s="12" customFormat="1" ht="13.5">
      <c r="B421" s="216"/>
      <c r="C421" s="217"/>
      <c r="D421" s="206" t="s">
        <v>189</v>
      </c>
      <c r="E421" s="218" t="s">
        <v>23</v>
      </c>
      <c r="F421" s="219" t="s">
        <v>199</v>
      </c>
      <c r="G421" s="217"/>
      <c r="H421" s="220">
        <v>15.223</v>
      </c>
      <c r="I421" s="221"/>
      <c r="J421" s="217"/>
      <c r="K421" s="217"/>
      <c r="L421" s="222"/>
      <c r="M421" s="223"/>
      <c r="N421" s="224"/>
      <c r="O421" s="224"/>
      <c r="P421" s="224"/>
      <c r="Q421" s="224"/>
      <c r="R421" s="224"/>
      <c r="S421" s="224"/>
      <c r="T421" s="225"/>
      <c r="AT421" s="226" t="s">
        <v>189</v>
      </c>
      <c r="AU421" s="226" t="s">
        <v>81</v>
      </c>
      <c r="AV421" s="12" t="s">
        <v>187</v>
      </c>
      <c r="AW421" s="12" t="s">
        <v>36</v>
      </c>
      <c r="AX421" s="12" t="s">
        <v>79</v>
      </c>
      <c r="AY421" s="226" t="s">
        <v>180</v>
      </c>
    </row>
    <row r="422" spans="2:65" s="1" customFormat="1" ht="25.5" customHeight="1">
      <c r="B422" s="41"/>
      <c r="C422" s="192" t="s">
        <v>701</v>
      </c>
      <c r="D422" s="192" t="s">
        <v>182</v>
      </c>
      <c r="E422" s="193" t="s">
        <v>702</v>
      </c>
      <c r="F422" s="194" t="s">
        <v>703</v>
      </c>
      <c r="G422" s="195" t="s">
        <v>671</v>
      </c>
      <c r="H422" s="196">
        <v>5</v>
      </c>
      <c r="I422" s="197"/>
      <c r="J422" s="198">
        <f>ROUND(I422*H422,2)</f>
        <v>0</v>
      </c>
      <c r="K422" s="194" t="s">
        <v>186</v>
      </c>
      <c r="L422" s="61"/>
      <c r="M422" s="199" t="s">
        <v>23</v>
      </c>
      <c r="N422" s="200" t="s">
        <v>43</v>
      </c>
      <c r="O422" s="42"/>
      <c r="P422" s="201">
        <f>O422*H422</f>
        <v>0</v>
      </c>
      <c r="Q422" s="201">
        <v>0</v>
      </c>
      <c r="R422" s="201">
        <f>Q422*H422</f>
        <v>0</v>
      </c>
      <c r="S422" s="201">
        <v>0.03</v>
      </c>
      <c r="T422" s="202">
        <f>S422*H422</f>
        <v>0.15</v>
      </c>
      <c r="AR422" s="24" t="s">
        <v>187</v>
      </c>
      <c r="AT422" s="24" t="s">
        <v>182</v>
      </c>
      <c r="AU422" s="24" t="s">
        <v>81</v>
      </c>
      <c r="AY422" s="24" t="s">
        <v>180</v>
      </c>
      <c r="BE422" s="203">
        <f>IF(N422="základní",J422,0)</f>
        <v>0</v>
      </c>
      <c r="BF422" s="203">
        <f>IF(N422="snížená",J422,0)</f>
        <v>0</v>
      </c>
      <c r="BG422" s="203">
        <f>IF(N422="zákl. přenesená",J422,0)</f>
        <v>0</v>
      </c>
      <c r="BH422" s="203">
        <f>IF(N422="sníž. přenesená",J422,0)</f>
        <v>0</v>
      </c>
      <c r="BI422" s="203">
        <f>IF(N422="nulová",J422,0)</f>
        <v>0</v>
      </c>
      <c r="BJ422" s="24" t="s">
        <v>79</v>
      </c>
      <c r="BK422" s="203">
        <f>ROUND(I422*H422,2)</f>
        <v>0</v>
      </c>
      <c r="BL422" s="24" t="s">
        <v>187</v>
      </c>
      <c r="BM422" s="24" t="s">
        <v>704</v>
      </c>
    </row>
    <row r="423" spans="2:51" s="11" customFormat="1" ht="13.5">
      <c r="B423" s="204"/>
      <c r="C423" s="205"/>
      <c r="D423" s="206" t="s">
        <v>189</v>
      </c>
      <c r="E423" s="207" t="s">
        <v>23</v>
      </c>
      <c r="F423" s="208" t="s">
        <v>705</v>
      </c>
      <c r="G423" s="205"/>
      <c r="H423" s="209">
        <v>5</v>
      </c>
      <c r="I423" s="210"/>
      <c r="J423" s="205"/>
      <c r="K423" s="205"/>
      <c r="L423" s="211"/>
      <c r="M423" s="212"/>
      <c r="N423" s="213"/>
      <c r="O423" s="213"/>
      <c r="P423" s="213"/>
      <c r="Q423" s="213"/>
      <c r="R423" s="213"/>
      <c r="S423" s="213"/>
      <c r="T423" s="214"/>
      <c r="AT423" s="215" t="s">
        <v>189</v>
      </c>
      <c r="AU423" s="215" t="s">
        <v>81</v>
      </c>
      <c r="AV423" s="11" t="s">
        <v>81</v>
      </c>
      <c r="AW423" s="11" t="s">
        <v>36</v>
      </c>
      <c r="AX423" s="11" t="s">
        <v>79</v>
      </c>
      <c r="AY423" s="215" t="s">
        <v>180</v>
      </c>
    </row>
    <row r="424" spans="2:65" s="1" customFormat="1" ht="25.5" customHeight="1">
      <c r="B424" s="41"/>
      <c r="C424" s="192" t="s">
        <v>706</v>
      </c>
      <c r="D424" s="192" t="s">
        <v>182</v>
      </c>
      <c r="E424" s="193" t="s">
        <v>707</v>
      </c>
      <c r="F424" s="194" t="s">
        <v>708</v>
      </c>
      <c r="G424" s="195" t="s">
        <v>671</v>
      </c>
      <c r="H424" s="196">
        <v>2</v>
      </c>
      <c r="I424" s="197"/>
      <c r="J424" s="198">
        <f>ROUND(I424*H424,2)</f>
        <v>0</v>
      </c>
      <c r="K424" s="194" t="s">
        <v>186</v>
      </c>
      <c r="L424" s="61"/>
      <c r="M424" s="199" t="s">
        <v>23</v>
      </c>
      <c r="N424" s="200" t="s">
        <v>43</v>
      </c>
      <c r="O424" s="42"/>
      <c r="P424" s="201">
        <f>O424*H424</f>
        <v>0</v>
      </c>
      <c r="Q424" s="201">
        <v>0</v>
      </c>
      <c r="R424" s="201">
        <f>Q424*H424</f>
        <v>0</v>
      </c>
      <c r="S424" s="201">
        <v>0.089</v>
      </c>
      <c r="T424" s="202">
        <f>S424*H424</f>
        <v>0.178</v>
      </c>
      <c r="AR424" s="24" t="s">
        <v>187</v>
      </c>
      <c r="AT424" s="24" t="s">
        <v>182</v>
      </c>
      <c r="AU424" s="24" t="s">
        <v>81</v>
      </c>
      <c r="AY424" s="24" t="s">
        <v>180</v>
      </c>
      <c r="BE424" s="203">
        <f>IF(N424="základní",J424,0)</f>
        <v>0</v>
      </c>
      <c r="BF424" s="203">
        <f>IF(N424="snížená",J424,0)</f>
        <v>0</v>
      </c>
      <c r="BG424" s="203">
        <f>IF(N424="zákl. přenesená",J424,0)</f>
        <v>0</v>
      </c>
      <c r="BH424" s="203">
        <f>IF(N424="sníž. přenesená",J424,0)</f>
        <v>0</v>
      </c>
      <c r="BI424" s="203">
        <f>IF(N424="nulová",J424,0)</f>
        <v>0</v>
      </c>
      <c r="BJ424" s="24" t="s">
        <v>79</v>
      </c>
      <c r="BK424" s="203">
        <f>ROUND(I424*H424,2)</f>
        <v>0</v>
      </c>
      <c r="BL424" s="24" t="s">
        <v>187</v>
      </c>
      <c r="BM424" s="24" t="s">
        <v>709</v>
      </c>
    </row>
    <row r="425" spans="2:51" s="11" customFormat="1" ht="13.5">
      <c r="B425" s="204"/>
      <c r="C425" s="205"/>
      <c r="D425" s="206" t="s">
        <v>189</v>
      </c>
      <c r="E425" s="207" t="s">
        <v>23</v>
      </c>
      <c r="F425" s="208" t="s">
        <v>710</v>
      </c>
      <c r="G425" s="205"/>
      <c r="H425" s="209">
        <v>2</v>
      </c>
      <c r="I425" s="210"/>
      <c r="J425" s="205"/>
      <c r="K425" s="205"/>
      <c r="L425" s="211"/>
      <c r="M425" s="212"/>
      <c r="N425" s="213"/>
      <c r="O425" s="213"/>
      <c r="P425" s="213"/>
      <c r="Q425" s="213"/>
      <c r="R425" s="213"/>
      <c r="S425" s="213"/>
      <c r="T425" s="214"/>
      <c r="AT425" s="215" t="s">
        <v>189</v>
      </c>
      <c r="AU425" s="215" t="s">
        <v>81</v>
      </c>
      <c r="AV425" s="11" t="s">
        <v>81</v>
      </c>
      <c r="AW425" s="11" t="s">
        <v>36</v>
      </c>
      <c r="AX425" s="11" t="s">
        <v>79</v>
      </c>
      <c r="AY425" s="215" t="s">
        <v>180</v>
      </c>
    </row>
    <row r="426" spans="2:65" s="1" customFormat="1" ht="16.5" customHeight="1">
      <c r="B426" s="41"/>
      <c r="C426" s="192" t="s">
        <v>711</v>
      </c>
      <c r="D426" s="192" t="s">
        <v>182</v>
      </c>
      <c r="E426" s="193" t="s">
        <v>712</v>
      </c>
      <c r="F426" s="194" t="s">
        <v>713</v>
      </c>
      <c r="G426" s="195" t="s">
        <v>221</v>
      </c>
      <c r="H426" s="196">
        <v>4.223</v>
      </c>
      <c r="I426" s="197"/>
      <c r="J426" s="198">
        <f>ROUND(I426*H426,2)</f>
        <v>0</v>
      </c>
      <c r="K426" s="194" t="s">
        <v>186</v>
      </c>
      <c r="L426" s="61"/>
      <c r="M426" s="199" t="s">
        <v>23</v>
      </c>
      <c r="N426" s="200" t="s">
        <v>43</v>
      </c>
      <c r="O426" s="42"/>
      <c r="P426" s="201">
        <f>O426*H426</f>
        <v>0</v>
      </c>
      <c r="Q426" s="201">
        <v>0</v>
      </c>
      <c r="R426" s="201">
        <f>Q426*H426</f>
        <v>0</v>
      </c>
      <c r="S426" s="201">
        <v>2.2</v>
      </c>
      <c r="T426" s="202">
        <f>S426*H426</f>
        <v>9.290600000000001</v>
      </c>
      <c r="AR426" s="24" t="s">
        <v>187</v>
      </c>
      <c r="AT426" s="24" t="s">
        <v>182</v>
      </c>
      <c r="AU426" s="24" t="s">
        <v>81</v>
      </c>
      <c r="AY426" s="24" t="s">
        <v>180</v>
      </c>
      <c r="BE426" s="203">
        <f>IF(N426="základní",J426,0)</f>
        <v>0</v>
      </c>
      <c r="BF426" s="203">
        <f>IF(N426="snížená",J426,0)</f>
        <v>0</v>
      </c>
      <c r="BG426" s="203">
        <f>IF(N426="zákl. přenesená",J426,0)</f>
        <v>0</v>
      </c>
      <c r="BH426" s="203">
        <f>IF(N426="sníž. přenesená",J426,0)</f>
        <v>0</v>
      </c>
      <c r="BI426" s="203">
        <f>IF(N426="nulová",J426,0)</f>
        <v>0</v>
      </c>
      <c r="BJ426" s="24" t="s">
        <v>79</v>
      </c>
      <c r="BK426" s="203">
        <f>ROUND(I426*H426,2)</f>
        <v>0</v>
      </c>
      <c r="BL426" s="24" t="s">
        <v>187</v>
      </c>
      <c r="BM426" s="24" t="s">
        <v>714</v>
      </c>
    </row>
    <row r="427" spans="2:51" s="11" customFormat="1" ht="40.5">
      <c r="B427" s="204"/>
      <c r="C427" s="205"/>
      <c r="D427" s="206" t="s">
        <v>189</v>
      </c>
      <c r="E427" s="207" t="s">
        <v>23</v>
      </c>
      <c r="F427" s="208" t="s">
        <v>715</v>
      </c>
      <c r="G427" s="205"/>
      <c r="H427" s="209">
        <v>3.548</v>
      </c>
      <c r="I427" s="210"/>
      <c r="J427" s="205"/>
      <c r="K427" s="205"/>
      <c r="L427" s="211"/>
      <c r="M427" s="212"/>
      <c r="N427" s="213"/>
      <c r="O427" s="213"/>
      <c r="P427" s="213"/>
      <c r="Q427" s="213"/>
      <c r="R427" s="213"/>
      <c r="S427" s="213"/>
      <c r="T427" s="214"/>
      <c r="AT427" s="215" t="s">
        <v>189</v>
      </c>
      <c r="AU427" s="215" t="s">
        <v>81</v>
      </c>
      <c r="AV427" s="11" t="s">
        <v>81</v>
      </c>
      <c r="AW427" s="11" t="s">
        <v>36</v>
      </c>
      <c r="AX427" s="11" t="s">
        <v>72</v>
      </c>
      <c r="AY427" s="215" t="s">
        <v>180</v>
      </c>
    </row>
    <row r="428" spans="2:51" s="11" customFormat="1" ht="13.5">
      <c r="B428" s="204"/>
      <c r="C428" s="205"/>
      <c r="D428" s="206" t="s">
        <v>189</v>
      </c>
      <c r="E428" s="207" t="s">
        <v>23</v>
      </c>
      <c r="F428" s="208" t="s">
        <v>716</v>
      </c>
      <c r="G428" s="205"/>
      <c r="H428" s="209">
        <v>0.675</v>
      </c>
      <c r="I428" s="210"/>
      <c r="J428" s="205"/>
      <c r="K428" s="205"/>
      <c r="L428" s="211"/>
      <c r="M428" s="212"/>
      <c r="N428" s="213"/>
      <c r="O428" s="213"/>
      <c r="P428" s="213"/>
      <c r="Q428" s="213"/>
      <c r="R428" s="213"/>
      <c r="S428" s="213"/>
      <c r="T428" s="214"/>
      <c r="AT428" s="215" t="s">
        <v>189</v>
      </c>
      <c r="AU428" s="215" t="s">
        <v>81</v>
      </c>
      <c r="AV428" s="11" t="s">
        <v>81</v>
      </c>
      <c r="AW428" s="11" t="s">
        <v>36</v>
      </c>
      <c r="AX428" s="11" t="s">
        <v>72</v>
      </c>
      <c r="AY428" s="215" t="s">
        <v>180</v>
      </c>
    </row>
    <row r="429" spans="2:51" s="12" customFormat="1" ht="13.5">
      <c r="B429" s="216"/>
      <c r="C429" s="217"/>
      <c r="D429" s="206" t="s">
        <v>189</v>
      </c>
      <c r="E429" s="218" t="s">
        <v>23</v>
      </c>
      <c r="F429" s="219" t="s">
        <v>199</v>
      </c>
      <c r="G429" s="217"/>
      <c r="H429" s="220">
        <v>4.223</v>
      </c>
      <c r="I429" s="221"/>
      <c r="J429" s="217"/>
      <c r="K429" s="217"/>
      <c r="L429" s="222"/>
      <c r="M429" s="223"/>
      <c r="N429" s="224"/>
      <c r="O429" s="224"/>
      <c r="P429" s="224"/>
      <c r="Q429" s="224"/>
      <c r="R429" s="224"/>
      <c r="S429" s="224"/>
      <c r="T429" s="225"/>
      <c r="AT429" s="226" t="s">
        <v>189</v>
      </c>
      <c r="AU429" s="226" t="s">
        <v>81</v>
      </c>
      <c r="AV429" s="12" t="s">
        <v>187</v>
      </c>
      <c r="AW429" s="12" t="s">
        <v>36</v>
      </c>
      <c r="AX429" s="12" t="s">
        <v>79</v>
      </c>
      <c r="AY429" s="226" t="s">
        <v>180</v>
      </c>
    </row>
    <row r="430" spans="2:65" s="1" customFormat="1" ht="16.5" customHeight="1">
      <c r="B430" s="41"/>
      <c r="C430" s="192" t="s">
        <v>717</v>
      </c>
      <c r="D430" s="192" t="s">
        <v>182</v>
      </c>
      <c r="E430" s="193" t="s">
        <v>718</v>
      </c>
      <c r="F430" s="194" t="s">
        <v>719</v>
      </c>
      <c r="G430" s="195" t="s">
        <v>221</v>
      </c>
      <c r="H430" s="196">
        <v>2.341</v>
      </c>
      <c r="I430" s="197"/>
      <c r="J430" s="198">
        <f>ROUND(I430*H430,2)</f>
        <v>0</v>
      </c>
      <c r="K430" s="194" t="s">
        <v>186</v>
      </c>
      <c r="L430" s="61"/>
      <c r="M430" s="199" t="s">
        <v>23</v>
      </c>
      <c r="N430" s="200" t="s">
        <v>43</v>
      </c>
      <c r="O430" s="42"/>
      <c r="P430" s="201">
        <f>O430*H430</f>
        <v>0</v>
      </c>
      <c r="Q430" s="201">
        <v>0</v>
      </c>
      <c r="R430" s="201">
        <f>Q430*H430</f>
        <v>0</v>
      </c>
      <c r="S430" s="201">
        <v>2.2</v>
      </c>
      <c r="T430" s="202">
        <f>S430*H430</f>
        <v>5.150200000000001</v>
      </c>
      <c r="AR430" s="24" t="s">
        <v>187</v>
      </c>
      <c r="AT430" s="24" t="s">
        <v>182</v>
      </c>
      <c r="AU430" s="24" t="s">
        <v>81</v>
      </c>
      <c r="AY430" s="24" t="s">
        <v>180</v>
      </c>
      <c r="BE430" s="203">
        <f>IF(N430="základní",J430,0)</f>
        <v>0</v>
      </c>
      <c r="BF430" s="203">
        <f>IF(N430="snížená",J430,0)</f>
        <v>0</v>
      </c>
      <c r="BG430" s="203">
        <f>IF(N430="zákl. přenesená",J430,0)</f>
        <v>0</v>
      </c>
      <c r="BH430" s="203">
        <f>IF(N430="sníž. přenesená",J430,0)</f>
        <v>0</v>
      </c>
      <c r="BI430" s="203">
        <f>IF(N430="nulová",J430,0)</f>
        <v>0</v>
      </c>
      <c r="BJ430" s="24" t="s">
        <v>79</v>
      </c>
      <c r="BK430" s="203">
        <f>ROUND(I430*H430,2)</f>
        <v>0</v>
      </c>
      <c r="BL430" s="24" t="s">
        <v>187</v>
      </c>
      <c r="BM430" s="24" t="s">
        <v>720</v>
      </c>
    </row>
    <row r="431" spans="2:51" s="11" customFormat="1" ht="13.5">
      <c r="B431" s="204"/>
      <c r="C431" s="205"/>
      <c r="D431" s="206" t="s">
        <v>189</v>
      </c>
      <c r="E431" s="207" t="s">
        <v>23</v>
      </c>
      <c r="F431" s="208" t="s">
        <v>721</v>
      </c>
      <c r="G431" s="205"/>
      <c r="H431" s="209">
        <v>2.059</v>
      </c>
      <c r="I431" s="210"/>
      <c r="J431" s="205"/>
      <c r="K431" s="205"/>
      <c r="L431" s="211"/>
      <c r="M431" s="212"/>
      <c r="N431" s="213"/>
      <c r="O431" s="213"/>
      <c r="P431" s="213"/>
      <c r="Q431" s="213"/>
      <c r="R431" s="213"/>
      <c r="S431" s="213"/>
      <c r="T431" s="214"/>
      <c r="AT431" s="215" t="s">
        <v>189</v>
      </c>
      <c r="AU431" s="215" t="s">
        <v>81</v>
      </c>
      <c r="AV431" s="11" t="s">
        <v>81</v>
      </c>
      <c r="AW431" s="11" t="s">
        <v>36</v>
      </c>
      <c r="AX431" s="11" t="s">
        <v>72</v>
      </c>
      <c r="AY431" s="215" t="s">
        <v>180</v>
      </c>
    </row>
    <row r="432" spans="2:51" s="11" customFormat="1" ht="13.5">
      <c r="B432" s="204"/>
      <c r="C432" s="205"/>
      <c r="D432" s="206" t="s">
        <v>189</v>
      </c>
      <c r="E432" s="207" t="s">
        <v>23</v>
      </c>
      <c r="F432" s="208" t="s">
        <v>722</v>
      </c>
      <c r="G432" s="205"/>
      <c r="H432" s="209">
        <v>0.282</v>
      </c>
      <c r="I432" s="210"/>
      <c r="J432" s="205"/>
      <c r="K432" s="205"/>
      <c r="L432" s="211"/>
      <c r="M432" s="212"/>
      <c r="N432" s="213"/>
      <c r="O432" s="213"/>
      <c r="P432" s="213"/>
      <c r="Q432" s="213"/>
      <c r="R432" s="213"/>
      <c r="S432" s="213"/>
      <c r="T432" s="214"/>
      <c r="AT432" s="215" t="s">
        <v>189</v>
      </c>
      <c r="AU432" s="215" t="s">
        <v>81</v>
      </c>
      <c r="AV432" s="11" t="s">
        <v>81</v>
      </c>
      <c r="AW432" s="11" t="s">
        <v>36</v>
      </c>
      <c r="AX432" s="11" t="s">
        <v>72</v>
      </c>
      <c r="AY432" s="215" t="s">
        <v>180</v>
      </c>
    </row>
    <row r="433" spans="2:51" s="12" customFormat="1" ht="13.5">
      <c r="B433" s="216"/>
      <c r="C433" s="217"/>
      <c r="D433" s="206" t="s">
        <v>189</v>
      </c>
      <c r="E433" s="218" t="s">
        <v>23</v>
      </c>
      <c r="F433" s="219" t="s">
        <v>199</v>
      </c>
      <c r="G433" s="217"/>
      <c r="H433" s="220">
        <v>2.341</v>
      </c>
      <c r="I433" s="221"/>
      <c r="J433" s="217"/>
      <c r="K433" s="217"/>
      <c r="L433" s="222"/>
      <c r="M433" s="223"/>
      <c r="N433" s="224"/>
      <c r="O433" s="224"/>
      <c r="P433" s="224"/>
      <c r="Q433" s="224"/>
      <c r="R433" s="224"/>
      <c r="S433" s="224"/>
      <c r="T433" s="225"/>
      <c r="AT433" s="226" t="s">
        <v>189</v>
      </c>
      <c r="AU433" s="226" t="s">
        <v>81</v>
      </c>
      <c r="AV433" s="12" t="s">
        <v>187</v>
      </c>
      <c r="AW433" s="12" t="s">
        <v>36</v>
      </c>
      <c r="AX433" s="12" t="s">
        <v>79</v>
      </c>
      <c r="AY433" s="226" t="s">
        <v>180</v>
      </c>
    </row>
    <row r="434" spans="2:65" s="1" customFormat="1" ht="25.5" customHeight="1">
      <c r="B434" s="41"/>
      <c r="C434" s="192" t="s">
        <v>723</v>
      </c>
      <c r="D434" s="192" t="s">
        <v>182</v>
      </c>
      <c r="E434" s="193" t="s">
        <v>724</v>
      </c>
      <c r="F434" s="194" t="s">
        <v>725</v>
      </c>
      <c r="G434" s="195" t="s">
        <v>185</v>
      </c>
      <c r="H434" s="196">
        <v>221.75</v>
      </c>
      <c r="I434" s="197"/>
      <c r="J434" s="198">
        <f>ROUND(I434*H434,2)</f>
        <v>0</v>
      </c>
      <c r="K434" s="194" t="s">
        <v>186</v>
      </c>
      <c r="L434" s="61"/>
      <c r="M434" s="199" t="s">
        <v>23</v>
      </c>
      <c r="N434" s="200" t="s">
        <v>43</v>
      </c>
      <c r="O434" s="42"/>
      <c r="P434" s="201">
        <f>O434*H434</f>
        <v>0</v>
      </c>
      <c r="Q434" s="201">
        <v>0</v>
      </c>
      <c r="R434" s="201">
        <f>Q434*H434</f>
        <v>0</v>
      </c>
      <c r="S434" s="201">
        <v>0.01</v>
      </c>
      <c r="T434" s="202">
        <f>S434*H434</f>
        <v>2.2175000000000002</v>
      </c>
      <c r="AR434" s="24" t="s">
        <v>187</v>
      </c>
      <c r="AT434" s="24" t="s">
        <v>182</v>
      </c>
      <c r="AU434" s="24" t="s">
        <v>81</v>
      </c>
      <c r="AY434" s="24" t="s">
        <v>180</v>
      </c>
      <c r="BE434" s="203">
        <f>IF(N434="základní",J434,0)</f>
        <v>0</v>
      </c>
      <c r="BF434" s="203">
        <f>IF(N434="snížená",J434,0)</f>
        <v>0</v>
      </c>
      <c r="BG434" s="203">
        <f>IF(N434="zákl. přenesená",J434,0)</f>
        <v>0</v>
      </c>
      <c r="BH434" s="203">
        <f>IF(N434="sníž. přenesená",J434,0)</f>
        <v>0</v>
      </c>
      <c r="BI434" s="203">
        <f>IF(N434="nulová",J434,0)</f>
        <v>0</v>
      </c>
      <c r="BJ434" s="24" t="s">
        <v>79</v>
      </c>
      <c r="BK434" s="203">
        <f>ROUND(I434*H434,2)</f>
        <v>0</v>
      </c>
      <c r="BL434" s="24" t="s">
        <v>187</v>
      </c>
      <c r="BM434" s="24" t="s">
        <v>726</v>
      </c>
    </row>
    <row r="435" spans="2:51" s="11" customFormat="1" ht="27">
      <c r="B435" s="204"/>
      <c r="C435" s="205"/>
      <c r="D435" s="206" t="s">
        <v>189</v>
      </c>
      <c r="E435" s="207" t="s">
        <v>23</v>
      </c>
      <c r="F435" s="208" t="s">
        <v>456</v>
      </c>
      <c r="G435" s="205"/>
      <c r="H435" s="209">
        <v>115.22</v>
      </c>
      <c r="I435" s="210"/>
      <c r="J435" s="205"/>
      <c r="K435" s="205"/>
      <c r="L435" s="211"/>
      <c r="M435" s="212"/>
      <c r="N435" s="213"/>
      <c r="O435" s="213"/>
      <c r="P435" s="213"/>
      <c r="Q435" s="213"/>
      <c r="R435" s="213"/>
      <c r="S435" s="213"/>
      <c r="T435" s="214"/>
      <c r="AT435" s="215" t="s">
        <v>189</v>
      </c>
      <c r="AU435" s="215" t="s">
        <v>81</v>
      </c>
      <c r="AV435" s="11" t="s">
        <v>81</v>
      </c>
      <c r="AW435" s="11" t="s">
        <v>36</v>
      </c>
      <c r="AX435" s="11" t="s">
        <v>72</v>
      </c>
      <c r="AY435" s="215" t="s">
        <v>180</v>
      </c>
    </row>
    <row r="436" spans="2:51" s="11" customFormat="1" ht="13.5">
      <c r="B436" s="204"/>
      <c r="C436" s="205"/>
      <c r="D436" s="206" t="s">
        <v>189</v>
      </c>
      <c r="E436" s="207" t="s">
        <v>23</v>
      </c>
      <c r="F436" s="208" t="s">
        <v>457</v>
      </c>
      <c r="G436" s="205"/>
      <c r="H436" s="209">
        <v>93.18</v>
      </c>
      <c r="I436" s="210"/>
      <c r="J436" s="205"/>
      <c r="K436" s="205"/>
      <c r="L436" s="211"/>
      <c r="M436" s="212"/>
      <c r="N436" s="213"/>
      <c r="O436" s="213"/>
      <c r="P436" s="213"/>
      <c r="Q436" s="213"/>
      <c r="R436" s="213"/>
      <c r="S436" s="213"/>
      <c r="T436" s="214"/>
      <c r="AT436" s="215" t="s">
        <v>189</v>
      </c>
      <c r="AU436" s="215" t="s">
        <v>81</v>
      </c>
      <c r="AV436" s="11" t="s">
        <v>81</v>
      </c>
      <c r="AW436" s="11" t="s">
        <v>36</v>
      </c>
      <c r="AX436" s="11" t="s">
        <v>72</v>
      </c>
      <c r="AY436" s="215" t="s">
        <v>180</v>
      </c>
    </row>
    <row r="437" spans="2:51" s="11" customFormat="1" ht="13.5">
      <c r="B437" s="204"/>
      <c r="C437" s="205"/>
      <c r="D437" s="206" t="s">
        <v>189</v>
      </c>
      <c r="E437" s="207" t="s">
        <v>23</v>
      </c>
      <c r="F437" s="208" t="s">
        <v>458</v>
      </c>
      <c r="G437" s="205"/>
      <c r="H437" s="209">
        <v>58.74</v>
      </c>
      <c r="I437" s="210"/>
      <c r="J437" s="205"/>
      <c r="K437" s="205"/>
      <c r="L437" s="211"/>
      <c r="M437" s="212"/>
      <c r="N437" s="213"/>
      <c r="O437" s="213"/>
      <c r="P437" s="213"/>
      <c r="Q437" s="213"/>
      <c r="R437" s="213"/>
      <c r="S437" s="213"/>
      <c r="T437" s="214"/>
      <c r="AT437" s="215" t="s">
        <v>189</v>
      </c>
      <c r="AU437" s="215" t="s">
        <v>81</v>
      </c>
      <c r="AV437" s="11" t="s">
        <v>81</v>
      </c>
      <c r="AW437" s="11" t="s">
        <v>36</v>
      </c>
      <c r="AX437" s="11" t="s">
        <v>72</v>
      </c>
      <c r="AY437" s="215" t="s">
        <v>180</v>
      </c>
    </row>
    <row r="438" spans="2:51" s="11" customFormat="1" ht="13.5">
      <c r="B438" s="204"/>
      <c r="C438" s="205"/>
      <c r="D438" s="206" t="s">
        <v>189</v>
      </c>
      <c r="E438" s="207" t="s">
        <v>23</v>
      </c>
      <c r="F438" s="208" t="s">
        <v>727</v>
      </c>
      <c r="G438" s="205"/>
      <c r="H438" s="209">
        <v>-45.39</v>
      </c>
      <c r="I438" s="210"/>
      <c r="J438" s="205"/>
      <c r="K438" s="205"/>
      <c r="L438" s="211"/>
      <c r="M438" s="212"/>
      <c r="N438" s="213"/>
      <c r="O438" s="213"/>
      <c r="P438" s="213"/>
      <c r="Q438" s="213"/>
      <c r="R438" s="213"/>
      <c r="S438" s="213"/>
      <c r="T438" s="214"/>
      <c r="AT438" s="215" t="s">
        <v>189</v>
      </c>
      <c r="AU438" s="215" t="s">
        <v>81</v>
      </c>
      <c r="AV438" s="11" t="s">
        <v>81</v>
      </c>
      <c r="AW438" s="11" t="s">
        <v>36</v>
      </c>
      <c r="AX438" s="11" t="s">
        <v>72</v>
      </c>
      <c r="AY438" s="215" t="s">
        <v>180</v>
      </c>
    </row>
    <row r="439" spans="2:51" s="12" customFormat="1" ht="13.5">
      <c r="B439" s="216"/>
      <c r="C439" s="217"/>
      <c r="D439" s="206" t="s">
        <v>189</v>
      </c>
      <c r="E439" s="218" t="s">
        <v>23</v>
      </c>
      <c r="F439" s="219" t="s">
        <v>199</v>
      </c>
      <c r="G439" s="217"/>
      <c r="H439" s="220">
        <v>221.75</v>
      </c>
      <c r="I439" s="221"/>
      <c r="J439" s="217"/>
      <c r="K439" s="217"/>
      <c r="L439" s="222"/>
      <c r="M439" s="223"/>
      <c r="N439" s="224"/>
      <c r="O439" s="224"/>
      <c r="P439" s="224"/>
      <c r="Q439" s="224"/>
      <c r="R439" s="224"/>
      <c r="S439" s="224"/>
      <c r="T439" s="225"/>
      <c r="AT439" s="226" t="s">
        <v>189</v>
      </c>
      <c r="AU439" s="226" t="s">
        <v>81</v>
      </c>
      <c r="AV439" s="12" t="s">
        <v>187</v>
      </c>
      <c r="AW439" s="12" t="s">
        <v>36</v>
      </c>
      <c r="AX439" s="12" t="s">
        <v>79</v>
      </c>
      <c r="AY439" s="226" t="s">
        <v>180</v>
      </c>
    </row>
    <row r="440" spans="2:65" s="1" customFormat="1" ht="25.5" customHeight="1">
      <c r="B440" s="41"/>
      <c r="C440" s="192" t="s">
        <v>728</v>
      </c>
      <c r="D440" s="192" t="s">
        <v>182</v>
      </c>
      <c r="E440" s="193" t="s">
        <v>729</v>
      </c>
      <c r="F440" s="194" t="s">
        <v>730</v>
      </c>
      <c r="G440" s="195" t="s">
        <v>185</v>
      </c>
      <c r="H440" s="196">
        <v>68.74</v>
      </c>
      <c r="I440" s="197"/>
      <c r="J440" s="198">
        <f>ROUND(I440*H440,2)</f>
        <v>0</v>
      </c>
      <c r="K440" s="194" t="s">
        <v>186</v>
      </c>
      <c r="L440" s="61"/>
      <c r="M440" s="199" t="s">
        <v>23</v>
      </c>
      <c r="N440" s="200" t="s">
        <v>43</v>
      </c>
      <c r="O440" s="42"/>
      <c r="P440" s="201">
        <f>O440*H440</f>
        <v>0</v>
      </c>
      <c r="Q440" s="201">
        <v>0</v>
      </c>
      <c r="R440" s="201">
        <f>Q440*H440</f>
        <v>0</v>
      </c>
      <c r="S440" s="201">
        <v>0.05</v>
      </c>
      <c r="T440" s="202">
        <f>S440*H440</f>
        <v>3.437</v>
      </c>
      <c r="AR440" s="24" t="s">
        <v>187</v>
      </c>
      <c r="AT440" s="24" t="s">
        <v>182</v>
      </c>
      <c r="AU440" s="24" t="s">
        <v>81</v>
      </c>
      <c r="AY440" s="24" t="s">
        <v>180</v>
      </c>
      <c r="BE440" s="203">
        <f>IF(N440="základní",J440,0)</f>
        <v>0</v>
      </c>
      <c r="BF440" s="203">
        <f>IF(N440="snížená",J440,0)</f>
        <v>0</v>
      </c>
      <c r="BG440" s="203">
        <f>IF(N440="zákl. přenesená",J440,0)</f>
        <v>0</v>
      </c>
      <c r="BH440" s="203">
        <f>IF(N440="sníž. přenesená",J440,0)</f>
        <v>0</v>
      </c>
      <c r="BI440" s="203">
        <f>IF(N440="nulová",J440,0)</f>
        <v>0</v>
      </c>
      <c r="BJ440" s="24" t="s">
        <v>79</v>
      </c>
      <c r="BK440" s="203">
        <f>ROUND(I440*H440,2)</f>
        <v>0</v>
      </c>
      <c r="BL440" s="24" t="s">
        <v>187</v>
      </c>
      <c r="BM440" s="24" t="s">
        <v>731</v>
      </c>
    </row>
    <row r="441" spans="2:51" s="11" customFormat="1" ht="13.5">
      <c r="B441" s="204"/>
      <c r="C441" s="205"/>
      <c r="D441" s="206" t="s">
        <v>189</v>
      </c>
      <c r="E441" s="207" t="s">
        <v>23</v>
      </c>
      <c r="F441" s="208" t="s">
        <v>732</v>
      </c>
      <c r="G441" s="205"/>
      <c r="H441" s="209">
        <v>68.74</v>
      </c>
      <c r="I441" s="210"/>
      <c r="J441" s="205"/>
      <c r="K441" s="205"/>
      <c r="L441" s="211"/>
      <c r="M441" s="212"/>
      <c r="N441" s="213"/>
      <c r="O441" s="213"/>
      <c r="P441" s="213"/>
      <c r="Q441" s="213"/>
      <c r="R441" s="213"/>
      <c r="S441" s="213"/>
      <c r="T441" s="214"/>
      <c r="AT441" s="215" t="s">
        <v>189</v>
      </c>
      <c r="AU441" s="215" t="s">
        <v>81</v>
      </c>
      <c r="AV441" s="11" t="s">
        <v>81</v>
      </c>
      <c r="AW441" s="11" t="s">
        <v>36</v>
      </c>
      <c r="AX441" s="11" t="s">
        <v>79</v>
      </c>
      <c r="AY441" s="215" t="s">
        <v>180</v>
      </c>
    </row>
    <row r="442" spans="2:65" s="1" customFormat="1" ht="25.5" customHeight="1">
      <c r="B442" s="41"/>
      <c r="C442" s="192" t="s">
        <v>733</v>
      </c>
      <c r="D442" s="192" t="s">
        <v>182</v>
      </c>
      <c r="E442" s="193" t="s">
        <v>734</v>
      </c>
      <c r="F442" s="194" t="s">
        <v>735</v>
      </c>
      <c r="G442" s="195" t="s">
        <v>185</v>
      </c>
      <c r="H442" s="196">
        <v>624.39</v>
      </c>
      <c r="I442" s="197"/>
      <c r="J442" s="198">
        <f>ROUND(I442*H442,2)</f>
        <v>0</v>
      </c>
      <c r="K442" s="194" t="s">
        <v>186</v>
      </c>
      <c r="L442" s="61"/>
      <c r="M442" s="199" t="s">
        <v>23</v>
      </c>
      <c r="N442" s="200" t="s">
        <v>43</v>
      </c>
      <c r="O442" s="42"/>
      <c r="P442" s="201">
        <f>O442*H442</f>
        <v>0</v>
      </c>
      <c r="Q442" s="201">
        <v>0</v>
      </c>
      <c r="R442" s="201">
        <f>Q442*H442</f>
        <v>0</v>
      </c>
      <c r="S442" s="201">
        <v>0.01</v>
      </c>
      <c r="T442" s="202">
        <f>S442*H442</f>
        <v>6.2439</v>
      </c>
      <c r="AR442" s="24" t="s">
        <v>187</v>
      </c>
      <c r="AT442" s="24" t="s">
        <v>182</v>
      </c>
      <c r="AU442" s="24" t="s">
        <v>81</v>
      </c>
      <c r="AY442" s="24" t="s">
        <v>180</v>
      </c>
      <c r="BE442" s="203">
        <f>IF(N442="základní",J442,0)</f>
        <v>0</v>
      </c>
      <c r="BF442" s="203">
        <f>IF(N442="snížená",J442,0)</f>
        <v>0</v>
      </c>
      <c r="BG442" s="203">
        <f>IF(N442="zákl. přenesená",J442,0)</f>
        <v>0</v>
      </c>
      <c r="BH442" s="203">
        <f>IF(N442="sníž. přenesená",J442,0)</f>
        <v>0</v>
      </c>
      <c r="BI442" s="203">
        <f>IF(N442="nulová",J442,0)</f>
        <v>0</v>
      </c>
      <c r="BJ442" s="24" t="s">
        <v>79</v>
      </c>
      <c r="BK442" s="203">
        <f>ROUND(I442*H442,2)</f>
        <v>0</v>
      </c>
      <c r="BL442" s="24" t="s">
        <v>187</v>
      </c>
      <c r="BM442" s="24" t="s">
        <v>736</v>
      </c>
    </row>
    <row r="443" spans="2:51" s="11" customFormat="1" ht="27">
      <c r="B443" s="204"/>
      <c r="C443" s="205"/>
      <c r="D443" s="206" t="s">
        <v>189</v>
      </c>
      <c r="E443" s="207" t="s">
        <v>23</v>
      </c>
      <c r="F443" s="208" t="s">
        <v>483</v>
      </c>
      <c r="G443" s="205"/>
      <c r="H443" s="209">
        <v>358.8</v>
      </c>
      <c r="I443" s="210"/>
      <c r="J443" s="205"/>
      <c r="K443" s="205"/>
      <c r="L443" s="211"/>
      <c r="M443" s="212"/>
      <c r="N443" s="213"/>
      <c r="O443" s="213"/>
      <c r="P443" s="213"/>
      <c r="Q443" s="213"/>
      <c r="R443" s="213"/>
      <c r="S443" s="213"/>
      <c r="T443" s="214"/>
      <c r="AT443" s="215" t="s">
        <v>189</v>
      </c>
      <c r="AU443" s="215" t="s">
        <v>81</v>
      </c>
      <c r="AV443" s="11" t="s">
        <v>81</v>
      </c>
      <c r="AW443" s="11" t="s">
        <v>36</v>
      </c>
      <c r="AX443" s="11" t="s">
        <v>72</v>
      </c>
      <c r="AY443" s="215" t="s">
        <v>180</v>
      </c>
    </row>
    <row r="444" spans="2:51" s="11" customFormat="1" ht="13.5">
      <c r="B444" s="204"/>
      <c r="C444" s="205"/>
      <c r="D444" s="206" t="s">
        <v>189</v>
      </c>
      <c r="E444" s="207" t="s">
        <v>23</v>
      </c>
      <c r="F444" s="208" t="s">
        <v>484</v>
      </c>
      <c r="G444" s="205"/>
      <c r="H444" s="209">
        <v>241.8</v>
      </c>
      <c r="I444" s="210"/>
      <c r="J444" s="205"/>
      <c r="K444" s="205"/>
      <c r="L444" s="211"/>
      <c r="M444" s="212"/>
      <c r="N444" s="213"/>
      <c r="O444" s="213"/>
      <c r="P444" s="213"/>
      <c r="Q444" s="213"/>
      <c r="R444" s="213"/>
      <c r="S444" s="213"/>
      <c r="T444" s="214"/>
      <c r="AT444" s="215" t="s">
        <v>189</v>
      </c>
      <c r="AU444" s="215" t="s">
        <v>81</v>
      </c>
      <c r="AV444" s="11" t="s">
        <v>81</v>
      </c>
      <c r="AW444" s="11" t="s">
        <v>36</v>
      </c>
      <c r="AX444" s="11" t="s">
        <v>72</v>
      </c>
      <c r="AY444" s="215" t="s">
        <v>180</v>
      </c>
    </row>
    <row r="445" spans="2:51" s="11" customFormat="1" ht="13.5">
      <c r="B445" s="204"/>
      <c r="C445" s="205"/>
      <c r="D445" s="206" t="s">
        <v>189</v>
      </c>
      <c r="E445" s="207" t="s">
        <v>23</v>
      </c>
      <c r="F445" s="208" t="s">
        <v>485</v>
      </c>
      <c r="G445" s="205"/>
      <c r="H445" s="209">
        <v>120.9</v>
      </c>
      <c r="I445" s="210"/>
      <c r="J445" s="205"/>
      <c r="K445" s="205"/>
      <c r="L445" s="211"/>
      <c r="M445" s="212"/>
      <c r="N445" s="213"/>
      <c r="O445" s="213"/>
      <c r="P445" s="213"/>
      <c r="Q445" s="213"/>
      <c r="R445" s="213"/>
      <c r="S445" s="213"/>
      <c r="T445" s="214"/>
      <c r="AT445" s="215" t="s">
        <v>189</v>
      </c>
      <c r="AU445" s="215" t="s">
        <v>81</v>
      </c>
      <c r="AV445" s="11" t="s">
        <v>81</v>
      </c>
      <c r="AW445" s="11" t="s">
        <v>36</v>
      </c>
      <c r="AX445" s="11" t="s">
        <v>72</v>
      </c>
      <c r="AY445" s="215" t="s">
        <v>180</v>
      </c>
    </row>
    <row r="446" spans="2:51" s="11" customFormat="1" ht="13.5">
      <c r="B446" s="204"/>
      <c r="C446" s="205"/>
      <c r="D446" s="206" t="s">
        <v>189</v>
      </c>
      <c r="E446" s="207" t="s">
        <v>23</v>
      </c>
      <c r="F446" s="208" t="s">
        <v>737</v>
      </c>
      <c r="G446" s="205"/>
      <c r="H446" s="209">
        <v>-97.11</v>
      </c>
      <c r="I446" s="210"/>
      <c r="J446" s="205"/>
      <c r="K446" s="205"/>
      <c r="L446" s="211"/>
      <c r="M446" s="212"/>
      <c r="N446" s="213"/>
      <c r="O446" s="213"/>
      <c r="P446" s="213"/>
      <c r="Q446" s="213"/>
      <c r="R446" s="213"/>
      <c r="S446" s="213"/>
      <c r="T446" s="214"/>
      <c r="AT446" s="215" t="s">
        <v>189</v>
      </c>
      <c r="AU446" s="215" t="s">
        <v>81</v>
      </c>
      <c r="AV446" s="11" t="s">
        <v>81</v>
      </c>
      <c r="AW446" s="11" t="s">
        <v>36</v>
      </c>
      <c r="AX446" s="11" t="s">
        <v>72</v>
      </c>
      <c r="AY446" s="215" t="s">
        <v>180</v>
      </c>
    </row>
    <row r="447" spans="2:51" s="12" customFormat="1" ht="13.5">
      <c r="B447" s="216"/>
      <c r="C447" s="217"/>
      <c r="D447" s="206" t="s">
        <v>189</v>
      </c>
      <c r="E447" s="218" t="s">
        <v>23</v>
      </c>
      <c r="F447" s="219" t="s">
        <v>199</v>
      </c>
      <c r="G447" s="217"/>
      <c r="H447" s="220">
        <v>624.39</v>
      </c>
      <c r="I447" s="221"/>
      <c r="J447" s="217"/>
      <c r="K447" s="217"/>
      <c r="L447" s="222"/>
      <c r="M447" s="223"/>
      <c r="N447" s="224"/>
      <c r="O447" s="224"/>
      <c r="P447" s="224"/>
      <c r="Q447" s="224"/>
      <c r="R447" s="224"/>
      <c r="S447" s="224"/>
      <c r="T447" s="225"/>
      <c r="AT447" s="226" t="s">
        <v>189</v>
      </c>
      <c r="AU447" s="226" t="s">
        <v>81</v>
      </c>
      <c r="AV447" s="12" t="s">
        <v>187</v>
      </c>
      <c r="AW447" s="12" t="s">
        <v>36</v>
      </c>
      <c r="AX447" s="12" t="s">
        <v>79</v>
      </c>
      <c r="AY447" s="226" t="s">
        <v>180</v>
      </c>
    </row>
    <row r="448" spans="2:65" s="1" customFormat="1" ht="25.5" customHeight="1">
      <c r="B448" s="41"/>
      <c r="C448" s="192" t="s">
        <v>738</v>
      </c>
      <c r="D448" s="192" t="s">
        <v>182</v>
      </c>
      <c r="E448" s="193" t="s">
        <v>739</v>
      </c>
      <c r="F448" s="194" t="s">
        <v>740</v>
      </c>
      <c r="G448" s="195" t="s">
        <v>185</v>
      </c>
      <c r="H448" s="196">
        <v>199.404</v>
      </c>
      <c r="I448" s="197"/>
      <c r="J448" s="198">
        <f>ROUND(I448*H448,2)</f>
        <v>0</v>
      </c>
      <c r="K448" s="194" t="s">
        <v>186</v>
      </c>
      <c r="L448" s="61"/>
      <c r="M448" s="199" t="s">
        <v>23</v>
      </c>
      <c r="N448" s="200" t="s">
        <v>43</v>
      </c>
      <c r="O448" s="42"/>
      <c r="P448" s="201">
        <f>O448*H448</f>
        <v>0</v>
      </c>
      <c r="Q448" s="201">
        <v>0</v>
      </c>
      <c r="R448" s="201">
        <f>Q448*H448</f>
        <v>0</v>
      </c>
      <c r="S448" s="201">
        <v>0.046</v>
      </c>
      <c r="T448" s="202">
        <f>S448*H448</f>
        <v>9.172584</v>
      </c>
      <c r="AR448" s="24" t="s">
        <v>187</v>
      </c>
      <c r="AT448" s="24" t="s">
        <v>182</v>
      </c>
      <c r="AU448" s="24" t="s">
        <v>81</v>
      </c>
      <c r="AY448" s="24" t="s">
        <v>180</v>
      </c>
      <c r="BE448" s="203">
        <f>IF(N448="základní",J448,0)</f>
        <v>0</v>
      </c>
      <c r="BF448" s="203">
        <f>IF(N448="snížená",J448,0)</f>
        <v>0</v>
      </c>
      <c r="BG448" s="203">
        <f>IF(N448="zákl. přenesená",J448,0)</f>
        <v>0</v>
      </c>
      <c r="BH448" s="203">
        <f>IF(N448="sníž. přenesená",J448,0)</f>
        <v>0</v>
      </c>
      <c r="BI448" s="203">
        <f>IF(N448="nulová",J448,0)</f>
        <v>0</v>
      </c>
      <c r="BJ448" s="24" t="s">
        <v>79</v>
      </c>
      <c r="BK448" s="203">
        <f>ROUND(I448*H448,2)</f>
        <v>0</v>
      </c>
      <c r="BL448" s="24" t="s">
        <v>187</v>
      </c>
      <c r="BM448" s="24" t="s">
        <v>741</v>
      </c>
    </row>
    <row r="449" spans="2:51" s="13" customFormat="1" ht="13.5">
      <c r="B449" s="227"/>
      <c r="C449" s="228"/>
      <c r="D449" s="206" t="s">
        <v>189</v>
      </c>
      <c r="E449" s="229" t="s">
        <v>23</v>
      </c>
      <c r="F449" s="230" t="s">
        <v>742</v>
      </c>
      <c r="G449" s="228"/>
      <c r="H449" s="229" t="s">
        <v>23</v>
      </c>
      <c r="I449" s="231"/>
      <c r="J449" s="228"/>
      <c r="K449" s="228"/>
      <c r="L449" s="232"/>
      <c r="M449" s="233"/>
      <c r="N449" s="234"/>
      <c r="O449" s="234"/>
      <c r="P449" s="234"/>
      <c r="Q449" s="234"/>
      <c r="R449" s="234"/>
      <c r="S449" s="234"/>
      <c r="T449" s="235"/>
      <c r="AT449" s="236" t="s">
        <v>189</v>
      </c>
      <c r="AU449" s="236" t="s">
        <v>81</v>
      </c>
      <c r="AV449" s="13" t="s">
        <v>79</v>
      </c>
      <c r="AW449" s="13" t="s">
        <v>36</v>
      </c>
      <c r="AX449" s="13" t="s">
        <v>72</v>
      </c>
      <c r="AY449" s="236" t="s">
        <v>180</v>
      </c>
    </row>
    <row r="450" spans="2:51" s="11" customFormat="1" ht="13.5">
      <c r="B450" s="204"/>
      <c r="C450" s="205"/>
      <c r="D450" s="206" t="s">
        <v>189</v>
      </c>
      <c r="E450" s="207" t="s">
        <v>23</v>
      </c>
      <c r="F450" s="208" t="s">
        <v>743</v>
      </c>
      <c r="G450" s="205"/>
      <c r="H450" s="209">
        <v>36.306</v>
      </c>
      <c r="I450" s="210"/>
      <c r="J450" s="205"/>
      <c r="K450" s="205"/>
      <c r="L450" s="211"/>
      <c r="M450" s="212"/>
      <c r="N450" s="213"/>
      <c r="O450" s="213"/>
      <c r="P450" s="213"/>
      <c r="Q450" s="213"/>
      <c r="R450" s="213"/>
      <c r="S450" s="213"/>
      <c r="T450" s="214"/>
      <c r="AT450" s="215" t="s">
        <v>189</v>
      </c>
      <c r="AU450" s="215" t="s">
        <v>81</v>
      </c>
      <c r="AV450" s="11" t="s">
        <v>81</v>
      </c>
      <c r="AW450" s="11" t="s">
        <v>36</v>
      </c>
      <c r="AX450" s="11" t="s">
        <v>72</v>
      </c>
      <c r="AY450" s="215" t="s">
        <v>180</v>
      </c>
    </row>
    <row r="451" spans="2:51" s="11" customFormat="1" ht="13.5">
      <c r="B451" s="204"/>
      <c r="C451" s="205"/>
      <c r="D451" s="206" t="s">
        <v>189</v>
      </c>
      <c r="E451" s="207" t="s">
        <v>23</v>
      </c>
      <c r="F451" s="208" t="s">
        <v>744</v>
      </c>
      <c r="G451" s="205"/>
      <c r="H451" s="209">
        <v>16.11</v>
      </c>
      <c r="I451" s="210"/>
      <c r="J451" s="205"/>
      <c r="K451" s="205"/>
      <c r="L451" s="211"/>
      <c r="M451" s="212"/>
      <c r="N451" s="213"/>
      <c r="O451" s="213"/>
      <c r="P451" s="213"/>
      <c r="Q451" s="213"/>
      <c r="R451" s="213"/>
      <c r="S451" s="213"/>
      <c r="T451" s="214"/>
      <c r="AT451" s="215" t="s">
        <v>189</v>
      </c>
      <c r="AU451" s="215" t="s">
        <v>81</v>
      </c>
      <c r="AV451" s="11" t="s">
        <v>81</v>
      </c>
      <c r="AW451" s="11" t="s">
        <v>36</v>
      </c>
      <c r="AX451" s="11" t="s">
        <v>72</v>
      </c>
      <c r="AY451" s="215" t="s">
        <v>180</v>
      </c>
    </row>
    <row r="452" spans="2:51" s="11" customFormat="1" ht="13.5">
      <c r="B452" s="204"/>
      <c r="C452" s="205"/>
      <c r="D452" s="206" t="s">
        <v>189</v>
      </c>
      <c r="E452" s="207" t="s">
        <v>23</v>
      </c>
      <c r="F452" s="208" t="s">
        <v>745</v>
      </c>
      <c r="G452" s="205"/>
      <c r="H452" s="209">
        <v>24.075</v>
      </c>
      <c r="I452" s="210"/>
      <c r="J452" s="205"/>
      <c r="K452" s="205"/>
      <c r="L452" s="211"/>
      <c r="M452" s="212"/>
      <c r="N452" s="213"/>
      <c r="O452" s="213"/>
      <c r="P452" s="213"/>
      <c r="Q452" s="213"/>
      <c r="R452" s="213"/>
      <c r="S452" s="213"/>
      <c r="T452" s="214"/>
      <c r="AT452" s="215" t="s">
        <v>189</v>
      </c>
      <c r="AU452" s="215" t="s">
        <v>81</v>
      </c>
      <c r="AV452" s="11" t="s">
        <v>81</v>
      </c>
      <c r="AW452" s="11" t="s">
        <v>36</v>
      </c>
      <c r="AX452" s="11" t="s">
        <v>72</v>
      </c>
      <c r="AY452" s="215" t="s">
        <v>180</v>
      </c>
    </row>
    <row r="453" spans="2:51" s="11" customFormat="1" ht="13.5">
      <c r="B453" s="204"/>
      <c r="C453" s="205"/>
      <c r="D453" s="206" t="s">
        <v>189</v>
      </c>
      <c r="E453" s="207" t="s">
        <v>23</v>
      </c>
      <c r="F453" s="208" t="s">
        <v>746</v>
      </c>
      <c r="G453" s="205"/>
      <c r="H453" s="209">
        <v>18.198</v>
      </c>
      <c r="I453" s="210"/>
      <c r="J453" s="205"/>
      <c r="K453" s="205"/>
      <c r="L453" s="211"/>
      <c r="M453" s="212"/>
      <c r="N453" s="213"/>
      <c r="O453" s="213"/>
      <c r="P453" s="213"/>
      <c r="Q453" s="213"/>
      <c r="R453" s="213"/>
      <c r="S453" s="213"/>
      <c r="T453" s="214"/>
      <c r="AT453" s="215" t="s">
        <v>189</v>
      </c>
      <c r="AU453" s="215" t="s">
        <v>81</v>
      </c>
      <c r="AV453" s="11" t="s">
        <v>81</v>
      </c>
      <c r="AW453" s="11" t="s">
        <v>36</v>
      </c>
      <c r="AX453" s="11" t="s">
        <v>72</v>
      </c>
      <c r="AY453" s="215" t="s">
        <v>180</v>
      </c>
    </row>
    <row r="454" spans="2:51" s="11" customFormat="1" ht="13.5">
      <c r="B454" s="204"/>
      <c r="C454" s="205"/>
      <c r="D454" s="206" t="s">
        <v>189</v>
      </c>
      <c r="E454" s="207" t="s">
        <v>23</v>
      </c>
      <c r="F454" s="208" t="s">
        <v>747</v>
      </c>
      <c r="G454" s="205"/>
      <c r="H454" s="209">
        <v>104.715</v>
      </c>
      <c r="I454" s="210"/>
      <c r="J454" s="205"/>
      <c r="K454" s="205"/>
      <c r="L454" s="211"/>
      <c r="M454" s="212"/>
      <c r="N454" s="213"/>
      <c r="O454" s="213"/>
      <c r="P454" s="213"/>
      <c r="Q454" s="213"/>
      <c r="R454" s="213"/>
      <c r="S454" s="213"/>
      <c r="T454" s="214"/>
      <c r="AT454" s="215" t="s">
        <v>189</v>
      </c>
      <c r="AU454" s="215" t="s">
        <v>81</v>
      </c>
      <c r="AV454" s="11" t="s">
        <v>81</v>
      </c>
      <c r="AW454" s="11" t="s">
        <v>36</v>
      </c>
      <c r="AX454" s="11" t="s">
        <v>72</v>
      </c>
      <c r="AY454" s="215" t="s">
        <v>180</v>
      </c>
    </row>
    <row r="455" spans="2:51" s="12" customFormat="1" ht="13.5">
      <c r="B455" s="216"/>
      <c r="C455" s="217"/>
      <c r="D455" s="206" t="s">
        <v>189</v>
      </c>
      <c r="E455" s="218" t="s">
        <v>23</v>
      </c>
      <c r="F455" s="219" t="s">
        <v>199</v>
      </c>
      <c r="G455" s="217"/>
      <c r="H455" s="220">
        <v>199.404</v>
      </c>
      <c r="I455" s="221"/>
      <c r="J455" s="217"/>
      <c r="K455" s="217"/>
      <c r="L455" s="222"/>
      <c r="M455" s="223"/>
      <c r="N455" s="224"/>
      <c r="O455" s="224"/>
      <c r="P455" s="224"/>
      <c r="Q455" s="224"/>
      <c r="R455" s="224"/>
      <c r="S455" s="224"/>
      <c r="T455" s="225"/>
      <c r="AT455" s="226" t="s">
        <v>189</v>
      </c>
      <c r="AU455" s="226" t="s">
        <v>81</v>
      </c>
      <c r="AV455" s="12" t="s">
        <v>187</v>
      </c>
      <c r="AW455" s="12" t="s">
        <v>36</v>
      </c>
      <c r="AX455" s="12" t="s">
        <v>79</v>
      </c>
      <c r="AY455" s="226" t="s">
        <v>180</v>
      </c>
    </row>
    <row r="456" spans="2:65" s="1" customFormat="1" ht="16.5" customHeight="1">
      <c r="B456" s="41"/>
      <c r="C456" s="192" t="s">
        <v>748</v>
      </c>
      <c r="D456" s="192" t="s">
        <v>182</v>
      </c>
      <c r="E456" s="193" t="s">
        <v>749</v>
      </c>
      <c r="F456" s="194" t="s">
        <v>750</v>
      </c>
      <c r="G456" s="195" t="s">
        <v>185</v>
      </c>
      <c r="H456" s="196">
        <v>20</v>
      </c>
      <c r="I456" s="197"/>
      <c r="J456" s="198">
        <f>ROUND(I456*H456,2)</f>
        <v>0</v>
      </c>
      <c r="K456" s="194" t="s">
        <v>186</v>
      </c>
      <c r="L456" s="61"/>
      <c r="M456" s="199" t="s">
        <v>23</v>
      </c>
      <c r="N456" s="200" t="s">
        <v>43</v>
      </c>
      <c r="O456" s="42"/>
      <c r="P456" s="201">
        <f>O456*H456</f>
        <v>0</v>
      </c>
      <c r="Q456" s="201">
        <v>0</v>
      </c>
      <c r="R456" s="201">
        <f>Q456*H456</f>
        <v>0</v>
      </c>
      <c r="S456" s="201">
        <v>0.05</v>
      </c>
      <c r="T456" s="202">
        <f>S456*H456</f>
        <v>1</v>
      </c>
      <c r="AR456" s="24" t="s">
        <v>187</v>
      </c>
      <c r="AT456" s="24" t="s">
        <v>182</v>
      </c>
      <c r="AU456" s="24" t="s">
        <v>81</v>
      </c>
      <c r="AY456" s="24" t="s">
        <v>180</v>
      </c>
      <c r="BE456" s="203">
        <f>IF(N456="základní",J456,0)</f>
        <v>0</v>
      </c>
      <c r="BF456" s="203">
        <f>IF(N456="snížená",J456,0)</f>
        <v>0</v>
      </c>
      <c r="BG456" s="203">
        <f>IF(N456="zákl. přenesená",J456,0)</f>
        <v>0</v>
      </c>
      <c r="BH456" s="203">
        <f>IF(N456="sníž. přenesená",J456,0)</f>
        <v>0</v>
      </c>
      <c r="BI456" s="203">
        <f>IF(N456="nulová",J456,0)</f>
        <v>0</v>
      </c>
      <c r="BJ456" s="24" t="s">
        <v>79</v>
      </c>
      <c r="BK456" s="203">
        <f>ROUND(I456*H456,2)</f>
        <v>0</v>
      </c>
      <c r="BL456" s="24" t="s">
        <v>187</v>
      </c>
      <c r="BM456" s="24" t="s">
        <v>751</v>
      </c>
    </row>
    <row r="457" spans="2:51" s="11" customFormat="1" ht="13.5">
      <c r="B457" s="204"/>
      <c r="C457" s="205"/>
      <c r="D457" s="206" t="s">
        <v>189</v>
      </c>
      <c r="E457" s="207" t="s">
        <v>23</v>
      </c>
      <c r="F457" s="208" t="s">
        <v>752</v>
      </c>
      <c r="G457" s="205"/>
      <c r="H457" s="209">
        <v>20</v>
      </c>
      <c r="I457" s="210"/>
      <c r="J457" s="205"/>
      <c r="K457" s="205"/>
      <c r="L457" s="211"/>
      <c r="M457" s="212"/>
      <c r="N457" s="213"/>
      <c r="O457" s="213"/>
      <c r="P457" s="213"/>
      <c r="Q457" s="213"/>
      <c r="R457" s="213"/>
      <c r="S457" s="213"/>
      <c r="T457" s="214"/>
      <c r="AT457" s="215" t="s">
        <v>189</v>
      </c>
      <c r="AU457" s="215" t="s">
        <v>81</v>
      </c>
      <c r="AV457" s="11" t="s">
        <v>81</v>
      </c>
      <c r="AW457" s="11" t="s">
        <v>36</v>
      </c>
      <c r="AX457" s="11" t="s">
        <v>79</v>
      </c>
      <c r="AY457" s="215" t="s">
        <v>180</v>
      </c>
    </row>
    <row r="458" spans="2:65" s="1" customFormat="1" ht="16.5" customHeight="1">
      <c r="B458" s="41"/>
      <c r="C458" s="192" t="s">
        <v>753</v>
      </c>
      <c r="D458" s="192" t="s">
        <v>182</v>
      </c>
      <c r="E458" s="193" t="s">
        <v>754</v>
      </c>
      <c r="F458" s="194" t="s">
        <v>755</v>
      </c>
      <c r="G458" s="195" t="s">
        <v>185</v>
      </c>
      <c r="H458" s="196">
        <v>99.271</v>
      </c>
      <c r="I458" s="197"/>
      <c r="J458" s="198">
        <f>ROUND(I458*H458,2)</f>
        <v>0</v>
      </c>
      <c r="K458" s="194" t="s">
        <v>186</v>
      </c>
      <c r="L458" s="61"/>
      <c r="M458" s="199" t="s">
        <v>23</v>
      </c>
      <c r="N458" s="200" t="s">
        <v>43</v>
      </c>
      <c r="O458" s="42"/>
      <c r="P458" s="201">
        <f>O458*H458</f>
        <v>0</v>
      </c>
      <c r="Q458" s="201">
        <v>0</v>
      </c>
      <c r="R458" s="201">
        <f>Q458*H458</f>
        <v>0</v>
      </c>
      <c r="S458" s="201">
        <v>0.068</v>
      </c>
      <c r="T458" s="202">
        <f>S458*H458</f>
        <v>6.750428</v>
      </c>
      <c r="AR458" s="24" t="s">
        <v>187</v>
      </c>
      <c r="AT458" s="24" t="s">
        <v>182</v>
      </c>
      <c r="AU458" s="24" t="s">
        <v>81</v>
      </c>
      <c r="AY458" s="24" t="s">
        <v>180</v>
      </c>
      <c r="BE458" s="203">
        <f>IF(N458="základní",J458,0)</f>
        <v>0</v>
      </c>
      <c r="BF458" s="203">
        <f>IF(N458="snížená",J458,0)</f>
        <v>0</v>
      </c>
      <c r="BG458" s="203">
        <f>IF(N458="zákl. přenesená",J458,0)</f>
        <v>0</v>
      </c>
      <c r="BH458" s="203">
        <f>IF(N458="sníž. přenesená",J458,0)</f>
        <v>0</v>
      </c>
      <c r="BI458" s="203">
        <f>IF(N458="nulová",J458,0)</f>
        <v>0</v>
      </c>
      <c r="BJ458" s="24" t="s">
        <v>79</v>
      </c>
      <c r="BK458" s="203">
        <f>ROUND(I458*H458,2)</f>
        <v>0</v>
      </c>
      <c r="BL458" s="24" t="s">
        <v>187</v>
      </c>
      <c r="BM458" s="24" t="s">
        <v>756</v>
      </c>
    </row>
    <row r="459" spans="2:51" s="11" customFormat="1" ht="13.5">
      <c r="B459" s="204"/>
      <c r="C459" s="205"/>
      <c r="D459" s="206" t="s">
        <v>189</v>
      </c>
      <c r="E459" s="207" t="s">
        <v>23</v>
      </c>
      <c r="F459" s="208" t="s">
        <v>757</v>
      </c>
      <c r="G459" s="205"/>
      <c r="H459" s="209">
        <v>38.157</v>
      </c>
      <c r="I459" s="210"/>
      <c r="J459" s="205"/>
      <c r="K459" s="205"/>
      <c r="L459" s="211"/>
      <c r="M459" s="212"/>
      <c r="N459" s="213"/>
      <c r="O459" s="213"/>
      <c r="P459" s="213"/>
      <c r="Q459" s="213"/>
      <c r="R459" s="213"/>
      <c r="S459" s="213"/>
      <c r="T459" s="214"/>
      <c r="AT459" s="215" t="s">
        <v>189</v>
      </c>
      <c r="AU459" s="215" t="s">
        <v>81</v>
      </c>
      <c r="AV459" s="11" t="s">
        <v>81</v>
      </c>
      <c r="AW459" s="11" t="s">
        <v>36</v>
      </c>
      <c r="AX459" s="11" t="s">
        <v>72</v>
      </c>
      <c r="AY459" s="215" t="s">
        <v>180</v>
      </c>
    </row>
    <row r="460" spans="2:51" s="11" customFormat="1" ht="13.5">
      <c r="B460" s="204"/>
      <c r="C460" s="205"/>
      <c r="D460" s="206" t="s">
        <v>189</v>
      </c>
      <c r="E460" s="207" t="s">
        <v>23</v>
      </c>
      <c r="F460" s="208" t="s">
        <v>758</v>
      </c>
      <c r="G460" s="205"/>
      <c r="H460" s="209">
        <v>15.995</v>
      </c>
      <c r="I460" s="210"/>
      <c r="J460" s="205"/>
      <c r="K460" s="205"/>
      <c r="L460" s="211"/>
      <c r="M460" s="212"/>
      <c r="N460" s="213"/>
      <c r="O460" s="213"/>
      <c r="P460" s="213"/>
      <c r="Q460" s="213"/>
      <c r="R460" s="213"/>
      <c r="S460" s="213"/>
      <c r="T460" s="214"/>
      <c r="AT460" s="215" t="s">
        <v>189</v>
      </c>
      <c r="AU460" s="215" t="s">
        <v>81</v>
      </c>
      <c r="AV460" s="11" t="s">
        <v>81</v>
      </c>
      <c r="AW460" s="11" t="s">
        <v>36</v>
      </c>
      <c r="AX460" s="11" t="s">
        <v>72</v>
      </c>
      <c r="AY460" s="215" t="s">
        <v>180</v>
      </c>
    </row>
    <row r="461" spans="2:51" s="11" customFormat="1" ht="13.5">
      <c r="B461" s="204"/>
      <c r="C461" s="205"/>
      <c r="D461" s="206" t="s">
        <v>189</v>
      </c>
      <c r="E461" s="207" t="s">
        <v>23</v>
      </c>
      <c r="F461" s="208" t="s">
        <v>759</v>
      </c>
      <c r="G461" s="205"/>
      <c r="H461" s="209">
        <v>26.688</v>
      </c>
      <c r="I461" s="210"/>
      <c r="J461" s="205"/>
      <c r="K461" s="205"/>
      <c r="L461" s="211"/>
      <c r="M461" s="212"/>
      <c r="N461" s="213"/>
      <c r="O461" s="213"/>
      <c r="P461" s="213"/>
      <c r="Q461" s="213"/>
      <c r="R461" s="213"/>
      <c r="S461" s="213"/>
      <c r="T461" s="214"/>
      <c r="AT461" s="215" t="s">
        <v>189</v>
      </c>
      <c r="AU461" s="215" t="s">
        <v>81</v>
      </c>
      <c r="AV461" s="11" t="s">
        <v>81</v>
      </c>
      <c r="AW461" s="11" t="s">
        <v>36</v>
      </c>
      <c r="AX461" s="11" t="s">
        <v>72</v>
      </c>
      <c r="AY461" s="215" t="s">
        <v>180</v>
      </c>
    </row>
    <row r="462" spans="2:51" s="11" customFormat="1" ht="13.5">
      <c r="B462" s="204"/>
      <c r="C462" s="205"/>
      <c r="D462" s="206" t="s">
        <v>189</v>
      </c>
      <c r="E462" s="207" t="s">
        <v>23</v>
      </c>
      <c r="F462" s="208" t="s">
        <v>760</v>
      </c>
      <c r="G462" s="205"/>
      <c r="H462" s="209">
        <v>18.431</v>
      </c>
      <c r="I462" s="210"/>
      <c r="J462" s="205"/>
      <c r="K462" s="205"/>
      <c r="L462" s="211"/>
      <c r="M462" s="212"/>
      <c r="N462" s="213"/>
      <c r="O462" s="213"/>
      <c r="P462" s="213"/>
      <c r="Q462" s="213"/>
      <c r="R462" s="213"/>
      <c r="S462" s="213"/>
      <c r="T462" s="214"/>
      <c r="AT462" s="215" t="s">
        <v>189</v>
      </c>
      <c r="AU462" s="215" t="s">
        <v>81</v>
      </c>
      <c r="AV462" s="11" t="s">
        <v>81</v>
      </c>
      <c r="AW462" s="11" t="s">
        <v>36</v>
      </c>
      <c r="AX462" s="11" t="s">
        <v>72</v>
      </c>
      <c r="AY462" s="215" t="s">
        <v>180</v>
      </c>
    </row>
    <row r="463" spans="2:51" s="12" customFormat="1" ht="13.5">
      <c r="B463" s="216"/>
      <c r="C463" s="217"/>
      <c r="D463" s="206" t="s">
        <v>189</v>
      </c>
      <c r="E463" s="218" t="s">
        <v>23</v>
      </c>
      <c r="F463" s="219" t="s">
        <v>199</v>
      </c>
      <c r="G463" s="217"/>
      <c r="H463" s="220">
        <v>99.271</v>
      </c>
      <c r="I463" s="221"/>
      <c r="J463" s="217"/>
      <c r="K463" s="217"/>
      <c r="L463" s="222"/>
      <c r="M463" s="223"/>
      <c r="N463" s="224"/>
      <c r="O463" s="224"/>
      <c r="P463" s="224"/>
      <c r="Q463" s="224"/>
      <c r="R463" s="224"/>
      <c r="S463" s="224"/>
      <c r="T463" s="225"/>
      <c r="AT463" s="226" t="s">
        <v>189</v>
      </c>
      <c r="AU463" s="226" t="s">
        <v>81</v>
      </c>
      <c r="AV463" s="12" t="s">
        <v>187</v>
      </c>
      <c r="AW463" s="12" t="s">
        <v>36</v>
      </c>
      <c r="AX463" s="12" t="s">
        <v>79</v>
      </c>
      <c r="AY463" s="226" t="s">
        <v>180</v>
      </c>
    </row>
    <row r="464" spans="2:65" s="1" customFormat="1" ht="16.5" customHeight="1">
      <c r="B464" s="41"/>
      <c r="C464" s="192" t="s">
        <v>761</v>
      </c>
      <c r="D464" s="192" t="s">
        <v>182</v>
      </c>
      <c r="E464" s="193" t="s">
        <v>762</v>
      </c>
      <c r="F464" s="194" t="s">
        <v>763</v>
      </c>
      <c r="G464" s="195" t="s">
        <v>671</v>
      </c>
      <c r="H464" s="196">
        <v>1</v>
      </c>
      <c r="I464" s="197"/>
      <c r="J464" s="198">
        <f>ROUND(I464*H464,2)</f>
        <v>0</v>
      </c>
      <c r="K464" s="194" t="s">
        <v>23</v>
      </c>
      <c r="L464" s="61"/>
      <c r="M464" s="199" t="s">
        <v>23</v>
      </c>
      <c r="N464" s="200" t="s">
        <v>43</v>
      </c>
      <c r="O464" s="42"/>
      <c r="P464" s="201">
        <f>O464*H464</f>
        <v>0</v>
      </c>
      <c r="Q464" s="201">
        <v>0</v>
      </c>
      <c r="R464" s="201">
        <f>Q464*H464</f>
        <v>0</v>
      </c>
      <c r="S464" s="201">
        <v>0.6</v>
      </c>
      <c r="T464" s="202">
        <f>S464*H464</f>
        <v>0.6</v>
      </c>
      <c r="AR464" s="24" t="s">
        <v>187</v>
      </c>
      <c r="AT464" s="24" t="s">
        <v>182</v>
      </c>
      <c r="AU464" s="24" t="s">
        <v>81</v>
      </c>
      <c r="AY464" s="24" t="s">
        <v>180</v>
      </c>
      <c r="BE464" s="203">
        <f>IF(N464="základní",J464,0)</f>
        <v>0</v>
      </c>
      <c r="BF464" s="203">
        <f>IF(N464="snížená",J464,0)</f>
        <v>0</v>
      </c>
      <c r="BG464" s="203">
        <f>IF(N464="zákl. přenesená",J464,0)</f>
        <v>0</v>
      </c>
      <c r="BH464" s="203">
        <f>IF(N464="sníž. přenesená",J464,0)</f>
        <v>0</v>
      </c>
      <c r="BI464" s="203">
        <f>IF(N464="nulová",J464,0)</f>
        <v>0</v>
      </c>
      <c r="BJ464" s="24" t="s">
        <v>79</v>
      </c>
      <c r="BK464" s="203">
        <f>ROUND(I464*H464,2)</f>
        <v>0</v>
      </c>
      <c r="BL464" s="24" t="s">
        <v>187</v>
      </c>
      <c r="BM464" s="24" t="s">
        <v>764</v>
      </c>
    </row>
    <row r="465" spans="2:51" s="11" customFormat="1" ht="13.5">
      <c r="B465" s="204"/>
      <c r="C465" s="205"/>
      <c r="D465" s="206" t="s">
        <v>189</v>
      </c>
      <c r="E465" s="207" t="s">
        <v>23</v>
      </c>
      <c r="F465" s="208" t="s">
        <v>683</v>
      </c>
      <c r="G465" s="205"/>
      <c r="H465" s="209">
        <v>1</v>
      </c>
      <c r="I465" s="210"/>
      <c r="J465" s="205"/>
      <c r="K465" s="205"/>
      <c r="L465" s="211"/>
      <c r="M465" s="212"/>
      <c r="N465" s="213"/>
      <c r="O465" s="213"/>
      <c r="P465" s="213"/>
      <c r="Q465" s="213"/>
      <c r="R465" s="213"/>
      <c r="S465" s="213"/>
      <c r="T465" s="214"/>
      <c r="AT465" s="215" t="s">
        <v>189</v>
      </c>
      <c r="AU465" s="215" t="s">
        <v>81</v>
      </c>
      <c r="AV465" s="11" t="s">
        <v>81</v>
      </c>
      <c r="AW465" s="11" t="s">
        <v>36</v>
      </c>
      <c r="AX465" s="11" t="s">
        <v>79</v>
      </c>
      <c r="AY465" s="215" t="s">
        <v>180</v>
      </c>
    </row>
    <row r="466" spans="2:65" s="1" customFormat="1" ht="16.5" customHeight="1">
      <c r="B466" s="41"/>
      <c r="C466" s="192" t="s">
        <v>765</v>
      </c>
      <c r="D466" s="192" t="s">
        <v>182</v>
      </c>
      <c r="E466" s="193" t="s">
        <v>766</v>
      </c>
      <c r="F466" s="194" t="s">
        <v>767</v>
      </c>
      <c r="G466" s="195" t="s">
        <v>671</v>
      </c>
      <c r="H466" s="196">
        <v>27</v>
      </c>
      <c r="I466" s="197"/>
      <c r="J466" s="198">
        <f>ROUND(I466*H466,2)</f>
        <v>0</v>
      </c>
      <c r="K466" s="194" t="s">
        <v>23</v>
      </c>
      <c r="L466" s="61"/>
      <c r="M466" s="199" t="s">
        <v>23</v>
      </c>
      <c r="N466" s="200" t="s">
        <v>43</v>
      </c>
      <c r="O466" s="42"/>
      <c r="P466" s="201">
        <f>O466*H466</f>
        <v>0</v>
      </c>
      <c r="Q466" s="201">
        <v>0</v>
      </c>
      <c r="R466" s="201">
        <f>Q466*H466</f>
        <v>0</v>
      </c>
      <c r="S466" s="201">
        <v>0.0035</v>
      </c>
      <c r="T466" s="202">
        <f>S466*H466</f>
        <v>0.0945</v>
      </c>
      <c r="AR466" s="24" t="s">
        <v>187</v>
      </c>
      <c r="AT466" s="24" t="s">
        <v>182</v>
      </c>
      <c r="AU466" s="24" t="s">
        <v>81</v>
      </c>
      <c r="AY466" s="24" t="s">
        <v>180</v>
      </c>
      <c r="BE466" s="203">
        <f>IF(N466="základní",J466,0)</f>
        <v>0</v>
      </c>
      <c r="BF466" s="203">
        <f>IF(N466="snížená",J466,0)</f>
        <v>0</v>
      </c>
      <c r="BG466" s="203">
        <f>IF(N466="zákl. přenesená",J466,0)</f>
        <v>0</v>
      </c>
      <c r="BH466" s="203">
        <f>IF(N466="sníž. přenesená",J466,0)</f>
        <v>0</v>
      </c>
      <c r="BI466" s="203">
        <f>IF(N466="nulová",J466,0)</f>
        <v>0</v>
      </c>
      <c r="BJ466" s="24" t="s">
        <v>79</v>
      </c>
      <c r="BK466" s="203">
        <f>ROUND(I466*H466,2)</f>
        <v>0</v>
      </c>
      <c r="BL466" s="24" t="s">
        <v>187</v>
      </c>
      <c r="BM466" s="24" t="s">
        <v>768</v>
      </c>
    </row>
    <row r="467" spans="2:51" s="11" customFormat="1" ht="13.5">
      <c r="B467" s="204"/>
      <c r="C467" s="205"/>
      <c r="D467" s="206" t="s">
        <v>189</v>
      </c>
      <c r="E467" s="207" t="s">
        <v>23</v>
      </c>
      <c r="F467" s="208" t="s">
        <v>769</v>
      </c>
      <c r="G467" s="205"/>
      <c r="H467" s="209">
        <v>27</v>
      </c>
      <c r="I467" s="210"/>
      <c r="J467" s="205"/>
      <c r="K467" s="205"/>
      <c r="L467" s="211"/>
      <c r="M467" s="212"/>
      <c r="N467" s="213"/>
      <c r="O467" s="213"/>
      <c r="P467" s="213"/>
      <c r="Q467" s="213"/>
      <c r="R467" s="213"/>
      <c r="S467" s="213"/>
      <c r="T467" s="214"/>
      <c r="AT467" s="215" t="s">
        <v>189</v>
      </c>
      <c r="AU467" s="215" t="s">
        <v>81</v>
      </c>
      <c r="AV467" s="11" t="s">
        <v>81</v>
      </c>
      <c r="AW467" s="11" t="s">
        <v>36</v>
      </c>
      <c r="AX467" s="11" t="s">
        <v>79</v>
      </c>
      <c r="AY467" s="215" t="s">
        <v>180</v>
      </c>
    </row>
    <row r="468" spans="2:65" s="1" customFormat="1" ht="25.5" customHeight="1">
      <c r="B468" s="41"/>
      <c r="C468" s="192" t="s">
        <v>770</v>
      </c>
      <c r="D468" s="192" t="s">
        <v>182</v>
      </c>
      <c r="E468" s="193" t="s">
        <v>771</v>
      </c>
      <c r="F468" s="194" t="s">
        <v>772</v>
      </c>
      <c r="G468" s="195" t="s">
        <v>671</v>
      </c>
      <c r="H468" s="196">
        <v>8</v>
      </c>
      <c r="I468" s="197"/>
      <c r="J468" s="198">
        <f>ROUND(I468*H468,2)</f>
        <v>0</v>
      </c>
      <c r="K468" s="194" t="s">
        <v>23</v>
      </c>
      <c r="L468" s="61"/>
      <c r="M468" s="199" t="s">
        <v>23</v>
      </c>
      <c r="N468" s="200" t="s">
        <v>43</v>
      </c>
      <c r="O468" s="42"/>
      <c r="P468" s="201">
        <f>O468*H468</f>
        <v>0</v>
      </c>
      <c r="Q468" s="201">
        <v>0</v>
      </c>
      <c r="R468" s="201">
        <f>Q468*H468</f>
        <v>0</v>
      </c>
      <c r="S468" s="201">
        <v>0.0035</v>
      </c>
      <c r="T468" s="202">
        <f>S468*H468</f>
        <v>0.028</v>
      </c>
      <c r="AR468" s="24" t="s">
        <v>187</v>
      </c>
      <c r="AT468" s="24" t="s">
        <v>182</v>
      </c>
      <c r="AU468" s="24" t="s">
        <v>81</v>
      </c>
      <c r="AY468" s="24" t="s">
        <v>180</v>
      </c>
      <c r="BE468" s="203">
        <f>IF(N468="základní",J468,0)</f>
        <v>0</v>
      </c>
      <c r="BF468" s="203">
        <f>IF(N468="snížená",J468,0)</f>
        <v>0</v>
      </c>
      <c r="BG468" s="203">
        <f>IF(N468="zákl. přenesená",J468,0)</f>
        <v>0</v>
      </c>
      <c r="BH468" s="203">
        <f>IF(N468="sníž. přenesená",J468,0)</f>
        <v>0</v>
      </c>
      <c r="BI468" s="203">
        <f>IF(N468="nulová",J468,0)</f>
        <v>0</v>
      </c>
      <c r="BJ468" s="24" t="s">
        <v>79</v>
      </c>
      <c r="BK468" s="203">
        <f>ROUND(I468*H468,2)</f>
        <v>0</v>
      </c>
      <c r="BL468" s="24" t="s">
        <v>187</v>
      </c>
      <c r="BM468" s="24" t="s">
        <v>773</v>
      </c>
    </row>
    <row r="469" spans="2:51" s="11" customFormat="1" ht="13.5">
      <c r="B469" s="204"/>
      <c r="C469" s="205"/>
      <c r="D469" s="206" t="s">
        <v>189</v>
      </c>
      <c r="E469" s="207" t="s">
        <v>23</v>
      </c>
      <c r="F469" s="208" t="s">
        <v>774</v>
      </c>
      <c r="G469" s="205"/>
      <c r="H469" s="209">
        <v>8</v>
      </c>
      <c r="I469" s="210"/>
      <c r="J469" s="205"/>
      <c r="K469" s="205"/>
      <c r="L469" s="211"/>
      <c r="M469" s="212"/>
      <c r="N469" s="213"/>
      <c r="O469" s="213"/>
      <c r="P469" s="213"/>
      <c r="Q469" s="213"/>
      <c r="R469" s="213"/>
      <c r="S469" s="213"/>
      <c r="T469" s="214"/>
      <c r="AT469" s="215" t="s">
        <v>189</v>
      </c>
      <c r="AU469" s="215" t="s">
        <v>81</v>
      </c>
      <c r="AV469" s="11" t="s">
        <v>81</v>
      </c>
      <c r="AW469" s="11" t="s">
        <v>36</v>
      </c>
      <c r="AX469" s="11" t="s">
        <v>79</v>
      </c>
      <c r="AY469" s="215" t="s">
        <v>180</v>
      </c>
    </row>
    <row r="470" spans="2:63" s="10" customFormat="1" ht="22.35" customHeight="1">
      <c r="B470" s="176"/>
      <c r="C470" s="177"/>
      <c r="D470" s="178" t="s">
        <v>71</v>
      </c>
      <c r="E470" s="190" t="s">
        <v>733</v>
      </c>
      <c r="F470" s="190" t="s">
        <v>775</v>
      </c>
      <c r="G470" s="177"/>
      <c r="H470" s="177"/>
      <c r="I470" s="180"/>
      <c r="J470" s="191">
        <f>BK470</f>
        <v>0</v>
      </c>
      <c r="K470" s="177"/>
      <c r="L470" s="182"/>
      <c r="M470" s="183"/>
      <c r="N470" s="184"/>
      <c r="O470" s="184"/>
      <c r="P470" s="185">
        <f>SUM(P471:P484)</f>
        <v>0</v>
      </c>
      <c r="Q470" s="184"/>
      <c r="R470" s="185">
        <f>SUM(R471:R484)</f>
        <v>0</v>
      </c>
      <c r="S470" s="184"/>
      <c r="T470" s="186">
        <f>SUM(T471:T484)</f>
        <v>0</v>
      </c>
      <c r="AR470" s="187" t="s">
        <v>79</v>
      </c>
      <c r="AT470" s="188" t="s">
        <v>71</v>
      </c>
      <c r="AU470" s="188" t="s">
        <v>81</v>
      </c>
      <c r="AY470" s="187" t="s">
        <v>180</v>
      </c>
      <c r="BK470" s="189">
        <f>SUM(BK471:BK484)</f>
        <v>0</v>
      </c>
    </row>
    <row r="471" spans="2:65" s="1" customFormat="1" ht="25.5" customHeight="1">
      <c r="B471" s="41"/>
      <c r="C471" s="192" t="s">
        <v>776</v>
      </c>
      <c r="D471" s="192" t="s">
        <v>182</v>
      </c>
      <c r="E471" s="193" t="s">
        <v>777</v>
      </c>
      <c r="F471" s="194" t="s">
        <v>778</v>
      </c>
      <c r="G471" s="195" t="s">
        <v>185</v>
      </c>
      <c r="H471" s="196">
        <v>1837</v>
      </c>
      <c r="I471" s="197"/>
      <c r="J471" s="198">
        <f>ROUND(I471*H471,2)</f>
        <v>0</v>
      </c>
      <c r="K471" s="194" t="s">
        <v>259</v>
      </c>
      <c r="L471" s="61"/>
      <c r="M471" s="199" t="s">
        <v>23</v>
      </c>
      <c r="N471" s="200" t="s">
        <v>43</v>
      </c>
      <c r="O471" s="42"/>
      <c r="P471" s="201">
        <f>O471*H471</f>
        <v>0</v>
      </c>
      <c r="Q471" s="201">
        <v>0</v>
      </c>
      <c r="R471" s="201">
        <f>Q471*H471</f>
        <v>0</v>
      </c>
      <c r="S471" s="201">
        <v>0</v>
      </c>
      <c r="T471" s="202">
        <f>S471*H471</f>
        <v>0</v>
      </c>
      <c r="AR471" s="24" t="s">
        <v>187</v>
      </c>
      <c r="AT471" s="24" t="s">
        <v>182</v>
      </c>
      <c r="AU471" s="24" t="s">
        <v>195</v>
      </c>
      <c r="AY471" s="24" t="s">
        <v>180</v>
      </c>
      <c r="BE471" s="203">
        <f>IF(N471="základní",J471,0)</f>
        <v>0</v>
      </c>
      <c r="BF471" s="203">
        <f>IF(N471="snížená",J471,0)</f>
        <v>0</v>
      </c>
      <c r="BG471" s="203">
        <f>IF(N471="zákl. přenesená",J471,0)</f>
        <v>0</v>
      </c>
      <c r="BH471" s="203">
        <f>IF(N471="sníž. přenesená",J471,0)</f>
        <v>0</v>
      </c>
      <c r="BI471" s="203">
        <f>IF(N471="nulová",J471,0)</f>
        <v>0</v>
      </c>
      <c r="BJ471" s="24" t="s">
        <v>79</v>
      </c>
      <c r="BK471" s="203">
        <f>ROUND(I471*H471,2)</f>
        <v>0</v>
      </c>
      <c r="BL471" s="24" t="s">
        <v>187</v>
      </c>
      <c r="BM471" s="24" t="s">
        <v>779</v>
      </c>
    </row>
    <row r="472" spans="2:51" s="11" customFormat="1" ht="13.5">
      <c r="B472" s="204"/>
      <c r="C472" s="205"/>
      <c r="D472" s="206" t="s">
        <v>189</v>
      </c>
      <c r="E472" s="207" t="s">
        <v>23</v>
      </c>
      <c r="F472" s="208" t="s">
        <v>780</v>
      </c>
      <c r="G472" s="205"/>
      <c r="H472" s="209">
        <v>1837</v>
      </c>
      <c r="I472" s="210"/>
      <c r="J472" s="205"/>
      <c r="K472" s="205"/>
      <c r="L472" s="211"/>
      <c r="M472" s="212"/>
      <c r="N472" s="213"/>
      <c r="O472" s="213"/>
      <c r="P472" s="213"/>
      <c r="Q472" s="213"/>
      <c r="R472" s="213"/>
      <c r="S472" s="213"/>
      <c r="T472" s="214"/>
      <c r="AT472" s="215" t="s">
        <v>189</v>
      </c>
      <c r="AU472" s="215" t="s">
        <v>195</v>
      </c>
      <c r="AV472" s="11" t="s">
        <v>81</v>
      </c>
      <c r="AW472" s="11" t="s">
        <v>36</v>
      </c>
      <c r="AX472" s="11" t="s">
        <v>79</v>
      </c>
      <c r="AY472" s="215" t="s">
        <v>180</v>
      </c>
    </row>
    <row r="473" spans="2:65" s="1" customFormat="1" ht="25.5" customHeight="1">
      <c r="B473" s="41"/>
      <c r="C473" s="192" t="s">
        <v>781</v>
      </c>
      <c r="D473" s="192" t="s">
        <v>182</v>
      </c>
      <c r="E473" s="193" t="s">
        <v>782</v>
      </c>
      <c r="F473" s="194" t="s">
        <v>783</v>
      </c>
      <c r="G473" s="195" t="s">
        <v>185</v>
      </c>
      <c r="H473" s="196">
        <v>165330</v>
      </c>
      <c r="I473" s="197"/>
      <c r="J473" s="198">
        <f>ROUND(I473*H473,2)</f>
        <v>0</v>
      </c>
      <c r="K473" s="194" t="s">
        <v>259</v>
      </c>
      <c r="L473" s="61"/>
      <c r="M473" s="199" t="s">
        <v>23</v>
      </c>
      <c r="N473" s="200" t="s">
        <v>43</v>
      </c>
      <c r="O473" s="42"/>
      <c r="P473" s="201">
        <f>O473*H473</f>
        <v>0</v>
      </c>
      <c r="Q473" s="201">
        <v>0</v>
      </c>
      <c r="R473" s="201">
        <f>Q473*H473</f>
        <v>0</v>
      </c>
      <c r="S473" s="201">
        <v>0</v>
      </c>
      <c r="T473" s="202">
        <f>S473*H473</f>
        <v>0</v>
      </c>
      <c r="AR473" s="24" t="s">
        <v>187</v>
      </c>
      <c r="AT473" s="24" t="s">
        <v>182</v>
      </c>
      <c r="AU473" s="24" t="s">
        <v>195</v>
      </c>
      <c r="AY473" s="24" t="s">
        <v>180</v>
      </c>
      <c r="BE473" s="203">
        <f>IF(N473="základní",J473,0)</f>
        <v>0</v>
      </c>
      <c r="BF473" s="203">
        <f>IF(N473="snížená",J473,0)</f>
        <v>0</v>
      </c>
      <c r="BG473" s="203">
        <f>IF(N473="zákl. přenesená",J473,0)</f>
        <v>0</v>
      </c>
      <c r="BH473" s="203">
        <f>IF(N473="sníž. přenesená",J473,0)</f>
        <v>0</v>
      </c>
      <c r="BI473" s="203">
        <f>IF(N473="nulová",J473,0)</f>
        <v>0</v>
      </c>
      <c r="BJ473" s="24" t="s">
        <v>79</v>
      </c>
      <c r="BK473" s="203">
        <f>ROUND(I473*H473,2)</f>
        <v>0</v>
      </c>
      <c r="BL473" s="24" t="s">
        <v>187</v>
      </c>
      <c r="BM473" s="24" t="s">
        <v>784</v>
      </c>
    </row>
    <row r="474" spans="2:51" s="11" customFormat="1" ht="13.5">
      <c r="B474" s="204"/>
      <c r="C474" s="205"/>
      <c r="D474" s="206" t="s">
        <v>189</v>
      </c>
      <c r="E474" s="207" t="s">
        <v>23</v>
      </c>
      <c r="F474" s="208" t="s">
        <v>785</v>
      </c>
      <c r="G474" s="205"/>
      <c r="H474" s="209">
        <v>165330</v>
      </c>
      <c r="I474" s="210"/>
      <c r="J474" s="205"/>
      <c r="K474" s="205"/>
      <c r="L474" s="211"/>
      <c r="M474" s="212"/>
      <c r="N474" s="213"/>
      <c r="O474" s="213"/>
      <c r="P474" s="213"/>
      <c r="Q474" s="213"/>
      <c r="R474" s="213"/>
      <c r="S474" s="213"/>
      <c r="T474" s="214"/>
      <c r="AT474" s="215" t="s">
        <v>189</v>
      </c>
      <c r="AU474" s="215" t="s">
        <v>195</v>
      </c>
      <c r="AV474" s="11" t="s">
        <v>81</v>
      </c>
      <c r="AW474" s="11" t="s">
        <v>36</v>
      </c>
      <c r="AX474" s="11" t="s">
        <v>79</v>
      </c>
      <c r="AY474" s="215" t="s">
        <v>180</v>
      </c>
    </row>
    <row r="475" spans="2:65" s="1" customFormat="1" ht="25.5" customHeight="1">
      <c r="B475" s="41"/>
      <c r="C475" s="192" t="s">
        <v>786</v>
      </c>
      <c r="D475" s="192" t="s">
        <v>182</v>
      </c>
      <c r="E475" s="193" t="s">
        <v>787</v>
      </c>
      <c r="F475" s="194" t="s">
        <v>788</v>
      </c>
      <c r="G475" s="195" t="s">
        <v>185</v>
      </c>
      <c r="H475" s="196">
        <v>1837</v>
      </c>
      <c r="I475" s="197"/>
      <c r="J475" s="198">
        <f aca="true" t="shared" si="0" ref="J475:J482">ROUND(I475*H475,2)</f>
        <v>0</v>
      </c>
      <c r="K475" s="194" t="s">
        <v>259</v>
      </c>
      <c r="L475" s="61"/>
      <c r="M475" s="199" t="s">
        <v>23</v>
      </c>
      <c r="N475" s="200" t="s">
        <v>43</v>
      </c>
      <c r="O475" s="42"/>
      <c r="P475" s="201">
        <f aca="true" t="shared" si="1" ref="P475:P482">O475*H475</f>
        <v>0</v>
      </c>
      <c r="Q475" s="201">
        <v>0</v>
      </c>
      <c r="R475" s="201">
        <f aca="true" t="shared" si="2" ref="R475:R482">Q475*H475</f>
        <v>0</v>
      </c>
      <c r="S475" s="201">
        <v>0</v>
      </c>
      <c r="T475" s="202">
        <f aca="true" t="shared" si="3" ref="T475:T482">S475*H475</f>
        <v>0</v>
      </c>
      <c r="AR475" s="24" t="s">
        <v>187</v>
      </c>
      <c r="AT475" s="24" t="s">
        <v>182</v>
      </c>
      <c r="AU475" s="24" t="s">
        <v>195</v>
      </c>
      <c r="AY475" s="24" t="s">
        <v>180</v>
      </c>
      <c r="BE475" s="203">
        <f aca="true" t="shared" si="4" ref="BE475:BE482">IF(N475="základní",J475,0)</f>
        <v>0</v>
      </c>
      <c r="BF475" s="203">
        <f aca="true" t="shared" si="5" ref="BF475:BF482">IF(N475="snížená",J475,0)</f>
        <v>0</v>
      </c>
      <c r="BG475" s="203">
        <f aca="true" t="shared" si="6" ref="BG475:BG482">IF(N475="zákl. přenesená",J475,0)</f>
        <v>0</v>
      </c>
      <c r="BH475" s="203">
        <f aca="true" t="shared" si="7" ref="BH475:BH482">IF(N475="sníž. přenesená",J475,0)</f>
        <v>0</v>
      </c>
      <c r="BI475" s="203">
        <f aca="true" t="shared" si="8" ref="BI475:BI482">IF(N475="nulová",J475,0)</f>
        <v>0</v>
      </c>
      <c r="BJ475" s="24" t="s">
        <v>79</v>
      </c>
      <c r="BK475" s="203">
        <f aca="true" t="shared" si="9" ref="BK475:BK482">ROUND(I475*H475,2)</f>
        <v>0</v>
      </c>
      <c r="BL475" s="24" t="s">
        <v>187</v>
      </c>
      <c r="BM475" s="24" t="s">
        <v>789</v>
      </c>
    </row>
    <row r="476" spans="2:65" s="1" customFormat="1" ht="16.5" customHeight="1">
      <c r="B476" s="41"/>
      <c r="C476" s="192" t="s">
        <v>790</v>
      </c>
      <c r="D476" s="192" t="s">
        <v>182</v>
      </c>
      <c r="E476" s="193" t="s">
        <v>791</v>
      </c>
      <c r="F476" s="194" t="s">
        <v>792</v>
      </c>
      <c r="G476" s="195" t="s">
        <v>185</v>
      </c>
      <c r="H476" s="196">
        <v>1837</v>
      </c>
      <c r="I476" s="197"/>
      <c r="J476" s="198">
        <f t="shared" si="0"/>
        <v>0</v>
      </c>
      <c r="K476" s="194" t="s">
        <v>259</v>
      </c>
      <c r="L476" s="61"/>
      <c r="M476" s="199" t="s">
        <v>23</v>
      </c>
      <c r="N476" s="200" t="s">
        <v>43</v>
      </c>
      <c r="O476" s="42"/>
      <c r="P476" s="201">
        <f t="shared" si="1"/>
        <v>0</v>
      </c>
      <c r="Q476" s="201">
        <v>0</v>
      </c>
      <c r="R476" s="201">
        <f t="shared" si="2"/>
        <v>0</v>
      </c>
      <c r="S476" s="201">
        <v>0</v>
      </c>
      <c r="T476" s="202">
        <f t="shared" si="3"/>
        <v>0</v>
      </c>
      <c r="AR476" s="24" t="s">
        <v>187</v>
      </c>
      <c r="AT476" s="24" t="s">
        <v>182</v>
      </c>
      <c r="AU476" s="24" t="s">
        <v>195</v>
      </c>
      <c r="AY476" s="24" t="s">
        <v>180</v>
      </c>
      <c r="BE476" s="203">
        <f t="shared" si="4"/>
        <v>0</v>
      </c>
      <c r="BF476" s="203">
        <f t="shared" si="5"/>
        <v>0</v>
      </c>
      <c r="BG476" s="203">
        <f t="shared" si="6"/>
        <v>0</v>
      </c>
      <c r="BH476" s="203">
        <f t="shared" si="7"/>
        <v>0</v>
      </c>
      <c r="BI476" s="203">
        <f t="shared" si="8"/>
        <v>0</v>
      </c>
      <c r="BJ476" s="24" t="s">
        <v>79</v>
      </c>
      <c r="BK476" s="203">
        <f t="shared" si="9"/>
        <v>0</v>
      </c>
      <c r="BL476" s="24" t="s">
        <v>187</v>
      </c>
      <c r="BM476" s="24" t="s">
        <v>793</v>
      </c>
    </row>
    <row r="477" spans="2:65" s="1" customFormat="1" ht="16.5" customHeight="1">
      <c r="B477" s="41"/>
      <c r="C477" s="192" t="s">
        <v>794</v>
      </c>
      <c r="D477" s="192" t="s">
        <v>182</v>
      </c>
      <c r="E477" s="193" t="s">
        <v>795</v>
      </c>
      <c r="F477" s="194" t="s">
        <v>796</v>
      </c>
      <c r="G477" s="195" t="s">
        <v>185</v>
      </c>
      <c r="H477" s="196">
        <v>165330</v>
      </c>
      <c r="I477" s="197"/>
      <c r="J477" s="198">
        <f t="shared" si="0"/>
        <v>0</v>
      </c>
      <c r="K477" s="194" t="s">
        <v>259</v>
      </c>
      <c r="L477" s="61"/>
      <c r="M477" s="199" t="s">
        <v>23</v>
      </c>
      <c r="N477" s="200" t="s">
        <v>43</v>
      </c>
      <c r="O477" s="42"/>
      <c r="P477" s="201">
        <f t="shared" si="1"/>
        <v>0</v>
      </c>
      <c r="Q477" s="201">
        <v>0</v>
      </c>
      <c r="R477" s="201">
        <f t="shared" si="2"/>
        <v>0</v>
      </c>
      <c r="S477" s="201">
        <v>0</v>
      </c>
      <c r="T477" s="202">
        <f t="shared" si="3"/>
        <v>0</v>
      </c>
      <c r="AR477" s="24" t="s">
        <v>187</v>
      </c>
      <c r="AT477" s="24" t="s">
        <v>182</v>
      </c>
      <c r="AU477" s="24" t="s">
        <v>195</v>
      </c>
      <c r="AY477" s="24" t="s">
        <v>180</v>
      </c>
      <c r="BE477" s="203">
        <f t="shared" si="4"/>
        <v>0</v>
      </c>
      <c r="BF477" s="203">
        <f t="shared" si="5"/>
        <v>0</v>
      </c>
      <c r="BG477" s="203">
        <f t="shared" si="6"/>
        <v>0</v>
      </c>
      <c r="BH477" s="203">
        <f t="shared" si="7"/>
        <v>0</v>
      </c>
      <c r="BI477" s="203">
        <f t="shared" si="8"/>
        <v>0</v>
      </c>
      <c r="BJ477" s="24" t="s">
        <v>79</v>
      </c>
      <c r="BK477" s="203">
        <f t="shared" si="9"/>
        <v>0</v>
      </c>
      <c r="BL477" s="24" t="s">
        <v>187</v>
      </c>
      <c r="BM477" s="24" t="s">
        <v>797</v>
      </c>
    </row>
    <row r="478" spans="2:65" s="1" customFormat="1" ht="16.5" customHeight="1">
      <c r="B478" s="41"/>
      <c r="C478" s="192" t="s">
        <v>798</v>
      </c>
      <c r="D478" s="192" t="s">
        <v>182</v>
      </c>
      <c r="E478" s="193" t="s">
        <v>799</v>
      </c>
      <c r="F478" s="194" t="s">
        <v>800</v>
      </c>
      <c r="G478" s="195" t="s">
        <v>185</v>
      </c>
      <c r="H478" s="196">
        <v>1837</v>
      </c>
      <c r="I478" s="197"/>
      <c r="J478" s="198">
        <f t="shared" si="0"/>
        <v>0</v>
      </c>
      <c r="K478" s="194" t="s">
        <v>259</v>
      </c>
      <c r="L478" s="61"/>
      <c r="M478" s="199" t="s">
        <v>23</v>
      </c>
      <c r="N478" s="200" t="s">
        <v>43</v>
      </c>
      <c r="O478" s="42"/>
      <c r="P478" s="201">
        <f t="shared" si="1"/>
        <v>0</v>
      </c>
      <c r="Q478" s="201">
        <v>0</v>
      </c>
      <c r="R478" s="201">
        <f t="shared" si="2"/>
        <v>0</v>
      </c>
      <c r="S478" s="201">
        <v>0</v>
      </c>
      <c r="T478" s="202">
        <f t="shared" si="3"/>
        <v>0</v>
      </c>
      <c r="AR478" s="24" t="s">
        <v>187</v>
      </c>
      <c r="AT478" s="24" t="s">
        <v>182</v>
      </c>
      <c r="AU478" s="24" t="s">
        <v>195</v>
      </c>
      <c r="AY478" s="24" t="s">
        <v>180</v>
      </c>
      <c r="BE478" s="203">
        <f t="shared" si="4"/>
        <v>0</v>
      </c>
      <c r="BF478" s="203">
        <f t="shared" si="5"/>
        <v>0</v>
      </c>
      <c r="BG478" s="203">
        <f t="shared" si="6"/>
        <v>0</v>
      </c>
      <c r="BH478" s="203">
        <f t="shared" si="7"/>
        <v>0</v>
      </c>
      <c r="BI478" s="203">
        <f t="shared" si="8"/>
        <v>0</v>
      </c>
      <c r="BJ478" s="24" t="s">
        <v>79</v>
      </c>
      <c r="BK478" s="203">
        <f t="shared" si="9"/>
        <v>0</v>
      </c>
      <c r="BL478" s="24" t="s">
        <v>187</v>
      </c>
      <c r="BM478" s="24" t="s">
        <v>801</v>
      </c>
    </row>
    <row r="479" spans="2:65" s="1" customFormat="1" ht="16.5" customHeight="1">
      <c r="B479" s="41"/>
      <c r="C479" s="192" t="s">
        <v>802</v>
      </c>
      <c r="D479" s="192" t="s">
        <v>182</v>
      </c>
      <c r="E479" s="193" t="s">
        <v>803</v>
      </c>
      <c r="F479" s="194" t="s">
        <v>804</v>
      </c>
      <c r="G479" s="195" t="s">
        <v>215</v>
      </c>
      <c r="H479" s="196">
        <v>6</v>
      </c>
      <c r="I479" s="197"/>
      <c r="J479" s="198">
        <f t="shared" si="0"/>
        <v>0</v>
      </c>
      <c r="K479" s="194" t="s">
        <v>259</v>
      </c>
      <c r="L479" s="61"/>
      <c r="M479" s="199" t="s">
        <v>23</v>
      </c>
      <c r="N479" s="200" t="s">
        <v>43</v>
      </c>
      <c r="O479" s="42"/>
      <c r="P479" s="201">
        <f t="shared" si="1"/>
        <v>0</v>
      </c>
      <c r="Q479" s="201">
        <v>0</v>
      </c>
      <c r="R479" s="201">
        <f t="shared" si="2"/>
        <v>0</v>
      </c>
      <c r="S479" s="201">
        <v>0</v>
      </c>
      <c r="T479" s="202">
        <f t="shared" si="3"/>
        <v>0</v>
      </c>
      <c r="AR479" s="24" t="s">
        <v>187</v>
      </c>
      <c r="AT479" s="24" t="s">
        <v>182</v>
      </c>
      <c r="AU479" s="24" t="s">
        <v>195</v>
      </c>
      <c r="AY479" s="24" t="s">
        <v>180</v>
      </c>
      <c r="BE479" s="203">
        <f t="shared" si="4"/>
        <v>0</v>
      </c>
      <c r="BF479" s="203">
        <f t="shared" si="5"/>
        <v>0</v>
      </c>
      <c r="BG479" s="203">
        <f t="shared" si="6"/>
        <v>0</v>
      </c>
      <c r="BH479" s="203">
        <f t="shared" si="7"/>
        <v>0</v>
      </c>
      <c r="BI479" s="203">
        <f t="shared" si="8"/>
        <v>0</v>
      </c>
      <c r="BJ479" s="24" t="s">
        <v>79</v>
      </c>
      <c r="BK479" s="203">
        <f t="shared" si="9"/>
        <v>0</v>
      </c>
      <c r="BL479" s="24" t="s">
        <v>187</v>
      </c>
      <c r="BM479" s="24" t="s">
        <v>805</v>
      </c>
    </row>
    <row r="480" spans="2:65" s="1" customFormat="1" ht="16.5" customHeight="1">
      <c r="B480" s="41"/>
      <c r="C480" s="192" t="s">
        <v>806</v>
      </c>
      <c r="D480" s="192" t="s">
        <v>182</v>
      </c>
      <c r="E480" s="193" t="s">
        <v>807</v>
      </c>
      <c r="F480" s="194" t="s">
        <v>808</v>
      </c>
      <c r="G480" s="195" t="s">
        <v>215</v>
      </c>
      <c r="H480" s="196">
        <v>360</v>
      </c>
      <c r="I480" s="197"/>
      <c r="J480" s="198">
        <f t="shared" si="0"/>
        <v>0</v>
      </c>
      <c r="K480" s="194" t="s">
        <v>259</v>
      </c>
      <c r="L480" s="61"/>
      <c r="M480" s="199" t="s">
        <v>23</v>
      </c>
      <c r="N480" s="200" t="s">
        <v>43</v>
      </c>
      <c r="O480" s="42"/>
      <c r="P480" s="201">
        <f t="shared" si="1"/>
        <v>0</v>
      </c>
      <c r="Q480" s="201">
        <v>0</v>
      </c>
      <c r="R480" s="201">
        <f t="shared" si="2"/>
        <v>0</v>
      </c>
      <c r="S480" s="201">
        <v>0</v>
      </c>
      <c r="T480" s="202">
        <f t="shared" si="3"/>
        <v>0</v>
      </c>
      <c r="AR480" s="24" t="s">
        <v>187</v>
      </c>
      <c r="AT480" s="24" t="s">
        <v>182</v>
      </c>
      <c r="AU480" s="24" t="s">
        <v>195</v>
      </c>
      <c r="AY480" s="24" t="s">
        <v>180</v>
      </c>
      <c r="BE480" s="203">
        <f t="shared" si="4"/>
        <v>0</v>
      </c>
      <c r="BF480" s="203">
        <f t="shared" si="5"/>
        <v>0</v>
      </c>
      <c r="BG480" s="203">
        <f t="shared" si="6"/>
        <v>0</v>
      </c>
      <c r="BH480" s="203">
        <f t="shared" si="7"/>
        <v>0</v>
      </c>
      <c r="BI480" s="203">
        <f t="shared" si="8"/>
        <v>0</v>
      </c>
      <c r="BJ480" s="24" t="s">
        <v>79</v>
      </c>
      <c r="BK480" s="203">
        <f t="shared" si="9"/>
        <v>0</v>
      </c>
      <c r="BL480" s="24" t="s">
        <v>187</v>
      </c>
      <c r="BM480" s="24" t="s">
        <v>809</v>
      </c>
    </row>
    <row r="481" spans="2:65" s="1" customFormat="1" ht="16.5" customHeight="1">
      <c r="B481" s="41"/>
      <c r="C481" s="192" t="s">
        <v>810</v>
      </c>
      <c r="D481" s="192" t="s">
        <v>182</v>
      </c>
      <c r="E481" s="193" t="s">
        <v>811</v>
      </c>
      <c r="F481" s="194" t="s">
        <v>812</v>
      </c>
      <c r="G481" s="195" t="s">
        <v>215</v>
      </c>
      <c r="H481" s="196">
        <v>6</v>
      </c>
      <c r="I481" s="197"/>
      <c r="J481" s="198">
        <f t="shared" si="0"/>
        <v>0</v>
      </c>
      <c r="K481" s="194" t="s">
        <v>259</v>
      </c>
      <c r="L481" s="61"/>
      <c r="M481" s="199" t="s">
        <v>23</v>
      </c>
      <c r="N481" s="200" t="s">
        <v>43</v>
      </c>
      <c r="O481" s="42"/>
      <c r="P481" s="201">
        <f t="shared" si="1"/>
        <v>0</v>
      </c>
      <c r="Q481" s="201">
        <v>0</v>
      </c>
      <c r="R481" s="201">
        <f t="shared" si="2"/>
        <v>0</v>
      </c>
      <c r="S481" s="201">
        <v>0</v>
      </c>
      <c r="T481" s="202">
        <f t="shared" si="3"/>
        <v>0</v>
      </c>
      <c r="AR481" s="24" t="s">
        <v>187</v>
      </c>
      <c r="AT481" s="24" t="s">
        <v>182</v>
      </c>
      <c r="AU481" s="24" t="s">
        <v>195</v>
      </c>
      <c r="AY481" s="24" t="s">
        <v>180</v>
      </c>
      <c r="BE481" s="203">
        <f t="shared" si="4"/>
        <v>0</v>
      </c>
      <c r="BF481" s="203">
        <f t="shared" si="5"/>
        <v>0</v>
      </c>
      <c r="BG481" s="203">
        <f t="shared" si="6"/>
        <v>0</v>
      </c>
      <c r="BH481" s="203">
        <f t="shared" si="7"/>
        <v>0</v>
      </c>
      <c r="BI481" s="203">
        <f t="shared" si="8"/>
        <v>0</v>
      </c>
      <c r="BJ481" s="24" t="s">
        <v>79</v>
      </c>
      <c r="BK481" s="203">
        <f t="shared" si="9"/>
        <v>0</v>
      </c>
      <c r="BL481" s="24" t="s">
        <v>187</v>
      </c>
      <c r="BM481" s="24" t="s">
        <v>813</v>
      </c>
    </row>
    <row r="482" spans="2:65" s="1" customFormat="1" ht="38.25" customHeight="1">
      <c r="B482" s="41"/>
      <c r="C482" s="192" t="s">
        <v>814</v>
      </c>
      <c r="D482" s="192" t="s">
        <v>182</v>
      </c>
      <c r="E482" s="193" t="s">
        <v>815</v>
      </c>
      <c r="F482" s="194" t="s">
        <v>816</v>
      </c>
      <c r="G482" s="195" t="s">
        <v>185</v>
      </c>
      <c r="H482" s="196">
        <v>37.5</v>
      </c>
      <c r="I482" s="197"/>
      <c r="J482" s="198">
        <f t="shared" si="0"/>
        <v>0</v>
      </c>
      <c r="K482" s="194" t="s">
        <v>23</v>
      </c>
      <c r="L482" s="61"/>
      <c r="M482" s="199" t="s">
        <v>23</v>
      </c>
      <c r="N482" s="200" t="s">
        <v>43</v>
      </c>
      <c r="O482" s="42"/>
      <c r="P482" s="201">
        <f t="shared" si="1"/>
        <v>0</v>
      </c>
      <c r="Q482" s="201">
        <v>0</v>
      </c>
      <c r="R482" s="201">
        <f t="shared" si="2"/>
        <v>0</v>
      </c>
      <c r="S482" s="201">
        <v>0</v>
      </c>
      <c r="T482" s="202">
        <f t="shared" si="3"/>
        <v>0</v>
      </c>
      <c r="AR482" s="24" t="s">
        <v>187</v>
      </c>
      <c r="AT482" s="24" t="s">
        <v>182</v>
      </c>
      <c r="AU482" s="24" t="s">
        <v>195</v>
      </c>
      <c r="AY482" s="24" t="s">
        <v>180</v>
      </c>
      <c r="BE482" s="203">
        <f t="shared" si="4"/>
        <v>0</v>
      </c>
      <c r="BF482" s="203">
        <f t="shared" si="5"/>
        <v>0</v>
      </c>
      <c r="BG482" s="203">
        <f t="shared" si="6"/>
        <v>0</v>
      </c>
      <c r="BH482" s="203">
        <f t="shared" si="7"/>
        <v>0</v>
      </c>
      <c r="BI482" s="203">
        <f t="shared" si="8"/>
        <v>0</v>
      </c>
      <c r="BJ482" s="24" t="s">
        <v>79</v>
      </c>
      <c r="BK482" s="203">
        <f t="shared" si="9"/>
        <v>0</v>
      </c>
      <c r="BL482" s="24" t="s">
        <v>187</v>
      </c>
      <c r="BM482" s="24" t="s">
        <v>817</v>
      </c>
    </row>
    <row r="483" spans="2:47" s="1" customFormat="1" ht="54">
      <c r="B483" s="41"/>
      <c r="C483" s="63"/>
      <c r="D483" s="206" t="s">
        <v>509</v>
      </c>
      <c r="E483" s="63"/>
      <c r="F483" s="258" t="s">
        <v>818</v>
      </c>
      <c r="G483" s="63"/>
      <c r="H483" s="63"/>
      <c r="I483" s="163"/>
      <c r="J483" s="63"/>
      <c r="K483" s="63"/>
      <c r="L483" s="61"/>
      <c r="M483" s="259"/>
      <c r="N483" s="42"/>
      <c r="O483" s="42"/>
      <c r="P483" s="42"/>
      <c r="Q483" s="42"/>
      <c r="R483" s="42"/>
      <c r="S483" s="42"/>
      <c r="T483" s="78"/>
      <c r="AT483" s="24" t="s">
        <v>509</v>
      </c>
      <c r="AU483" s="24" t="s">
        <v>195</v>
      </c>
    </row>
    <row r="484" spans="2:51" s="11" customFormat="1" ht="13.5">
      <c r="B484" s="204"/>
      <c r="C484" s="205"/>
      <c r="D484" s="206" t="s">
        <v>189</v>
      </c>
      <c r="E484" s="207" t="s">
        <v>23</v>
      </c>
      <c r="F484" s="208" t="s">
        <v>819</v>
      </c>
      <c r="G484" s="205"/>
      <c r="H484" s="209">
        <v>37.5</v>
      </c>
      <c r="I484" s="210"/>
      <c r="J484" s="205"/>
      <c r="K484" s="205"/>
      <c r="L484" s="211"/>
      <c r="M484" s="212"/>
      <c r="N484" s="213"/>
      <c r="O484" s="213"/>
      <c r="P484" s="213"/>
      <c r="Q484" s="213"/>
      <c r="R484" s="213"/>
      <c r="S484" s="213"/>
      <c r="T484" s="214"/>
      <c r="AT484" s="215" t="s">
        <v>189</v>
      </c>
      <c r="AU484" s="215" t="s">
        <v>195</v>
      </c>
      <c r="AV484" s="11" t="s">
        <v>81</v>
      </c>
      <c r="AW484" s="11" t="s">
        <v>36</v>
      </c>
      <c r="AX484" s="11" t="s">
        <v>79</v>
      </c>
      <c r="AY484" s="215" t="s">
        <v>180</v>
      </c>
    </row>
    <row r="485" spans="2:63" s="10" customFormat="1" ht="22.35" customHeight="1">
      <c r="B485" s="176"/>
      <c r="C485" s="177"/>
      <c r="D485" s="178" t="s">
        <v>71</v>
      </c>
      <c r="E485" s="190" t="s">
        <v>765</v>
      </c>
      <c r="F485" s="190" t="s">
        <v>820</v>
      </c>
      <c r="G485" s="177"/>
      <c r="H485" s="177"/>
      <c r="I485" s="180"/>
      <c r="J485" s="191">
        <f>BK485</f>
        <v>0</v>
      </c>
      <c r="K485" s="177"/>
      <c r="L485" s="182"/>
      <c r="M485" s="183"/>
      <c r="N485" s="184"/>
      <c r="O485" s="184"/>
      <c r="P485" s="185">
        <f>P486</f>
        <v>0</v>
      </c>
      <c r="Q485" s="184"/>
      <c r="R485" s="185">
        <f>R486</f>
        <v>0</v>
      </c>
      <c r="S485" s="184"/>
      <c r="T485" s="186">
        <f>T486</f>
        <v>0</v>
      </c>
      <c r="AR485" s="187" t="s">
        <v>79</v>
      </c>
      <c r="AT485" s="188" t="s">
        <v>71</v>
      </c>
      <c r="AU485" s="188" t="s">
        <v>81</v>
      </c>
      <c r="AY485" s="187" t="s">
        <v>180</v>
      </c>
      <c r="BK485" s="189">
        <f>BK486</f>
        <v>0</v>
      </c>
    </row>
    <row r="486" spans="2:65" s="1" customFormat="1" ht="16.5" customHeight="1">
      <c r="B486" s="41"/>
      <c r="C486" s="192" t="s">
        <v>821</v>
      </c>
      <c r="D486" s="192" t="s">
        <v>182</v>
      </c>
      <c r="E486" s="193" t="s">
        <v>822</v>
      </c>
      <c r="F486" s="194" t="s">
        <v>823</v>
      </c>
      <c r="G486" s="195" t="s">
        <v>300</v>
      </c>
      <c r="H486" s="196">
        <v>563.196</v>
      </c>
      <c r="I486" s="197"/>
      <c r="J486" s="198">
        <f>ROUND(I486*H486,2)</f>
        <v>0</v>
      </c>
      <c r="K486" s="194" t="s">
        <v>186</v>
      </c>
      <c r="L486" s="61"/>
      <c r="M486" s="199" t="s">
        <v>23</v>
      </c>
      <c r="N486" s="200" t="s">
        <v>43</v>
      </c>
      <c r="O486" s="42"/>
      <c r="P486" s="201">
        <f>O486*H486</f>
        <v>0</v>
      </c>
      <c r="Q486" s="201">
        <v>0</v>
      </c>
      <c r="R486" s="201">
        <f>Q486*H486</f>
        <v>0</v>
      </c>
      <c r="S486" s="201">
        <v>0</v>
      </c>
      <c r="T486" s="202">
        <f>S486*H486</f>
        <v>0</v>
      </c>
      <c r="AR486" s="24" t="s">
        <v>187</v>
      </c>
      <c r="AT486" s="24" t="s">
        <v>182</v>
      </c>
      <c r="AU486" s="24" t="s">
        <v>195</v>
      </c>
      <c r="AY486" s="24" t="s">
        <v>180</v>
      </c>
      <c r="BE486" s="203">
        <f>IF(N486="základní",J486,0)</f>
        <v>0</v>
      </c>
      <c r="BF486" s="203">
        <f>IF(N486="snížená",J486,0)</f>
        <v>0</v>
      </c>
      <c r="BG486" s="203">
        <f>IF(N486="zákl. přenesená",J486,0)</f>
        <v>0</v>
      </c>
      <c r="BH486" s="203">
        <f>IF(N486="sníž. přenesená",J486,0)</f>
        <v>0</v>
      </c>
      <c r="BI486" s="203">
        <f>IF(N486="nulová",J486,0)</f>
        <v>0</v>
      </c>
      <c r="BJ486" s="24" t="s">
        <v>79</v>
      </c>
      <c r="BK486" s="203">
        <f>ROUND(I486*H486,2)</f>
        <v>0</v>
      </c>
      <c r="BL486" s="24" t="s">
        <v>187</v>
      </c>
      <c r="BM486" s="24" t="s">
        <v>824</v>
      </c>
    </row>
    <row r="487" spans="2:63" s="10" customFormat="1" ht="29.85" customHeight="1">
      <c r="B487" s="176"/>
      <c r="C487" s="177"/>
      <c r="D487" s="178" t="s">
        <v>71</v>
      </c>
      <c r="E487" s="190" t="s">
        <v>748</v>
      </c>
      <c r="F487" s="190" t="s">
        <v>825</v>
      </c>
      <c r="G487" s="177"/>
      <c r="H487" s="177"/>
      <c r="I487" s="180"/>
      <c r="J487" s="191">
        <f>BK487</f>
        <v>0</v>
      </c>
      <c r="K487" s="177"/>
      <c r="L487" s="182"/>
      <c r="M487" s="183"/>
      <c r="N487" s="184"/>
      <c r="O487" s="184"/>
      <c r="P487" s="185">
        <f>SUM(P488:P489)</f>
        <v>0</v>
      </c>
      <c r="Q487" s="184"/>
      <c r="R487" s="185">
        <f>SUM(R488:R489)</f>
        <v>0</v>
      </c>
      <c r="S487" s="184"/>
      <c r="T487" s="186">
        <f>SUM(T488:T489)</f>
        <v>0.4399</v>
      </c>
      <c r="AR487" s="187" t="s">
        <v>79</v>
      </c>
      <c r="AT487" s="188" t="s">
        <v>71</v>
      </c>
      <c r="AU487" s="188" t="s">
        <v>79</v>
      </c>
      <c r="AY487" s="187" t="s">
        <v>180</v>
      </c>
      <c r="BK487" s="189">
        <f>SUM(BK488:BK489)</f>
        <v>0</v>
      </c>
    </row>
    <row r="488" spans="2:65" s="1" customFormat="1" ht="16.5" customHeight="1">
      <c r="B488" s="41"/>
      <c r="C488" s="192" t="s">
        <v>826</v>
      </c>
      <c r="D488" s="192" t="s">
        <v>182</v>
      </c>
      <c r="E488" s="193" t="s">
        <v>827</v>
      </c>
      <c r="F488" s="194" t="s">
        <v>828</v>
      </c>
      <c r="G488" s="195" t="s">
        <v>215</v>
      </c>
      <c r="H488" s="196">
        <v>8.3</v>
      </c>
      <c r="I488" s="197"/>
      <c r="J488" s="198">
        <f>ROUND(I488*H488,2)</f>
        <v>0</v>
      </c>
      <c r="K488" s="194" t="s">
        <v>259</v>
      </c>
      <c r="L488" s="61"/>
      <c r="M488" s="199" t="s">
        <v>23</v>
      </c>
      <c r="N488" s="200" t="s">
        <v>43</v>
      </c>
      <c r="O488" s="42"/>
      <c r="P488" s="201">
        <f>O488*H488</f>
        <v>0</v>
      </c>
      <c r="Q488" s="201">
        <v>0</v>
      </c>
      <c r="R488" s="201">
        <f>Q488*H488</f>
        <v>0</v>
      </c>
      <c r="S488" s="201">
        <v>0.053</v>
      </c>
      <c r="T488" s="202">
        <f>S488*H488</f>
        <v>0.4399</v>
      </c>
      <c r="AR488" s="24" t="s">
        <v>187</v>
      </c>
      <c r="AT488" s="24" t="s">
        <v>182</v>
      </c>
      <c r="AU488" s="24" t="s">
        <v>81</v>
      </c>
      <c r="AY488" s="24" t="s">
        <v>180</v>
      </c>
      <c r="BE488" s="203">
        <f>IF(N488="základní",J488,0)</f>
        <v>0</v>
      </c>
      <c r="BF488" s="203">
        <f>IF(N488="snížená",J488,0)</f>
        <v>0</v>
      </c>
      <c r="BG488" s="203">
        <f>IF(N488="zákl. přenesená",J488,0)</f>
        <v>0</v>
      </c>
      <c r="BH488" s="203">
        <f>IF(N488="sníž. přenesená",J488,0)</f>
        <v>0</v>
      </c>
      <c r="BI488" s="203">
        <f>IF(N488="nulová",J488,0)</f>
        <v>0</v>
      </c>
      <c r="BJ488" s="24" t="s">
        <v>79</v>
      </c>
      <c r="BK488" s="203">
        <f>ROUND(I488*H488,2)</f>
        <v>0</v>
      </c>
      <c r="BL488" s="24" t="s">
        <v>187</v>
      </c>
      <c r="BM488" s="24" t="s">
        <v>829</v>
      </c>
    </row>
    <row r="489" spans="2:51" s="11" customFormat="1" ht="13.5">
      <c r="B489" s="204"/>
      <c r="C489" s="205"/>
      <c r="D489" s="206" t="s">
        <v>189</v>
      </c>
      <c r="E489" s="207" t="s">
        <v>23</v>
      </c>
      <c r="F489" s="208" t="s">
        <v>830</v>
      </c>
      <c r="G489" s="205"/>
      <c r="H489" s="209">
        <v>8.3</v>
      </c>
      <c r="I489" s="210"/>
      <c r="J489" s="205"/>
      <c r="K489" s="205"/>
      <c r="L489" s="211"/>
      <c r="M489" s="212"/>
      <c r="N489" s="213"/>
      <c r="O489" s="213"/>
      <c r="P489" s="213"/>
      <c r="Q489" s="213"/>
      <c r="R489" s="213"/>
      <c r="S489" s="213"/>
      <c r="T489" s="214"/>
      <c r="AT489" s="215" t="s">
        <v>189</v>
      </c>
      <c r="AU489" s="215" t="s">
        <v>81</v>
      </c>
      <c r="AV489" s="11" t="s">
        <v>81</v>
      </c>
      <c r="AW489" s="11" t="s">
        <v>36</v>
      </c>
      <c r="AX489" s="11" t="s">
        <v>79</v>
      </c>
      <c r="AY489" s="215" t="s">
        <v>180</v>
      </c>
    </row>
    <row r="490" spans="2:63" s="10" customFormat="1" ht="29.85" customHeight="1">
      <c r="B490" s="176"/>
      <c r="C490" s="177"/>
      <c r="D490" s="178" t="s">
        <v>71</v>
      </c>
      <c r="E490" s="190" t="s">
        <v>831</v>
      </c>
      <c r="F490" s="190" t="s">
        <v>832</v>
      </c>
      <c r="G490" s="177"/>
      <c r="H490" s="177"/>
      <c r="I490" s="180"/>
      <c r="J490" s="191">
        <f>BK490</f>
        <v>0</v>
      </c>
      <c r="K490" s="177"/>
      <c r="L490" s="182"/>
      <c r="M490" s="183"/>
      <c r="N490" s="184"/>
      <c r="O490" s="184"/>
      <c r="P490" s="185">
        <f>SUM(P491:P495)</f>
        <v>0</v>
      </c>
      <c r="Q490" s="184"/>
      <c r="R490" s="185">
        <f>SUM(R491:R495)</f>
        <v>0</v>
      </c>
      <c r="S490" s="184"/>
      <c r="T490" s="186">
        <f>SUM(T491:T495)</f>
        <v>0</v>
      </c>
      <c r="AR490" s="187" t="s">
        <v>79</v>
      </c>
      <c r="AT490" s="188" t="s">
        <v>71</v>
      </c>
      <c r="AU490" s="188" t="s">
        <v>79</v>
      </c>
      <c r="AY490" s="187" t="s">
        <v>180</v>
      </c>
      <c r="BK490" s="189">
        <f>SUM(BK491:BK495)</f>
        <v>0</v>
      </c>
    </row>
    <row r="491" spans="2:65" s="1" customFormat="1" ht="25.5" customHeight="1">
      <c r="B491" s="41"/>
      <c r="C491" s="192" t="s">
        <v>833</v>
      </c>
      <c r="D491" s="192" t="s">
        <v>182</v>
      </c>
      <c r="E491" s="193" t="s">
        <v>834</v>
      </c>
      <c r="F491" s="194" t="s">
        <v>835</v>
      </c>
      <c r="G491" s="195" t="s">
        <v>300</v>
      </c>
      <c r="H491" s="196">
        <v>997.464</v>
      </c>
      <c r="I491" s="197"/>
      <c r="J491" s="198">
        <f>ROUND(I491*H491,2)</f>
        <v>0</v>
      </c>
      <c r="K491" s="194" t="s">
        <v>186</v>
      </c>
      <c r="L491" s="61"/>
      <c r="M491" s="199" t="s">
        <v>23</v>
      </c>
      <c r="N491" s="200" t="s">
        <v>43</v>
      </c>
      <c r="O491" s="42"/>
      <c r="P491" s="201">
        <f>O491*H491</f>
        <v>0</v>
      </c>
      <c r="Q491" s="201">
        <v>0</v>
      </c>
      <c r="R491" s="201">
        <f>Q491*H491</f>
        <v>0</v>
      </c>
      <c r="S491" s="201">
        <v>0</v>
      </c>
      <c r="T491" s="202">
        <f>S491*H491</f>
        <v>0</v>
      </c>
      <c r="AR491" s="24" t="s">
        <v>187</v>
      </c>
      <c r="AT491" s="24" t="s">
        <v>182</v>
      </c>
      <c r="AU491" s="24" t="s">
        <v>81</v>
      </c>
      <c r="AY491" s="24" t="s">
        <v>180</v>
      </c>
      <c r="BE491" s="203">
        <f>IF(N491="základní",J491,0)</f>
        <v>0</v>
      </c>
      <c r="BF491" s="203">
        <f>IF(N491="snížená",J491,0)</f>
        <v>0</v>
      </c>
      <c r="BG491" s="203">
        <f>IF(N491="zákl. přenesená",J491,0)</f>
        <v>0</v>
      </c>
      <c r="BH491" s="203">
        <f>IF(N491="sníž. přenesená",J491,0)</f>
        <v>0</v>
      </c>
      <c r="BI491" s="203">
        <f>IF(N491="nulová",J491,0)</f>
        <v>0</v>
      </c>
      <c r="BJ491" s="24" t="s">
        <v>79</v>
      </c>
      <c r="BK491" s="203">
        <f>ROUND(I491*H491,2)</f>
        <v>0</v>
      </c>
      <c r="BL491" s="24" t="s">
        <v>187</v>
      </c>
      <c r="BM491" s="24" t="s">
        <v>836</v>
      </c>
    </row>
    <row r="492" spans="2:65" s="1" customFormat="1" ht="25.5" customHeight="1">
      <c r="B492" s="41"/>
      <c r="C492" s="192" t="s">
        <v>837</v>
      </c>
      <c r="D492" s="192" t="s">
        <v>182</v>
      </c>
      <c r="E492" s="193" t="s">
        <v>838</v>
      </c>
      <c r="F492" s="194" t="s">
        <v>839</v>
      </c>
      <c r="G492" s="195" t="s">
        <v>300</v>
      </c>
      <c r="H492" s="196">
        <v>997.464</v>
      </c>
      <c r="I492" s="197"/>
      <c r="J492" s="198">
        <f>ROUND(I492*H492,2)</f>
        <v>0</v>
      </c>
      <c r="K492" s="194" t="s">
        <v>186</v>
      </c>
      <c r="L492" s="61"/>
      <c r="M492" s="199" t="s">
        <v>23</v>
      </c>
      <c r="N492" s="200" t="s">
        <v>43</v>
      </c>
      <c r="O492" s="42"/>
      <c r="P492" s="201">
        <f>O492*H492</f>
        <v>0</v>
      </c>
      <c r="Q492" s="201">
        <v>0</v>
      </c>
      <c r="R492" s="201">
        <f>Q492*H492</f>
        <v>0</v>
      </c>
      <c r="S492" s="201">
        <v>0</v>
      </c>
      <c r="T492" s="202">
        <f>S492*H492</f>
        <v>0</v>
      </c>
      <c r="AR492" s="24" t="s">
        <v>187</v>
      </c>
      <c r="AT492" s="24" t="s">
        <v>182</v>
      </c>
      <c r="AU492" s="24" t="s">
        <v>81</v>
      </c>
      <c r="AY492" s="24" t="s">
        <v>180</v>
      </c>
      <c r="BE492" s="203">
        <f>IF(N492="základní",J492,0)</f>
        <v>0</v>
      </c>
      <c r="BF492" s="203">
        <f>IF(N492="snížená",J492,0)</f>
        <v>0</v>
      </c>
      <c r="BG492" s="203">
        <f>IF(N492="zákl. přenesená",J492,0)</f>
        <v>0</v>
      </c>
      <c r="BH492" s="203">
        <f>IF(N492="sníž. přenesená",J492,0)</f>
        <v>0</v>
      </c>
      <c r="BI492" s="203">
        <f>IF(N492="nulová",J492,0)</f>
        <v>0</v>
      </c>
      <c r="BJ492" s="24" t="s">
        <v>79</v>
      </c>
      <c r="BK492" s="203">
        <f>ROUND(I492*H492,2)</f>
        <v>0</v>
      </c>
      <c r="BL492" s="24" t="s">
        <v>187</v>
      </c>
      <c r="BM492" s="24" t="s">
        <v>840</v>
      </c>
    </row>
    <row r="493" spans="2:65" s="1" customFormat="1" ht="25.5" customHeight="1">
      <c r="B493" s="41"/>
      <c r="C493" s="192" t="s">
        <v>841</v>
      </c>
      <c r="D493" s="192" t="s">
        <v>182</v>
      </c>
      <c r="E493" s="193" t="s">
        <v>842</v>
      </c>
      <c r="F493" s="194" t="s">
        <v>843</v>
      </c>
      <c r="G493" s="195" t="s">
        <v>300</v>
      </c>
      <c r="H493" s="196">
        <v>13964.496</v>
      </c>
      <c r="I493" s="197"/>
      <c r="J493" s="198">
        <f>ROUND(I493*H493,2)</f>
        <v>0</v>
      </c>
      <c r="K493" s="194" t="s">
        <v>186</v>
      </c>
      <c r="L493" s="61"/>
      <c r="M493" s="199" t="s">
        <v>23</v>
      </c>
      <c r="N493" s="200" t="s">
        <v>43</v>
      </c>
      <c r="O493" s="42"/>
      <c r="P493" s="201">
        <f>O493*H493</f>
        <v>0</v>
      </c>
      <c r="Q493" s="201">
        <v>0</v>
      </c>
      <c r="R493" s="201">
        <f>Q493*H493</f>
        <v>0</v>
      </c>
      <c r="S493" s="201">
        <v>0</v>
      </c>
      <c r="T493" s="202">
        <f>S493*H493</f>
        <v>0</v>
      </c>
      <c r="AR493" s="24" t="s">
        <v>187</v>
      </c>
      <c r="AT493" s="24" t="s">
        <v>182</v>
      </c>
      <c r="AU493" s="24" t="s">
        <v>81</v>
      </c>
      <c r="AY493" s="24" t="s">
        <v>180</v>
      </c>
      <c r="BE493" s="203">
        <f>IF(N493="základní",J493,0)</f>
        <v>0</v>
      </c>
      <c r="BF493" s="203">
        <f>IF(N493="snížená",J493,0)</f>
        <v>0</v>
      </c>
      <c r="BG493" s="203">
        <f>IF(N493="zákl. přenesená",J493,0)</f>
        <v>0</v>
      </c>
      <c r="BH493" s="203">
        <f>IF(N493="sníž. přenesená",J493,0)</f>
        <v>0</v>
      </c>
      <c r="BI493" s="203">
        <f>IF(N493="nulová",J493,0)</f>
        <v>0</v>
      </c>
      <c r="BJ493" s="24" t="s">
        <v>79</v>
      </c>
      <c r="BK493" s="203">
        <f>ROUND(I493*H493,2)</f>
        <v>0</v>
      </c>
      <c r="BL493" s="24" t="s">
        <v>187</v>
      </c>
      <c r="BM493" s="24" t="s">
        <v>844</v>
      </c>
    </row>
    <row r="494" spans="2:51" s="11" customFormat="1" ht="13.5">
      <c r="B494" s="204"/>
      <c r="C494" s="205"/>
      <c r="D494" s="206" t="s">
        <v>189</v>
      </c>
      <c r="E494" s="205"/>
      <c r="F494" s="208" t="s">
        <v>845</v>
      </c>
      <c r="G494" s="205"/>
      <c r="H494" s="209">
        <v>13964.496</v>
      </c>
      <c r="I494" s="210"/>
      <c r="J494" s="205"/>
      <c r="K494" s="205"/>
      <c r="L494" s="211"/>
      <c r="M494" s="212"/>
      <c r="N494" s="213"/>
      <c r="O494" s="213"/>
      <c r="P494" s="213"/>
      <c r="Q494" s="213"/>
      <c r="R494" s="213"/>
      <c r="S494" s="213"/>
      <c r="T494" s="214"/>
      <c r="AT494" s="215" t="s">
        <v>189</v>
      </c>
      <c r="AU494" s="215" t="s">
        <v>81</v>
      </c>
      <c r="AV494" s="11" t="s">
        <v>81</v>
      </c>
      <c r="AW494" s="11" t="s">
        <v>6</v>
      </c>
      <c r="AX494" s="11" t="s">
        <v>79</v>
      </c>
      <c r="AY494" s="215" t="s">
        <v>180</v>
      </c>
    </row>
    <row r="495" spans="2:65" s="1" customFormat="1" ht="16.5" customHeight="1">
      <c r="B495" s="41"/>
      <c r="C495" s="192" t="s">
        <v>846</v>
      </c>
      <c r="D495" s="192" t="s">
        <v>182</v>
      </c>
      <c r="E495" s="193" t="s">
        <v>847</v>
      </c>
      <c r="F495" s="194" t="s">
        <v>848</v>
      </c>
      <c r="G495" s="195" t="s">
        <v>300</v>
      </c>
      <c r="H495" s="196">
        <v>997.464</v>
      </c>
      <c r="I495" s="197"/>
      <c r="J495" s="198">
        <f>ROUND(I495*H495,2)</f>
        <v>0</v>
      </c>
      <c r="K495" s="194" t="s">
        <v>186</v>
      </c>
      <c r="L495" s="61"/>
      <c r="M495" s="199" t="s">
        <v>23</v>
      </c>
      <c r="N495" s="200" t="s">
        <v>43</v>
      </c>
      <c r="O495" s="42"/>
      <c r="P495" s="201">
        <f>O495*H495</f>
        <v>0</v>
      </c>
      <c r="Q495" s="201">
        <v>0</v>
      </c>
      <c r="R495" s="201">
        <f>Q495*H495</f>
        <v>0</v>
      </c>
      <c r="S495" s="201">
        <v>0</v>
      </c>
      <c r="T495" s="202">
        <f>S495*H495</f>
        <v>0</v>
      </c>
      <c r="AR495" s="24" t="s">
        <v>187</v>
      </c>
      <c r="AT495" s="24" t="s">
        <v>182</v>
      </c>
      <c r="AU495" s="24" t="s">
        <v>81</v>
      </c>
      <c r="AY495" s="24" t="s">
        <v>180</v>
      </c>
      <c r="BE495" s="203">
        <f>IF(N495="základní",J495,0)</f>
        <v>0</v>
      </c>
      <c r="BF495" s="203">
        <f>IF(N495="snížená",J495,0)</f>
        <v>0</v>
      </c>
      <c r="BG495" s="203">
        <f>IF(N495="zákl. přenesená",J495,0)</f>
        <v>0</v>
      </c>
      <c r="BH495" s="203">
        <f>IF(N495="sníž. přenesená",J495,0)</f>
        <v>0</v>
      </c>
      <c r="BI495" s="203">
        <f>IF(N495="nulová",J495,0)</f>
        <v>0</v>
      </c>
      <c r="BJ495" s="24" t="s">
        <v>79</v>
      </c>
      <c r="BK495" s="203">
        <f>ROUND(I495*H495,2)</f>
        <v>0</v>
      </c>
      <c r="BL495" s="24" t="s">
        <v>187</v>
      </c>
      <c r="BM495" s="24" t="s">
        <v>849</v>
      </c>
    </row>
    <row r="496" spans="2:63" s="10" customFormat="1" ht="37.35" customHeight="1">
      <c r="B496" s="176"/>
      <c r="C496" s="177"/>
      <c r="D496" s="178" t="s">
        <v>71</v>
      </c>
      <c r="E496" s="179" t="s">
        <v>850</v>
      </c>
      <c r="F496" s="179" t="s">
        <v>851</v>
      </c>
      <c r="G496" s="177"/>
      <c r="H496" s="177"/>
      <c r="I496" s="180"/>
      <c r="J496" s="181">
        <f>BK496</f>
        <v>0</v>
      </c>
      <c r="K496" s="177"/>
      <c r="L496" s="182"/>
      <c r="M496" s="183"/>
      <c r="N496" s="184"/>
      <c r="O496" s="184"/>
      <c r="P496" s="185">
        <f>P497+P531+P549+P593+P599+P609+P642+P697+P777+P833+P864+P868+P885+P973+P982</f>
        <v>0</v>
      </c>
      <c r="Q496" s="184"/>
      <c r="R496" s="185">
        <f>R497+R531+R549+R593+R599+R609+R642+R697+R777+R833+R864+R868+R885+R973+R982</f>
        <v>76.95330328</v>
      </c>
      <c r="S496" s="184"/>
      <c r="T496" s="186">
        <f>T497+T531+T549+T593+T599+T609+T642+T697+T777+T833+T864+T868+T885+T973+T982</f>
        <v>22.8412413</v>
      </c>
      <c r="AR496" s="187" t="s">
        <v>81</v>
      </c>
      <c r="AT496" s="188" t="s">
        <v>71</v>
      </c>
      <c r="AU496" s="188" t="s">
        <v>72</v>
      </c>
      <c r="AY496" s="187" t="s">
        <v>180</v>
      </c>
      <c r="BK496" s="189">
        <f>BK497+BK531+BK549+BK593+BK599+BK609+BK642+BK697+BK777+BK833+BK864+BK868+BK885+BK973+BK982</f>
        <v>0</v>
      </c>
    </row>
    <row r="497" spans="2:63" s="10" customFormat="1" ht="19.9" customHeight="1">
      <c r="B497" s="176"/>
      <c r="C497" s="177"/>
      <c r="D497" s="178" t="s">
        <v>71</v>
      </c>
      <c r="E497" s="190" t="s">
        <v>852</v>
      </c>
      <c r="F497" s="190" t="s">
        <v>853</v>
      </c>
      <c r="G497" s="177"/>
      <c r="H497" s="177"/>
      <c r="I497" s="180"/>
      <c r="J497" s="191">
        <f>BK497</f>
        <v>0</v>
      </c>
      <c r="K497" s="177"/>
      <c r="L497" s="182"/>
      <c r="M497" s="183"/>
      <c r="N497" s="184"/>
      <c r="O497" s="184"/>
      <c r="P497" s="185">
        <f>SUM(P498:P530)</f>
        <v>0</v>
      </c>
      <c r="Q497" s="184"/>
      <c r="R497" s="185">
        <f>SUM(R498:R530)</f>
        <v>1.6476705799999998</v>
      </c>
      <c r="S497" s="184"/>
      <c r="T497" s="186">
        <f>SUM(T498:T530)</f>
        <v>0</v>
      </c>
      <c r="AR497" s="187" t="s">
        <v>81</v>
      </c>
      <c r="AT497" s="188" t="s">
        <v>71</v>
      </c>
      <c r="AU497" s="188" t="s">
        <v>79</v>
      </c>
      <c r="AY497" s="187" t="s">
        <v>180</v>
      </c>
      <c r="BK497" s="189">
        <f>SUM(BK498:BK530)</f>
        <v>0</v>
      </c>
    </row>
    <row r="498" spans="2:65" s="1" customFormat="1" ht="25.5" customHeight="1">
      <c r="B498" s="41"/>
      <c r="C498" s="192" t="s">
        <v>854</v>
      </c>
      <c r="D498" s="192" t="s">
        <v>182</v>
      </c>
      <c r="E498" s="193" t="s">
        <v>855</v>
      </c>
      <c r="F498" s="194" t="s">
        <v>856</v>
      </c>
      <c r="G498" s="195" t="s">
        <v>185</v>
      </c>
      <c r="H498" s="196">
        <v>117.44</v>
      </c>
      <c r="I498" s="197"/>
      <c r="J498" s="198">
        <f>ROUND(I498*H498,2)</f>
        <v>0</v>
      </c>
      <c r="K498" s="194" t="s">
        <v>186</v>
      </c>
      <c r="L498" s="61"/>
      <c r="M498" s="199" t="s">
        <v>23</v>
      </c>
      <c r="N498" s="200" t="s">
        <v>43</v>
      </c>
      <c r="O498" s="42"/>
      <c r="P498" s="201">
        <f>O498*H498</f>
        <v>0</v>
      </c>
      <c r="Q498" s="201">
        <v>3E-05</v>
      </c>
      <c r="R498" s="201">
        <f>Q498*H498</f>
        <v>0.0035232</v>
      </c>
      <c r="S498" s="201">
        <v>0</v>
      </c>
      <c r="T498" s="202">
        <f>S498*H498</f>
        <v>0</v>
      </c>
      <c r="AR498" s="24" t="s">
        <v>262</v>
      </c>
      <c r="AT498" s="24" t="s">
        <v>182</v>
      </c>
      <c r="AU498" s="24" t="s">
        <v>81</v>
      </c>
      <c r="AY498" s="24" t="s">
        <v>180</v>
      </c>
      <c r="BE498" s="203">
        <f>IF(N498="základní",J498,0)</f>
        <v>0</v>
      </c>
      <c r="BF498" s="203">
        <f>IF(N498="snížená",J498,0)</f>
        <v>0</v>
      </c>
      <c r="BG498" s="203">
        <f>IF(N498="zákl. přenesená",J498,0)</f>
        <v>0</v>
      </c>
      <c r="BH498" s="203">
        <f>IF(N498="sníž. přenesená",J498,0)</f>
        <v>0</v>
      </c>
      <c r="BI498" s="203">
        <f>IF(N498="nulová",J498,0)</f>
        <v>0</v>
      </c>
      <c r="BJ498" s="24" t="s">
        <v>79</v>
      </c>
      <c r="BK498" s="203">
        <f>ROUND(I498*H498,2)</f>
        <v>0</v>
      </c>
      <c r="BL498" s="24" t="s">
        <v>262</v>
      </c>
      <c r="BM498" s="24" t="s">
        <v>857</v>
      </c>
    </row>
    <row r="499" spans="2:51" s="11" customFormat="1" ht="13.5">
      <c r="B499" s="204"/>
      <c r="C499" s="205"/>
      <c r="D499" s="206" t="s">
        <v>189</v>
      </c>
      <c r="E499" s="207" t="s">
        <v>23</v>
      </c>
      <c r="F499" s="208" t="s">
        <v>858</v>
      </c>
      <c r="G499" s="205"/>
      <c r="H499" s="209">
        <v>67.2</v>
      </c>
      <c r="I499" s="210"/>
      <c r="J499" s="205"/>
      <c r="K499" s="205"/>
      <c r="L499" s="211"/>
      <c r="M499" s="212"/>
      <c r="N499" s="213"/>
      <c r="O499" s="213"/>
      <c r="P499" s="213"/>
      <c r="Q499" s="213"/>
      <c r="R499" s="213"/>
      <c r="S499" s="213"/>
      <c r="T499" s="214"/>
      <c r="AT499" s="215" t="s">
        <v>189</v>
      </c>
      <c r="AU499" s="215" t="s">
        <v>81</v>
      </c>
      <c r="AV499" s="11" t="s">
        <v>81</v>
      </c>
      <c r="AW499" s="11" t="s">
        <v>36</v>
      </c>
      <c r="AX499" s="11" t="s">
        <v>72</v>
      </c>
      <c r="AY499" s="215" t="s">
        <v>180</v>
      </c>
    </row>
    <row r="500" spans="2:51" s="11" customFormat="1" ht="13.5">
      <c r="B500" s="204"/>
      <c r="C500" s="205"/>
      <c r="D500" s="206" t="s">
        <v>189</v>
      </c>
      <c r="E500" s="207" t="s">
        <v>23</v>
      </c>
      <c r="F500" s="208" t="s">
        <v>859</v>
      </c>
      <c r="G500" s="205"/>
      <c r="H500" s="209">
        <v>50.24</v>
      </c>
      <c r="I500" s="210"/>
      <c r="J500" s="205"/>
      <c r="K500" s="205"/>
      <c r="L500" s="211"/>
      <c r="M500" s="212"/>
      <c r="N500" s="213"/>
      <c r="O500" s="213"/>
      <c r="P500" s="213"/>
      <c r="Q500" s="213"/>
      <c r="R500" s="213"/>
      <c r="S500" s="213"/>
      <c r="T500" s="214"/>
      <c r="AT500" s="215" t="s">
        <v>189</v>
      </c>
      <c r="AU500" s="215" t="s">
        <v>81</v>
      </c>
      <c r="AV500" s="11" t="s">
        <v>81</v>
      </c>
      <c r="AW500" s="11" t="s">
        <v>36</v>
      </c>
      <c r="AX500" s="11" t="s">
        <v>72</v>
      </c>
      <c r="AY500" s="215" t="s">
        <v>180</v>
      </c>
    </row>
    <row r="501" spans="2:51" s="12" customFormat="1" ht="13.5">
      <c r="B501" s="216"/>
      <c r="C501" s="217"/>
      <c r="D501" s="206" t="s">
        <v>189</v>
      </c>
      <c r="E501" s="218" t="s">
        <v>23</v>
      </c>
      <c r="F501" s="219" t="s">
        <v>199</v>
      </c>
      <c r="G501" s="217"/>
      <c r="H501" s="220">
        <v>117.44</v>
      </c>
      <c r="I501" s="221"/>
      <c r="J501" s="217"/>
      <c r="K501" s="217"/>
      <c r="L501" s="222"/>
      <c r="M501" s="223"/>
      <c r="N501" s="224"/>
      <c r="O501" s="224"/>
      <c r="P501" s="224"/>
      <c r="Q501" s="224"/>
      <c r="R501" s="224"/>
      <c r="S501" s="224"/>
      <c r="T501" s="225"/>
      <c r="AT501" s="226" t="s">
        <v>189</v>
      </c>
      <c r="AU501" s="226" t="s">
        <v>81</v>
      </c>
      <c r="AV501" s="12" t="s">
        <v>187</v>
      </c>
      <c r="AW501" s="12" t="s">
        <v>36</v>
      </c>
      <c r="AX501" s="12" t="s">
        <v>79</v>
      </c>
      <c r="AY501" s="226" t="s">
        <v>180</v>
      </c>
    </row>
    <row r="502" spans="2:65" s="1" customFormat="1" ht="16.5" customHeight="1">
      <c r="B502" s="41"/>
      <c r="C502" s="248" t="s">
        <v>860</v>
      </c>
      <c r="D502" s="248" t="s">
        <v>505</v>
      </c>
      <c r="E502" s="249" t="s">
        <v>861</v>
      </c>
      <c r="F502" s="250" t="s">
        <v>862</v>
      </c>
      <c r="G502" s="251" t="s">
        <v>300</v>
      </c>
      <c r="H502" s="252">
        <v>0.023</v>
      </c>
      <c r="I502" s="253"/>
      <c r="J502" s="254">
        <f>ROUND(I502*H502,2)</f>
        <v>0</v>
      </c>
      <c r="K502" s="250" t="s">
        <v>186</v>
      </c>
      <c r="L502" s="255"/>
      <c r="M502" s="256" t="s">
        <v>23</v>
      </c>
      <c r="N502" s="257" t="s">
        <v>43</v>
      </c>
      <c r="O502" s="42"/>
      <c r="P502" s="201">
        <f>O502*H502</f>
        <v>0</v>
      </c>
      <c r="Q502" s="201">
        <v>1</v>
      </c>
      <c r="R502" s="201">
        <f>Q502*H502</f>
        <v>0.023</v>
      </c>
      <c r="S502" s="201">
        <v>0</v>
      </c>
      <c r="T502" s="202">
        <f>S502*H502</f>
        <v>0</v>
      </c>
      <c r="AR502" s="24" t="s">
        <v>351</v>
      </c>
      <c r="AT502" s="24" t="s">
        <v>505</v>
      </c>
      <c r="AU502" s="24" t="s">
        <v>81</v>
      </c>
      <c r="AY502" s="24" t="s">
        <v>180</v>
      </c>
      <c r="BE502" s="203">
        <f>IF(N502="základní",J502,0)</f>
        <v>0</v>
      </c>
      <c r="BF502" s="203">
        <f>IF(N502="snížená",J502,0)</f>
        <v>0</v>
      </c>
      <c r="BG502" s="203">
        <f>IF(N502="zákl. přenesená",J502,0)</f>
        <v>0</v>
      </c>
      <c r="BH502" s="203">
        <f>IF(N502="sníž. přenesená",J502,0)</f>
        <v>0</v>
      </c>
      <c r="BI502" s="203">
        <f>IF(N502="nulová",J502,0)</f>
        <v>0</v>
      </c>
      <c r="BJ502" s="24" t="s">
        <v>79</v>
      </c>
      <c r="BK502" s="203">
        <f>ROUND(I502*H502,2)</f>
        <v>0</v>
      </c>
      <c r="BL502" s="24" t="s">
        <v>262</v>
      </c>
      <c r="BM502" s="24" t="s">
        <v>863</v>
      </c>
    </row>
    <row r="503" spans="2:47" s="1" customFormat="1" ht="27">
      <c r="B503" s="41"/>
      <c r="C503" s="63"/>
      <c r="D503" s="206" t="s">
        <v>509</v>
      </c>
      <c r="E503" s="63"/>
      <c r="F503" s="258" t="s">
        <v>864</v>
      </c>
      <c r="G503" s="63"/>
      <c r="H503" s="63"/>
      <c r="I503" s="163"/>
      <c r="J503" s="63"/>
      <c r="K503" s="63"/>
      <c r="L503" s="61"/>
      <c r="M503" s="259"/>
      <c r="N503" s="42"/>
      <c r="O503" s="42"/>
      <c r="P503" s="42"/>
      <c r="Q503" s="42"/>
      <c r="R503" s="42"/>
      <c r="S503" s="42"/>
      <c r="T503" s="78"/>
      <c r="AT503" s="24" t="s">
        <v>509</v>
      </c>
      <c r="AU503" s="24" t="s">
        <v>81</v>
      </c>
    </row>
    <row r="504" spans="2:51" s="11" customFormat="1" ht="13.5">
      <c r="B504" s="204"/>
      <c r="C504" s="205"/>
      <c r="D504" s="206" t="s">
        <v>189</v>
      </c>
      <c r="E504" s="207" t="s">
        <v>23</v>
      </c>
      <c r="F504" s="208" t="s">
        <v>865</v>
      </c>
      <c r="G504" s="205"/>
      <c r="H504" s="209">
        <v>0.023</v>
      </c>
      <c r="I504" s="210"/>
      <c r="J504" s="205"/>
      <c r="K504" s="205"/>
      <c r="L504" s="211"/>
      <c r="M504" s="212"/>
      <c r="N504" s="213"/>
      <c r="O504" s="213"/>
      <c r="P504" s="213"/>
      <c r="Q504" s="213"/>
      <c r="R504" s="213"/>
      <c r="S504" s="213"/>
      <c r="T504" s="214"/>
      <c r="AT504" s="215" t="s">
        <v>189</v>
      </c>
      <c r="AU504" s="215" t="s">
        <v>81</v>
      </c>
      <c r="AV504" s="11" t="s">
        <v>81</v>
      </c>
      <c r="AW504" s="11" t="s">
        <v>36</v>
      </c>
      <c r="AX504" s="11" t="s">
        <v>79</v>
      </c>
      <c r="AY504" s="215" t="s">
        <v>180</v>
      </c>
    </row>
    <row r="505" spans="2:65" s="1" customFormat="1" ht="16.5" customHeight="1">
      <c r="B505" s="41"/>
      <c r="C505" s="192" t="s">
        <v>866</v>
      </c>
      <c r="D505" s="192" t="s">
        <v>182</v>
      </c>
      <c r="E505" s="193" t="s">
        <v>867</v>
      </c>
      <c r="F505" s="194" t="s">
        <v>868</v>
      </c>
      <c r="G505" s="195" t="s">
        <v>185</v>
      </c>
      <c r="H505" s="196">
        <v>117.44</v>
      </c>
      <c r="I505" s="197"/>
      <c r="J505" s="198">
        <f>ROUND(I505*H505,2)</f>
        <v>0</v>
      </c>
      <c r="K505" s="194" t="s">
        <v>186</v>
      </c>
      <c r="L505" s="61"/>
      <c r="M505" s="199" t="s">
        <v>23</v>
      </c>
      <c r="N505" s="200" t="s">
        <v>43</v>
      </c>
      <c r="O505" s="42"/>
      <c r="P505" s="201">
        <f>O505*H505</f>
        <v>0</v>
      </c>
      <c r="Q505" s="201">
        <v>0.0004</v>
      </c>
      <c r="R505" s="201">
        <f>Q505*H505</f>
        <v>0.046976000000000004</v>
      </c>
      <c r="S505" s="201">
        <v>0</v>
      </c>
      <c r="T505" s="202">
        <f>S505*H505</f>
        <v>0</v>
      </c>
      <c r="AR505" s="24" t="s">
        <v>262</v>
      </c>
      <c r="AT505" s="24" t="s">
        <v>182</v>
      </c>
      <c r="AU505" s="24" t="s">
        <v>81</v>
      </c>
      <c r="AY505" s="24" t="s">
        <v>180</v>
      </c>
      <c r="BE505" s="203">
        <f>IF(N505="základní",J505,0)</f>
        <v>0</v>
      </c>
      <c r="BF505" s="203">
        <f>IF(N505="snížená",J505,0)</f>
        <v>0</v>
      </c>
      <c r="BG505" s="203">
        <f>IF(N505="zákl. přenesená",J505,0)</f>
        <v>0</v>
      </c>
      <c r="BH505" s="203">
        <f>IF(N505="sníž. přenesená",J505,0)</f>
        <v>0</v>
      </c>
      <c r="BI505" s="203">
        <f>IF(N505="nulová",J505,0)</f>
        <v>0</v>
      </c>
      <c r="BJ505" s="24" t="s">
        <v>79</v>
      </c>
      <c r="BK505" s="203">
        <f>ROUND(I505*H505,2)</f>
        <v>0</v>
      </c>
      <c r="BL505" s="24" t="s">
        <v>262</v>
      </c>
      <c r="BM505" s="24" t="s">
        <v>869</v>
      </c>
    </row>
    <row r="506" spans="2:51" s="11" customFormat="1" ht="13.5">
      <c r="B506" s="204"/>
      <c r="C506" s="205"/>
      <c r="D506" s="206" t="s">
        <v>189</v>
      </c>
      <c r="E506" s="207" t="s">
        <v>23</v>
      </c>
      <c r="F506" s="208" t="s">
        <v>858</v>
      </c>
      <c r="G506" s="205"/>
      <c r="H506" s="209">
        <v>67.2</v>
      </c>
      <c r="I506" s="210"/>
      <c r="J506" s="205"/>
      <c r="K506" s="205"/>
      <c r="L506" s="211"/>
      <c r="M506" s="212"/>
      <c r="N506" s="213"/>
      <c r="O506" s="213"/>
      <c r="P506" s="213"/>
      <c r="Q506" s="213"/>
      <c r="R506" s="213"/>
      <c r="S506" s="213"/>
      <c r="T506" s="214"/>
      <c r="AT506" s="215" t="s">
        <v>189</v>
      </c>
      <c r="AU506" s="215" t="s">
        <v>81</v>
      </c>
      <c r="AV506" s="11" t="s">
        <v>81</v>
      </c>
      <c r="AW506" s="11" t="s">
        <v>36</v>
      </c>
      <c r="AX506" s="11" t="s">
        <v>72</v>
      </c>
      <c r="AY506" s="215" t="s">
        <v>180</v>
      </c>
    </row>
    <row r="507" spans="2:51" s="11" customFormat="1" ht="13.5">
      <c r="B507" s="204"/>
      <c r="C507" s="205"/>
      <c r="D507" s="206" t="s">
        <v>189</v>
      </c>
      <c r="E507" s="207" t="s">
        <v>23</v>
      </c>
      <c r="F507" s="208" t="s">
        <v>859</v>
      </c>
      <c r="G507" s="205"/>
      <c r="H507" s="209">
        <v>50.24</v>
      </c>
      <c r="I507" s="210"/>
      <c r="J507" s="205"/>
      <c r="K507" s="205"/>
      <c r="L507" s="211"/>
      <c r="M507" s="212"/>
      <c r="N507" s="213"/>
      <c r="O507" s="213"/>
      <c r="P507" s="213"/>
      <c r="Q507" s="213"/>
      <c r="R507" s="213"/>
      <c r="S507" s="213"/>
      <c r="T507" s="214"/>
      <c r="AT507" s="215" t="s">
        <v>189</v>
      </c>
      <c r="AU507" s="215" t="s">
        <v>81</v>
      </c>
      <c r="AV507" s="11" t="s">
        <v>81</v>
      </c>
      <c r="AW507" s="11" t="s">
        <v>36</v>
      </c>
      <c r="AX507" s="11" t="s">
        <v>72</v>
      </c>
      <c r="AY507" s="215" t="s">
        <v>180</v>
      </c>
    </row>
    <row r="508" spans="2:51" s="12" customFormat="1" ht="13.5">
      <c r="B508" s="216"/>
      <c r="C508" s="217"/>
      <c r="D508" s="206" t="s">
        <v>189</v>
      </c>
      <c r="E508" s="218" t="s">
        <v>23</v>
      </c>
      <c r="F508" s="219" t="s">
        <v>199</v>
      </c>
      <c r="G508" s="217"/>
      <c r="H508" s="220">
        <v>117.44</v>
      </c>
      <c r="I508" s="221"/>
      <c r="J508" s="217"/>
      <c r="K508" s="217"/>
      <c r="L508" s="222"/>
      <c r="M508" s="223"/>
      <c r="N508" s="224"/>
      <c r="O508" s="224"/>
      <c r="P508" s="224"/>
      <c r="Q508" s="224"/>
      <c r="R508" s="224"/>
      <c r="S508" s="224"/>
      <c r="T508" s="225"/>
      <c r="AT508" s="226" t="s">
        <v>189</v>
      </c>
      <c r="AU508" s="226" t="s">
        <v>81</v>
      </c>
      <c r="AV508" s="12" t="s">
        <v>187</v>
      </c>
      <c r="AW508" s="12" t="s">
        <v>36</v>
      </c>
      <c r="AX508" s="12" t="s">
        <v>79</v>
      </c>
      <c r="AY508" s="226" t="s">
        <v>180</v>
      </c>
    </row>
    <row r="509" spans="2:65" s="1" customFormat="1" ht="25.5" customHeight="1">
      <c r="B509" s="41"/>
      <c r="C509" s="248" t="s">
        <v>870</v>
      </c>
      <c r="D509" s="248" t="s">
        <v>505</v>
      </c>
      <c r="E509" s="249" t="s">
        <v>871</v>
      </c>
      <c r="F509" s="250" t="s">
        <v>872</v>
      </c>
      <c r="G509" s="251" t="s">
        <v>185</v>
      </c>
      <c r="H509" s="252">
        <v>135.056</v>
      </c>
      <c r="I509" s="253"/>
      <c r="J509" s="254">
        <f>ROUND(I509*H509,2)</f>
        <v>0</v>
      </c>
      <c r="K509" s="250" t="s">
        <v>186</v>
      </c>
      <c r="L509" s="255"/>
      <c r="M509" s="256" t="s">
        <v>23</v>
      </c>
      <c r="N509" s="257" t="s">
        <v>43</v>
      </c>
      <c r="O509" s="42"/>
      <c r="P509" s="201">
        <f>O509*H509</f>
        <v>0</v>
      </c>
      <c r="Q509" s="201">
        <v>0.00388</v>
      </c>
      <c r="R509" s="201">
        <f>Q509*H509</f>
        <v>0.52401728</v>
      </c>
      <c r="S509" s="201">
        <v>0</v>
      </c>
      <c r="T509" s="202">
        <f>S509*H509</f>
        <v>0</v>
      </c>
      <c r="AR509" s="24" t="s">
        <v>351</v>
      </c>
      <c r="AT509" s="24" t="s">
        <v>505</v>
      </c>
      <c r="AU509" s="24" t="s">
        <v>81</v>
      </c>
      <c r="AY509" s="24" t="s">
        <v>180</v>
      </c>
      <c r="BE509" s="203">
        <f>IF(N509="základní",J509,0)</f>
        <v>0</v>
      </c>
      <c r="BF509" s="203">
        <f>IF(N509="snížená",J509,0)</f>
        <v>0</v>
      </c>
      <c r="BG509" s="203">
        <f>IF(N509="zákl. přenesená",J509,0)</f>
        <v>0</v>
      </c>
      <c r="BH509" s="203">
        <f>IF(N509="sníž. přenesená",J509,0)</f>
        <v>0</v>
      </c>
      <c r="BI509" s="203">
        <f>IF(N509="nulová",J509,0)</f>
        <v>0</v>
      </c>
      <c r="BJ509" s="24" t="s">
        <v>79</v>
      </c>
      <c r="BK509" s="203">
        <f>ROUND(I509*H509,2)</f>
        <v>0</v>
      </c>
      <c r="BL509" s="24" t="s">
        <v>262</v>
      </c>
      <c r="BM509" s="24" t="s">
        <v>873</v>
      </c>
    </row>
    <row r="510" spans="2:51" s="11" customFormat="1" ht="13.5">
      <c r="B510" s="204"/>
      <c r="C510" s="205"/>
      <c r="D510" s="206" t="s">
        <v>189</v>
      </c>
      <c r="E510" s="207" t="s">
        <v>23</v>
      </c>
      <c r="F510" s="208" t="s">
        <v>874</v>
      </c>
      <c r="G510" s="205"/>
      <c r="H510" s="209">
        <v>135.056</v>
      </c>
      <c r="I510" s="210"/>
      <c r="J510" s="205"/>
      <c r="K510" s="205"/>
      <c r="L510" s="211"/>
      <c r="M510" s="212"/>
      <c r="N510" s="213"/>
      <c r="O510" s="213"/>
      <c r="P510" s="213"/>
      <c r="Q510" s="213"/>
      <c r="R510" s="213"/>
      <c r="S510" s="213"/>
      <c r="T510" s="214"/>
      <c r="AT510" s="215" t="s">
        <v>189</v>
      </c>
      <c r="AU510" s="215" t="s">
        <v>81</v>
      </c>
      <c r="AV510" s="11" t="s">
        <v>81</v>
      </c>
      <c r="AW510" s="11" t="s">
        <v>36</v>
      </c>
      <c r="AX510" s="11" t="s">
        <v>79</v>
      </c>
      <c r="AY510" s="215" t="s">
        <v>180</v>
      </c>
    </row>
    <row r="511" spans="2:65" s="1" customFormat="1" ht="16.5" customHeight="1">
      <c r="B511" s="41"/>
      <c r="C511" s="192" t="s">
        <v>875</v>
      </c>
      <c r="D511" s="192" t="s">
        <v>182</v>
      </c>
      <c r="E511" s="193" t="s">
        <v>876</v>
      </c>
      <c r="F511" s="194" t="s">
        <v>877</v>
      </c>
      <c r="G511" s="195" t="s">
        <v>185</v>
      </c>
      <c r="H511" s="196">
        <v>37.75</v>
      </c>
      <c r="I511" s="197"/>
      <c r="J511" s="198">
        <f>ROUND(I511*H511,2)</f>
        <v>0</v>
      </c>
      <c r="K511" s="194" t="s">
        <v>259</v>
      </c>
      <c r="L511" s="61"/>
      <c r="M511" s="199" t="s">
        <v>23</v>
      </c>
      <c r="N511" s="200" t="s">
        <v>43</v>
      </c>
      <c r="O511" s="42"/>
      <c r="P511" s="201">
        <f>O511*H511</f>
        <v>0</v>
      </c>
      <c r="Q511" s="201">
        <v>0.00057</v>
      </c>
      <c r="R511" s="201">
        <f>Q511*H511</f>
        <v>0.0215175</v>
      </c>
      <c r="S511" s="201">
        <v>0</v>
      </c>
      <c r="T511" s="202">
        <f>S511*H511</f>
        <v>0</v>
      </c>
      <c r="AR511" s="24" t="s">
        <v>262</v>
      </c>
      <c r="AT511" s="24" t="s">
        <v>182</v>
      </c>
      <c r="AU511" s="24" t="s">
        <v>81</v>
      </c>
      <c r="AY511" s="24" t="s">
        <v>180</v>
      </c>
      <c r="BE511" s="203">
        <f>IF(N511="základní",J511,0)</f>
        <v>0</v>
      </c>
      <c r="BF511" s="203">
        <f>IF(N511="snížená",J511,0)</f>
        <v>0</v>
      </c>
      <c r="BG511" s="203">
        <f>IF(N511="zákl. přenesená",J511,0)</f>
        <v>0</v>
      </c>
      <c r="BH511" s="203">
        <f>IF(N511="sníž. přenesená",J511,0)</f>
        <v>0</v>
      </c>
      <c r="BI511" s="203">
        <f>IF(N511="nulová",J511,0)</f>
        <v>0</v>
      </c>
      <c r="BJ511" s="24" t="s">
        <v>79</v>
      </c>
      <c r="BK511" s="203">
        <f>ROUND(I511*H511,2)</f>
        <v>0</v>
      </c>
      <c r="BL511" s="24" t="s">
        <v>262</v>
      </c>
      <c r="BM511" s="24" t="s">
        <v>878</v>
      </c>
    </row>
    <row r="512" spans="2:51" s="11" customFormat="1" ht="13.5">
      <c r="B512" s="204"/>
      <c r="C512" s="205"/>
      <c r="D512" s="206" t="s">
        <v>189</v>
      </c>
      <c r="E512" s="207" t="s">
        <v>23</v>
      </c>
      <c r="F512" s="208" t="s">
        <v>879</v>
      </c>
      <c r="G512" s="205"/>
      <c r="H512" s="209">
        <v>37.75</v>
      </c>
      <c r="I512" s="210"/>
      <c r="J512" s="205"/>
      <c r="K512" s="205"/>
      <c r="L512" s="211"/>
      <c r="M512" s="212"/>
      <c r="N512" s="213"/>
      <c r="O512" s="213"/>
      <c r="P512" s="213"/>
      <c r="Q512" s="213"/>
      <c r="R512" s="213"/>
      <c r="S512" s="213"/>
      <c r="T512" s="214"/>
      <c r="AT512" s="215" t="s">
        <v>189</v>
      </c>
      <c r="AU512" s="215" t="s">
        <v>81</v>
      </c>
      <c r="AV512" s="11" t="s">
        <v>81</v>
      </c>
      <c r="AW512" s="11" t="s">
        <v>36</v>
      </c>
      <c r="AX512" s="11" t="s">
        <v>79</v>
      </c>
      <c r="AY512" s="215" t="s">
        <v>180</v>
      </c>
    </row>
    <row r="513" spans="2:65" s="1" customFormat="1" ht="16.5" customHeight="1">
      <c r="B513" s="41"/>
      <c r="C513" s="192" t="s">
        <v>880</v>
      </c>
      <c r="D513" s="192" t="s">
        <v>182</v>
      </c>
      <c r="E513" s="193" t="s">
        <v>881</v>
      </c>
      <c r="F513" s="194" t="s">
        <v>882</v>
      </c>
      <c r="G513" s="195" t="s">
        <v>215</v>
      </c>
      <c r="H513" s="196">
        <v>15.1</v>
      </c>
      <c r="I513" s="197"/>
      <c r="J513" s="198">
        <f>ROUND(I513*H513,2)</f>
        <v>0</v>
      </c>
      <c r="K513" s="194" t="s">
        <v>186</v>
      </c>
      <c r="L513" s="61"/>
      <c r="M513" s="199" t="s">
        <v>23</v>
      </c>
      <c r="N513" s="200" t="s">
        <v>43</v>
      </c>
      <c r="O513" s="42"/>
      <c r="P513" s="201">
        <f>O513*H513</f>
        <v>0</v>
      </c>
      <c r="Q513" s="201">
        <v>0.00028</v>
      </c>
      <c r="R513" s="201">
        <f>Q513*H513</f>
        <v>0.004227999999999999</v>
      </c>
      <c r="S513" s="201">
        <v>0</v>
      </c>
      <c r="T513" s="202">
        <f>S513*H513</f>
        <v>0</v>
      </c>
      <c r="AR513" s="24" t="s">
        <v>262</v>
      </c>
      <c r="AT513" s="24" t="s">
        <v>182</v>
      </c>
      <c r="AU513" s="24" t="s">
        <v>81</v>
      </c>
      <c r="AY513" s="24" t="s">
        <v>180</v>
      </c>
      <c r="BE513" s="203">
        <f>IF(N513="základní",J513,0)</f>
        <v>0</v>
      </c>
      <c r="BF513" s="203">
        <f>IF(N513="snížená",J513,0)</f>
        <v>0</v>
      </c>
      <c r="BG513" s="203">
        <f>IF(N513="zákl. přenesená",J513,0)</f>
        <v>0</v>
      </c>
      <c r="BH513" s="203">
        <f>IF(N513="sníž. přenesená",J513,0)</f>
        <v>0</v>
      </c>
      <c r="BI513" s="203">
        <f>IF(N513="nulová",J513,0)</f>
        <v>0</v>
      </c>
      <c r="BJ513" s="24" t="s">
        <v>79</v>
      </c>
      <c r="BK513" s="203">
        <f>ROUND(I513*H513,2)</f>
        <v>0</v>
      </c>
      <c r="BL513" s="24" t="s">
        <v>262</v>
      </c>
      <c r="BM513" s="24" t="s">
        <v>883</v>
      </c>
    </row>
    <row r="514" spans="2:51" s="11" customFormat="1" ht="13.5">
      <c r="B514" s="204"/>
      <c r="C514" s="205"/>
      <c r="D514" s="206" t="s">
        <v>189</v>
      </c>
      <c r="E514" s="207" t="s">
        <v>23</v>
      </c>
      <c r="F514" s="208" t="s">
        <v>884</v>
      </c>
      <c r="G514" s="205"/>
      <c r="H514" s="209">
        <v>15.1</v>
      </c>
      <c r="I514" s="210"/>
      <c r="J514" s="205"/>
      <c r="K514" s="205"/>
      <c r="L514" s="211"/>
      <c r="M514" s="212"/>
      <c r="N514" s="213"/>
      <c r="O514" s="213"/>
      <c r="P514" s="213"/>
      <c r="Q514" s="213"/>
      <c r="R514" s="213"/>
      <c r="S514" s="213"/>
      <c r="T514" s="214"/>
      <c r="AT514" s="215" t="s">
        <v>189</v>
      </c>
      <c r="AU514" s="215" t="s">
        <v>81</v>
      </c>
      <c r="AV514" s="11" t="s">
        <v>81</v>
      </c>
      <c r="AW514" s="11" t="s">
        <v>36</v>
      </c>
      <c r="AX514" s="11" t="s">
        <v>79</v>
      </c>
      <c r="AY514" s="215" t="s">
        <v>180</v>
      </c>
    </row>
    <row r="515" spans="2:65" s="1" customFormat="1" ht="38.25" customHeight="1">
      <c r="B515" s="41"/>
      <c r="C515" s="192" t="s">
        <v>885</v>
      </c>
      <c r="D515" s="192" t="s">
        <v>182</v>
      </c>
      <c r="E515" s="193" t="s">
        <v>886</v>
      </c>
      <c r="F515" s="194" t="s">
        <v>887</v>
      </c>
      <c r="G515" s="195" t="s">
        <v>185</v>
      </c>
      <c r="H515" s="196">
        <v>223.67</v>
      </c>
      <c r="I515" s="197"/>
      <c r="J515" s="198">
        <f>ROUND(I515*H515,2)</f>
        <v>0</v>
      </c>
      <c r="K515" s="194" t="s">
        <v>259</v>
      </c>
      <c r="L515" s="61"/>
      <c r="M515" s="199" t="s">
        <v>23</v>
      </c>
      <c r="N515" s="200" t="s">
        <v>43</v>
      </c>
      <c r="O515" s="42"/>
      <c r="P515" s="201">
        <f>O515*H515</f>
        <v>0</v>
      </c>
      <c r="Q515" s="201">
        <v>0.00458</v>
      </c>
      <c r="R515" s="201">
        <f>Q515*H515</f>
        <v>1.0244086</v>
      </c>
      <c r="S515" s="201">
        <v>0</v>
      </c>
      <c r="T515" s="202">
        <f>S515*H515</f>
        <v>0</v>
      </c>
      <c r="AR515" s="24" t="s">
        <v>262</v>
      </c>
      <c r="AT515" s="24" t="s">
        <v>182</v>
      </c>
      <c r="AU515" s="24" t="s">
        <v>81</v>
      </c>
      <c r="AY515" s="24" t="s">
        <v>180</v>
      </c>
      <c r="BE515" s="203">
        <f>IF(N515="základní",J515,0)</f>
        <v>0</v>
      </c>
      <c r="BF515" s="203">
        <f>IF(N515="snížená",J515,0)</f>
        <v>0</v>
      </c>
      <c r="BG515" s="203">
        <f>IF(N515="zákl. přenesená",J515,0)</f>
        <v>0</v>
      </c>
      <c r="BH515" s="203">
        <f>IF(N515="sníž. přenesená",J515,0)</f>
        <v>0</v>
      </c>
      <c r="BI515" s="203">
        <f>IF(N515="nulová",J515,0)</f>
        <v>0</v>
      </c>
      <c r="BJ515" s="24" t="s">
        <v>79</v>
      </c>
      <c r="BK515" s="203">
        <f>ROUND(I515*H515,2)</f>
        <v>0</v>
      </c>
      <c r="BL515" s="24" t="s">
        <v>262</v>
      </c>
      <c r="BM515" s="24" t="s">
        <v>888</v>
      </c>
    </row>
    <row r="516" spans="2:51" s="11" customFormat="1" ht="13.5">
      <c r="B516" s="204"/>
      <c r="C516" s="205"/>
      <c r="D516" s="206" t="s">
        <v>189</v>
      </c>
      <c r="E516" s="207" t="s">
        <v>23</v>
      </c>
      <c r="F516" s="208" t="s">
        <v>889</v>
      </c>
      <c r="G516" s="205"/>
      <c r="H516" s="209">
        <v>38.53</v>
      </c>
      <c r="I516" s="210"/>
      <c r="J516" s="205"/>
      <c r="K516" s="205"/>
      <c r="L516" s="211"/>
      <c r="M516" s="212"/>
      <c r="N516" s="213"/>
      <c r="O516" s="213"/>
      <c r="P516" s="213"/>
      <c r="Q516" s="213"/>
      <c r="R516" s="213"/>
      <c r="S516" s="213"/>
      <c r="T516" s="214"/>
      <c r="AT516" s="215" t="s">
        <v>189</v>
      </c>
      <c r="AU516" s="215" t="s">
        <v>81</v>
      </c>
      <c r="AV516" s="11" t="s">
        <v>81</v>
      </c>
      <c r="AW516" s="11" t="s">
        <v>36</v>
      </c>
      <c r="AX516" s="11" t="s">
        <v>72</v>
      </c>
      <c r="AY516" s="215" t="s">
        <v>180</v>
      </c>
    </row>
    <row r="517" spans="2:51" s="11" customFormat="1" ht="27">
      <c r="B517" s="204"/>
      <c r="C517" s="205"/>
      <c r="D517" s="206" t="s">
        <v>189</v>
      </c>
      <c r="E517" s="207" t="s">
        <v>23</v>
      </c>
      <c r="F517" s="208" t="s">
        <v>890</v>
      </c>
      <c r="G517" s="205"/>
      <c r="H517" s="209">
        <v>44.2</v>
      </c>
      <c r="I517" s="210"/>
      <c r="J517" s="205"/>
      <c r="K517" s="205"/>
      <c r="L517" s="211"/>
      <c r="M517" s="212"/>
      <c r="N517" s="213"/>
      <c r="O517" s="213"/>
      <c r="P517" s="213"/>
      <c r="Q517" s="213"/>
      <c r="R517" s="213"/>
      <c r="S517" s="213"/>
      <c r="T517" s="214"/>
      <c r="AT517" s="215" t="s">
        <v>189</v>
      </c>
      <c r="AU517" s="215" t="s">
        <v>81</v>
      </c>
      <c r="AV517" s="11" t="s">
        <v>81</v>
      </c>
      <c r="AW517" s="11" t="s">
        <v>36</v>
      </c>
      <c r="AX517" s="11" t="s">
        <v>72</v>
      </c>
      <c r="AY517" s="215" t="s">
        <v>180</v>
      </c>
    </row>
    <row r="518" spans="2:51" s="11" customFormat="1" ht="13.5">
      <c r="B518" s="204"/>
      <c r="C518" s="205"/>
      <c r="D518" s="206" t="s">
        <v>189</v>
      </c>
      <c r="E518" s="207" t="s">
        <v>23</v>
      </c>
      <c r="F518" s="208" t="s">
        <v>891</v>
      </c>
      <c r="G518" s="205"/>
      <c r="H518" s="209">
        <v>41.9</v>
      </c>
      <c r="I518" s="210"/>
      <c r="J518" s="205"/>
      <c r="K518" s="205"/>
      <c r="L518" s="211"/>
      <c r="M518" s="212"/>
      <c r="N518" s="213"/>
      <c r="O518" s="213"/>
      <c r="P518" s="213"/>
      <c r="Q518" s="213"/>
      <c r="R518" s="213"/>
      <c r="S518" s="213"/>
      <c r="T518" s="214"/>
      <c r="AT518" s="215" t="s">
        <v>189</v>
      </c>
      <c r="AU518" s="215" t="s">
        <v>81</v>
      </c>
      <c r="AV518" s="11" t="s">
        <v>81</v>
      </c>
      <c r="AW518" s="11" t="s">
        <v>36</v>
      </c>
      <c r="AX518" s="11" t="s">
        <v>72</v>
      </c>
      <c r="AY518" s="215" t="s">
        <v>180</v>
      </c>
    </row>
    <row r="519" spans="2:51" s="11" customFormat="1" ht="13.5">
      <c r="B519" s="204"/>
      <c r="C519" s="205"/>
      <c r="D519" s="206" t="s">
        <v>189</v>
      </c>
      <c r="E519" s="207" t="s">
        <v>23</v>
      </c>
      <c r="F519" s="208" t="s">
        <v>892</v>
      </c>
      <c r="G519" s="205"/>
      <c r="H519" s="209">
        <v>1.83</v>
      </c>
      <c r="I519" s="210"/>
      <c r="J519" s="205"/>
      <c r="K519" s="205"/>
      <c r="L519" s="211"/>
      <c r="M519" s="212"/>
      <c r="N519" s="213"/>
      <c r="O519" s="213"/>
      <c r="P519" s="213"/>
      <c r="Q519" s="213"/>
      <c r="R519" s="213"/>
      <c r="S519" s="213"/>
      <c r="T519" s="214"/>
      <c r="AT519" s="215" t="s">
        <v>189</v>
      </c>
      <c r="AU519" s="215" t="s">
        <v>81</v>
      </c>
      <c r="AV519" s="11" t="s">
        <v>81</v>
      </c>
      <c r="AW519" s="11" t="s">
        <v>36</v>
      </c>
      <c r="AX519" s="11" t="s">
        <v>72</v>
      </c>
      <c r="AY519" s="215" t="s">
        <v>180</v>
      </c>
    </row>
    <row r="520" spans="2:51" s="11" customFormat="1" ht="13.5">
      <c r="B520" s="204"/>
      <c r="C520" s="205"/>
      <c r="D520" s="206" t="s">
        <v>189</v>
      </c>
      <c r="E520" s="207" t="s">
        <v>23</v>
      </c>
      <c r="F520" s="208" t="s">
        <v>893</v>
      </c>
      <c r="G520" s="205"/>
      <c r="H520" s="209">
        <v>1.83</v>
      </c>
      <c r="I520" s="210"/>
      <c r="J520" s="205"/>
      <c r="K520" s="205"/>
      <c r="L520" s="211"/>
      <c r="M520" s="212"/>
      <c r="N520" s="213"/>
      <c r="O520" s="213"/>
      <c r="P520" s="213"/>
      <c r="Q520" s="213"/>
      <c r="R520" s="213"/>
      <c r="S520" s="213"/>
      <c r="T520" s="214"/>
      <c r="AT520" s="215" t="s">
        <v>189</v>
      </c>
      <c r="AU520" s="215" t="s">
        <v>81</v>
      </c>
      <c r="AV520" s="11" t="s">
        <v>81</v>
      </c>
      <c r="AW520" s="11" t="s">
        <v>36</v>
      </c>
      <c r="AX520" s="11" t="s">
        <v>72</v>
      </c>
      <c r="AY520" s="215" t="s">
        <v>180</v>
      </c>
    </row>
    <row r="521" spans="2:51" s="11" customFormat="1" ht="13.5">
      <c r="B521" s="204"/>
      <c r="C521" s="205"/>
      <c r="D521" s="206" t="s">
        <v>189</v>
      </c>
      <c r="E521" s="207" t="s">
        <v>23</v>
      </c>
      <c r="F521" s="208" t="s">
        <v>894</v>
      </c>
      <c r="G521" s="205"/>
      <c r="H521" s="209">
        <v>2.85</v>
      </c>
      <c r="I521" s="210"/>
      <c r="J521" s="205"/>
      <c r="K521" s="205"/>
      <c r="L521" s="211"/>
      <c r="M521" s="212"/>
      <c r="N521" s="213"/>
      <c r="O521" s="213"/>
      <c r="P521" s="213"/>
      <c r="Q521" s="213"/>
      <c r="R521" s="213"/>
      <c r="S521" s="213"/>
      <c r="T521" s="214"/>
      <c r="AT521" s="215" t="s">
        <v>189</v>
      </c>
      <c r="AU521" s="215" t="s">
        <v>81</v>
      </c>
      <c r="AV521" s="11" t="s">
        <v>81</v>
      </c>
      <c r="AW521" s="11" t="s">
        <v>36</v>
      </c>
      <c r="AX521" s="11" t="s">
        <v>72</v>
      </c>
      <c r="AY521" s="215" t="s">
        <v>180</v>
      </c>
    </row>
    <row r="522" spans="2:51" s="11" customFormat="1" ht="13.5">
      <c r="B522" s="204"/>
      <c r="C522" s="205"/>
      <c r="D522" s="206" t="s">
        <v>189</v>
      </c>
      <c r="E522" s="207" t="s">
        <v>23</v>
      </c>
      <c r="F522" s="208" t="s">
        <v>895</v>
      </c>
      <c r="G522" s="205"/>
      <c r="H522" s="209">
        <v>3.93</v>
      </c>
      <c r="I522" s="210"/>
      <c r="J522" s="205"/>
      <c r="K522" s="205"/>
      <c r="L522" s="211"/>
      <c r="M522" s="212"/>
      <c r="N522" s="213"/>
      <c r="O522" s="213"/>
      <c r="P522" s="213"/>
      <c r="Q522" s="213"/>
      <c r="R522" s="213"/>
      <c r="S522" s="213"/>
      <c r="T522" s="214"/>
      <c r="AT522" s="215" t="s">
        <v>189</v>
      </c>
      <c r="AU522" s="215" t="s">
        <v>81</v>
      </c>
      <c r="AV522" s="11" t="s">
        <v>81</v>
      </c>
      <c r="AW522" s="11" t="s">
        <v>36</v>
      </c>
      <c r="AX522" s="11" t="s">
        <v>72</v>
      </c>
      <c r="AY522" s="215" t="s">
        <v>180</v>
      </c>
    </row>
    <row r="523" spans="2:51" s="11" customFormat="1" ht="13.5">
      <c r="B523" s="204"/>
      <c r="C523" s="205"/>
      <c r="D523" s="206" t="s">
        <v>189</v>
      </c>
      <c r="E523" s="207" t="s">
        <v>23</v>
      </c>
      <c r="F523" s="208" t="s">
        <v>896</v>
      </c>
      <c r="G523" s="205"/>
      <c r="H523" s="209">
        <v>3.48</v>
      </c>
      <c r="I523" s="210"/>
      <c r="J523" s="205"/>
      <c r="K523" s="205"/>
      <c r="L523" s="211"/>
      <c r="M523" s="212"/>
      <c r="N523" s="213"/>
      <c r="O523" s="213"/>
      <c r="P523" s="213"/>
      <c r="Q523" s="213"/>
      <c r="R523" s="213"/>
      <c r="S523" s="213"/>
      <c r="T523" s="214"/>
      <c r="AT523" s="215" t="s">
        <v>189</v>
      </c>
      <c r="AU523" s="215" t="s">
        <v>81</v>
      </c>
      <c r="AV523" s="11" t="s">
        <v>81</v>
      </c>
      <c r="AW523" s="11" t="s">
        <v>36</v>
      </c>
      <c r="AX523" s="11" t="s">
        <v>72</v>
      </c>
      <c r="AY523" s="215" t="s">
        <v>180</v>
      </c>
    </row>
    <row r="524" spans="2:51" s="11" customFormat="1" ht="13.5">
      <c r="B524" s="204"/>
      <c r="C524" s="205"/>
      <c r="D524" s="206" t="s">
        <v>189</v>
      </c>
      <c r="E524" s="207" t="s">
        <v>23</v>
      </c>
      <c r="F524" s="208" t="s">
        <v>897</v>
      </c>
      <c r="G524" s="205"/>
      <c r="H524" s="209">
        <v>2.73</v>
      </c>
      <c r="I524" s="210"/>
      <c r="J524" s="205"/>
      <c r="K524" s="205"/>
      <c r="L524" s="211"/>
      <c r="M524" s="212"/>
      <c r="N524" s="213"/>
      <c r="O524" s="213"/>
      <c r="P524" s="213"/>
      <c r="Q524" s="213"/>
      <c r="R524" s="213"/>
      <c r="S524" s="213"/>
      <c r="T524" s="214"/>
      <c r="AT524" s="215" t="s">
        <v>189</v>
      </c>
      <c r="AU524" s="215" t="s">
        <v>81</v>
      </c>
      <c r="AV524" s="11" t="s">
        <v>81</v>
      </c>
      <c r="AW524" s="11" t="s">
        <v>36</v>
      </c>
      <c r="AX524" s="11" t="s">
        <v>72</v>
      </c>
      <c r="AY524" s="215" t="s">
        <v>180</v>
      </c>
    </row>
    <row r="525" spans="2:51" s="11" customFormat="1" ht="13.5">
      <c r="B525" s="204"/>
      <c r="C525" s="205"/>
      <c r="D525" s="206" t="s">
        <v>189</v>
      </c>
      <c r="E525" s="207" t="s">
        <v>23</v>
      </c>
      <c r="F525" s="208" t="s">
        <v>898</v>
      </c>
      <c r="G525" s="205"/>
      <c r="H525" s="209">
        <v>2.7</v>
      </c>
      <c r="I525" s="210"/>
      <c r="J525" s="205"/>
      <c r="K525" s="205"/>
      <c r="L525" s="211"/>
      <c r="M525" s="212"/>
      <c r="N525" s="213"/>
      <c r="O525" s="213"/>
      <c r="P525" s="213"/>
      <c r="Q525" s="213"/>
      <c r="R525" s="213"/>
      <c r="S525" s="213"/>
      <c r="T525" s="214"/>
      <c r="AT525" s="215" t="s">
        <v>189</v>
      </c>
      <c r="AU525" s="215" t="s">
        <v>81</v>
      </c>
      <c r="AV525" s="11" t="s">
        <v>81</v>
      </c>
      <c r="AW525" s="11" t="s">
        <v>36</v>
      </c>
      <c r="AX525" s="11" t="s">
        <v>72</v>
      </c>
      <c r="AY525" s="215" t="s">
        <v>180</v>
      </c>
    </row>
    <row r="526" spans="2:51" s="11" customFormat="1" ht="13.5">
      <c r="B526" s="204"/>
      <c r="C526" s="205"/>
      <c r="D526" s="206" t="s">
        <v>189</v>
      </c>
      <c r="E526" s="207" t="s">
        <v>23</v>
      </c>
      <c r="F526" s="208" t="s">
        <v>899</v>
      </c>
      <c r="G526" s="205"/>
      <c r="H526" s="209">
        <v>2.46</v>
      </c>
      <c r="I526" s="210"/>
      <c r="J526" s="205"/>
      <c r="K526" s="205"/>
      <c r="L526" s="211"/>
      <c r="M526" s="212"/>
      <c r="N526" s="213"/>
      <c r="O526" s="213"/>
      <c r="P526" s="213"/>
      <c r="Q526" s="213"/>
      <c r="R526" s="213"/>
      <c r="S526" s="213"/>
      <c r="T526" s="214"/>
      <c r="AT526" s="215" t="s">
        <v>189</v>
      </c>
      <c r="AU526" s="215" t="s">
        <v>81</v>
      </c>
      <c r="AV526" s="11" t="s">
        <v>81</v>
      </c>
      <c r="AW526" s="11" t="s">
        <v>36</v>
      </c>
      <c r="AX526" s="11" t="s">
        <v>72</v>
      </c>
      <c r="AY526" s="215" t="s">
        <v>180</v>
      </c>
    </row>
    <row r="527" spans="2:51" s="11" customFormat="1" ht="13.5">
      <c r="B527" s="204"/>
      <c r="C527" s="205"/>
      <c r="D527" s="206" t="s">
        <v>189</v>
      </c>
      <c r="E527" s="207" t="s">
        <v>23</v>
      </c>
      <c r="F527" s="208" t="s">
        <v>900</v>
      </c>
      <c r="G527" s="205"/>
      <c r="H527" s="209">
        <v>12.8</v>
      </c>
      <c r="I527" s="210"/>
      <c r="J527" s="205"/>
      <c r="K527" s="205"/>
      <c r="L527" s="211"/>
      <c r="M527" s="212"/>
      <c r="N527" s="213"/>
      <c r="O527" s="213"/>
      <c r="P527" s="213"/>
      <c r="Q527" s="213"/>
      <c r="R527" s="213"/>
      <c r="S527" s="213"/>
      <c r="T527" s="214"/>
      <c r="AT527" s="215" t="s">
        <v>189</v>
      </c>
      <c r="AU527" s="215" t="s">
        <v>81</v>
      </c>
      <c r="AV527" s="11" t="s">
        <v>81</v>
      </c>
      <c r="AW527" s="11" t="s">
        <v>36</v>
      </c>
      <c r="AX527" s="11" t="s">
        <v>72</v>
      </c>
      <c r="AY527" s="215" t="s">
        <v>180</v>
      </c>
    </row>
    <row r="528" spans="2:51" s="11" customFormat="1" ht="13.5">
      <c r="B528" s="204"/>
      <c r="C528" s="205"/>
      <c r="D528" s="206" t="s">
        <v>189</v>
      </c>
      <c r="E528" s="207" t="s">
        <v>23</v>
      </c>
      <c r="F528" s="208" t="s">
        <v>575</v>
      </c>
      <c r="G528" s="205"/>
      <c r="H528" s="209">
        <v>64.43</v>
      </c>
      <c r="I528" s="210"/>
      <c r="J528" s="205"/>
      <c r="K528" s="205"/>
      <c r="L528" s="211"/>
      <c r="M528" s="212"/>
      <c r="N528" s="213"/>
      <c r="O528" s="213"/>
      <c r="P528" s="213"/>
      <c r="Q528" s="213"/>
      <c r="R528" s="213"/>
      <c r="S528" s="213"/>
      <c r="T528" s="214"/>
      <c r="AT528" s="215" t="s">
        <v>189</v>
      </c>
      <c r="AU528" s="215" t="s">
        <v>81</v>
      </c>
      <c r="AV528" s="11" t="s">
        <v>81</v>
      </c>
      <c r="AW528" s="11" t="s">
        <v>36</v>
      </c>
      <c r="AX528" s="11" t="s">
        <v>72</v>
      </c>
      <c r="AY528" s="215" t="s">
        <v>180</v>
      </c>
    </row>
    <row r="529" spans="2:51" s="12" customFormat="1" ht="13.5">
      <c r="B529" s="216"/>
      <c r="C529" s="217"/>
      <c r="D529" s="206" t="s">
        <v>189</v>
      </c>
      <c r="E529" s="218" t="s">
        <v>23</v>
      </c>
      <c r="F529" s="219" t="s">
        <v>199</v>
      </c>
      <c r="G529" s="217"/>
      <c r="H529" s="220">
        <v>223.67</v>
      </c>
      <c r="I529" s="221"/>
      <c r="J529" s="217"/>
      <c r="K529" s="217"/>
      <c r="L529" s="222"/>
      <c r="M529" s="223"/>
      <c r="N529" s="224"/>
      <c r="O529" s="224"/>
      <c r="P529" s="224"/>
      <c r="Q529" s="224"/>
      <c r="R529" s="224"/>
      <c r="S529" s="224"/>
      <c r="T529" s="225"/>
      <c r="AT529" s="226" t="s">
        <v>189</v>
      </c>
      <c r="AU529" s="226" t="s">
        <v>81</v>
      </c>
      <c r="AV529" s="12" t="s">
        <v>187</v>
      </c>
      <c r="AW529" s="12" t="s">
        <v>36</v>
      </c>
      <c r="AX529" s="12" t="s">
        <v>79</v>
      </c>
      <c r="AY529" s="226" t="s">
        <v>180</v>
      </c>
    </row>
    <row r="530" spans="2:65" s="1" customFormat="1" ht="25.5" customHeight="1">
      <c r="B530" s="41"/>
      <c r="C530" s="192" t="s">
        <v>901</v>
      </c>
      <c r="D530" s="192" t="s">
        <v>182</v>
      </c>
      <c r="E530" s="193" t="s">
        <v>902</v>
      </c>
      <c r="F530" s="194" t="s">
        <v>903</v>
      </c>
      <c r="G530" s="195" t="s">
        <v>904</v>
      </c>
      <c r="H530" s="196">
        <v>1</v>
      </c>
      <c r="I530" s="197"/>
      <c r="J530" s="198">
        <f>ROUND(I530*H530,2)</f>
        <v>0</v>
      </c>
      <c r="K530" s="194" t="s">
        <v>23</v>
      </c>
      <c r="L530" s="61"/>
      <c r="M530" s="199" t="s">
        <v>23</v>
      </c>
      <c r="N530" s="200" t="s">
        <v>43</v>
      </c>
      <c r="O530" s="42"/>
      <c r="P530" s="201">
        <f>O530*H530</f>
        <v>0</v>
      </c>
      <c r="Q530" s="201">
        <v>0</v>
      </c>
      <c r="R530" s="201">
        <f>Q530*H530</f>
        <v>0</v>
      </c>
      <c r="S530" s="201">
        <v>0</v>
      </c>
      <c r="T530" s="202">
        <f>S530*H530</f>
        <v>0</v>
      </c>
      <c r="AR530" s="24" t="s">
        <v>262</v>
      </c>
      <c r="AT530" s="24" t="s">
        <v>182</v>
      </c>
      <c r="AU530" s="24" t="s">
        <v>81</v>
      </c>
      <c r="AY530" s="24" t="s">
        <v>180</v>
      </c>
      <c r="BE530" s="203">
        <f>IF(N530="základní",J530,0)</f>
        <v>0</v>
      </c>
      <c r="BF530" s="203">
        <f>IF(N530="snížená",J530,0)</f>
        <v>0</v>
      </c>
      <c r="BG530" s="203">
        <f>IF(N530="zákl. přenesená",J530,0)</f>
        <v>0</v>
      </c>
      <c r="BH530" s="203">
        <f>IF(N530="sníž. přenesená",J530,0)</f>
        <v>0</v>
      </c>
      <c r="BI530" s="203">
        <f>IF(N530="nulová",J530,0)</f>
        <v>0</v>
      </c>
      <c r="BJ530" s="24" t="s">
        <v>79</v>
      </c>
      <c r="BK530" s="203">
        <f>ROUND(I530*H530,2)</f>
        <v>0</v>
      </c>
      <c r="BL530" s="24" t="s">
        <v>262</v>
      </c>
      <c r="BM530" s="24" t="s">
        <v>905</v>
      </c>
    </row>
    <row r="531" spans="2:63" s="10" customFormat="1" ht="29.85" customHeight="1">
      <c r="B531" s="176"/>
      <c r="C531" s="177"/>
      <c r="D531" s="178" t="s">
        <v>71</v>
      </c>
      <c r="E531" s="190" t="s">
        <v>906</v>
      </c>
      <c r="F531" s="190" t="s">
        <v>907</v>
      </c>
      <c r="G531" s="177"/>
      <c r="H531" s="177"/>
      <c r="I531" s="180"/>
      <c r="J531" s="191">
        <f>BK531</f>
        <v>0</v>
      </c>
      <c r="K531" s="177"/>
      <c r="L531" s="182"/>
      <c r="M531" s="183"/>
      <c r="N531" s="184"/>
      <c r="O531" s="184"/>
      <c r="P531" s="185">
        <f>SUM(P532:P548)</f>
        <v>0</v>
      </c>
      <c r="Q531" s="184"/>
      <c r="R531" s="185">
        <f>SUM(R532:R548)</f>
        <v>0.6363584999999999</v>
      </c>
      <c r="S531" s="184"/>
      <c r="T531" s="186">
        <f>SUM(T532:T548)</f>
        <v>21.78304</v>
      </c>
      <c r="AR531" s="187" t="s">
        <v>81</v>
      </c>
      <c r="AT531" s="188" t="s">
        <v>71</v>
      </c>
      <c r="AU531" s="188" t="s">
        <v>79</v>
      </c>
      <c r="AY531" s="187" t="s">
        <v>180</v>
      </c>
      <c r="BK531" s="189">
        <f>SUM(BK532:BK548)</f>
        <v>0</v>
      </c>
    </row>
    <row r="532" spans="2:65" s="1" customFormat="1" ht="16.5" customHeight="1">
      <c r="B532" s="41"/>
      <c r="C532" s="192" t="s">
        <v>908</v>
      </c>
      <c r="D532" s="192" t="s">
        <v>182</v>
      </c>
      <c r="E532" s="193" t="s">
        <v>909</v>
      </c>
      <c r="F532" s="194" t="s">
        <v>910</v>
      </c>
      <c r="G532" s="195" t="s">
        <v>185</v>
      </c>
      <c r="H532" s="196">
        <v>1089.152</v>
      </c>
      <c r="I532" s="197"/>
      <c r="J532" s="198">
        <f>ROUND(I532*H532,2)</f>
        <v>0</v>
      </c>
      <c r="K532" s="194" t="s">
        <v>186</v>
      </c>
      <c r="L532" s="61"/>
      <c r="M532" s="199" t="s">
        <v>23</v>
      </c>
      <c r="N532" s="200" t="s">
        <v>43</v>
      </c>
      <c r="O532" s="42"/>
      <c r="P532" s="201">
        <f>O532*H532</f>
        <v>0</v>
      </c>
      <c r="Q532" s="201">
        <v>0</v>
      </c>
      <c r="R532" s="201">
        <f>Q532*H532</f>
        <v>0</v>
      </c>
      <c r="S532" s="201">
        <v>0.014</v>
      </c>
      <c r="T532" s="202">
        <f>S532*H532</f>
        <v>15.248128000000001</v>
      </c>
      <c r="AR532" s="24" t="s">
        <v>262</v>
      </c>
      <c r="AT532" s="24" t="s">
        <v>182</v>
      </c>
      <c r="AU532" s="24" t="s">
        <v>81</v>
      </c>
      <c r="AY532" s="24" t="s">
        <v>180</v>
      </c>
      <c r="BE532" s="203">
        <f>IF(N532="základní",J532,0)</f>
        <v>0</v>
      </c>
      <c r="BF532" s="203">
        <f>IF(N532="snížená",J532,0)</f>
        <v>0</v>
      </c>
      <c r="BG532" s="203">
        <f>IF(N532="zákl. přenesená",J532,0)</f>
        <v>0</v>
      </c>
      <c r="BH532" s="203">
        <f>IF(N532="sníž. přenesená",J532,0)</f>
        <v>0</v>
      </c>
      <c r="BI532" s="203">
        <f>IF(N532="nulová",J532,0)</f>
        <v>0</v>
      </c>
      <c r="BJ532" s="24" t="s">
        <v>79</v>
      </c>
      <c r="BK532" s="203">
        <f>ROUND(I532*H532,2)</f>
        <v>0</v>
      </c>
      <c r="BL532" s="24" t="s">
        <v>262</v>
      </c>
      <c r="BM532" s="24" t="s">
        <v>911</v>
      </c>
    </row>
    <row r="533" spans="2:51" s="11" customFormat="1" ht="13.5">
      <c r="B533" s="204"/>
      <c r="C533" s="205"/>
      <c r="D533" s="206" t="s">
        <v>189</v>
      </c>
      <c r="E533" s="207" t="s">
        <v>23</v>
      </c>
      <c r="F533" s="208" t="s">
        <v>912</v>
      </c>
      <c r="G533" s="205"/>
      <c r="H533" s="209">
        <v>1089.152</v>
      </c>
      <c r="I533" s="210"/>
      <c r="J533" s="205"/>
      <c r="K533" s="205"/>
      <c r="L533" s="211"/>
      <c r="M533" s="212"/>
      <c r="N533" s="213"/>
      <c r="O533" s="213"/>
      <c r="P533" s="213"/>
      <c r="Q533" s="213"/>
      <c r="R533" s="213"/>
      <c r="S533" s="213"/>
      <c r="T533" s="214"/>
      <c r="AT533" s="215" t="s">
        <v>189</v>
      </c>
      <c r="AU533" s="215" t="s">
        <v>81</v>
      </c>
      <c r="AV533" s="11" t="s">
        <v>81</v>
      </c>
      <c r="AW533" s="11" t="s">
        <v>36</v>
      </c>
      <c r="AX533" s="11" t="s">
        <v>79</v>
      </c>
      <c r="AY533" s="215" t="s">
        <v>180</v>
      </c>
    </row>
    <row r="534" spans="2:65" s="1" customFormat="1" ht="16.5" customHeight="1">
      <c r="B534" s="41"/>
      <c r="C534" s="192" t="s">
        <v>913</v>
      </c>
      <c r="D534" s="192" t="s">
        <v>182</v>
      </c>
      <c r="E534" s="193" t="s">
        <v>914</v>
      </c>
      <c r="F534" s="194" t="s">
        <v>915</v>
      </c>
      <c r="G534" s="195" t="s">
        <v>185</v>
      </c>
      <c r="H534" s="196">
        <v>1089.152</v>
      </c>
      <c r="I534" s="197"/>
      <c r="J534" s="198">
        <f>ROUND(I534*H534,2)</f>
        <v>0</v>
      </c>
      <c r="K534" s="194" t="s">
        <v>186</v>
      </c>
      <c r="L534" s="61"/>
      <c r="M534" s="199" t="s">
        <v>23</v>
      </c>
      <c r="N534" s="200" t="s">
        <v>43</v>
      </c>
      <c r="O534" s="42"/>
      <c r="P534" s="201">
        <f>O534*H534</f>
        <v>0</v>
      </c>
      <c r="Q534" s="201">
        <v>0</v>
      </c>
      <c r="R534" s="201">
        <f>Q534*H534</f>
        <v>0</v>
      </c>
      <c r="S534" s="201">
        <v>0.006</v>
      </c>
      <c r="T534" s="202">
        <f>S534*H534</f>
        <v>6.534912</v>
      </c>
      <c r="AR534" s="24" t="s">
        <v>262</v>
      </c>
      <c r="AT534" s="24" t="s">
        <v>182</v>
      </c>
      <c r="AU534" s="24" t="s">
        <v>81</v>
      </c>
      <c r="AY534" s="24" t="s">
        <v>180</v>
      </c>
      <c r="BE534" s="203">
        <f>IF(N534="základní",J534,0)</f>
        <v>0</v>
      </c>
      <c r="BF534" s="203">
        <f>IF(N534="snížená",J534,0)</f>
        <v>0</v>
      </c>
      <c r="BG534" s="203">
        <f>IF(N534="zákl. přenesená",J534,0)</f>
        <v>0</v>
      </c>
      <c r="BH534" s="203">
        <f>IF(N534="sníž. přenesená",J534,0)</f>
        <v>0</v>
      </c>
      <c r="BI534" s="203">
        <f>IF(N534="nulová",J534,0)</f>
        <v>0</v>
      </c>
      <c r="BJ534" s="24" t="s">
        <v>79</v>
      </c>
      <c r="BK534" s="203">
        <f>ROUND(I534*H534,2)</f>
        <v>0</v>
      </c>
      <c r="BL534" s="24" t="s">
        <v>262</v>
      </c>
      <c r="BM534" s="24" t="s">
        <v>916</v>
      </c>
    </row>
    <row r="535" spans="2:51" s="11" customFormat="1" ht="13.5">
      <c r="B535" s="204"/>
      <c r="C535" s="205"/>
      <c r="D535" s="206" t="s">
        <v>189</v>
      </c>
      <c r="E535" s="207" t="s">
        <v>23</v>
      </c>
      <c r="F535" s="208" t="s">
        <v>912</v>
      </c>
      <c r="G535" s="205"/>
      <c r="H535" s="209">
        <v>1089.152</v>
      </c>
      <c r="I535" s="210"/>
      <c r="J535" s="205"/>
      <c r="K535" s="205"/>
      <c r="L535" s="211"/>
      <c r="M535" s="212"/>
      <c r="N535" s="213"/>
      <c r="O535" s="213"/>
      <c r="P535" s="213"/>
      <c r="Q535" s="213"/>
      <c r="R535" s="213"/>
      <c r="S535" s="213"/>
      <c r="T535" s="214"/>
      <c r="AT535" s="215" t="s">
        <v>189</v>
      </c>
      <c r="AU535" s="215" t="s">
        <v>81</v>
      </c>
      <c r="AV535" s="11" t="s">
        <v>81</v>
      </c>
      <c r="AW535" s="11" t="s">
        <v>36</v>
      </c>
      <c r="AX535" s="11" t="s">
        <v>79</v>
      </c>
      <c r="AY535" s="215" t="s">
        <v>180</v>
      </c>
    </row>
    <row r="536" spans="2:65" s="1" customFormat="1" ht="16.5" customHeight="1">
      <c r="B536" s="41"/>
      <c r="C536" s="192" t="s">
        <v>917</v>
      </c>
      <c r="D536" s="192" t="s">
        <v>182</v>
      </c>
      <c r="E536" s="193" t="s">
        <v>918</v>
      </c>
      <c r="F536" s="194" t="s">
        <v>919</v>
      </c>
      <c r="G536" s="195" t="s">
        <v>185</v>
      </c>
      <c r="H536" s="196">
        <v>101.25</v>
      </c>
      <c r="I536" s="197"/>
      <c r="J536" s="198">
        <f>ROUND(I536*H536,2)</f>
        <v>0</v>
      </c>
      <c r="K536" s="194" t="s">
        <v>259</v>
      </c>
      <c r="L536" s="61"/>
      <c r="M536" s="199" t="s">
        <v>23</v>
      </c>
      <c r="N536" s="200" t="s">
        <v>43</v>
      </c>
      <c r="O536" s="42"/>
      <c r="P536" s="201">
        <f>O536*H536</f>
        <v>0</v>
      </c>
      <c r="Q536" s="201">
        <v>3E-05</v>
      </c>
      <c r="R536" s="201">
        <f>Q536*H536</f>
        <v>0.0030375000000000003</v>
      </c>
      <c r="S536" s="201">
        <v>0</v>
      </c>
      <c r="T536" s="202">
        <f>S536*H536</f>
        <v>0</v>
      </c>
      <c r="AR536" s="24" t="s">
        <v>262</v>
      </c>
      <c r="AT536" s="24" t="s">
        <v>182</v>
      </c>
      <c r="AU536" s="24" t="s">
        <v>81</v>
      </c>
      <c r="AY536" s="24" t="s">
        <v>180</v>
      </c>
      <c r="BE536" s="203">
        <f>IF(N536="základní",J536,0)</f>
        <v>0</v>
      </c>
      <c r="BF536" s="203">
        <f>IF(N536="snížená",J536,0)</f>
        <v>0</v>
      </c>
      <c r="BG536" s="203">
        <f>IF(N536="zákl. přenesená",J536,0)</f>
        <v>0</v>
      </c>
      <c r="BH536" s="203">
        <f>IF(N536="sníž. přenesená",J536,0)</f>
        <v>0</v>
      </c>
      <c r="BI536" s="203">
        <f>IF(N536="nulová",J536,0)</f>
        <v>0</v>
      </c>
      <c r="BJ536" s="24" t="s">
        <v>79</v>
      </c>
      <c r="BK536" s="203">
        <f>ROUND(I536*H536,2)</f>
        <v>0</v>
      </c>
      <c r="BL536" s="24" t="s">
        <v>262</v>
      </c>
      <c r="BM536" s="24" t="s">
        <v>920</v>
      </c>
    </row>
    <row r="537" spans="2:51" s="11" customFormat="1" ht="13.5">
      <c r="B537" s="204"/>
      <c r="C537" s="205"/>
      <c r="D537" s="206" t="s">
        <v>189</v>
      </c>
      <c r="E537" s="207" t="s">
        <v>23</v>
      </c>
      <c r="F537" s="208" t="s">
        <v>921</v>
      </c>
      <c r="G537" s="205"/>
      <c r="H537" s="209">
        <v>101.25</v>
      </c>
      <c r="I537" s="210"/>
      <c r="J537" s="205"/>
      <c r="K537" s="205"/>
      <c r="L537" s="211"/>
      <c r="M537" s="212"/>
      <c r="N537" s="213"/>
      <c r="O537" s="213"/>
      <c r="P537" s="213"/>
      <c r="Q537" s="213"/>
      <c r="R537" s="213"/>
      <c r="S537" s="213"/>
      <c r="T537" s="214"/>
      <c r="AT537" s="215" t="s">
        <v>189</v>
      </c>
      <c r="AU537" s="215" t="s">
        <v>81</v>
      </c>
      <c r="AV537" s="11" t="s">
        <v>81</v>
      </c>
      <c r="AW537" s="11" t="s">
        <v>36</v>
      </c>
      <c r="AX537" s="11" t="s">
        <v>79</v>
      </c>
      <c r="AY537" s="215" t="s">
        <v>180</v>
      </c>
    </row>
    <row r="538" spans="2:65" s="1" customFormat="1" ht="16.5" customHeight="1">
      <c r="B538" s="41"/>
      <c r="C538" s="248" t="s">
        <v>922</v>
      </c>
      <c r="D538" s="248" t="s">
        <v>505</v>
      </c>
      <c r="E538" s="249" t="s">
        <v>923</v>
      </c>
      <c r="F538" s="250" t="s">
        <v>862</v>
      </c>
      <c r="G538" s="251" t="s">
        <v>924</v>
      </c>
      <c r="H538" s="252">
        <v>20.25</v>
      </c>
      <c r="I538" s="253"/>
      <c r="J538" s="254">
        <f>ROUND(I538*H538,2)</f>
        <v>0</v>
      </c>
      <c r="K538" s="250" t="s">
        <v>259</v>
      </c>
      <c r="L538" s="255"/>
      <c r="M538" s="256" t="s">
        <v>23</v>
      </c>
      <c r="N538" s="257" t="s">
        <v>43</v>
      </c>
      <c r="O538" s="42"/>
      <c r="P538" s="201">
        <f>O538*H538</f>
        <v>0</v>
      </c>
      <c r="Q538" s="201">
        <v>0.001</v>
      </c>
      <c r="R538" s="201">
        <f>Q538*H538</f>
        <v>0.02025</v>
      </c>
      <c r="S538" s="201">
        <v>0</v>
      </c>
      <c r="T538" s="202">
        <f>S538*H538</f>
        <v>0</v>
      </c>
      <c r="AR538" s="24" t="s">
        <v>351</v>
      </c>
      <c r="AT538" s="24" t="s">
        <v>505</v>
      </c>
      <c r="AU538" s="24" t="s">
        <v>81</v>
      </c>
      <c r="AY538" s="24" t="s">
        <v>180</v>
      </c>
      <c r="BE538" s="203">
        <f>IF(N538="základní",J538,0)</f>
        <v>0</v>
      </c>
      <c r="BF538" s="203">
        <f>IF(N538="snížená",J538,0)</f>
        <v>0</v>
      </c>
      <c r="BG538" s="203">
        <f>IF(N538="zákl. přenesená",J538,0)</f>
        <v>0</v>
      </c>
      <c r="BH538" s="203">
        <f>IF(N538="sníž. přenesená",J538,0)</f>
        <v>0</v>
      </c>
      <c r="BI538" s="203">
        <f>IF(N538="nulová",J538,0)</f>
        <v>0</v>
      </c>
      <c r="BJ538" s="24" t="s">
        <v>79</v>
      </c>
      <c r="BK538" s="203">
        <f>ROUND(I538*H538,2)</f>
        <v>0</v>
      </c>
      <c r="BL538" s="24" t="s">
        <v>262</v>
      </c>
      <c r="BM538" s="24" t="s">
        <v>925</v>
      </c>
    </row>
    <row r="539" spans="2:51" s="11" customFormat="1" ht="13.5">
      <c r="B539" s="204"/>
      <c r="C539" s="205"/>
      <c r="D539" s="206" t="s">
        <v>189</v>
      </c>
      <c r="E539" s="207" t="s">
        <v>23</v>
      </c>
      <c r="F539" s="208" t="s">
        <v>926</v>
      </c>
      <c r="G539" s="205"/>
      <c r="H539" s="209">
        <v>20.25</v>
      </c>
      <c r="I539" s="210"/>
      <c r="J539" s="205"/>
      <c r="K539" s="205"/>
      <c r="L539" s="211"/>
      <c r="M539" s="212"/>
      <c r="N539" s="213"/>
      <c r="O539" s="213"/>
      <c r="P539" s="213"/>
      <c r="Q539" s="213"/>
      <c r="R539" s="213"/>
      <c r="S539" s="213"/>
      <c r="T539" s="214"/>
      <c r="AT539" s="215" t="s">
        <v>189</v>
      </c>
      <c r="AU539" s="215" t="s">
        <v>81</v>
      </c>
      <c r="AV539" s="11" t="s">
        <v>81</v>
      </c>
      <c r="AW539" s="11" t="s">
        <v>36</v>
      </c>
      <c r="AX539" s="11" t="s">
        <v>72</v>
      </c>
      <c r="AY539" s="215" t="s">
        <v>180</v>
      </c>
    </row>
    <row r="540" spans="2:65" s="1" customFormat="1" ht="25.5" customHeight="1">
      <c r="B540" s="41"/>
      <c r="C540" s="192" t="s">
        <v>927</v>
      </c>
      <c r="D540" s="192" t="s">
        <v>182</v>
      </c>
      <c r="E540" s="193" t="s">
        <v>928</v>
      </c>
      <c r="F540" s="194" t="s">
        <v>929</v>
      </c>
      <c r="G540" s="195" t="s">
        <v>185</v>
      </c>
      <c r="H540" s="196">
        <v>101.25</v>
      </c>
      <c r="I540" s="197"/>
      <c r="J540" s="198">
        <f>ROUND(I540*H540,2)</f>
        <v>0</v>
      </c>
      <c r="K540" s="194" t="s">
        <v>259</v>
      </c>
      <c r="L540" s="61"/>
      <c r="M540" s="199" t="s">
        <v>23</v>
      </c>
      <c r="N540" s="200" t="s">
        <v>43</v>
      </c>
      <c r="O540" s="42"/>
      <c r="P540" s="201">
        <f>O540*H540</f>
        <v>0</v>
      </c>
      <c r="Q540" s="201">
        <v>0.00088</v>
      </c>
      <c r="R540" s="201">
        <f>Q540*H540</f>
        <v>0.0891</v>
      </c>
      <c r="S540" s="201">
        <v>0</v>
      </c>
      <c r="T540" s="202">
        <f>S540*H540</f>
        <v>0</v>
      </c>
      <c r="AR540" s="24" t="s">
        <v>262</v>
      </c>
      <c r="AT540" s="24" t="s">
        <v>182</v>
      </c>
      <c r="AU540" s="24" t="s">
        <v>81</v>
      </c>
      <c r="AY540" s="24" t="s">
        <v>180</v>
      </c>
      <c r="BE540" s="203">
        <f>IF(N540="základní",J540,0)</f>
        <v>0</v>
      </c>
      <c r="BF540" s="203">
        <f>IF(N540="snížená",J540,0)</f>
        <v>0</v>
      </c>
      <c r="BG540" s="203">
        <f>IF(N540="zákl. přenesená",J540,0)</f>
        <v>0</v>
      </c>
      <c r="BH540" s="203">
        <f>IF(N540="sníž. přenesená",J540,0)</f>
        <v>0</v>
      </c>
      <c r="BI540" s="203">
        <f>IF(N540="nulová",J540,0)</f>
        <v>0</v>
      </c>
      <c r="BJ540" s="24" t="s">
        <v>79</v>
      </c>
      <c r="BK540" s="203">
        <f>ROUND(I540*H540,2)</f>
        <v>0</v>
      </c>
      <c r="BL540" s="24" t="s">
        <v>262</v>
      </c>
      <c r="BM540" s="24" t="s">
        <v>930</v>
      </c>
    </row>
    <row r="541" spans="2:51" s="11" customFormat="1" ht="13.5">
      <c r="B541" s="204"/>
      <c r="C541" s="205"/>
      <c r="D541" s="206" t="s">
        <v>189</v>
      </c>
      <c r="E541" s="207" t="s">
        <v>23</v>
      </c>
      <c r="F541" s="208" t="s">
        <v>921</v>
      </c>
      <c r="G541" s="205"/>
      <c r="H541" s="209">
        <v>101.25</v>
      </c>
      <c r="I541" s="210"/>
      <c r="J541" s="205"/>
      <c r="K541" s="205"/>
      <c r="L541" s="211"/>
      <c r="M541" s="212"/>
      <c r="N541" s="213"/>
      <c r="O541" s="213"/>
      <c r="P541" s="213"/>
      <c r="Q541" s="213"/>
      <c r="R541" s="213"/>
      <c r="S541" s="213"/>
      <c r="T541" s="214"/>
      <c r="AT541" s="215" t="s">
        <v>189</v>
      </c>
      <c r="AU541" s="215" t="s">
        <v>81</v>
      </c>
      <c r="AV541" s="11" t="s">
        <v>81</v>
      </c>
      <c r="AW541" s="11" t="s">
        <v>36</v>
      </c>
      <c r="AX541" s="11" t="s">
        <v>79</v>
      </c>
      <c r="AY541" s="215" t="s">
        <v>180</v>
      </c>
    </row>
    <row r="542" spans="2:65" s="1" customFormat="1" ht="25.5" customHeight="1">
      <c r="B542" s="41"/>
      <c r="C542" s="248" t="s">
        <v>931</v>
      </c>
      <c r="D542" s="248" t="s">
        <v>505</v>
      </c>
      <c r="E542" s="249" t="s">
        <v>932</v>
      </c>
      <c r="F542" s="250" t="s">
        <v>933</v>
      </c>
      <c r="G542" s="251" t="s">
        <v>185</v>
      </c>
      <c r="H542" s="252">
        <v>116.438</v>
      </c>
      <c r="I542" s="253"/>
      <c r="J542" s="254">
        <f>ROUND(I542*H542,2)</f>
        <v>0</v>
      </c>
      <c r="K542" s="250" t="s">
        <v>23</v>
      </c>
      <c r="L542" s="255"/>
      <c r="M542" s="256" t="s">
        <v>23</v>
      </c>
      <c r="N542" s="257" t="s">
        <v>43</v>
      </c>
      <c r="O542" s="42"/>
      <c r="P542" s="201">
        <f>O542*H542</f>
        <v>0</v>
      </c>
      <c r="Q542" s="201">
        <v>0.0045</v>
      </c>
      <c r="R542" s="201">
        <f>Q542*H542</f>
        <v>0.523971</v>
      </c>
      <c r="S542" s="201">
        <v>0</v>
      </c>
      <c r="T542" s="202">
        <f>S542*H542</f>
        <v>0</v>
      </c>
      <c r="AR542" s="24" t="s">
        <v>351</v>
      </c>
      <c r="AT542" s="24" t="s">
        <v>505</v>
      </c>
      <c r="AU542" s="24" t="s">
        <v>81</v>
      </c>
      <c r="AY542" s="24" t="s">
        <v>180</v>
      </c>
      <c r="BE542" s="203">
        <f>IF(N542="základní",J542,0)</f>
        <v>0</v>
      </c>
      <c r="BF542" s="203">
        <f>IF(N542="snížená",J542,0)</f>
        <v>0</v>
      </c>
      <c r="BG542" s="203">
        <f>IF(N542="zákl. přenesená",J542,0)</f>
        <v>0</v>
      </c>
      <c r="BH542" s="203">
        <f>IF(N542="sníž. přenesená",J542,0)</f>
        <v>0</v>
      </c>
      <c r="BI542" s="203">
        <f>IF(N542="nulová",J542,0)</f>
        <v>0</v>
      </c>
      <c r="BJ542" s="24" t="s">
        <v>79</v>
      </c>
      <c r="BK542" s="203">
        <f>ROUND(I542*H542,2)</f>
        <v>0</v>
      </c>
      <c r="BL542" s="24" t="s">
        <v>262</v>
      </c>
      <c r="BM542" s="24" t="s">
        <v>934</v>
      </c>
    </row>
    <row r="543" spans="2:51" s="11" customFormat="1" ht="13.5">
      <c r="B543" s="204"/>
      <c r="C543" s="205"/>
      <c r="D543" s="206" t="s">
        <v>189</v>
      </c>
      <c r="E543" s="207" t="s">
        <v>23</v>
      </c>
      <c r="F543" s="208" t="s">
        <v>935</v>
      </c>
      <c r="G543" s="205"/>
      <c r="H543" s="209">
        <v>116.438</v>
      </c>
      <c r="I543" s="210"/>
      <c r="J543" s="205"/>
      <c r="K543" s="205"/>
      <c r="L543" s="211"/>
      <c r="M543" s="212"/>
      <c r="N543" s="213"/>
      <c r="O543" s="213"/>
      <c r="P543" s="213"/>
      <c r="Q543" s="213"/>
      <c r="R543" s="213"/>
      <c r="S543" s="213"/>
      <c r="T543" s="214"/>
      <c r="AT543" s="215" t="s">
        <v>189</v>
      </c>
      <c r="AU543" s="215" t="s">
        <v>81</v>
      </c>
      <c r="AV543" s="11" t="s">
        <v>81</v>
      </c>
      <c r="AW543" s="11" t="s">
        <v>36</v>
      </c>
      <c r="AX543" s="11" t="s">
        <v>79</v>
      </c>
      <c r="AY543" s="215" t="s">
        <v>180</v>
      </c>
    </row>
    <row r="544" spans="2:65" s="1" customFormat="1" ht="16.5" customHeight="1">
      <c r="B544" s="41"/>
      <c r="C544" s="192" t="s">
        <v>936</v>
      </c>
      <c r="D544" s="192" t="s">
        <v>182</v>
      </c>
      <c r="E544" s="193" t="s">
        <v>937</v>
      </c>
      <c r="F544" s="194" t="s">
        <v>938</v>
      </c>
      <c r="G544" s="195" t="s">
        <v>904</v>
      </c>
      <c r="H544" s="196">
        <v>1</v>
      </c>
      <c r="I544" s="197"/>
      <c r="J544" s="198">
        <f>ROUND(I544*H544,2)</f>
        <v>0</v>
      </c>
      <c r="K544" s="194" t="s">
        <v>23</v>
      </c>
      <c r="L544" s="61"/>
      <c r="M544" s="199" t="s">
        <v>23</v>
      </c>
      <c r="N544" s="200" t="s">
        <v>43</v>
      </c>
      <c r="O544" s="42"/>
      <c r="P544" s="201">
        <f>O544*H544</f>
        <v>0</v>
      </c>
      <c r="Q544" s="201">
        <v>0</v>
      </c>
      <c r="R544" s="201">
        <f>Q544*H544</f>
        <v>0</v>
      </c>
      <c r="S544" s="201">
        <v>0</v>
      </c>
      <c r="T544" s="202">
        <f>S544*H544</f>
        <v>0</v>
      </c>
      <c r="AR544" s="24" t="s">
        <v>262</v>
      </c>
      <c r="AT544" s="24" t="s">
        <v>182</v>
      </c>
      <c r="AU544" s="24" t="s">
        <v>81</v>
      </c>
      <c r="AY544" s="24" t="s">
        <v>180</v>
      </c>
      <c r="BE544" s="203">
        <f>IF(N544="základní",J544,0)</f>
        <v>0</v>
      </c>
      <c r="BF544" s="203">
        <f>IF(N544="snížená",J544,0)</f>
        <v>0</v>
      </c>
      <c r="BG544" s="203">
        <f>IF(N544="zákl. přenesená",J544,0)</f>
        <v>0</v>
      </c>
      <c r="BH544" s="203">
        <f>IF(N544="sníž. přenesená",J544,0)</f>
        <v>0</v>
      </c>
      <c r="BI544" s="203">
        <f>IF(N544="nulová",J544,0)</f>
        <v>0</v>
      </c>
      <c r="BJ544" s="24" t="s">
        <v>79</v>
      </c>
      <c r="BK544" s="203">
        <f>ROUND(I544*H544,2)</f>
        <v>0</v>
      </c>
      <c r="BL544" s="24" t="s">
        <v>262</v>
      </c>
      <c r="BM544" s="24" t="s">
        <v>939</v>
      </c>
    </row>
    <row r="545" spans="2:65" s="1" customFormat="1" ht="25.5" customHeight="1">
      <c r="B545" s="41"/>
      <c r="C545" s="192" t="s">
        <v>940</v>
      </c>
      <c r="D545" s="192" t="s">
        <v>182</v>
      </c>
      <c r="E545" s="193" t="s">
        <v>941</v>
      </c>
      <c r="F545" s="194" t="s">
        <v>942</v>
      </c>
      <c r="G545" s="195" t="s">
        <v>185</v>
      </c>
      <c r="H545" s="196">
        <v>711.074</v>
      </c>
      <c r="I545" s="197"/>
      <c r="J545" s="198">
        <f>ROUND(I545*H545,2)</f>
        <v>0</v>
      </c>
      <c r="K545" s="194" t="s">
        <v>23</v>
      </c>
      <c r="L545" s="61"/>
      <c r="M545" s="199" t="s">
        <v>23</v>
      </c>
      <c r="N545" s="200" t="s">
        <v>43</v>
      </c>
      <c r="O545" s="42"/>
      <c r="P545" s="201">
        <f>O545*H545</f>
        <v>0</v>
      </c>
      <c r="Q545" s="201">
        <v>0</v>
      </c>
      <c r="R545" s="201">
        <f>Q545*H545</f>
        <v>0</v>
      </c>
      <c r="S545" s="201">
        <v>0</v>
      </c>
      <c r="T545" s="202">
        <f>S545*H545</f>
        <v>0</v>
      </c>
      <c r="AR545" s="24" t="s">
        <v>262</v>
      </c>
      <c r="AT545" s="24" t="s">
        <v>182</v>
      </c>
      <c r="AU545" s="24" t="s">
        <v>81</v>
      </c>
      <c r="AY545" s="24" t="s">
        <v>180</v>
      </c>
      <c r="BE545" s="203">
        <f>IF(N545="základní",J545,0)</f>
        <v>0</v>
      </c>
      <c r="BF545" s="203">
        <f>IF(N545="snížená",J545,0)</f>
        <v>0</v>
      </c>
      <c r="BG545" s="203">
        <f>IF(N545="zákl. přenesená",J545,0)</f>
        <v>0</v>
      </c>
      <c r="BH545" s="203">
        <f>IF(N545="sníž. přenesená",J545,0)</f>
        <v>0</v>
      </c>
      <c r="BI545" s="203">
        <f>IF(N545="nulová",J545,0)</f>
        <v>0</v>
      </c>
      <c r="BJ545" s="24" t="s">
        <v>79</v>
      </c>
      <c r="BK545" s="203">
        <f>ROUND(I545*H545,2)</f>
        <v>0</v>
      </c>
      <c r="BL545" s="24" t="s">
        <v>262</v>
      </c>
      <c r="BM545" s="24" t="s">
        <v>943</v>
      </c>
    </row>
    <row r="546" spans="2:51" s="11" customFormat="1" ht="13.5">
      <c r="B546" s="204"/>
      <c r="C546" s="205"/>
      <c r="D546" s="206" t="s">
        <v>189</v>
      </c>
      <c r="E546" s="207" t="s">
        <v>23</v>
      </c>
      <c r="F546" s="208" t="s">
        <v>944</v>
      </c>
      <c r="G546" s="205"/>
      <c r="H546" s="209">
        <v>609.824</v>
      </c>
      <c r="I546" s="210"/>
      <c r="J546" s="205"/>
      <c r="K546" s="205"/>
      <c r="L546" s="211"/>
      <c r="M546" s="212"/>
      <c r="N546" s="213"/>
      <c r="O546" s="213"/>
      <c r="P546" s="213"/>
      <c r="Q546" s="213"/>
      <c r="R546" s="213"/>
      <c r="S546" s="213"/>
      <c r="T546" s="214"/>
      <c r="AT546" s="215" t="s">
        <v>189</v>
      </c>
      <c r="AU546" s="215" t="s">
        <v>81</v>
      </c>
      <c r="AV546" s="11" t="s">
        <v>81</v>
      </c>
      <c r="AW546" s="11" t="s">
        <v>36</v>
      </c>
      <c r="AX546" s="11" t="s">
        <v>72</v>
      </c>
      <c r="AY546" s="215" t="s">
        <v>180</v>
      </c>
    </row>
    <row r="547" spans="2:51" s="11" customFormat="1" ht="13.5">
      <c r="B547" s="204"/>
      <c r="C547" s="205"/>
      <c r="D547" s="206" t="s">
        <v>189</v>
      </c>
      <c r="E547" s="207" t="s">
        <v>23</v>
      </c>
      <c r="F547" s="208" t="s">
        <v>921</v>
      </c>
      <c r="G547" s="205"/>
      <c r="H547" s="209">
        <v>101.25</v>
      </c>
      <c r="I547" s="210"/>
      <c r="J547" s="205"/>
      <c r="K547" s="205"/>
      <c r="L547" s="211"/>
      <c r="M547" s="212"/>
      <c r="N547" s="213"/>
      <c r="O547" s="213"/>
      <c r="P547" s="213"/>
      <c r="Q547" s="213"/>
      <c r="R547" s="213"/>
      <c r="S547" s="213"/>
      <c r="T547" s="214"/>
      <c r="AT547" s="215" t="s">
        <v>189</v>
      </c>
      <c r="AU547" s="215" t="s">
        <v>81</v>
      </c>
      <c r="AV547" s="11" t="s">
        <v>81</v>
      </c>
      <c r="AW547" s="11" t="s">
        <v>36</v>
      </c>
      <c r="AX547" s="11" t="s">
        <v>72</v>
      </c>
      <c r="AY547" s="215" t="s">
        <v>180</v>
      </c>
    </row>
    <row r="548" spans="2:51" s="12" customFormat="1" ht="13.5">
      <c r="B548" s="216"/>
      <c r="C548" s="217"/>
      <c r="D548" s="206" t="s">
        <v>189</v>
      </c>
      <c r="E548" s="218" t="s">
        <v>23</v>
      </c>
      <c r="F548" s="219" t="s">
        <v>199</v>
      </c>
      <c r="G548" s="217"/>
      <c r="H548" s="220">
        <v>711.074</v>
      </c>
      <c r="I548" s="221"/>
      <c r="J548" s="217"/>
      <c r="K548" s="217"/>
      <c r="L548" s="222"/>
      <c r="M548" s="223"/>
      <c r="N548" s="224"/>
      <c r="O548" s="224"/>
      <c r="P548" s="224"/>
      <c r="Q548" s="224"/>
      <c r="R548" s="224"/>
      <c r="S548" s="224"/>
      <c r="T548" s="225"/>
      <c r="AT548" s="226" t="s">
        <v>189</v>
      </c>
      <c r="AU548" s="226" t="s">
        <v>81</v>
      </c>
      <c r="AV548" s="12" t="s">
        <v>187</v>
      </c>
      <c r="AW548" s="12" t="s">
        <v>36</v>
      </c>
      <c r="AX548" s="12" t="s">
        <v>79</v>
      </c>
      <c r="AY548" s="226" t="s">
        <v>180</v>
      </c>
    </row>
    <row r="549" spans="2:63" s="10" customFormat="1" ht="29.85" customHeight="1">
      <c r="B549" s="176"/>
      <c r="C549" s="177"/>
      <c r="D549" s="178" t="s">
        <v>71</v>
      </c>
      <c r="E549" s="190" t="s">
        <v>945</v>
      </c>
      <c r="F549" s="190" t="s">
        <v>946</v>
      </c>
      <c r="G549" s="177"/>
      <c r="H549" s="177"/>
      <c r="I549" s="180"/>
      <c r="J549" s="191">
        <f>BK549</f>
        <v>0</v>
      </c>
      <c r="K549" s="177"/>
      <c r="L549" s="182"/>
      <c r="M549" s="183"/>
      <c r="N549" s="184"/>
      <c r="O549" s="184"/>
      <c r="P549" s="185">
        <f>SUM(P550:P592)</f>
        <v>0</v>
      </c>
      <c r="Q549" s="184"/>
      <c r="R549" s="185">
        <f>SUM(R550:R592)</f>
        <v>8.18248043</v>
      </c>
      <c r="S549" s="184"/>
      <c r="T549" s="186">
        <f>SUM(T550:T592)</f>
        <v>0</v>
      </c>
      <c r="AR549" s="187" t="s">
        <v>81</v>
      </c>
      <c r="AT549" s="188" t="s">
        <v>71</v>
      </c>
      <c r="AU549" s="188" t="s">
        <v>79</v>
      </c>
      <c r="AY549" s="187" t="s">
        <v>180</v>
      </c>
      <c r="BK549" s="189">
        <f>SUM(BK550:BK592)</f>
        <v>0</v>
      </c>
    </row>
    <row r="550" spans="2:65" s="1" customFormat="1" ht="25.5" customHeight="1">
      <c r="B550" s="41"/>
      <c r="C550" s="192" t="s">
        <v>947</v>
      </c>
      <c r="D550" s="192" t="s">
        <v>182</v>
      </c>
      <c r="E550" s="193" t="s">
        <v>948</v>
      </c>
      <c r="F550" s="194" t="s">
        <v>949</v>
      </c>
      <c r="G550" s="195" t="s">
        <v>185</v>
      </c>
      <c r="H550" s="196">
        <v>446.08</v>
      </c>
      <c r="I550" s="197"/>
      <c r="J550" s="198">
        <f>ROUND(I550*H550,2)</f>
        <v>0</v>
      </c>
      <c r="K550" s="194" t="s">
        <v>186</v>
      </c>
      <c r="L550" s="61"/>
      <c r="M550" s="199" t="s">
        <v>23</v>
      </c>
      <c r="N550" s="200" t="s">
        <v>43</v>
      </c>
      <c r="O550" s="42"/>
      <c r="P550" s="201">
        <f>O550*H550</f>
        <v>0</v>
      </c>
      <c r="Q550" s="201">
        <v>0</v>
      </c>
      <c r="R550" s="201">
        <f>Q550*H550</f>
        <v>0</v>
      </c>
      <c r="S550" s="201">
        <v>0</v>
      </c>
      <c r="T550" s="202">
        <f>S550*H550</f>
        <v>0</v>
      </c>
      <c r="AR550" s="24" t="s">
        <v>262</v>
      </c>
      <c r="AT550" s="24" t="s">
        <v>182</v>
      </c>
      <c r="AU550" s="24" t="s">
        <v>81</v>
      </c>
      <c r="AY550" s="24" t="s">
        <v>180</v>
      </c>
      <c r="BE550" s="203">
        <f>IF(N550="základní",J550,0)</f>
        <v>0</v>
      </c>
      <c r="BF550" s="203">
        <f>IF(N550="snížená",J550,0)</f>
        <v>0</v>
      </c>
      <c r="BG550" s="203">
        <f>IF(N550="zákl. přenesená",J550,0)</f>
        <v>0</v>
      </c>
      <c r="BH550" s="203">
        <f>IF(N550="sníž. přenesená",J550,0)</f>
        <v>0</v>
      </c>
      <c r="BI550" s="203">
        <f>IF(N550="nulová",J550,0)</f>
        <v>0</v>
      </c>
      <c r="BJ550" s="24" t="s">
        <v>79</v>
      </c>
      <c r="BK550" s="203">
        <f>ROUND(I550*H550,2)</f>
        <v>0</v>
      </c>
      <c r="BL550" s="24" t="s">
        <v>262</v>
      </c>
      <c r="BM550" s="24" t="s">
        <v>950</v>
      </c>
    </row>
    <row r="551" spans="2:51" s="11" customFormat="1" ht="27">
      <c r="B551" s="204"/>
      <c r="C551" s="205"/>
      <c r="D551" s="206" t="s">
        <v>189</v>
      </c>
      <c r="E551" s="207" t="s">
        <v>23</v>
      </c>
      <c r="F551" s="208" t="s">
        <v>569</v>
      </c>
      <c r="G551" s="205"/>
      <c r="H551" s="209">
        <v>404.18</v>
      </c>
      <c r="I551" s="210"/>
      <c r="J551" s="205"/>
      <c r="K551" s="205"/>
      <c r="L551" s="211"/>
      <c r="M551" s="212"/>
      <c r="N551" s="213"/>
      <c r="O551" s="213"/>
      <c r="P551" s="213"/>
      <c r="Q551" s="213"/>
      <c r="R551" s="213"/>
      <c r="S551" s="213"/>
      <c r="T551" s="214"/>
      <c r="AT551" s="215" t="s">
        <v>189</v>
      </c>
      <c r="AU551" s="215" t="s">
        <v>81</v>
      </c>
      <c r="AV551" s="11" t="s">
        <v>81</v>
      </c>
      <c r="AW551" s="11" t="s">
        <v>36</v>
      </c>
      <c r="AX551" s="11" t="s">
        <v>72</v>
      </c>
      <c r="AY551" s="215" t="s">
        <v>180</v>
      </c>
    </row>
    <row r="552" spans="2:51" s="11" customFormat="1" ht="13.5">
      <c r="B552" s="204"/>
      <c r="C552" s="205"/>
      <c r="D552" s="206" t="s">
        <v>189</v>
      </c>
      <c r="E552" s="207" t="s">
        <v>23</v>
      </c>
      <c r="F552" s="208" t="s">
        <v>570</v>
      </c>
      <c r="G552" s="205"/>
      <c r="H552" s="209">
        <v>41.9</v>
      </c>
      <c r="I552" s="210"/>
      <c r="J552" s="205"/>
      <c r="K552" s="205"/>
      <c r="L552" s="211"/>
      <c r="M552" s="212"/>
      <c r="N552" s="213"/>
      <c r="O552" s="213"/>
      <c r="P552" s="213"/>
      <c r="Q552" s="213"/>
      <c r="R552" s="213"/>
      <c r="S552" s="213"/>
      <c r="T552" s="214"/>
      <c r="AT552" s="215" t="s">
        <v>189</v>
      </c>
      <c r="AU552" s="215" t="s">
        <v>81</v>
      </c>
      <c r="AV552" s="11" t="s">
        <v>81</v>
      </c>
      <c r="AW552" s="11" t="s">
        <v>36</v>
      </c>
      <c r="AX552" s="11" t="s">
        <v>72</v>
      </c>
      <c r="AY552" s="215" t="s">
        <v>180</v>
      </c>
    </row>
    <row r="553" spans="2:51" s="12" customFormat="1" ht="13.5">
      <c r="B553" s="216"/>
      <c r="C553" s="217"/>
      <c r="D553" s="206" t="s">
        <v>189</v>
      </c>
      <c r="E553" s="218" t="s">
        <v>23</v>
      </c>
      <c r="F553" s="219" t="s">
        <v>199</v>
      </c>
      <c r="G553" s="217"/>
      <c r="H553" s="220">
        <v>446.08</v>
      </c>
      <c r="I553" s="221"/>
      <c r="J553" s="217"/>
      <c r="K553" s="217"/>
      <c r="L553" s="222"/>
      <c r="M553" s="223"/>
      <c r="N553" s="224"/>
      <c r="O553" s="224"/>
      <c r="P553" s="224"/>
      <c r="Q553" s="224"/>
      <c r="R553" s="224"/>
      <c r="S553" s="224"/>
      <c r="T553" s="225"/>
      <c r="AT553" s="226" t="s">
        <v>189</v>
      </c>
      <c r="AU553" s="226" t="s">
        <v>81</v>
      </c>
      <c r="AV553" s="12" t="s">
        <v>187</v>
      </c>
      <c r="AW553" s="12" t="s">
        <v>36</v>
      </c>
      <c r="AX553" s="12" t="s">
        <v>79</v>
      </c>
      <c r="AY553" s="226" t="s">
        <v>180</v>
      </c>
    </row>
    <row r="554" spans="2:65" s="1" customFormat="1" ht="16.5" customHeight="1">
      <c r="B554" s="41"/>
      <c r="C554" s="248" t="s">
        <v>951</v>
      </c>
      <c r="D554" s="248" t="s">
        <v>505</v>
      </c>
      <c r="E554" s="249" t="s">
        <v>952</v>
      </c>
      <c r="F554" s="250" t="s">
        <v>953</v>
      </c>
      <c r="G554" s="251" t="s">
        <v>185</v>
      </c>
      <c r="H554" s="252">
        <v>490.688</v>
      </c>
      <c r="I554" s="253"/>
      <c r="J554" s="254">
        <f>ROUND(I554*H554,2)</f>
        <v>0</v>
      </c>
      <c r="K554" s="250" t="s">
        <v>186</v>
      </c>
      <c r="L554" s="255"/>
      <c r="M554" s="256" t="s">
        <v>23</v>
      </c>
      <c r="N554" s="257" t="s">
        <v>43</v>
      </c>
      <c r="O554" s="42"/>
      <c r="P554" s="201">
        <f>O554*H554</f>
        <v>0</v>
      </c>
      <c r="Q554" s="201">
        <v>0.0006</v>
      </c>
      <c r="R554" s="201">
        <f>Q554*H554</f>
        <v>0.2944128</v>
      </c>
      <c r="S554" s="201">
        <v>0</v>
      </c>
      <c r="T554" s="202">
        <f>S554*H554</f>
        <v>0</v>
      </c>
      <c r="AR554" s="24" t="s">
        <v>351</v>
      </c>
      <c r="AT554" s="24" t="s">
        <v>505</v>
      </c>
      <c r="AU554" s="24" t="s">
        <v>81</v>
      </c>
      <c r="AY554" s="24" t="s">
        <v>180</v>
      </c>
      <c r="BE554" s="203">
        <f>IF(N554="základní",J554,0)</f>
        <v>0</v>
      </c>
      <c r="BF554" s="203">
        <f>IF(N554="snížená",J554,0)</f>
        <v>0</v>
      </c>
      <c r="BG554" s="203">
        <f>IF(N554="zákl. přenesená",J554,0)</f>
        <v>0</v>
      </c>
      <c r="BH554" s="203">
        <f>IF(N554="sníž. přenesená",J554,0)</f>
        <v>0</v>
      </c>
      <c r="BI554" s="203">
        <f>IF(N554="nulová",J554,0)</f>
        <v>0</v>
      </c>
      <c r="BJ554" s="24" t="s">
        <v>79</v>
      </c>
      <c r="BK554" s="203">
        <f>ROUND(I554*H554,2)</f>
        <v>0</v>
      </c>
      <c r="BL554" s="24" t="s">
        <v>262</v>
      </c>
      <c r="BM554" s="24" t="s">
        <v>954</v>
      </c>
    </row>
    <row r="555" spans="2:47" s="1" customFormat="1" ht="27">
      <c r="B555" s="41"/>
      <c r="C555" s="63"/>
      <c r="D555" s="206" t="s">
        <v>509</v>
      </c>
      <c r="E555" s="63"/>
      <c r="F555" s="258" t="s">
        <v>955</v>
      </c>
      <c r="G555" s="63"/>
      <c r="H555" s="63"/>
      <c r="I555" s="163"/>
      <c r="J555" s="63"/>
      <c r="K555" s="63"/>
      <c r="L555" s="61"/>
      <c r="M555" s="259"/>
      <c r="N555" s="42"/>
      <c r="O555" s="42"/>
      <c r="P555" s="42"/>
      <c r="Q555" s="42"/>
      <c r="R555" s="42"/>
      <c r="S555" s="42"/>
      <c r="T555" s="78"/>
      <c r="AT555" s="24" t="s">
        <v>509</v>
      </c>
      <c r="AU555" s="24" t="s">
        <v>81</v>
      </c>
    </row>
    <row r="556" spans="2:51" s="11" customFormat="1" ht="13.5">
      <c r="B556" s="204"/>
      <c r="C556" s="205"/>
      <c r="D556" s="206" t="s">
        <v>189</v>
      </c>
      <c r="E556" s="207" t="s">
        <v>23</v>
      </c>
      <c r="F556" s="208" t="s">
        <v>956</v>
      </c>
      <c r="G556" s="205"/>
      <c r="H556" s="209">
        <v>490.688</v>
      </c>
      <c r="I556" s="210"/>
      <c r="J556" s="205"/>
      <c r="K556" s="205"/>
      <c r="L556" s="211"/>
      <c r="M556" s="212"/>
      <c r="N556" s="213"/>
      <c r="O556" s="213"/>
      <c r="P556" s="213"/>
      <c r="Q556" s="213"/>
      <c r="R556" s="213"/>
      <c r="S556" s="213"/>
      <c r="T556" s="214"/>
      <c r="AT556" s="215" t="s">
        <v>189</v>
      </c>
      <c r="AU556" s="215" t="s">
        <v>81</v>
      </c>
      <c r="AV556" s="11" t="s">
        <v>81</v>
      </c>
      <c r="AW556" s="11" t="s">
        <v>36</v>
      </c>
      <c r="AX556" s="11" t="s">
        <v>79</v>
      </c>
      <c r="AY556" s="215" t="s">
        <v>180</v>
      </c>
    </row>
    <row r="557" spans="2:65" s="1" customFormat="1" ht="16.5" customHeight="1">
      <c r="B557" s="41"/>
      <c r="C557" s="248" t="s">
        <v>957</v>
      </c>
      <c r="D557" s="248" t="s">
        <v>505</v>
      </c>
      <c r="E557" s="249" t="s">
        <v>958</v>
      </c>
      <c r="F557" s="250" t="s">
        <v>959</v>
      </c>
      <c r="G557" s="251" t="s">
        <v>185</v>
      </c>
      <c r="H557" s="252">
        <v>490.688</v>
      </c>
      <c r="I557" s="253"/>
      <c r="J557" s="254">
        <f>ROUND(I557*H557,2)</f>
        <v>0</v>
      </c>
      <c r="K557" s="250" t="s">
        <v>186</v>
      </c>
      <c r="L557" s="255"/>
      <c r="M557" s="256" t="s">
        <v>23</v>
      </c>
      <c r="N557" s="257" t="s">
        <v>43</v>
      </c>
      <c r="O557" s="42"/>
      <c r="P557" s="201">
        <f>O557*H557</f>
        <v>0</v>
      </c>
      <c r="Q557" s="201">
        <v>0.0009</v>
      </c>
      <c r="R557" s="201">
        <f>Q557*H557</f>
        <v>0.4416192</v>
      </c>
      <c r="S557" s="201">
        <v>0</v>
      </c>
      <c r="T557" s="202">
        <f>S557*H557</f>
        <v>0</v>
      </c>
      <c r="AR557" s="24" t="s">
        <v>351</v>
      </c>
      <c r="AT557" s="24" t="s">
        <v>505</v>
      </c>
      <c r="AU557" s="24" t="s">
        <v>81</v>
      </c>
      <c r="AY557" s="24" t="s">
        <v>180</v>
      </c>
      <c r="BE557" s="203">
        <f>IF(N557="základní",J557,0)</f>
        <v>0</v>
      </c>
      <c r="BF557" s="203">
        <f>IF(N557="snížená",J557,0)</f>
        <v>0</v>
      </c>
      <c r="BG557" s="203">
        <f>IF(N557="zákl. přenesená",J557,0)</f>
        <v>0</v>
      </c>
      <c r="BH557" s="203">
        <f>IF(N557="sníž. přenesená",J557,0)</f>
        <v>0</v>
      </c>
      <c r="BI557" s="203">
        <f>IF(N557="nulová",J557,0)</f>
        <v>0</v>
      </c>
      <c r="BJ557" s="24" t="s">
        <v>79</v>
      </c>
      <c r="BK557" s="203">
        <f>ROUND(I557*H557,2)</f>
        <v>0</v>
      </c>
      <c r="BL557" s="24" t="s">
        <v>262</v>
      </c>
      <c r="BM557" s="24" t="s">
        <v>960</v>
      </c>
    </row>
    <row r="558" spans="2:47" s="1" customFormat="1" ht="27">
      <c r="B558" s="41"/>
      <c r="C558" s="63"/>
      <c r="D558" s="206" t="s">
        <v>509</v>
      </c>
      <c r="E558" s="63"/>
      <c r="F558" s="258" t="s">
        <v>955</v>
      </c>
      <c r="G558" s="63"/>
      <c r="H558" s="63"/>
      <c r="I558" s="163"/>
      <c r="J558" s="63"/>
      <c r="K558" s="63"/>
      <c r="L558" s="61"/>
      <c r="M558" s="259"/>
      <c r="N558" s="42"/>
      <c r="O558" s="42"/>
      <c r="P558" s="42"/>
      <c r="Q558" s="42"/>
      <c r="R558" s="42"/>
      <c r="S558" s="42"/>
      <c r="T558" s="78"/>
      <c r="AT558" s="24" t="s">
        <v>509</v>
      </c>
      <c r="AU558" s="24" t="s">
        <v>81</v>
      </c>
    </row>
    <row r="559" spans="2:51" s="11" customFormat="1" ht="13.5">
      <c r="B559" s="204"/>
      <c r="C559" s="205"/>
      <c r="D559" s="206" t="s">
        <v>189</v>
      </c>
      <c r="E559" s="207" t="s">
        <v>23</v>
      </c>
      <c r="F559" s="208" t="s">
        <v>956</v>
      </c>
      <c r="G559" s="205"/>
      <c r="H559" s="209">
        <v>490.688</v>
      </c>
      <c r="I559" s="210"/>
      <c r="J559" s="205"/>
      <c r="K559" s="205"/>
      <c r="L559" s="211"/>
      <c r="M559" s="212"/>
      <c r="N559" s="213"/>
      <c r="O559" s="213"/>
      <c r="P559" s="213"/>
      <c r="Q559" s="213"/>
      <c r="R559" s="213"/>
      <c r="S559" s="213"/>
      <c r="T559" s="214"/>
      <c r="AT559" s="215" t="s">
        <v>189</v>
      </c>
      <c r="AU559" s="215" t="s">
        <v>81</v>
      </c>
      <c r="AV559" s="11" t="s">
        <v>81</v>
      </c>
      <c r="AW559" s="11" t="s">
        <v>36</v>
      </c>
      <c r="AX559" s="11" t="s">
        <v>79</v>
      </c>
      <c r="AY559" s="215" t="s">
        <v>180</v>
      </c>
    </row>
    <row r="560" spans="2:65" s="1" customFormat="1" ht="25.5" customHeight="1">
      <c r="B560" s="41"/>
      <c r="C560" s="192" t="s">
        <v>961</v>
      </c>
      <c r="D560" s="192" t="s">
        <v>182</v>
      </c>
      <c r="E560" s="193" t="s">
        <v>962</v>
      </c>
      <c r="F560" s="194" t="s">
        <v>963</v>
      </c>
      <c r="G560" s="195" t="s">
        <v>185</v>
      </c>
      <c r="H560" s="196">
        <v>1076</v>
      </c>
      <c r="I560" s="197"/>
      <c r="J560" s="198">
        <f>ROUND(I560*H560,2)</f>
        <v>0</v>
      </c>
      <c r="K560" s="194" t="s">
        <v>186</v>
      </c>
      <c r="L560" s="61"/>
      <c r="M560" s="199" t="s">
        <v>23</v>
      </c>
      <c r="N560" s="200" t="s">
        <v>43</v>
      </c>
      <c r="O560" s="42"/>
      <c r="P560" s="201">
        <f>O560*H560</f>
        <v>0</v>
      </c>
      <c r="Q560" s="201">
        <v>0</v>
      </c>
      <c r="R560" s="201">
        <f>Q560*H560</f>
        <v>0</v>
      </c>
      <c r="S560" s="201">
        <v>0</v>
      </c>
      <c r="T560" s="202">
        <f>S560*H560</f>
        <v>0</v>
      </c>
      <c r="AR560" s="24" t="s">
        <v>262</v>
      </c>
      <c r="AT560" s="24" t="s">
        <v>182</v>
      </c>
      <c r="AU560" s="24" t="s">
        <v>81</v>
      </c>
      <c r="AY560" s="24" t="s">
        <v>180</v>
      </c>
      <c r="BE560" s="203">
        <f>IF(N560="základní",J560,0)</f>
        <v>0</v>
      </c>
      <c r="BF560" s="203">
        <f>IF(N560="snížená",J560,0)</f>
        <v>0</v>
      </c>
      <c r="BG560" s="203">
        <f>IF(N560="zákl. přenesená",J560,0)</f>
        <v>0</v>
      </c>
      <c r="BH560" s="203">
        <f>IF(N560="sníž. přenesená",J560,0)</f>
        <v>0</v>
      </c>
      <c r="BI560" s="203">
        <f>IF(N560="nulová",J560,0)</f>
        <v>0</v>
      </c>
      <c r="BJ560" s="24" t="s">
        <v>79</v>
      </c>
      <c r="BK560" s="203">
        <f>ROUND(I560*H560,2)</f>
        <v>0</v>
      </c>
      <c r="BL560" s="24" t="s">
        <v>262</v>
      </c>
      <c r="BM560" s="24" t="s">
        <v>964</v>
      </c>
    </row>
    <row r="561" spans="2:51" s="11" customFormat="1" ht="13.5">
      <c r="B561" s="204"/>
      <c r="C561" s="205"/>
      <c r="D561" s="206" t="s">
        <v>189</v>
      </c>
      <c r="E561" s="207" t="s">
        <v>23</v>
      </c>
      <c r="F561" s="208" t="s">
        <v>965</v>
      </c>
      <c r="G561" s="205"/>
      <c r="H561" s="209">
        <v>1076</v>
      </c>
      <c r="I561" s="210"/>
      <c r="J561" s="205"/>
      <c r="K561" s="205"/>
      <c r="L561" s="211"/>
      <c r="M561" s="212"/>
      <c r="N561" s="213"/>
      <c r="O561" s="213"/>
      <c r="P561" s="213"/>
      <c r="Q561" s="213"/>
      <c r="R561" s="213"/>
      <c r="S561" s="213"/>
      <c r="T561" s="214"/>
      <c r="AT561" s="215" t="s">
        <v>189</v>
      </c>
      <c r="AU561" s="215" t="s">
        <v>81</v>
      </c>
      <c r="AV561" s="11" t="s">
        <v>81</v>
      </c>
      <c r="AW561" s="11" t="s">
        <v>36</v>
      </c>
      <c r="AX561" s="11" t="s">
        <v>79</v>
      </c>
      <c r="AY561" s="215" t="s">
        <v>180</v>
      </c>
    </row>
    <row r="562" spans="2:65" s="1" customFormat="1" ht="16.5" customHeight="1">
      <c r="B562" s="41"/>
      <c r="C562" s="248" t="s">
        <v>966</v>
      </c>
      <c r="D562" s="248" t="s">
        <v>505</v>
      </c>
      <c r="E562" s="249" t="s">
        <v>967</v>
      </c>
      <c r="F562" s="250" t="s">
        <v>968</v>
      </c>
      <c r="G562" s="251" t="s">
        <v>185</v>
      </c>
      <c r="H562" s="252">
        <v>1207.272</v>
      </c>
      <c r="I562" s="253"/>
      <c r="J562" s="254">
        <f>ROUND(I562*H562,2)</f>
        <v>0</v>
      </c>
      <c r="K562" s="250" t="s">
        <v>186</v>
      </c>
      <c r="L562" s="255"/>
      <c r="M562" s="256" t="s">
        <v>23</v>
      </c>
      <c r="N562" s="257" t="s">
        <v>43</v>
      </c>
      <c r="O562" s="42"/>
      <c r="P562" s="201">
        <f>O562*H562</f>
        <v>0</v>
      </c>
      <c r="Q562" s="201">
        <v>0.00525</v>
      </c>
      <c r="R562" s="201">
        <f>Q562*H562</f>
        <v>6.338178</v>
      </c>
      <c r="S562" s="201">
        <v>0</v>
      </c>
      <c r="T562" s="202">
        <f>S562*H562</f>
        <v>0</v>
      </c>
      <c r="AR562" s="24" t="s">
        <v>351</v>
      </c>
      <c r="AT562" s="24" t="s">
        <v>505</v>
      </c>
      <c r="AU562" s="24" t="s">
        <v>81</v>
      </c>
      <c r="AY562" s="24" t="s">
        <v>180</v>
      </c>
      <c r="BE562" s="203">
        <f>IF(N562="základní",J562,0)</f>
        <v>0</v>
      </c>
      <c r="BF562" s="203">
        <f>IF(N562="snížená",J562,0)</f>
        <v>0</v>
      </c>
      <c r="BG562" s="203">
        <f>IF(N562="zákl. přenesená",J562,0)</f>
        <v>0</v>
      </c>
      <c r="BH562" s="203">
        <f>IF(N562="sníž. přenesená",J562,0)</f>
        <v>0</v>
      </c>
      <c r="BI562" s="203">
        <f>IF(N562="nulová",J562,0)</f>
        <v>0</v>
      </c>
      <c r="BJ562" s="24" t="s">
        <v>79</v>
      </c>
      <c r="BK562" s="203">
        <f>ROUND(I562*H562,2)</f>
        <v>0</v>
      </c>
      <c r="BL562" s="24" t="s">
        <v>262</v>
      </c>
      <c r="BM562" s="24" t="s">
        <v>969</v>
      </c>
    </row>
    <row r="563" spans="2:51" s="11" customFormat="1" ht="13.5">
      <c r="B563" s="204"/>
      <c r="C563" s="205"/>
      <c r="D563" s="206" t="s">
        <v>189</v>
      </c>
      <c r="E563" s="207" t="s">
        <v>23</v>
      </c>
      <c r="F563" s="208" t="s">
        <v>970</v>
      </c>
      <c r="G563" s="205"/>
      <c r="H563" s="209">
        <v>1183.6</v>
      </c>
      <c r="I563" s="210"/>
      <c r="J563" s="205"/>
      <c r="K563" s="205"/>
      <c r="L563" s="211"/>
      <c r="M563" s="212"/>
      <c r="N563" s="213"/>
      <c r="O563" s="213"/>
      <c r="P563" s="213"/>
      <c r="Q563" s="213"/>
      <c r="R563" s="213"/>
      <c r="S563" s="213"/>
      <c r="T563" s="214"/>
      <c r="AT563" s="215" t="s">
        <v>189</v>
      </c>
      <c r="AU563" s="215" t="s">
        <v>81</v>
      </c>
      <c r="AV563" s="11" t="s">
        <v>81</v>
      </c>
      <c r="AW563" s="11" t="s">
        <v>36</v>
      </c>
      <c r="AX563" s="11" t="s">
        <v>79</v>
      </c>
      <c r="AY563" s="215" t="s">
        <v>180</v>
      </c>
    </row>
    <row r="564" spans="2:51" s="11" customFormat="1" ht="13.5">
      <c r="B564" s="204"/>
      <c r="C564" s="205"/>
      <c r="D564" s="206" t="s">
        <v>189</v>
      </c>
      <c r="E564" s="205"/>
      <c r="F564" s="208" t="s">
        <v>971</v>
      </c>
      <c r="G564" s="205"/>
      <c r="H564" s="209">
        <v>1207.272</v>
      </c>
      <c r="I564" s="210"/>
      <c r="J564" s="205"/>
      <c r="K564" s="205"/>
      <c r="L564" s="211"/>
      <c r="M564" s="212"/>
      <c r="N564" s="213"/>
      <c r="O564" s="213"/>
      <c r="P564" s="213"/>
      <c r="Q564" s="213"/>
      <c r="R564" s="213"/>
      <c r="S564" s="213"/>
      <c r="T564" s="214"/>
      <c r="AT564" s="215" t="s">
        <v>189</v>
      </c>
      <c r="AU564" s="215" t="s">
        <v>81</v>
      </c>
      <c r="AV564" s="11" t="s">
        <v>81</v>
      </c>
      <c r="AW564" s="11" t="s">
        <v>6</v>
      </c>
      <c r="AX564" s="11" t="s">
        <v>79</v>
      </c>
      <c r="AY564" s="215" t="s">
        <v>180</v>
      </c>
    </row>
    <row r="565" spans="2:65" s="1" customFormat="1" ht="25.5" customHeight="1">
      <c r="B565" s="41"/>
      <c r="C565" s="192" t="s">
        <v>972</v>
      </c>
      <c r="D565" s="192" t="s">
        <v>182</v>
      </c>
      <c r="E565" s="193" t="s">
        <v>973</v>
      </c>
      <c r="F565" s="194" t="s">
        <v>974</v>
      </c>
      <c r="G565" s="195" t="s">
        <v>185</v>
      </c>
      <c r="H565" s="196">
        <v>540.01</v>
      </c>
      <c r="I565" s="197"/>
      <c r="J565" s="198">
        <f>ROUND(I565*H565,2)</f>
        <v>0</v>
      </c>
      <c r="K565" s="194" t="s">
        <v>186</v>
      </c>
      <c r="L565" s="61"/>
      <c r="M565" s="199" t="s">
        <v>23</v>
      </c>
      <c r="N565" s="200" t="s">
        <v>43</v>
      </c>
      <c r="O565" s="42"/>
      <c r="P565" s="201">
        <f>O565*H565</f>
        <v>0</v>
      </c>
      <c r="Q565" s="201">
        <v>0</v>
      </c>
      <c r="R565" s="201">
        <f>Q565*H565</f>
        <v>0</v>
      </c>
      <c r="S565" s="201">
        <v>0</v>
      </c>
      <c r="T565" s="202">
        <f>S565*H565</f>
        <v>0</v>
      </c>
      <c r="AR565" s="24" t="s">
        <v>262</v>
      </c>
      <c r="AT565" s="24" t="s">
        <v>182</v>
      </c>
      <c r="AU565" s="24" t="s">
        <v>81</v>
      </c>
      <c r="AY565" s="24" t="s">
        <v>180</v>
      </c>
      <c r="BE565" s="203">
        <f>IF(N565="základní",J565,0)</f>
        <v>0</v>
      </c>
      <c r="BF565" s="203">
        <f>IF(N565="snížená",J565,0)</f>
        <v>0</v>
      </c>
      <c r="BG565" s="203">
        <f>IF(N565="zákl. přenesená",J565,0)</f>
        <v>0</v>
      </c>
      <c r="BH565" s="203">
        <f>IF(N565="sníž. přenesená",J565,0)</f>
        <v>0</v>
      </c>
      <c r="BI565" s="203">
        <f>IF(N565="nulová",J565,0)</f>
        <v>0</v>
      </c>
      <c r="BJ565" s="24" t="s">
        <v>79</v>
      </c>
      <c r="BK565" s="203">
        <f>ROUND(I565*H565,2)</f>
        <v>0</v>
      </c>
      <c r="BL565" s="24" t="s">
        <v>262</v>
      </c>
      <c r="BM565" s="24" t="s">
        <v>975</v>
      </c>
    </row>
    <row r="566" spans="2:51" s="11" customFormat="1" ht="13.5">
      <c r="B566" s="204"/>
      <c r="C566" s="205"/>
      <c r="D566" s="206" t="s">
        <v>189</v>
      </c>
      <c r="E566" s="207" t="s">
        <v>23</v>
      </c>
      <c r="F566" s="208" t="s">
        <v>580</v>
      </c>
      <c r="G566" s="205"/>
      <c r="H566" s="209">
        <v>29.5</v>
      </c>
      <c r="I566" s="210"/>
      <c r="J566" s="205"/>
      <c r="K566" s="205"/>
      <c r="L566" s="211"/>
      <c r="M566" s="212"/>
      <c r="N566" s="213"/>
      <c r="O566" s="213"/>
      <c r="P566" s="213"/>
      <c r="Q566" s="213"/>
      <c r="R566" s="213"/>
      <c r="S566" s="213"/>
      <c r="T566" s="214"/>
      <c r="AT566" s="215" t="s">
        <v>189</v>
      </c>
      <c r="AU566" s="215" t="s">
        <v>81</v>
      </c>
      <c r="AV566" s="11" t="s">
        <v>81</v>
      </c>
      <c r="AW566" s="11" t="s">
        <v>36</v>
      </c>
      <c r="AX566" s="11" t="s">
        <v>72</v>
      </c>
      <c r="AY566" s="215" t="s">
        <v>180</v>
      </c>
    </row>
    <row r="567" spans="2:51" s="11" customFormat="1" ht="27">
      <c r="B567" s="204"/>
      <c r="C567" s="205"/>
      <c r="D567" s="206" t="s">
        <v>189</v>
      </c>
      <c r="E567" s="207" t="s">
        <v>23</v>
      </c>
      <c r="F567" s="208" t="s">
        <v>569</v>
      </c>
      <c r="G567" s="205"/>
      <c r="H567" s="209">
        <v>404.18</v>
      </c>
      <c r="I567" s="210"/>
      <c r="J567" s="205"/>
      <c r="K567" s="205"/>
      <c r="L567" s="211"/>
      <c r="M567" s="212"/>
      <c r="N567" s="213"/>
      <c r="O567" s="213"/>
      <c r="P567" s="213"/>
      <c r="Q567" s="213"/>
      <c r="R567" s="213"/>
      <c r="S567" s="213"/>
      <c r="T567" s="214"/>
      <c r="AT567" s="215" t="s">
        <v>189</v>
      </c>
      <c r="AU567" s="215" t="s">
        <v>81</v>
      </c>
      <c r="AV567" s="11" t="s">
        <v>81</v>
      </c>
      <c r="AW567" s="11" t="s">
        <v>36</v>
      </c>
      <c r="AX567" s="11" t="s">
        <v>72</v>
      </c>
      <c r="AY567" s="215" t="s">
        <v>180</v>
      </c>
    </row>
    <row r="568" spans="2:51" s="11" customFormat="1" ht="13.5">
      <c r="B568" s="204"/>
      <c r="C568" s="205"/>
      <c r="D568" s="206" t="s">
        <v>189</v>
      </c>
      <c r="E568" s="207" t="s">
        <v>23</v>
      </c>
      <c r="F568" s="208" t="s">
        <v>570</v>
      </c>
      <c r="G568" s="205"/>
      <c r="H568" s="209">
        <v>41.9</v>
      </c>
      <c r="I568" s="210"/>
      <c r="J568" s="205"/>
      <c r="K568" s="205"/>
      <c r="L568" s="211"/>
      <c r="M568" s="212"/>
      <c r="N568" s="213"/>
      <c r="O568" s="213"/>
      <c r="P568" s="213"/>
      <c r="Q568" s="213"/>
      <c r="R568" s="213"/>
      <c r="S568" s="213"/>
      <c r="T568" s="214"/>
      <c r="AT568" s="215" t="s">
        <v>189</v>
      </c>
      <c r="AU568" s="215" t="s">
        <v>81</v>
      </c>
      <c r="AV568" s="11" t="s">
        <v>81</v>
      </c>
      <c r="AW568" s="11" t="s">
        <v>36</v>
      </c>
      <c r="AX568" s="11" t="s">
        <v>72</v>
      </c>
      <c r="AY568" s="215" t="s">
        <v>180</v>
      </c>
    </row>
    <row r="569" spans="2:51" s="11" customFormat="1" ht="13.5">
      <c r="B569" s="204"/>
      <c r="C569" s="205"/>
      <c r="D569" s="206" t="s">
        <v>189</v>
      </c>
      <c r="E569" s="207" t="s">
        <v>23</v>
      </c>
      <c r="F569" s="208" t="s">
        <v>575</v>
      </c>
      <c r="G569" s="205"/>
      <c r="H569" s="209">
        <v>64.43</v>
      </c>
      <c r="I569" s="210"/>
      <c r="J569" s="205"/>
      <c r="K569" s="205"/>
      <c r="L569" s="211"/>
      <c r="M569" s="212"/>
      <c r="N569" s="213"/>
      <c r="O569" s="213"/>
      <c r="P569" s="213"/>
      <c r="Q569" s="213"/>
      <c r="R569" s="213"/>
      <c r="S569" s="213"/>
      <c r="T569" s="214"/>
      <c r="AT569" s="215" t="s">
        <v>189</v>
      </c>
      <c r="AU569" s="215" t="s">
        <v>81</v>
      </c>
      <c r="AV569" s="11" t="s">
        <v>81</v>
      </c>
      <c r="AW569" s="11" t="s">
        <v>36</v>
      </c>
      <c r="AX569" s="11" t="s">
        <v>72</v>
      </c>
      <c r="AY569" s="215" t="s">
        <v>180</v>
      </c>
    </row>
    <row r="570" spans="2:51" s="12" customFormat="1" ht="13.5">
      <c r="B570" s="216"/>
      <c r="C570" s="217"/>
      <c r="D570" s="206" t="s">
        <v>189</v>
      </c>
      <c r="E570" s="218" t="s">
        <v>23</v>
      </c>
      <c r="F570" s="219" t="s">
        <v>199</v>
      </c>
      <c r="G570" s="217"/>
      <c r="H570" s="220">
        <v>540.01</v>
      </c>
      <c r="I570" s="221"/>
      <c r="J570" s="217"/>
      <c r="K570" s="217"/>
      <c r="L570" s="222"/>
      <c r="M570" s="223"/>
      <c r="N570" s="224"/>
      <c r="O570" s="224"/>
      <c r="P570" s="224"/>
      <c r="Q570" s="224"/>
      <c r="R570" s="224"/>
      <c r="S570" s="224"/>
      <c r="T570" s="225"/>
      <c r="AT570" s="226" t="s">
        <v>189</v>
      </c>
      <c r="AU570" s="226" t="s">
        <v>81</v>
      </c>
      <c r="AV570" s="12" t="s">
        <v>187</v>
      </c>
      <c r="AW570" s="12" t="s">
        <v>36</v>
      </c>
      <c r="AX570" s="12" t="s">
        <v>79</v>
      </c>
      <c r="AY570" s="226" t="s">
        <v>180</v>
      </c>
    </row>
    <row r="571" spans="2:65" s="1" customFormat="1" ht="16.5" customHeight="1">
      <c r="B571" s="41"/>
      <c r="C571" s="248" t="s">
        <v>976</v>
      </c>
      <c r="D571" s="248" t="s">
        <v>505</v>
      </c>
      <c r="E571" s="249" t="s">
        <v>977</v>
      </c>
      <c r="F571" s="250" t="s">
        <v>978</v>
      </c>
      <c r="G571" s="251" t="s">
        <v>185</v>
      </c>
      <c r="H571" s="252">
        <v>683.113</v>
      </c>
      <c r="I571" s="253"/>
      <c r="J571" s="254">
        <f>ROUND(I571*H571,2)</f>
        <v>0</v>
      </c>
      <c r="K571" s="250" t="s">
        <v>186</v>
      </c>
      <c r="L571" s="255"/>
      <c r="M571" s="256" t="s">
        <v>23</v>
      </c>
      <c r="N571" s="257" t="s">
        <v>43</v>
      </c>
      <c r="O571" s="42"/>
      <c r="P571" s="201">
        <f>O571*H571</f>
        <v>0</v>
      </c>
      <c r="Q571" s="201">
        <v>0.00011</v>
      </c>
      <c r="R571" s="201">
        <f>Q571*H571</f>
        <v>0.07514243000000001</v>
      </c>
      <c r="S571" s="201">
        <v>0</v>
      </c>
      <c r="T571" s="202">
        <f>S571*H571</f>
        <v>0</v>
      </c>
      <c r="AR571" s="24" t="s">
        <v>351</v>
      </c>
      <c r="AT571" s="24" t="s">
        <v>505</v>
      </c>
      <c r="AU571" s="24" t="s">
        <v>81</v>
      </c>
      <c r="AY571" s="24" t="s">
        <v>180</v>
      </c>
      <c r="BE571" s="203">
        <f>IF(N571="základní",J571,0)</f>
        <v>0</v>
      </c>
      <c r="BF571" s="203">
        <f>IF(N571="snížená",J571,0)</f>
        <v>0</v>
      </c>
      <c r="BG571" s="203">
        <f>IF(N571="zákl. přenesená",J571,0)</f>
        <v>0</v>
      </c>
      <c r="BH571" s="203">
        <f>IF(N571="sníž. přenesená",J571,0)</f>
        <v>0</v>
      </c>
      <c r="BI571" s="203">
        <f>IF(N571="nulová",J571,0)</f>
        <v>0</v>
      </c>
      <c r="BJ571" s="24" t="s">
        <v>79</v>
      </c>
      <c r="BK571" s="203">
        <f>ROUND(I571*H571,2)</f>
        <v>0</v>
      </c>
      <c r="BL571" s="24" t="s">
        <v>262</v>
      </c>
      <c r="BM571" s="24" t="s">
        <v>979</v>
      </c>
    </row>
    <row r="572" spans="2:47" s="1" customFormat="1" ht="27">
      <c r="B572" s="41"/>
      <c r="C572" s="63"/>
      <c r="D572" s="206" t="s">
        <v>509</v>
      </c>
      <c r="E572" s="63"/>
      <c r="F572" s="258" t="s">
        <v>980</v>
      </c>
      <c r="G572" s="63"/>
      <c r="H572" s="63"/>
      <c r="I572" s="163"/>
      <c r="J572" s="63"/>
      <c r="K572" s="63"/>
      <c r="L572" s="61"/>
      <c r="M572" s="259"/>
      <c r="N572" s="42"/>
      <c r="O572" s="42"/>
      <c r="P572" s="42"/>
      <c r="Q572" s="42"/>
      <c r="R572" s="42"/>
      <c r="S572" s="42"/>
      <c r="T572" s="78"/>
      <c r="AT572" s="24" t="s">
        <v>509</v>
      </c>
      <c r="AU572" s="24" t="s">
        <v>81</v>
      </c>
    </row>
    <row r="573" spans="2:51" s="11" customFormat="1" ht="13.5">
      <c r="B573" s="204"/>
      <c r="C573" s="205"/>
      <c r="D573" s="206" t="s">
        <v>189</v>
      </c>
      <c r="E573" s="207" t="s">
        <v>23</v>
      </c>
      <c r="F573" s="208" t="s">
        <v>981</v>
      </c>
      <c r="G573" s="205"/>
      <c r="H573" s="209">
        <v>621.012</v>
      </c>
      <c r="I573" s="210"/>
      <c r="J573" s="205"/>
      <c r="K573" s="205"/>
      <c r="L573" s="211"/>
      <c r="M573" s="212"/>
      <c r="N573" s="213"/>
      <c r="O573" s="213"/>
      <c r="P573" s="213"/>
      <c r="Q573" s="213"/>
      <c r="R573" s="213"/>
      <c r="S573" s="213"/>
      <c r="T573" s="214"/>
      <c r="AT573" s="215" t="s">
        <v>189</v>
      </c>
      <c r="AU573" s="215" t="s">
        <v>81</v>
      </c>
      <c r="AV573" s="11" t="s">
        <v>81</v>
      </c>
      <c r="AW573" s="11" t="s">
        <v>36</v>
      </c>
      <c r="AX573" s="11" t="s">
        <v>79</v>
      </c>
      <c r="AY573" s="215" t="s">
        <v>180</v>
      </c>
    </row>
    <row r="574" spans="2:51" s="11" customFormat="1" ht="13.5">
      <c r="B574" s="204"/>
      <c r="C574" s="205"/>
      <c r="D574" s="206" t="s">
        <v>189</v>
      </c>
      <c r="E574" s="205"/>
      <c r="F574" s="208" t="s">
        <v>982</v>
      </c>
      <c r="G574" s="205"/>
      <c r="H574" s="209">
        <v>683.113</v>
      </c>
      <c r="I574" s="210"/>
      <c r="J574" s="205"/>
      <c r="K574" s="205"/>
      <c r="L574" s="211"/>
      <c r="M574" s="212"/>
      <c r="N574" s="213"/>
      <c r="O574" s="213"/>
      <c r="P574" s="213"/>
      <c r="Q574" s="213"/>
      <c r="R574" s="213"/>
      <c r="S574" s="213"/>
      <c r="T574" s="214"/>
      <c r="AT574" s="215" t="s">
        <v>189</v>
      </c>
      <c r="AU574" s="215" t="s">
        <v>81</v>
      </c>
      <c r="AV574" s="11" t="s">
        <v>81</v>
      </c>
      <c r="AW574" s="11" t="s">
        <v>6</v>
      </c>
      <c r="AX574" s="11" t="s">
        <v>79</v>
      </c>
      <c r="AY574" s="215" t="s">
        <v>180</v>
      </c>
    </row>
    <row r="575" spans="2:65" s="1" customFormat="1" ht="25.5" customHeight="1">
      <c r="B575" s="41"/>
      <c r="C575" s="192" t="s">
        <v>983</v>
      </c>
      <c r="D575" s="192" t="s">
        <v>182</v>
      </c>
      <c r="E575" s="193" t="s">
        <v>984</v>
      </c>
      <c r="F575" s="194" t="s">
        <v>985</v>
      </c>
      <c r="G575" s="195" t="s">
        <v>185</v>
      </c>
      <c r="H575" s="196">
        <v>83</v>
      </c>
      <c r="I575" s="197"/>
      <c r="J575" s="198">
        <f>ROUND(I575*H575,2)</f>
        <v>0</v>
      </c>
      <c r="K575" s="194" t="s">
        <v>23</v>
      </c>
      <c r="L575" s="61"/>
      <c r="M575" s="199" t="s">
        <v>23</v>
      </c>
      <c r="N575" s="200" t="s">
        <v>43</v>
      </c>
      <c r="O575" s="42"/>
      <c r="P575" s="201">
        <f>O575*H575</f>
        <v>0</v>
      </c>
      <c r="Q575" s="201">
        <v>0.00116</v>
      </c>
      <c r="R575" s="201">
        <f>Q575*H575</f>
        <v>0.09628</v>
      </c>
      <c r="S575" s="201">
        <v>0</v>
      </c>
      <c r="T575" s="202">
        <f>S575*H575</f>
        <v>0</v>
      </c>
      <c r="AR575" s="24" t="s">
        <v>262</v>
      </c>
      <c r="AT575" s="24" t="s">
        <v>182</v>
      </c>
      <c r="AU575" s="24" t="s">
        <v>81</v>
      </c>
      <c r="AY575" s="24" t="s">
        <v>180</v>
      </c>
      <c r="BE575" s="203">
        <f>IF(N575="základní",J575,0)</f>
        <v>0</v>
      </c>
      <c r="BF575" s="203">
        <f>IF(N575="snížená",J575,0)</f>
        <v>0</v>
      </c>
      <c r="BG575" s="203">
        <f>IF(N575="zákl. přenesená",J575,0)</f>
        <v>0</v>
      </c>
      <c r="BH575" s="203">
        <f>IF(N575="sníž. přenesená",J575,0)</f>
        <v>0</v>
      </c>
      <c r="BI575" s="203">
        <f>IF(N575="nulová",J575,0)</f>
        <v>0</v>
      </c>
      <c r="BJ575" s="24" t="s">
        <v>79</v>
      </c>
      <c r="BK575" s="203">
        <f>ROUND(I575*H575,2)</f>
        <v>0</v>
      </c>
      <c r="BL575" s="24" t="s">
        <v>262</v>
      </c>
      <c r="BM575" s="24" t="s">
        <v>986</v>
      </c>
    </row>
    <row r="576" spans="2:51" s="11" customFormat="1" ht="13.5">
      <c r="B576" s="204"/>
      <c r="C576" s="205"/>
      <c r="D576" s="206" t="s">
        <v>189</v>
      </c>
      <c r="E576" s="207" t="s">
        <v>23</v>
      </c>
      <c r="F576" s="208" t="s">
        <v>987</v>
      </c>
      <c r="G576" s="205"/>
      <c r="H576" s="209">
        <v>83</v>
      </c>
      <c r="I576" s="210"/>
      <c r="J576" s="205"/>
      <c r="K576" s="205"/>
      <c r="L576" s="211"/>
      <c r="M576" s="212"/>
      <c r="N576" s="213"/>
      <c r="O576" s="213"/>
      <c r="P576" s="213"/>
      <c r="Q576" s="213"/>
      <c r="R576" s="213"/>
      <c r="S576" s="213"/>
      <c r="T576" s="214"/>
      <c r="AT576" s="215" t="s">
        <v>189</v>
      </c>
      <c r="AU576" s="215" t="s">
        <v>81</v>
      </c>
      <c r="AV576" s="11" t="s">
        <v>81</v>
      </c>
      <c r="AW576" s="11" t="s">
        <v>36</v>
      </c>
      <c r="AX576" s="11" t="s">
        <v>79</v>
      </c>
      <c r="AY576" s="215" t="s">
        <v>180</v>
      </c>
    </row>
    <row r="577" spans="2:65" s="1" customFormat="1" ht="16.5" customHeight="1">
      <c r="B577" s="41"/>
      <c r="C577" s="248" t="s">
        <v>988</v>
      </c>
      <c r="D577" s="248" t="s">
        <v>505</v>
      </c>
      <c r="E577" s="249" t="s">
        <v>989</v>
      </c>
      <c r="F577" s="250" t="s">
        <v>990</v>
      </c>
      <c r="G577" s="251" t="s">
        <v>185</v>
      </c>
      <c r="H577" s="252">
        <v>182.6</v>
      </c>
      <c r="I577" s="253"/>
      <c r="J577" s="254">
        <f>ROUND(I577*H577,2)</f>
        <v>0</v>
      </c>
      <c r="K577" s="250" t="s">
        <v>259</v>
      </c>
      <c r="L577" s="255"/>
      <c r="M577" s="256" t="s">
        <v>23</v>
      </c>
      <c r="N577" s="257" t="s">
        <v>43</v>
      </c>
      <c r="O577" s="42"/>
      <c r="P577" s="201">
        <f>O577*H577</f>
        <v>0</v>
      </c>
      <c r="Q577" s="201">
        <v>0.003</v>
      </c>
      <c r="R577" s="201">
        <f>Q577*H577</f>
        <v>0.5478</v>
      </c>
      <c r="S577" s="201">
        <v>0</v>
      </c>
      <c r="T577" s="202">
        <f>S577*H577</f>
        <v>0</v>
      </c>
      <c r="AR577" s="24" t="s">
        <v>351</v>
      </c>
      <c r="AT577" s="24" t="s">
        <v>505</v>
      </c>
      <c r="AU577" s="24" t="s">
        <v>81</v>
      </c>
      <c r="AY577" s="24" t="s">
        <v>180</v>
      </c>
      <c r="BE577" s="203">
        <f>IF(N577="základní",J577,0)</f>
        <v>0</v>
      </c>
      <c r="BF577" s="203">
        <f>IF(N577="snížená",J577,0)</f>
        <v>0</v>
      </c>
      <c r="BG577" s="203">
        <f>IF(N577="zákl. přenesená",J577,0)</f>
        <v>0</v>
      </c>
      <c r="BH577" s="203">
        <f>IF(N577="sníž. přenesená",J577,0)</f>
        <v>0</v>
      </c>
      <c r="BI577" s="203">
        <f>IF(N577="nulová",J577,0)</f>
        <v>0</v>
      </c>
      <c r="BJ577" s="24" t="s">
        <v>79</v>
      </c>
      <c r="BK577" s="203">
        <f>ROUND(I577*H577,2)</f>
        <v>0</v>
      </c>
      <c r="BL577" s="24" t="s">
        <v>262</v>
      </c>
      <c r="BM577" s="24" t="s">
        <v>991</v>
      </c>
    </row>
    <row r="578" spans="2:47" s="1" customFormat="1" ht="27">
      <c r="B578" s="41"/>
      <c r="C578" s="63"/>
      <c r="D578" s="206" t="s">
        <v>509</v>
      </c>
      <c r="E578" s="63"/>
      <c r="F578" s="258" t="s">
        <v>955</v>
      </c>
      <c r="G578" s="63"/>
      <c r="H578" s="63"/>
      <c r="I578" s="163"/>
      <c r="J578" s="63"/>
      <c r="K578" s="63"/>
      <c r="L578" s="61"/>
      <c r="M578" s="259"/>
      <c r="N578" s="42"/>
      <c r="O578" s="42"/>
      <c r="P578" s="42"/>
      <c r="Q578" s="42"/>
      <c r="R578" s="42"/>
      <c r="S578" s="42"/>
      <c r="T578" s="78"/>
      <c r="AT578" s="24" t="s">
        <v>509</v>
      </c>
      <c r="AU578" s="24" t="s">
        <v>81</v>
      </c>
    </row>
    <row r="579" spans="2:51" s="11" customFormat="1" ht="13.5">
      <c r="B579" s="204"/>
      <c r="C579" s="205"/>
      <c r="D579" s="206" t="s">
        <v>189</v>
      </c>
      <c r="E579" s="207" t="s">
        <v>23</v>
      </c>
      <c r="F579" s="208" t="s">
        <v>992</v>
      </c>
      <c r="G579" s="205"/>
      <c r="H579" s="209">
        <v>182.6</v>
      </c>
      <c r="I579" s="210"/>
      <c r="J579" s="205"/>
      <c r="K579" s="205"/>
      <c r="L579" s="211"/>
      <c r="M579" s="212"/>
      <c r="N579" s="213"/>
      <c r="O579" s="213"/>
      <c r="P579" s="213"/>
      <c r="Q579" s="213"/>
      <c r="R579" s="213"/>
      <c r="S579" s="213"/>
      <c r="T579" s="214"/>
      <c r="AT579" s="215" t="s">
        <v>189</v>
      </c>
      <c r="AU579" s="215" t="s">
        <v>81</v>
      </c>
      <c r="AV579" s="11" t="s">
        <v>81</v>
      </c>
      <c r="AW579" s="11" t="s">
        <v>36</v>
      </c>
      <c r="AX579" s="11" t="s">
        <v>79</v>
      </c>
      <c r="AY579" s="215" t="s">
        <v>180</v>
      </c>
    </row>
    <row r="580" spans="2:65" s="1" customFormat="1" ht="16.5" customHeight="1">
      <c r="B580" s="41"/>
      <c r="C580" s="248" t="s">
        <v>993</v>
      </c>
      <c r="D580" s="248" t="s">
        <v>505</v>
      </c>
      <c r="E580" s="249" t="s">
        <v>994</v>
      </c>
      <c r="F580" s="250" t="s">
        <v>995</v>
      </c>
      <c r="G580" s="251" t="s">
        <v>185</v>
      </c>
      <c r="H580" s="252">
        <v>25.3</v>
      </c>
      <c r="I580" s="253"/>
      <c r="J580" s="254">
        <f>ROUND(I580*H580,2)</f>
        <v>0</v>
      </c>
      <c r="K580" s="250" t="s">
        <v>186</v>
      </c>
      <c r="L580" s="255"/>
      <c r="M580" s="256" t="s">
        <v>23</v>
      </c>
      <c r="N580" s="257" t="s">
        <v>43</v>
      </c>
      <c r="O580" s="42"/>
      <c r="P580" s="201">
        <f>O580*H580</f>
        <v>0</v>
      </c>
      <c r="Q580" s="201">
        <v>0.0018</v>
      </c>
      <c r="R580" s="201">
        <f>Q580*H580</f>
        <v>0.04554</v>
      </c>
      <c r="S580" s="201">
        <v>0</v>
      </c>
      <c r="T580" s="202">
        <f>S580*H580</f>
        <v>0</v>
      </c>
      <c r="AR580" s="24" t="s">
        <v>351</v>
      </c>
      <c r="AT580" s="24" t="s">
        <v>505</v>
      </c>
      <c r="AU580" s="24" t="s">
        <v>81</v>
      </c>
      <c r="AY580" s="24" t="s">
        <v>180</v>
      </c>
      <c r="BE580" s="203">
        <f>IF(N580="základní",J580,0)</f>
        <v>0</v>
      </c>
      <c r="BF580" s="203">
        <f>IF(N580="snížená",J580,0)</f>
        <v>0</v>
      </c>
      <c r="BG580" s="203">
        <f>IF(N580="zákl. přenesená",J580,0)</f>
        <v>0</v>
      </c>
      <c r="BH580" s="203">
        <f>IF(N580="sníž. přenesená",J580,0)</f>
        <v>0</v>
      </c>
      <c r="BI580" s="203">
        <f>IF(N580="nulová",J580,0)</f>
        <v>0</v>
      </c>
      <c r="BJ580" s="24" t="s">
        <v>79</v>
      </c>
      <c r="BK580" s="203">
        <f>ROUND(I580*H580,2)</f>
        <v>0</v>
      </c>
      <c r="BL580" s="24" t="s">
        <v>262</v>
      </c>
      <c r="BM580" s="24" t="s">
        <v>996</v>
      </c>
    </row>
    <row r="581" spans="2:47" s="1" customFormat="1" ht="27">
      <c r="B581" s="41"/>
      <c r="C581" s="63"/>
      <c r="D581" s="206" t="s">
        <v>509</v>
      </c>
      <c r="E581" s="63"/>
      <c r="F581" s="258" t="s">
        <v>955</v>
      </c>
      <c r="G581" s="63"/>
      <c r="H581" s="63"/>
      <c r="I581" s="163"/>
      <c r="J581" s="63"/>
      <c r="K581" s="63"/>
      <c r="L581" s="61"/>
      <c r="M581" s="259"/>
      <c r="N581" s="42"/>
      <c r="O581" s="42"/>
      <c r="P581" s="42"/>
      <c r="Q581" s="42"/>
      <c r="R581" s="42"/>
      <c r="S581" s="42"/>
      <c r="T581" s="78"/>
      <c r="AT581" s="24" t="s">
        <v>509</v>
      </c>
      <c r="AU581" s="24" t="s">
        <v>81</v>
      </c>
    </row>
    <row r="582" spans="2:51" s="11" customFormat="1" ht="13.5">
      <c r="B582" s="204"/>
      <c r="C582" s="205"/>
      <c r="D582" s="206" t="s">
        <v>189</v>
      </c>
      <c r="E582" s="207" t="s">
        <v>23</v>
      </c>
      <c r="F582" s="208" t="s">
        <v>997</v>
      </c>
      <c r="G582" s="205"/>
      <c r="H582" s="209">
        <v>25.3</v>
      </c>
      <c r="I582" s="210"/>
      <c r="J582" s="205"/>
      <c r="K582" s="205"/>
      <c r="L582" s="211"/>
      <c r="M582" s="212"/>
      <c r="N582" s="213"/>
      <c r="O582" s="213"/>
      <c r="P582" s="213"/>
      <c r="Q582" s="213"/>
      <c r="R582" s="213"/>
      <c r="S582" s="213"/>
      <c r="T582" s="214"/>
      <c r="AT582" s="215" t="s">
        <v>189</v>
      </c>
      <c r="AU582" s="215" t="s">
        <v>81</v>
      </c>
      <c r="AV582" s="11" t="s">
        <v>81</v>
      </c>
      <c r="AW582" s="11" t="s">
        <v>36</v>
      </c>
      <c r="AX582" s="11" t="s">
        <v>79</v>
      </c>
      <c r="AY582" s="215" t="s">
        <v>180</v>
      </c>
    </row>
    <row r="583" spans="2:65" s="1" customFormat="1" ht="16.5" customHeight="1">
      <c r="B583" s="41"/>
      <c r="C583" s="248" t="s">
        <v>998</v>
      </c>
      <c r="D583" s="248" t="s">
        <v>505</v>
      </c>
      <c r="E583" s="249" t="s">
        <v>999</v>
      </c>
      <c r="F583" s="250" t="s">
        <v>1000</v>
      </c>
      <c r="G583" s="251" t="s">
        <v>185</v>
      </c>
      <c r="H583" s="252">
        <v>66</v>
      </c>
      <c r="I583" s="253"/>
      <c r="J583" s="254">
        <f>ROUND(I583*H583,2)</f>
        <v>0</v>
      </c>
      <c r="K583" s="250" t="s">
        <v>259</v>
      </c>
      <c r="L583" s="255"/>
      <c r="M583" s="256" t="s">
        <v>23</v>
      </c>
      <c r="N583" s="257" t="s">
        <v>43</v>
      </c>
      <c r="O583" s="42"/>
      <c r="P583" s="201">
        <f>O583*H583</f>
        <v>0</v>
      </c>
      <c r="Q583" s="201">
        <v>0.0036</v>
      </c>
      <c r="R583" s="201">
        <f>Q583*H583</f>
        <v>0.2376</v>
      </c>
      <c r="S583" s="201">
        <v>0</v>
      </c>
      <c r="T583" s="202">
        <f>S583*H583</f>
        <v>0</v>
      </c>
      <c r="AR583" s="24" t="s">
        <v>351</v>
      </c>
      <c r="AT583" s="24" t="s">
        <v>505</v>
      </c>
      <c r="AU583" s="24" t="s">
        <v>81</v>
      </c>
      <c r="AY583" s="24" t="s">
        <v>180</v>
      </c>
      <c r="BE583" s="203">
        <f>IF(N583="základní",J583,0)</f>
        <v>0</v>
      </c>
      <c r="BF583" s="203">
        <f>IF(N583="snížená",J583,0)</f>
        <v>0</v>
      </c>
      <c r="BG583" s="203">
        <f>IF(N583="zákl. přenesená",J583,0)</f>
        <v>0</v>
      </c>
      <c r="BH583" s="203">
        <f>IF(N583="sníž. přenesená",J583,0)</f>
        <v>0</v>
      </c>
      <c r="BI583" s="203">
        <f>IF(N583="nulová",J583,0)</f>
        <v>0</v>
      </c>
      <c r="BJ583" s="24" t="s">
        <v>79</v>
      </c>
      <c r="BK583" s="203">
        <f>ROUND(I583*H583,2)</f>
        <v>0</v>
      </c>
      <c r="BL583" s="24" t="s">
        <v>262</v>
      </c>
      <c r="BM583" s="24" t="s">
        <v>1001</v>
      </c>
    </row>
    <row r="584" spans="2:47" s="1" customFormat="1" ht="27">
      <c r="B584" s="41"/>
      <c r="C584" s="63"/>
      <c r="D584" s="206" t="s">
        <v>509</v>
      </c>
      <c r="E584" s="63"/>
      <c r="F584" s="258" t="s">
        <v>955</v>
      </c>
      <c r="G584" s="63"/>
      <c r="H584" s="63"/>
      <c r="I584" s="163"/>
      <c r="J584" s="63"/>
      <c r="K584" s="63"/>
      <c r="L584" s="61"/>
      <c r="M584" s="259"/>
      <c r="N584" s="42"/>
      <c r="O584" s="42"/>
      <c r="P584" s="42"/>
      <c r="Q584" s="42"/>
      <c r="R584" s="42"/>
      <c r="S584" s="42"/>
      <c r="T584" s="78"/>
      <c r="AT584" s="24" t="s">
        <v>509</v>
      </c>
      <c r="AU584" s="24" t="s">
        <v>81</v>
      </c>
    </row>
    <row r="585" spans="2:51" s="11" customFormat="1" ht="13.5">
      <c r="B585" s="204"/>
      <c r="C585" s="205"/>
      <c r="D585" s="206" t="s">
        <v>189</v>
      </c>
      <c r="E585" s="207" t="s">
        <v>23</v>
      </c>
      <c r="F585" s="208" t="s">
        <v>1002</v>
      </c>
      <c r="G585" s="205"/>
      <c r="H585" s="209">
        <v>66</v>
      </c>
      <c r="I585" s="210"/>
      <c r="J585" s="205"/>
      <c r="K585" s="205"/>
      <c r="L585" s="211"/>
      <c r="M585" s="212"/>
      <c r="N585" s="213"/>
      <c r="O585" s="213"/>
      <c r="P585" s="213"/>
      <c r="Q585" s="213"/>
      <c r="R585" s="213"/>
      <c r="S585" s="213"/>
      <c r="T585" s="214"/>
      <c r="AT585" s="215" t="s">
        <v>189</v>
      </c>
      <c r="AU585" s="215" t="s">
        <v>81</v>
      </c>
      <c r="AV585" s="11" t="s">
        <v>81</v>
      </c>
      <c r="AW585" s="11" t="s">
        <v>36</v>
      </c>
      <c r="AX585" s="11" t="s">
        <v>79</v>
      </c>
      <c r="AY585" s="215" t="s">
        <v>180</v>
      </c>
    </row>
    <row r="586" spans="2:65" s="1" customFormat="1" ht="16.5" customHeight="1">
      <c r="B586" s="41"/>
      <c r="C586" s="248" t="s">
        <v>1003</v>
      </c>
      <c r="D586" s="248" t="s">
        <v>505</v>
      </c>
      <c r="E586" s="249" t="s">
        <v>1004</v>
      </c>
      <c r="F586" s="250" t="s">
        <v>1005</v>
      </c>
      <c r="G586" s="251" t="s">
        <v>185</v>
      </c>
      <c r="H586" s="252">
        <v>91.3</v>
      </c>
      <c r="I586" s="253"/>
      <c r="J586" s="254">
        <f>ROUND(I586*H586,2)</f>
        <v>0</v>
      </c>
      <c r="K586" s="250" t="s">
        <v>23</v>
      </c>
      <c r="L586" s="255"/>
      <c r="M586" s="256" t="s">
        <v>23</v>
      </c>
      <c r="N586" s="257" t="s">
        <v>43</v>
      </c>
      <c r="O586" s="42"/>
      <c r="P586" s="201">
        <f>O586*H586</f>
        <v>0</v>
      </c>
      <c r="Q586" s="201">
        <v>0</v>
      </c>
      <c r="R586" s="201">
        <f>Q586*H586</f>
        <v>0</v>
      </c>
      <c r="S586" s="201">
        <v>0</v>
      </c>
      <c r="T586" s="202">
        <f>S586*H586</f>
        <v>0</v>
      </c>
      <c r="AR586" s="24" t="s">
        <v>351</v>
      </c>
      <c r="AT586" s="24" t="s">
        <v>505</v>
      </c>
      <c r="AU586" s="24" t="s">
        <v>81</v>
      </c>
      <c r="AY586" s="24" t="s">
        <v>180</v>
      </c>
      <c r="BE586" s="203">
        <f>IF(N586="základní",J586,0)</f>
        <v>0</v>
      </c>
      <c r="BF586" s="203">
        <f>IF(N586="snížená",J586,0)</f>
        <v>0</v>
      </c>
      <c r="BG586" s="203">
        <f>IF(N586="zákl. přenesená",J586,0)</f>
        <v>0</v>
      </c>
      <c r="BH586" s="203">
        <f>IF(N586="sníž. přenesená",J586,0)</f>
        <v>0</v>
      </c>
      <c r="BI586" s="203">
        <f>IF(N586="nulová",J586,0)</f>
        <v>0</v>
      </c>
      <c r="BJ586" s="24" t="s">
        <v>79</v>
      </c>
      <c r="BK586" s="203">
        <f>ROUND(I586*H586,2)</f>
        <v>0</v>
      </c>
      <c r="BL586" s="24" t="s">
        <v>262</v>
      </c>
      <c r="BM586" s="24" t="s">
        <v>1006</v>
      </c>
    </row>
    <row r="587" spans="2:51" s="11" customFormat="1" ht="13.5">
      <c r="B587" s="204"/>
      <c r="C587" s="205"/>
      <c r="D587" s="206" t="s">
        <v>189</v>
      </c>
      <c r="E587" s="207" t="s">
        <v>23</v>
      </c>
      <c r="F587" s="208" t="s">
        <v>1007</v>
      </c>
      <c r="G587" s="205"/>
      <c r="H587" s="209">
        <v>91.3</v>
      </c>
      <c r="I587" s="210"/>
      <c r="J587" s="205"/>
      <c r="K587" s="205"/>
      <c r="L587" s="211"/>
      <c r="M587" s="212"/>
      <c r="N587" s="213"/>
      <c r="O587" s="213"/>
      <c r="P587" s="213"/>
      <c r="Q587" s="213"/>
      <c r="R587" s="213"/>
      <c r="S587" s="213"/>
      <c r="T587" s="214"/>
      <c r="AT587" s="215" t="s">
        <v>189</v>
      </c>
      <c r="AU587" s="215" t="s">
        <v>81</v>
      </c>
      <c r="AV587" s="11" t="s">
        <v>81</v>
      </c>
      <c r="AW587" s="11" t="s">
        <v>36</v>
      </c>
      <c r="AX587" s="11" t="s">
        <v>79</v>
      </c>
      <c r="AY587" s="215" t="s">
        <v>180</v>
      </c>
    </row>
    <row r="588" spans="2:65" s="1" customFormat="1" ht="16.5" customHeight="1">
      <c r="B588" s="41"/>
      <c r="C588" s="192" t="s">
        <v>1008</v>
      </c>
      <c r="D588" s="192" t="s">
        <v>182</v>
      </c>
      <c r="E588" s="193" t="s">
        <v>1009</v>
      </c>
      <c r="F588" s="194" t="s">
        <v>1010</v>
      </c>
      <c r="G588" s="195" t="s">
        <v>185</v>
      </c>
      <c r="H588" s="196">
        <v>66</v>
      </c>
      <c r="I588" s="197"/>
      <c r="J588" s="198">
        <f>ROUND(I588*H588,2)</f>
        <v>0</v>
      </c>
      <c r="K588" s="194" t="s">
        <v>23</v>
      </c>
      <c r="L588" s="61"/>
      <c r="M588" s="199" t="s">
        <v>23</v>
      </c>
      <c r="N588" s="200" t="s">
        <v>43</v>
      </c>
      <c r="O588" s="42"/>
      <c r="P588" s="201">
        <f>O588*H588</f>
        <v>0</v>
      </c>
      <c r="Q588" s="201">
        <v>0.00116</v>
      </c>
      <c r="R588" s="201">
        <f>Q588*H588</f>
        <v>0.07656</v>
      </c>
      <c r="S588" s="201">
        <v>0</v>
      </c>
      <c r="T588" s="202">
        <f>S588*H588</f>
        <v>0</v>
      </c>
      <c r="AR588" s="24" t="s">
        <v>262</v>
      </c>
      <c r="AT588" s="24" t="s">
        <v>182</v>
      </c>
      <c r="AU588" s="24" t="s">
        <v>81</v>
      </c>
      <c r="AY588" s="24" t="s">
        <v>180</v>
      </c>
      <c r="BE588" s="203">
        <f>IF(N588="základní",J588,0)</f>
        <v>0</v>
      </c>
      <c r="BF588" s="203">
        <f>IF(N588="snížená",J588,0)</f>
        <v>0</v>
      </c>
      <c r="BG588" s="203">
        <f>IF(N588="zákl. přenesená",J588,0)</f>
        <v>0</v>
      </c>
      <c r="BH588" s="203">
        <f>IF(N588="sníž. přenesená",J588,0)</f>
        <v>0</v>
      </c>
      <c r="BI588" s="203">
        <f>IF(N588="nulová",J588,0)</f>
        <v>0</v>
      </c>
      <c r="BJ588" s="24" t="s">
        <v>79</v>
      </c>
      <c r="BK588" s="203">
        <f>ROUND(I588*H588,2)</f>
        <v>0</v>
      </c>
      <c r="BL588" s="24" t="s">
        <v>262</v>
      </c>
      <c r="BM588" s="24" t="s">
        <v>1011</v>
      </c>
    </row>
    <row r="589" spans="2:51" s="11" customFormat="1" ht="13.5">
      <c r="B589" s="204"/>
      <c r="C589" s="205"/>
      <c r="D589" s="206" t="s">
        <v>189</v>
      </c>
      <c r="E589" s="207" t="s">
        <v>23</v>
      </c>
      <c r="F589" s="208" t="s">
        <v>1012</v>
      </c>
      <c r="G589" s="205"/>
      <c r="H589" s="209">
        <v>66</v>
      </c>
      <c r="I589" s="210"/>
      <c r="J589" s="205"/>
      <c r="K589" s="205"/>
      <c r="L589" s="211"/>
      <c r="M589" s="212"/>
      <c r="N589" s="213"/>
      <c r="O589" s="213"/>
      <c r="P589" s="213"/>
      <c r="Q589" s="213"/>
      <c r="R589" s="213"/>
      <c r="S589" s="213"/>
      <c r="T589" s="214"/>
      <c r="AT589" s="215" t="s">
        <v>189</v>
      </c>
      <c r="AU589" s="215" t="s">
        <v>81</v>
      </c>
      <c r="AV589" s="11" t="s">
        <v>81</v>
      </c>
      <c r="AW589" s="11" t="s">
        <v>36</v>
      </c>
      <c r="AX589" s="11" t="s">
        <v>79</v>
      </c>
      <c r="AY589" s="215" t="s">
        <v>180</v>
      </c>
    </row>
    <row r="590" spans="2:65" s="1" customFormat="1" ht="16.5" customHeight="1">
      <c r="B590" s="41"/>
      <c r="C590" s="192" t="s">
        <v>1013</v>
      </c>
      <c r="D590" s="192" t="s">
        <v>182</v>
      </c>
      <c r="E590" s="193" t="s">
        <v>1014</v>
      </c>
      <c r="F590" s="194" t="s">
        <v>1015</v>
      </c>
      <c r="G590" s="195" t="s">
        <v>185</v>
      </c>
      <c r="H590" s="196">
        <v>25.3</v>
      </c>
      <c r="I590" s="197"/>
      <c r="J590" s="198">
        <f>ROUND(I590*H590,2)</f>
        <v>0</v>
      </c>
      <c r="K590" s="194" t="s">
        <v>23</v>
      </c>
      <c r="L590" s="61"/>
      <c r="M590" s="199" t="s">
        <v>23</v>
      </c>
      <c r="N590" s="200" t="s">
        <v>43</v>
      </c>
      <c r="O590" s="42"/>
      <c r="P590" s="201">
        <f>O590*H590</f>
        <v>0</v>
      </c>
      <c r="Q590" s="201">
        <v>0.00116</v>
      </c>
      <c r="R590" s="201">
        <f>Q590*H590</f>
        <v>0.029348000000000003</v>
      </c>
      <c r="S590" s="201">
        <v>0</v>
      </c>
      <c r="T590" s="202">
        <f>S590*H590</f>
        <v>0</v>
      </c>
      <c r="AR590" s="24" t="s">
        <v>262</v>
      </c>
      <c r="AT590" s="24" t="s">
        <v>182</v>
      </c>
      <c r="AU590" s="24" t="s">
        <v>81</v>
      </c>
      <c r="AY590" s="24" t="s">
        <v>180</v>
      </c>
      <c r="BE590" s="203">
        <f>IF(N590="základní",J590,0)</f>
        <v>0</v>
      </c>
      <c r="BF590" s="203">
        <f>IF(N590="snížená",J590,0)</f>
        <v>0</v>
      </c>
      <c r="BG590" s="203">
        <f>IF(N590="zákl. přenesená",J590,0)</f>
        <v>0</v>
      </c>
      <c r="BH590" s="203">
        <f>IF(N590="sníž. přenesená",J590,0)</f>
        <v>0</v>
      </c>
      <c r="BI590" s="203">
        <f>IF(N590="nulová",J590,0)</f>
        <v>0</v>
      </c>
      <c r="BJ590" s="24" t="s">
        <v>79</v>
      </c>
      <c r="BK590" s="203">
        <f>ROUND(I590*H590,2)</f>
        <v>0</v>
      </c>
      <c r="BL590" s="24" t="s">
        <v>262</v>
      </c>
      <c r="BM590" s="24" t="s">
        <v>1016</v>
      </c>
    </row>
    <row r="591" spans="2:51" s="11" customFormat="1" ht="13.5">
      <c r="B591" s="204"/>
      <c r="C591" s="205"/>
      <c r="D591" s="206" t="s">
        <v>189</v>
      </c>
      <c r="E591" s="207" t="s">
        <v>23</v>
      </c>
      <c r="F591" s="208" t="s">
        <v>1017</v>
      </c>
      <c r="G591" s="205"/>
      <c r="H591" s="209">
        <v>25.3</v>
      </c>
      <c r="I591" s="210"/>
      <c r="J591" s="205"/>
      <c r="K591" s="205"/>
      <c r="L591" s="211"/>
      <c r="M591" s="212"/>
      <c r="N591" s="213"/>
      <c r="O591" s="213"/>
      <c r="P591" s="213"/>
      <c r="Q591" s="213"/>
      <c r="R591" s="213"/>
      <c r="S591" s="213"/>
      <c r="T591" s="214"/>
      <c r="AT591" s="215" t="s">
        <v>189</v>
      </c>
      <c r="AU591" s="215" t="s">
        <v>81</v>
      </c>
      <c r="AV591" s="11" t="s">
        <v>81</v>
      </c>
      <c r="AW591" s="11" t="s">
        <v>36</v>
      </c>
      <c r="AX591" s="11" t="s">
        <v>79</v>
      </c>
      <c r="AY591" s="215" t="s">
        <v>180</v>
      </c>
    </row>
    <row r="592" spans="2:65" s="1" customFormat="1" ht="16.5" customHeight="1">
      <c r="B592" s="41"/>
      <c r="C592" s="192" t="s">
        <v>1018</v>
      </c>
      <c r="D592" s="192" t="s">
        <v>182</v>
      </c>
      <c r="E592" s="193" t="s">
        <v>1019</v>
      </c>
      <c r="F592" s="194" t="s">
        <v>1020</v>
      </c>
      <c r="G592" s="195" t="s">
        <v>904</v>
      </c>
      <c r="H592" s="196">
        <v>1</v>
      </c>
      <c r="I592" s="197"/>
      <c r="J592" s="198">
        <f>ROUND(I592*H592,2)</f>
        <v>0</v>
      </c>
      <c r="K592" s="194" t="s">
        <v>23</v>
      </c>
      <c r="L592" s="61"/>
      <c r="M592" s="199" t="s">
        <v>23</v>
      </c>
      <c r="N592" s="200" t="s">
        <v>43</v>
      </c>
      <c r="O592" s="42"/>
      <c r="P592" s="201">
        <f>O592*H592</f>
        <v>0</v>
      </c>
      <c r="Q592" s="201">
        <v>0</v>
      </c>
      <c r="R592" s="201">
        <f>Q592*H592</f>
        <v>0</v>
      </c>
      <c r="S592" s="201">
        <v>0</v>
      </c>
      <c r="T592" s="202">
        <f>S592*H592</f>
        <v>0</v>
      </c>
      <c r="AR592" s="24" t="s">
        <v>262</v>
      </c>
      <c r="AT592" s="24" t="s">
        <v>182</v>
      </c>
      <c r="AU592" s="24" t="s">
        <v>81</v>
      </c>
      <c r="AY592" s="24" t="s">
        <v>180</v>
      </c>
      <c r="BE592" s="203">
        <f>IF(N592="základní",J592,0)</f>
        <v>0</v>
      </c>
      <c r="BF592" s="203">
        <f>IF(N592="snížená",J592,0)</f>
        <v>0</v>
      </c>
      <c r="BG592" s="203">
        <f>IF(N592="zákl. přenesená",J592,0)</f>
        <v>0</v>
      </c>
      <c r="BH592" s="203">
        <f>IF(N592="sníž. přenesená",J592,0)</f>
        <v>0</v>
      </c>
      <c r="BI592" s="203">
        <f>IF(N592="nulová",J592,0)</f>
        <v>0</v>
      </c>
      <c r="BJ592" s="24" t="s">
        <v>79</v>
      </c>
      <c r="BK592" s="203">
        <f>ROUND(I592*H592,2)</f>
        <v>0</v>
      </c>
      <c r="BL592" s="24" t="s">
        <v>262</v>
      </c>
      <c r="BM592" s="24" t="s">
        <v>1021</v>
      </c>
    </row>
    <row r="593" spans="2:63" s="10" customFormat="1" ht="29.85" customHeight="1">
      <c r="B593" s="176"/>
      <c r="C593" s="177"/>
      <c r="D593" s="178" t="s">
        <v>71</v>
      </c>
      <c r="E593" s="190" t="s">
        <v>1022</v>
      </c>
      <c r="F593" s="190" t="s">
        <v>1023</v>
      </c>
      <c r="G593" s="177"/>
      <c r="H593" s="177"/>
      <c r="I593" s="180"/>
      <c r="J593" s="191">
        <f>BK593</f>
        <v>0</v>
      </c>
      <c r="K593" s="177"/>
      <c r="L593" s="182"/>
      <c r="M593" s="183"/>
      <c r="N593" s="184"/>
      <c r="O593" s="184"/>
      <c r="P593" s="185">
        <f>SUM(P594:P598)</f>
        <v>0</v>
      </c>
      <c r="Q593" s="184"/>
      <c r="R593" s="185">
        <f>SUM(R594:R598)</f>
        <v>0.00743</v>
      </c>
      <c r="S593" s="184"/>
      <c r="T593" s="186">
        <f>SUM(T594:T598)</f>
        <v>0</v>
      </c>
      <c r="AR593" s="187" t="s">
        <v>81</v>
      </c>
      <c r="AT593" s="188" t="s">
        <v>71</v>
      </c>
      <c r="AU593" s="188" t="s">
        <v>79</v>
      </c>
      <c r="AY593" s="187" t="s">
        <v>180</v>
      </c>
      <c r="BK593" s="189">
        <f>SUM(BK594:BK598)</f>
        <v>0</v>
      </c>
    </row>
    <row r="594" spans="2:65" s="1" customFormat="1" ht="16.5" customHeight="1">
      <c r="B594" s="41"/>
      <c r="C594" s="192" t="s">
        <v>1024</v>
      </c>
      <c r="D594" s="192" t="s">
        <v>182</v>
      </c>
      <c r="E594" s="193" t="s">
        <v>1025</v>
      </c>
      <c r="F594" s="194" t="s">
        <v>1026</v>
      </c>
      <c r="G594" s="195" t="s">
        <v>671</v>
      </c>
      <c r="H594" s="196">
        <v>1</v>
      </c>
      <c r="I594" s="197"/>
      <c r="J594" s="198">
        <f>ROUND(I594*H594,2)</f>
        <v>0</v>
      </c>
      <c r="K594" s="194" t="s">
        <v>186</v>
      </c>
      <c r="L594" s="61"/>
      <c r="M594" s="199" t="s">
        <v>23</v>
      </c>
      <c r="N594" s="200" t="s">
        <v>43</v>
      </c>
      <c r="O594" s="42"/>
      <c r="P594" s="201">
        <f>O594*H594</f>
        <v>0</v>
      </c>
      <c r="Q594" s="201">
        <v>0.00143</v>
      </c>
      <c r="R594" s="201">
        <f>Q594*H594</f>
        <v>0.00143</v>
      </c>
      <c r="S594" s="201">
        <v>0</v>
      </c>
      <c r="T594" s="202">
        <f>S594*H594</f>
        <v>0</v>
      </c>
      <c r="AR594" s="24" t="s">
        <v>262</v>
      </c>
      <c r="AT594" s="24" t="s">
        <v>182</v>
      </c>
      <c r="AU594" s="24" t="s">
        <v>81</v>
      </c>
      <c r="AY594" s="24" t="s">
        <v>180</v>
      </c>
      <c r="BE594" s="203">
        <f>IF(N594="základní",J594,0)</f>
        <v>0</v>
      </c>
      <c r="BF594" s="203">
        <f>IF(N594="snížená",J594,0)</f>
        <v>0</v>
      </c>
      <c r="BG594" s="203">
        <f>IF(N594="zákl. přenesená",J594,0)</f>
        <v>0</v>
      </c>
      <c r="BH594" s="203">
        <f>IF(N594="sníž. přenesená",J594,0)</f>
        <v>0</v>
      </c>
      <c r="BI594" s="203">
        <f>IF(N594="nulová",J594,0)</f>
        <v>0</v>
      </c>
      <c r="BJ594" s="24" t="s">
        <v>79</v>
      </c>
      <c r="BK594" s="203">
        <f>ROUND(I594*H594,2)</f>
        <v>0</v>
      </c>
      <c r="BL594" s="24" t="s">
        <v>262</v>
      </c>
      <c r="BM594" s="24" t="s">
        <v>1027</v>
      </c>
    </row>
    <row r="595" spans="2:51" s="11" customFormat="1" ht="13.5">
      <c r="B595" s="204"/>
      <c r="C595" s="205"/>
      <c r="D595" s="206" t="s">
        <v>189</v>
      </c>
      <c r="E595" s="207" t="s">
        <v>23</v>
      </c>
      <c r="F595" s="208" t="s">
        <v>1028</v>
      </c>
      <c r="G595" s="205"/>
      <c r="H595" s="209">
        <v>1</v>
      </c>
      <c r="I595" s="210"/>
      <c r="J595" s="205"/>
      <c r="K595" s="205"/>
      <c r="L595" s="211"/>
      <c r="M595" s="212"/>
      <c r="N595" s="213"/>
      <c r="O595" s="213"/>
      <c r="P595" s="213"/>
      <c r="Q595" s="213"/>
      <c r="R595" s="213"/>
      <c r="S595" s="213"/>
      <c r="T595" s="214"/>
      <c r="AT595" s="215" t="s">
        <v>189</v>
      </c>
      <c r="AU595" s="215" t="s">
        <v>81</v>
      </c>
      <c r="AV595" s="11" t="s">
        <v>81</v>
      </c>
      <c r="AW595" s="11" t="s">
        <v>36</v>
      </c>
      <c r="AX595" s="11" t="s">
        <v>79</v>
      </c>
      <c r="AY595" s="215" t="s">
        <v>180</v>
      </c>
    </row>
    <row r="596" spans="2:65" s="1" customFormat="1" ht="25.5" customHeight="1">
      <c r="B596" s="41"/>
      <c r="C596" s="192" t="s">
        <v>1029</v>
      </c>
      <c r="D596" s="192" t="s">
        <v>182</v>
      </c>
      <c r="E596" s="193" t="s">
        <v>1030</v>
      </c>
      <c r="F596" s="194" t="s">
        <v>1031</v>
      </c>
      <c r="G596" s="195" t="s">
        <v>671</v>
      </c>
      <c r="H596" s="196">
        <v>4</v>
      </c>
      <c r="I596" s="197"/>
      <c r="J596" s="198">
        <f>ROUND(I596*H596,2)</f>
        <v>0</v>
      </c>
      <c r="K596" s="194" t="s">
        <v>186</v>
      </c>
      <c r="L596" s="61"/>
      <c r="M596" s="199" t="s">
        <v>23</v>
      </c>
      <c r="N596" s="200" t="s">
        <v>43</v>
      </c>
      <c r="O596" s="42"/>
      <c r="P596" s="201">
        <f>O596*H596</f>
        <v>0</v>
      </c>
      <c r="Q596" s="201">
        <v>0.0015</v>
      </c>
      <c r="R596" s="201">
        <f>Q596*H596</f>
        <v>0.006</v>
      </c>
      <c r="S596" s="201">
        <v>0</v>
      </c>
      <c r="T596" s="202">
        <f>S596*H596</f>
        <v>0</v>
      </c>
      <c r="AR596" s="24" t="s">
        <v>262</v>
      </c>
      <c r="AT596" s="24" t="s">
        <v>182</v>
      </c>
      <c r="AU596" s="24" t="s">
        <v>81</v>
      </c>
      <c r="AY596" s="24" t="s">
        <v>180</v>
      </c>
      <c r="BE596" s="203">
        <f>IF(N596="základní",J596,0)</f>
        <v>0</v>
      </c>
      <c r="BF596" s="203">
        <f>IF(N596="snížená",J596,0)</f>
        <v>0</v>
      </c>
      <c r="BG596" s="203">
        <f>IF(N596="zákl. přenesená",J596,0)</f>
        <v>0</v>
      </c>
      <c r="BH596" s="203">
        <f>IF(N596="sníž. přenesená",J596,0)</f>
        <v>0</v>
      </c>
      <c r="BI596" s="203">
        <f>IF(N596="nulová",J596,0)</f>
        <v>0</v>
      </c>
      <c r="BJ596" s="24" t="s">
        <v>79</v>
      </c>
      <c r="BK596" s="203">
        <f>ROUND(I596*H596,2)</f>
        <v>0</v>
      </c>
      <c r="BL596" s="24" t="s">
        <v>262</v>
      </c>
      <c r="BM596" s="24" t="s">
        <v>1032</v>
      </c>
    </row>
    <row r="597" spans="2:51" s="11" customFormat="1" ht="13.5">
      <c r="B597" s="204"/>
      <c r="C597" s="205"/>
      <c r="D597" s="206" t="s">
        <v>189</v>
      </c>
      <c r="E597" s="207" t="s">
        <v>23</v>
      </c>
      <c r="F597" s="208" t="s">
        <v>1033</v>
      </c>
      <c r="G597" s="205"/>
      <c r="H597" s="209">
        <v>4</v>
      </c>
      <c r="I597" s="210"/>
      <c r="J597" s="205"/>
      <c r="K597" s="205"/>
      <c r="L597" s="211"/>
      <c r="M597" s="212"/>
      <c r="N597" s="213"/>
      <c r="O597" s="213"/>
      <c r="P597" s="213"/>
      <c r="Q597" s="213"/>
      <c r="R597" s="213"/>
      <c r="S597" s="213"/>
      <c r="T597" s="214"/>
      <c r="AT597" s="215" t="s">
        <v>189</v>
      </c>
      <c r="AU597" s="215" t="s">
        <v>81</v>
      </c>
      <c r="AV597" s="11" t="s">
        <v>81</v>
      </c>
      <c r="AW597" s="11" t="s">
        <v>36</v>
      </c>
      <c r="AX597" s="11" t="s">
        <v>79</v>
      </c>
      <c r="AY597" s="215" t="s">
        <v>180</v>
      </c>
    </row>
    <row r="598" spans="2:65" s="1" customFormat="1" ht="16.5" customHeight="1">
      <c r="B598" s="41"/>
      <c r="C598" s="192" t="s">
        <v>1034</v>
      </c>
      <c r="D598" s="192" t="s">
        <v>182</v>
      </c>
      <c r="E598" s="193" t="s">
        <v>1035</v>
      </c>
      <c r="F598" s="194" t="s">
        <v>1036</v>
      </c>
      <c r="G598" s="195" t="s">
        <v>904</v>
      </c>
      <c r="H598" s="196">
        <v>1</v>
      </c>
      <c r="I598" s="197"/>
      <c r="J598" s="198">
        <f>ROUND(I598*H598,2)</f>
        <v>0</v>
      </c>
      <c r="K598" s="194" t="s">
        <v>23</v>
      </c>
      <c r="L598" s="61"/>
      <c r="M598" s="199" t="s">
        <v>23</v>
      </c>
      <c r="N598" s="200" t="s">
        <v>43</v>
      </c>
      <c r="O598" s="42"/>
      <c r="P598" s="201">
        <f>O598*H598</f>
        <v>0</v>
      </c>
      <c r="Q598" s="201">
        <v>0</v>
      </c>
      <c r="R598" s="201">
        <f>Q598*H598</f>
        <v>0</v>
      </c>
      <c r="S598" s="201">
        <v>0</v>
      </c>
      <c r="T598" s="202">
        <f>S598*H598</f>
        <v>0</v>
      </c>
      <c r="AR598" s="24" t="s">
        <v>262</v>
      </c>
      <c r="AT598" s="24" t="s">
        <v>182</v>
      </c>
      <c r="AU598" s="24" t="s">
        <v>81</v>
      </c>
      <c r="AY598" s="24" t="s">
        <v>180</v>
      </c>
      <c r="BE598" s="203">
        <f>IF(N598="základní",J598,0)</f>
        <v>0</v>
      </c>
      <c r="BF598" s="203">
        <f>IF(N598="snížená",J598,0)</f>
        <v>0</v>
      </c>
      <c r="BG598" s="203">
        <f>IF(N598="zákl. přenesená",J598,0)</f>
        <v>0</v>
      </c>
      <c r="BH598" s="203">
        <f>IF(N598="sníž. přenesená",J598,0)</f>
        <v>0</v>
      </c>
      <c r="BI598" s="203">
        <f>IF(N598="nulová",J598,0)</f>
        <v>0</v>
      </c>
      <c r="BJ598" s="24" t="s">
        <v>79</v>
      </c>
      <c r="BK598" s="203">
        <f>ROUND(I598*H598,2)</f>
        <v>0</v>
      </c>
      <c r="BL598" s="24" t="s">
        <v>262</v>
      </c>
      <c r="BM598" s="24" t="s">
        <v>1037</v>
      </c>
    </row>
    <row r="599" spans="2:63" s="10" customFormat="1" ht="29.85" customHeight="1">
      <c r="B599" s="176"/>
      <c r="C599" s="177"/>
      <c r="D599" s="178" t="s">
        <v>71</v>
      </c>
      <c r="E599" s="190" t="s">
        <v>1038</v>
      </c>
      <c r="F599" s="190" t="s">
        <v>1039</v>
      </c>
      <c r="G599" s="177"/>
      <c r="H599" s="177"/>
      <c r="I599" s="180"/>
      <c r="J599" s="191">
        <f>BK599</f>
        <v>0</v>
      </c>
      <c r="K599" s="177"/>
      <c r="L599" s="182"/>
      <c r="M599" s="183"/>
      <c r="N599" s="184"/>
      <c r="O599" s="184"/>
      <c r="P599" s="185">
        <f>SUM(P600:P608)</f>
        <v>0</v>
      </c>
      <c r="Q599" s="184"/>
      <c r="R599" s="185">
        <f>SUM(R600:R608)</f>
        <v>9.73523056</v>
      </c>
      <c r="S599" s="184"/>
      <c r="T599" s="186">
        <f>SUM(T600:T608)</f>
        <v>0</v>
      </c>
      <c r="AR599" s="187" t="s">
        <v>81</v>
      </c>
      <c r="AT599" s="188" t="s">
        <v>71</v>
      </c>
      <c r="AU599" s="188" t="s">
        <v>79</v>
      </c>
      <c r="AY599" s="187" t="s">
        <v>180</v>
      </c>
      <c r="BK599" s="189">
        <f>SUM(BK600:BK608)</f>
        <v>0</v>
      </c>
    </row>
    <row r="600" spans="2:65" s="1" customFormat="1" ht="16.5" customHeight="1">
      <c r="B600" s="41"/>
      <c r="C600" s="192" t="s">
        <v>1040</v>
      </c>
      <c r="D600" s="192" t="s">
        <v>182</v>
      </c>
      <c r="E600" s="193" t="s">
        <v>1041</v>
      </c>
      <c r="F600" s="194" t="s">
        <v>1042</v>
      </c>
      <c r="G600" s="195" t="s">
        <v>185</v>
      </c>
      <c r="H600" s="196">
        <v>6.366</v>
      </c>
      <c r="I600" s="197"/>
      <c r="J600" s="198">
        <f>ROUND(I600*H600,2)</f>
        <v>0</v>
      </c>
      <c r="K600" s="194" t="s">
        <v>186</v>
      </c>
      <c r="L600" s="61"/>
      <c r="M600" s="199" t="s">
        <v>23</v>
      </c>
      <c r="N600" s="200" t="s">
        <v>43</v>
      </c>
      <c r="O600" s="42"/>
      <c r="P600" s="201">
        <f>O600*H600</f>
        <v>0</v>
      </c>
      <c r="Q600" s="201">
        <v>0.01152</v>
      </c>
      <c r="R600" s="201">
        <f>Q600*H600</f>
        <v>0.07333632</v>
      </c>
      <c r="S600" s="201">
        <v>0</v>
      </c>
      <c r="T600" s="202">
        <f>S600*H600</f>
        <v>0</v>
      </c>
      <c r="AR600" s="24" t="s">
        <v>262</v>
      </c>
      <c r="AT600" s="24" t="s">
        <v>182</v>
      </c>
      <c r="AU600" s="24" t="s">
        <v>81</v>
      </c>
      <c r="AY600" s="24" t="s">
        <v>180</v>
      </c>
      <c r="BE600" s="203">
        <f>IF(N600="základní",J600,0)</f>
        <v>0</v>
      </c>
      <c r="BF600" s="203">
        <f>IF(N600="snížená",J600,0)</f>
        <v>0</v>
      </c>
      <c r="BG600" s="203">
        <f>IF(N600="zákl. přenesená",J600,0)</f>
        <v>0</v>
      </c>
      <c r="BH600" s="203">
        <f>IF(N600="sníž. přenesená",J600,0)</f>
        <v>0</v>
      </c>
      <c r="BI600" s="203">
        <f>IF(N600="nulová",J600,0)</f>
        <v>0</v>
      </c>
      <c r="BJ600" s="24" t="s">
        <v>79</v>
      </c>
      <c r="BK600" s="203">
        <f>ROUND(I600*H600,2)</f>
        <v>0</v>
      </c>
      <c r="BL600" s="24" t="s">
        <v>262</v>
      </c>
      <c r="BM600" s="24" t="s">
        <v>1043</v>
      </c>
    </row>
    <row r="601" spans="2:51" s="11" customFormat="1" ht="13.5">
      <c r="B601" s="204"/>
      <c r="C601" s="205"/>
      <c r="D601" s="206" t="s">
        <v>189</v>
      </c>
      <c r="E601" s="207" t="s">
        <v>23</v>
      </c>
      <c r="F601" s="208" t="s">
        <v>1044</v>
      </c>
      <c r="G601" s="205"/>
      <c r="H601" s="209">
        <v>6.366</v>
      </c>
      <c r="I601" s="210"/>
      <c r="J601" s="205"/>
      <c r="K601" s="205"/>
      <c r="L601" s="211"/>
      <c r="M601" s="212"/>
      <c r="N601" s="213"/>
      <c r="O601" s="213"/>
      <c r="P601" s="213"/>
      <c r="Q601" s="213"/>
      <c r="R601" s="213"/>
      <c r="S601" s="213"/>
      <c r="T601" s="214"/>
      <c r="AT601" s="215" t="s">
        <v>189</v>
      </c>
      <c r="AU601" s="215" t="s">
        <v>81</v>
      </c>
      <c r="AV601" s="11" t="s">
        <v>81</v>
      </c>
      <c r="AW601" s="11" t="s">
        <v>36</v>
      </c>
      <c r="AX601" s="11" t="s">
        <v>79</v>
      </c>
      <c r="AY601" s="215" t="s">
        <v>180</v>
      </c>
    </row>
    <row r="602" spans="2:65" s="1" customFormat="1" ht="16.5" customHeight="1">
      <c r="B602" s="41"/>
      <c r="C602" s="192" t="s">
        <v>1045</v>
      </c>
      <c r="D602" s="192" t="s">
        <v>182</v>
      </c>
      <c r="E602" s="193" t="s">
        <v>1046</v>
      </c>
      <c r="F602" s="194" t="s">
        <v>1047</v>
      </c>
      <c r="G602" s="195" t="s">
        <v>185</v>
      </c>
      <c r="H602" s="196">
        <v>83.568</v>
      </c>
      <c r="I602" s="197"/>
      <c r="J602" s="198">
        <f>ROUND(I602*H602,2)</f>
        <v>0</v>
      </c>
      <c r="K602" s="194" t="s">
        <v>186</v>
      </c>
      <c r="L602" s="61"/>
      <c r="M602" s="199" t="s">
        <v>23</v>
      </c>
      <c r="N602" s="200" t="s">
        <v>43</v>
      </c>
      <c r="O602" s="42"/>
      <c r="P602" s="201">
        <f>O602*H602</f>
        <v>0</v>
      </c>
      <c r="Q602" s="201">
        <v>0.01423</v>
      </c>
      <c r="R602" s="201">
        <f>Q602*H602</f>
        <v>1.18917264</v>
      </c>
      <c r="S602" s="201">
        <v>0</v>
      </c>
      <c r="T602" s="202">
        <f>S602*H602</f>
        <v>0</v>
      </c>
      <c r="AR602" s="24" t="s">
        <v>262</v>
      </c>
      <c r="AT602" s="24" t="s">
        <v>182</v>
      </c>
      <c r="AU602" s="24" t="s">
        <v>81</v>
      </c>
      <c r="AY602" s="24" t="s">
        <v>180</v>
      </c>
      <c r="BE602" s="203">
        <f>IF(N602="základní",J602,0)</f>
        <v>0</v>
      </c>
      <c r="BF602" s="203">
        <f>IF(N602="snížená",J602,0)</f>
        <v>0</v>
      </c>
      <c r="BG602" s="203">
        <f>IF(N602="zákl. přenesená",J602,0)</f>
        <v>0</v>
      </c>
      <c r="BH602" s="203">
        <f>IF(N602="sníž. přenesená",J602,0)</f>
        <v>0</v>
      </c>
      <c r="BI602" s="203">
        <f>IF(N602="nulová",J602,0)</f>
        <v>0</v>
      </c>
      <c r="BJ602" s="24" t="s">
        <v>79</v>
      </c>
      <c r="BK602" s="203">
        <f>ROUND(I602*H602,2)</f>
        <v>0</v>
      </c>
      <c r="BL602" s="24" t="s">
        <v>262</v>
      </c>
      <c r="BM602" s="24" t="s">
        <v>1048</v>
      </c>
    </row>
    <row r="603" spans="2:51" s="11" customFormat="1" ht="13.5">
      <c r="B603" s="204"/>
      <c r="C603" s="205"/>
      <c r="D603" s="206" t="s">
        <v>189</v>
      </c>
      <c r="E603" s="207" t="s">
        <v>23</v>
      </c>
      <c r="F603" s="208" t="s">
        <v>1049</v>
      </c>
      <c r="G603" s="205"/>
      <c r="H603" s="209">
        <v>83.568</v>
      </c>
      <c r="I603" s="210"/>
      <c r="J603" s="205"/>
      <c r="K603" s="205"/>
      <c r="L603" s="211"/>
      <c r="M603" s="212"/>
      <c r="N603" s="213"/>
      <c r="O603" s="213"/>
      <c r="P603" s="213"/>
      <c r="Q603" s="213"/>
      <c r="R603" s="213"/>
      <c r="S603" s="213"/>
      <c r="T603" s="214"/>
      <c r="AT603" s="215" t="s">
        <v>189</v>
      </c>
      <c r="AU603" s="215" t="s">
        <v>81</v>
      </c>
      <c r="AV603" s="11" t="s">
        <v>81</v>
      </c>
      <c r="AW603" s="11" t="s">
        <v>36</v>
      </c>
      <c r="AX603" s="11" t="s">
        <v>79</v>
      </c>
      <c r="AY603" s="215" t="s">
        <v>180</v>
      </c>
    </row>
    <row r="604" spans="2:65" s="1" customFormat="1" ht="25.5" customHeight="1">
      <c r="B604" s="41"/>
      <c r="C604" s="192" t="s">
        <v>1050</v>
      </c>
      <c r="D604" s="192" t="s">
        <v>182</v>
      </c>
      <c r="E604" s="193" t="s">
        <v>1051</v>
      </c>
      <c r="F604" s="194" t="s">
        <v>1052</v>
      </c>
      <c r="G604" s="195" t="s">
        <v>185</v>
      </c>
      <c r="H604" s="196">
        <v>526.256</v>
      </c>
      <c r="I604" s="197"/>
      <c r="J604" s="198">
        <f>ROUND(I604*H604,2)</f>
        <v>0</v>
      </c>
      <c r="K604" s="194" t="s">
        <v>186</v>
      </c>
      <c r="L604" s="61"/>
      <c r="M604" s="199" t="s">
        <v>23</v>
      </c>
      <c r="N604" s="200" t="s">
        <v>43</v>
      </c>
      <c r="O604" s="42"/>
      <c r="P604" s="201">
        <f>O604*H604</f>
        <v>0</v>
      </c>
      <c r="Q604" s="201">
        <v>0.0161</v>
      </c>
      <c r="R604" s="201">
        <f>Q604*H604</f>
        <v>8.4727216</v>
      </c>
      <c r="S604" s="201">
        <v>0</v>
      </c>
      <c r="T604" s="202">
        <f>S604*H604</f>
        <v>0</v>
      </c>
      <c r="AR604" s="24" t="s">
        <v>262</v>
      </c>
      <c r="AT604" s="24" t="s">
        <v>182</v>
      </c>
      <c r="AU604" s="24" t="s">
        <v>81</v>
      </c>
      <c r="AY604" s="24" t="s">
        <v>180</v>
      </c>
      <c r="BE604" s="203">
        <f>IF(N604="základní",J604,0)</f>
        <v>0</v>
      </c>
      <c r="BF604" s="203">
        <f>IF(N604="snížená",J604,0)</f>
        <v>0</v>
      </c>
      <c r="BG604" s="203">
        <f>IF(N604="zákl. přenesená",J604,0)</f>
        <v>0</v>
      </c>
      <c r="BH604" s="203">
        <f>IF(N604="sníž. přenesená",J604,0)</f>
        <v>0</v>
      </c>
      <c r="BI604" s="203">
        <f>IF(N604="nulová",J604,0)</f>
        <v>0</v>
      </c>
      <c r="BJ604" s="24" t="s">
        <v>79</v>
      </c>
      <c r="BK604" s="203">
        <f>ROUND(I604*H604,2)</f>
        <v>0</v>
      </c>
      <c r="BL604" s="24" t="s">
        <v>262</v>
      </c>
      <c r="BM604" s="24" t="s">
        <v>1053</v>
      </c>
    </row>
    <row r="605" spans="2:51" s="11" customFormat="1" ht="13.5">
      <c r="B605" s="204"/>
      <c r="C605" s="205"/>
      <c r="D605" s="206" t="s">
        <v>189</v>
      </c>
      <c r="E605" s="207" t="s">
        <v>23</v>
      </c>
      <c r="F605" s="208" t="s">
        <v>1054</v>
      </c>
      <c r="G605" s="205"/>
      <c r="H605" s="209">
        <v>526.256</v>
      </c>
      <c r="I605" s="210"/>
      <c r="J605" s="205"/>
      <c r="K605" s="205"/>
      <c r="L605" s="211"/>
      <c r="M605" s="212"/>
      <c r="N605" s="213"/>
      <c r="O605" s="213"/>
      <c r="P605" s="213"/>
      <c r="Q605" s="213"/>
      <c r="R605" s="213"/>
      <c r="S605" s="213"/>
      <c r="T605" s="214"/>
      <c r="AT605" s="215" t="s">
        <v>189</v>
      </c>
      <c r="AU605" s="215" t="s">
        <v>81</v>
      </c>
      <c r="AV605" s="11" t="s">
        <v>81</v>
      </c>
      <c r="AW605" s="11" t="s">
        <v>36</v>
      </c>
      <c r="AX605" s="11" t="s">
        <v>79</v>
      </c>
      <c r="AY605" s="215" t="s">
        <v>180</v>
      </c>
    </row>
    <row r="606" spans="2:65" s="1" customFormat="1" ht="25.5" customHeight="1">
      <c r="B606" s="41"/>
      <c r="C606" s="192" t="s">
        <v>1055</v>
      </c>
      <c r="D606" s="192" t="s">
        <v>182</v>
      </c>
      <c r="E606" s="193" t="s">
        <v>1056</v>
      </c>
      <c r="F606" s="194" t="s">
        <v>1057</v>
      </c>
      <c r="G606" s="195" t="s">
        <v>185</v>
      </c>
      <c r="H606" s="196">
        <v>538.564</v>
      </c>
      <c r="I606" s="197"/>
      <c r="J606" s="198">
        <f>ROUND(I606*H606,2)</f>
        <v>0</v>
      </c>
      <c r="K606" s="194" t="s">
        <v>23</v>
      </c>
      <c r="L606" s="61"/>
      <c r="M606" s="199" t="s">
        <v>23</v>
      </c>
      <c r="N606" s="200" t="s">
        <v>43</v>
      </c>
      <c r="O606" s="42"/>
      <c r="P606" s="201">
        <f>O606*H606</f>
        <v>0</v>
      </c>
      <c r="Q606" s="201">
        <v>0</v>
      </c>
      <c r="R606" s="201">
        <f>Q606*H606</f>
        <v>0</v>
      </c>
      <c r="S606" s="201">
        <v>0</v>
      </c>
      <c r="T606" s="202">
        <f>S606*H606</f>
        <v>0</v>
      </c>
      <c r="AR606" s="24" t="s">
        <v>262</v>
      </c>
      <c r="AT606" s="24" t="s">
        <v>182</v>
      </c>
      <c r="AU606" s="24" t="s">
        <v>81</v>
      </c>
      <c r="AY606" s="24" t="s">
        <v>180</v>
      </c>
      <c r="BE606" s="203">
        <f>IF(N606="základní",J606,0)</f>
        <v>0</v>
      </c>
      <c r="BF606" s="203">
        <f>IF(N606="snížená",J606,0)</f>
        <v>0</v>
      </c>
      <c r="BG606" s="203">
        <f>IF(N606="zákl. přenesená",J606,0)</f>
        <v>0</v>
      </c>
      <c r="BH606" s="203">
        <f>IF(N606="sníž. přenesená",J606,0)</f>
        <v>0</v>
      </c>
      <c r="BI606" s="203">
        <f>IF(N606="nulová",J606,0)</f>
        <v>0</v>
      </c>
      <c r="BJ606" s="24" t="s">
        <v>79</v>
      </c>
      <c r="BK606" s="203">
        <f>ROUND(I606*H606,2)</f>
        <v>0</v>
      </c>
      <c r="BL606" s="24" t="s">
        <v>262</v>
      </c>
      <c r="BM606" s="24" t="s">
        <v>1058</v>
      </c>
    </row>
    <row r="607" spans="2:51" s="11" customFormat="1" ht="13.5">
      <c r="B607" s="204"/>
      <c r="C607" s="205"/>
      <c r="D607" s="206" t="s">
        <v>189</v>
      </c>
      <c r="E607" s="207" t="s">
        <v>23</v>
      </c>
      <c r="F607" s="208" t="s">
        <v>1059</v>
      </c>
      <c r="G607" s="205"/>
      <c r="H607" s="209">
        <v>538.564</v>
      </c>
      <c r="I607" s="210"/>
      <c r="J607" s="205"/>
      <c r="K607" s="205"/>
      <c r="L607" s="211"/>
      <c r="M607" s="212"/>
      <c r="N607" s="213"/>
      <c r="O607" s="213"/>
      <c r="P607" s="213"/>
      <c r="Q607" s="213"/>
      <c r="R607" s="213"/>
      <c r="S607" s="213"/>
      <c r="T607" s="214"/>
      <c r="AT607" s="215" t="s">
        <v>189</v>
      </c>
      <c r="AU607" s="215" t="s">
        <v>81</v>
      </c>
      <c r="AV607" s="11" t="s">
        <v>81</v>
      </c>
      <c r="AW607" s="11" t="s">
        <v>36</v>
      </c>
      <c r="AX607" s="11" t="s">
        <v>79</v>
      </c>
      <c r="AY607" s="215" t="s">
        <v>180</v>
      </c>
    </row>
    <row r="608" spans="2:65" s="1" customFormat="1" ht="16.5" customHeight="1">
      <c r="B608" s="41"/>
      <c r="C608" s="192" t="s">
        <v>1060</v>
      </c>
      <c r="D608" s="192" t="s">
        <v>182</v>
      </c>
      <c r="E608" s="193" t="s">
        <v>1061</v>
      </c>
      <c r="F608" s="194" t="s">
        <v>1062</v>
      </c>
      <c r="G608" s="195" t="s">
        <v>904</v>
      </c>
      <c r="H608" s="196">
        <v>1</v>
      </c>
      <c r="I608" s="197"/>
      <c r="J608" s="198">
        <f>ROUND(I608*H608,2)</f>
        <v>0</v>
      </c>
      <c r="K608" s="194" t="s">
        <v>23</v>
      </c>
      <c r="L608" s="61"/>
      <c r="M608" s="199" t="s">
        <v>23</v>
      </c>
      <c r="N608" s="200" t="s">
        <v>43</v>
      </c>
      <c r="O608" s="42"/>
      <c r="P608" s="201">
        <f>O608*H608</f>
        <v>0</v>
      </c>
      <c r="Q608" s="201">
        <v>0</v>
      </c>
      <c r="R608" s="201">
        <f>Q608*H608</f>
        <v>0</v>
      </c>
      <c r="S608" s="201">
        <v>0</v>
      </c>
      <c r="T608" s="202">
        <f>S608*H608</f>
        <v>0</v>
      </c>
      <c r="AR608" s="24" t="s">
        <v>262</v>
      </c>
      <c r="AT608" s="24" t="s">
        <v>182</v>
      </c>
      <c r="AU608" s="24" t="s">
        <v>81</v>
      </c>
      <c r="AY608" s="24" t="s">
        <v>180</v>
      </c>
      <c r="BE608" s="203">
        <f>IF(N608="základní",J608,0)</f>
        <v>0</v>
      </c>
      <c r="BF608" s="203">
        <f>IF(N608="snížená",J608,0)</f>
        <v>0</v>
      </c>
      <c r="BG608" s="203">
        <f>IF(N608="zákl. přenesená",J608,0)</f>
        <v>0</v>
      </c>
      <c r="BH608" s="203">
        <f>IF(N608="sníž. přenesená",J608,0)</f>
        <v>0</v>
      </c>
      <c r="BI608" s="203">
        <f>IF(N608="nulová",J608,0)</f>
        <v>0</v>
      </c>
      <c r="BJ608" s="24" t="s">
        <v>79</v>
      </c>
      <c r="BK608" s="203">
        <f>ROUND(I608*H608,2)</f>
        <v>0</v>
      </c>
      <c r="BL608" s="24" t="s">
        <v>262</v>
      </c>
      <c r="BM608" s="24" t="s">
        <v>1063</v>
      </c>
    </row>
    <row r="609" spans="2:63" s="10" customFormat="1" ht="29.85" customHeight="1">
      <c r="B609" s="176"/>
      <c r="C609" s="177"/>
      <c r="D609" s="178" t="s">
        <v>71</v>
      </c>
      <c r="E609" s="190" t="s">
        <v>1064</v>
      </c>
      <c r="F609" s="190" t="s">
        <v>1065</v>
      </c>
      <c r="G609" s="177"/>
      <c r="H609" s="177"/>
      <c r="I609" s="180"/>
      <c r="J609" s="191">
        <f>BK609</f>
        <v>0</v>
      </c>
      <c r="K609" s="177"/>
      <c r="L609" s="182"/>
      <c r="M609" s="183"/>
      <c r="N609" s="184"/>
      <c r="O609" s="184"/>
      <c r="P609" s="185">
        <f>SUM(P610:P641)</f>
        <v>0</v>
      </c>
      <c r="Q609" s="184"/>
      <c r="R609" s="185">
        <f>SUM(R610:R641)</f>
        <v>46.03825487</v>
      </c>
      <c r="S609" s="184"/>
      <c r="T609" s="186">
        <f>SUM(T610:T641)</f>
        <v>0</v>
      </c>
      <c r="AR609" s="187" t="s">
        <v>81</v>
      </c>
      <c r="AT609" s="188" t="s">
        <v>71</v>
      </c>
      <c r="AU609" s="188" t="s">
        <v>79</v>
      </c>
      <c r="AY609" s="187" t="s">
        <v>180</v>
      </c>
      <c r="BK609" s="189">
        <f>SUM(BK610:BK641)</f>
        <v>0</v>
      </c>
    </row>
    <row r="610" spans="2:65" s="1" customFormat="1" ht="25.5" customHeight="1">
      <c r="B610" s="41"/>
      <c r="C610" s="192" t="s">
        <v>1066</v>
      </c>
      <c r="D610" s="192" t="s">
        <v>182</v>
      </c>
      <c r="E610" s="193" t="s">
        <v>1067</v>
      </c>
      <c r="F610" s="194" t="s">
        <v>1068</v>
      </c>
      <c r="G610" s="195" t="s">
        <v>185</v>
      </c>
      <c r="H610" s="196">
        <v>92.526</v>
      </c>
      <c r="I610" s="197"/>
      <c r="J610" s="198">
        <f>ROUND(I610*H610,2)</f>
        <v>0</v>
      </c>
      <c r="K610" s="194" t="s">
        <v>186</v>
      </c>
      <c r="L610" s="61"/>
      <c r="M610" s="199" t="s">
        <v>23</v>
      </c>
      <c r="N610" s="200" t="s">
        <v>43</v>
      </c>
      <c r="O610" s="42"/>
      <c r="P610" s="201">
        <f>O610*H610</f>
        <v>0</v>
      </c>
      <c r="Q610" s="201">
        <v>0.0275</v>
      </c>
      <c r="R610" s="201">
        <f>Q610*H610</f>
        <v>2.5444649999999998</v>
      </c>
      <c r="S610" s="201">
        <v>0</v>
      </c>
      <c r="T610" s="202">
        <f>S610*H610</f>
        <v>0</v>
      </c>
      <c r="AR610" s="24" t="s">
        <v>262</v>
      </c>
      <c r="AT610" s="24" t="s">
        <v>182</v>
      </c>
      <c r="AU610" s="24" t="s">
        <v>81</v>
      </c>
      <c r="AY610" s="24" t="s">
        <v>180</v>
      </c>
      <c r="BE610" s="203">
        <f>IF(N610="základní",J610,0)</f>
        <v>0</v>
      </c>
      <c r="BF610" s="203">
        <f>IF(N610="snížená",J610,0)</f>
        <v>0</v>
      </c>
      <c r="BG610" s="203">
        <f>IF(N610="zákl. přenesená",J610,0)</f>
        <v>0</v>
      </c>
      <c r="BH610" s="203">
        <f>IF(N610="sníž. přenesená",J610,0)</f>
        <v>0</v>
      </c>
      <c r="BI610" s="203">
        <f>IF(N610="nulová",J610,0)</f>
        <v>0</v>
      </c>
      <c r="BJ610" s="24" t="s">
        <v>79</v>
      </c>
      <c r="BK610" s="203">
        <f>ROUND(I610*H610,2)</f>
        <v>0</v>
      </c>
      <c r="BL610" s="24" t="s">
        <v>262</v>
      </c>
      <c r="BM610" s="24" t="s">
        <v>1069</v>
      </c>
    </row>
    <row r="611" spans="2:51" s="11" customFormat="1" ht="13.5">
      <c r="B611" s="204"/>
      <c r="C611" s="205"/>
      <c r="D611" s="206" t="s">
        <v>189</v>
      </c>
      <c r="E611" s="207" t="s">
        <v>23</v>
      </c>
      <c r="F611" s="208" t="s">
        <v>1070</v>
      </c>
      <c r="G611" s="205"/>
      <c r="H611" s="209">
        <v>96.726</v>
      </c>
      <c r="I611" s="210"/>
      <c r="J611" s="205"/>
      <c r="K611" s="205"/>
      <c r="L611" s="211"/>
      <c r="M611" s="212"/>
      <c r="N611" s="213"/>
      <c r="O611" s="213"/>
      <c r="P611" s="213"/>
      <c r="Q611" s="213"/>
      <c r="R611" s="213"/>
      <c r="S611" s="213"/>
      <c r="T611" s="214"/>
      <c r="AT611" s="215" t="s">
        <v>189</v>
      </c>
      <c r="AU611" s="215" t="s">
        <v>81</v>
      </c>
      <c r="AV611" s="11" t="s">
        <v>81</v>
      </c>
      <c r="AW611" s="11" t="s">
        <v>36</v>
      </c>
      <c r="AX611" s="11" t="s">
        <v>72</v>
      </c>
      <c r="AY611" s="215" t="s">
        <v>180</v>
      </c>
    </row>
    <row r="612" spans="2:51" s="11" customFormat="1" ht="13.5">
      <c r="B612" s="204"/>
      <c r="C612" s="205"/>
      <c r="D612" s="206" t="s">
        <v>189</v>
      </c>
      <c r="E612" s="207" t="s">
        <v>23</v>
      </c>
      <c r="F612" s="208" t="s">
        <v>1071</v>
      </c>
      <c r="G612" s="205"/>
      <c r="H612" s="209">
        <v>-4.2</v>
      </c>
      <c r="I612" s="210"/>
      <c r="J612" s="205"/>
      <c r="K612" s="205"/>
      <c r="L612" s="211"/>
      <c r="M612" s="212"/>
      <c r="N612" s="213"/>
      <c r="O612" s="213"/>
      <c r="P612" s="213"/>
      <c r="Q612" s="213"/>
      <c r="R612" s="213"/>
      <c r="S612" s="213"/>
      <c r="T612" s="214"/>
      <c r="AT612" s="215" t="s">
        <v>189</v>
      </c>
      <c r="AU612" s="215" t="s">
        <v>81</v>
      </c>
      <c r="AV612" s="11" t="s">
        <v>81</v>
      </c>
      <c r="AW612" s="11" t="s">
        <v>36</v>
      </c>
      <c r="AX612" s="11" t="s">
        <v>72</v>
      </c>
      <c r="AY612" s="215" t="s">
        <v>180</v>
      </c>
    </row>
    <row r="613" spans="2:51" s="12" customFormat="1" ht="13.5">
      <c r="B613" s="216"/>
      <c r="C613" s="217"/>
      <c r="D613" s="206" t="s">
        <v>189</v>
      </c>
      <c r="E613" s="218" t="s">
        <v>23</v>
      </c>
      <c r="F613" s="219" t="s">
        <v>199</v>
      </c>
      <c r="G613" s="217"/>
      <c r="H613" s="220">
        <v>92.526</v>
      </c>
      <c r="I613" s="221"/>
      <c r="J613" s="217"/>
      <c r="K613" s="217"/>
      <c r="L613" s="222"/>
      <c r="M613" s="223"/>
      <c r="N613" s="224"/>
      <c r="O613" s="224"/>
      <c r="P613" s="224"/>
      <c r="Q613" s="224"/>
      <c r="R613" s="224"/>
      <c r="S613" s="224"/>
      <c r="T613" s="225"/>
      <c r="AT613" s="226" t="s">
        <v>189</v>
      </c>
      <c r="AU613" s="226" t="s">
        <v>81</v>
      </c>
      <c r="AV613" s="12" t="s">
        <v>187</v>
      </c>
      <c r="AW613" s="12" t="s">
        <v>36</v>
      </c>
      <c r="AX613" s="12" t="s">
        <v>79</v>
      </c>
      <c r="AY613" s="226" t="s">
        <v>180</v>
      </c>
    </row>
    <row r="614" spans="2:65" s="1" customFormat="1" ht="25.5" customHeight="1">
      <c r="B614" s="41"/>
      <c r="C614" s="192" t="s">
        <v>1072</v>
      </c>
      <c r="D614" s="192" t="s">
        <v>182</v>
      </c>
      <c r="E614" s="193" t="s">
        <v>1073</v>
      </c>
      <c r="F614" s="194" t="s">
        <v>1074</v>
      </c>
      <c r="G614" s="195" t="s">
        <v>185</v>
      </c>
      <c r="H614" s="196">
        <v>483.209</v>
      </c>
      <c r="I614" s="197"/>
      <c r="J614" s="198">
        <f>ROUND(I614*H614,2)</f>
        <v>0</v>
      </c>
      <c r="K614" s="194" t="s">
        <v>186</v>
      </c>
      <c r="L614" s="61"/>
      <c r="M614" s="199" t="s">
        <v>23</v>
      </c>
      <c r="N614" s="200" t="s">
        <v>43</v>
      </c>
      <c r="O614" s="42"/>
      <c r="P614" s="201">
        <f>O614*H614</f>
        <v>0</v>
      </c>
      <c r="Q614" s="201">
        <v>0.04619</v>
      </c>
      <c r="R614" s="201">
        <f>Q614*H614</f>
        <v>22.319423710000002</v>
      </c>
      <c r="S614" s="201">
        <v>0</v>
      </c>
      <c r="T614" s="202">
        <f>S614*H614</f>
        <v>0</v>
      </c>
      <c r="AR614" s="24" t="s">
        <v>262</v>
      </c>
      <c r="AT614" s="24" t="s">
        <v>182</v>
      </c>
      <c r="AU614" s="24" t="s">
        <v>81</v>
      </c>
      <c r="AY614" s="24" t="s">
        <v>180</v>
      </c>
      <c r="BE614" s="203">
        <f>IF(N614="základní",J614,0)</f>
        <v>0</v>
      </c>
      <c r="BF614" s="203">
        <f>IF(N614="snížená",J614,0)</f>
        <v>0</v>
      </c>
      <c r="BG614" s="203">
        <f>IF(N614="zákl. přenesená",J614,0)</f>
        <v>0</v>
      </c>
      <c r="BH614" s="203">
        <f>IF(N614="sníž. přenesená",J614,0)</f>
        <v>0</v>
      </c>
      <c r="BI614" s="203">
        <f>IF(N614="nulová",J614,0)</f>
        <v>0</v>
      </c>
      <c r="BJ614" s="24" t="s">
        <v>79</v>
      </c>
      <c r="BK614" s="203">
        <f>ROUND(I614*H614,2)</f>
        <v>0</v>
      </c>
      <c r="BL614" s="24" t="s">
        <v>262</v>
      </c>
      <c r="BM614" s="24" t="s">
        <v>1075</v>
      </c>
    </row>
    <row r="615" spans="2:51" s="11" customFormat="1" ht="13.5">
      <c r="B615" s="204"/>
      <c r="C615" s="205"/>
      <c r="D615" s="206" t="s">
        <v>189</v>
      </c>
      <c r="E615" s="207" t="s">
        <v>23</v>
      </c>
      <c r="F615" s="208" t="s">
        <v>1076</v>
      </c>
      <c r="G615" s="205"/>
      <c r="H615" s="209">
        <v>487.099</v>
      </c>
      <c r="I615" s="210"/>
      <c r="J615" s="205"/>
      <c r="K615" s="205"/>
      <c r="L615" s="211"/>
      <c r="M615" s="212"/>
      <c r="N615" s="213"/>
      <c r="O615" s="213"/>
      <c r="P615" s="213"/>
      <c r="Q615" s="213"/>
      <c r="R615" s="213"/>
      <c r="S615" s="213"/>
      <c r="T615" s="214"/>
      <c r="AT615" s="215" t="s">
        <v>189</v>
      </c>
      <c r="AU615" s="215" t="s">
        <v>81</v>
      </c>
      <c r="AV615" s="11" t="s">
        <v>81</v>
      </c>
      <c r="AW615" s="11" t="s">
        <v>36</v>
      </c>
      <c r="AX615" s="11" t="s">
        <v>72</v>
      </c>
      <c r="AY615" s="215" t="s">
        <v>180</v>
      </c>
    </row>
    <row r="616" spans="2:51" s="11" customFormat="1" ht="13.5">
      <c r="B616" s="204"/>
      <c r="C616" s="205"/>
      <c r="D616" s="206" t="s">
        <v>189</v>
      </c>
      <c r="E616" s="207" t="s">
        <v>23</v>
      </c>
      <c r="F616" s="208" t="s">
        <v>1077</v>
      </c>
      <c r="G616" s="205"/>
      <c r="H616" s="209">
        <v>-27.83</v>
      </c>
      <c r="I616" s="210"/>
      <c r="J616" s="205"/>
      <c r="K616" s="205"/>
      <c r="L616" s="211"/>
      <c r="M616" s="212"/>
      <c r="N616" s="213"/>
      <c r="O616" s="213"/>
      <c r="P616" s="213"/>
      <c r="Q616" s="213"/>
      <c r="R616" s="213"/>
      <c r="S616" s="213"/>
      <c r="T616" s="214"/>
      <c r="AT616" s="215" t="s">
        <v>189</v>
      </c>
      <c r="AU616" s="215" t="s">
        <v>81</v>
      </c>
      <c r="AV616" s="11" t="s">
        <v>81</v>
      </c>
      <c r="AW616" s="11" t="s">
        <v>36</v>
      </c>
      <c r="AX616" s="11" t="s">
        <v>72</v>
      </c>
      <c r="AY616" s="215" t="s">
        <v>180</v>
      </c>
    </row>
    <row r="617" spans="2:51" s="11" customFormat="1" ht="13.5">
      <c r="B617" s="204"/>
      <c r="C617" s="205"/>
      <c r="D617" s="206" t="s">
        <v>189</v>
      </c>
      <c r="E617" s="207" t="s">
        <v>23</v>
      </c>
      <c r="F617" s="208" t="s">
        <v>1078</v>
      </c>
      <c r="G617" s="205"/>
      <c r="H617" s="209">
        <v>23.94</v>
      </c>
      <c r="I617" s="210"/>
      <c r="J617" s="205"/>
      <c r="K617" s="205"/>
      <c r="L617" s="211"/>
      <c r="M617" s="212"/>
      <c r="N617" s="213"/>
      <c r="O617" s="213"/>
      <c r="P617" s="213"/>
      <c r="Q617" s="213"/>
      <c r="R617" s="213"/>
      <c r="S617" s="213"/>
      <c r="T617" s="214"/>
      <c r="AT617" s="215" t="s">
        <v>189</v>
      </c>
      <c r="AU617" s="215" t="s">
        <v>81</v>
      </c>
      <c r="AV617" s="11" t="s">
        <v>81</v>
      </c>
      <c r="AW617" s="11" t="s">
        <v>36</v>
      </c>
      <c r="AX617" s="11" t="s">
        <v>72</v>
      </c>
      <c r="AY617" s="215" t="s">
        <v>180</v>
      </c>
    </row>
    <row r="618" spans="2:51" s="12" customFormat="1" ht="13.5">
      <c r="B618" s="216"/>
      <c r="C618" s="217"/>
      <c r="D618" s="206" t="s">
        <v>189</v>
      </c>
      <c r="E618" s="218" t="s">
        <v>23</v>
      </c>
      <c r="F618" s="219" t="s">
        <v>199</v>
      </c>
      <c r="G618" s="217"/>
      <c r="H618" s="220">
        <v>483.209</v>
      </c>
      <c r="I618" s="221"/>
      <c r="J618" s="217"/>
      <c r="K618" s="217"/>
      <c r="L618" s="222"/>
      <c r="M618" s="223"/>
      <c r="N618" s="224"/>
      <c r="O618" s="224"/>
      <c r="P618" s="224"/>
      <c r="Q618" s="224"/>
      <c r="R618" s="224"/>
      <c r="S618" s="224"/>
      <c r="T618" s="225"/>
      <c r="AT618" s="226" t="s">
        <v>189</v>
      </c>
      <c r="AU618" s="226" t="s">
        <v>81</v>
      </c>
      <c r="AV618" s="12" t="s">
        <v>187</v>
      </c>
      <c r="AW618" s="12" t="s">
        <v>36</v>
      </c>
      <c r="AX618" s="12" t="s">
        <v>79</v>
      </c>
      <c r="AY618" s="226" t="s">
        <v>180</v>
      </c>
    </row>
    <row r="619" spans="2:65" s="1" customFormat="1" ht="25.5" customHeight="1">
      <c r="B619" s="41"/>
      <c r="C619" s="192" t="s">
        <v>1079</v>
      </c>
      <c r="D619" s="192" t="s">
        <v>182</v>
      </c>
      <c r="E619" s="193" t="s">
        <v>1080</v>
      </c>
      <c r="F619" s="194" t="s">
        <v>1081</v>
      </c>
      <c r="G619" s="195" t="s">
        <v>185</v>
      </c>
      <c r="H619" s="196">
        <v>1.755</v>
      </c>
      <c r="I619" s="197"/>
      <c r="J619" s="198">
        <f>ROUND(I619*H619,2)</f>
        <v>0</v>
      </c>
      <c r="K619" s="194" t="s">
        <v>186</v>
      </c>
      <c r="L619" s="61"/>
      <c r="M619" s="199" t="s">
        <v>23</v>
      </c>
      <c r="N619" s="200" t="s">
        <v>43</v>
      </c>
      <c r="O619" s="42"/>
      <c r="P619" s="201">
        <f>O619*H619</f>
        <v>0</v>
      </c>
      <c r="Q619" s="201">
        <v>0.01236</v>
      </c>
      <c r="R619" s="201">
        <f>Q619*H619</f>
        <v>0.021691799999999997</v>
      </c>
      <c r="S619" s="201">
        <v>0</v>
      </c>
      <c r="T619" s="202">
        <f>S619*H619</f>
        <v>0</v>
      </c>
      <c r="AR619" s="24" t="s">
        <v>262</v>
      </c>
      <c r="AT619" s="24" t="s">
        <v>182</v>
      </c>
      <c r="AU619" s="24" t="s">
        <v>81</v>
      </c>
      <c r="AY619" s="24" t="s">
        <v>180</v>
      </c>
      <c r="BE619" s="203">
        <f>IF(N619="základní",J619,0)</f>
        <v>0</v>
      </c>
      <c r="BF619" s="203">
        <f>IF(N619="snížená",J619,0)</f>
        <v>0</v>
      </c>
      <c r="BG619" s="203">
        <f>IF(N619="zákl. přenesená",J619,0)</f>
        <v>0</v>
      </c>
      <c r="BH619" s="203">
        <f>IF(N619="sníž. přenesená",J619,0)</f>
        <v>0</v>
      </c>
      <c r="BI619" s="203">
        <f>IF(N619="nulová",J619,0)</f>
        <v>0</v>
      </c>
      <c r="BJ619" s="24" t="s">
        <v>79</v>
      </c>
      <c r="BK619" s="203">
        <f>ROUND(I619*H619,2)</f>
        <v>0</v>
      </c>
      <c r="BL619" s="24" t="s">
        <v>262</v>
      </c>
      <c r="BM619" s="24" t="s">
        <v>1082</v>
      </c>
    </row>
    <row r="620" spans="2:51" s="11" customFormat="1" ht="13.5">
      <c r="B620" s="204"/>
      <c r="C620" s="205"/>
      <c r="D620" s="206" t="s">
        <v>189</v>
      </c>
      <c r="E620" s="207" t="s">
        <v>23</v>
      </c>
      <c r="F620" s="208" t="s">
        <v>1083</v>
      </c>
      <c r="G620" s="205"/>
      <c r="H620" s="209">
        <v>1.755</v>
      </c>
      <c r="I620" s="210"/>
      <c r="J620" s="205"/>
      <c r="K620" s="205"/>
      <c r="L620" s="211"/>
      <c r="M620" s="212"/>
      <c r="N620" s="213"/>
      <c r="O620" s="213"/>
      <c r="P620" s="213"/>
      <c r="Q620" s="213"/>
      <c r="R620" s="213"/>
      <c r="S620" s="213"/>
      <c r="T620" s="214"/>
      <c r="AT620" s="215" t="s">
        <v>189</v>
      </c>
      <c r="AU620" s="215" t="s">
        <v>81</v>
      </c>
      <c r="AV620" s="11" t="s">
        <v>81</v>
      </c>
      <c r="AW620" s="11" t="s">
        <v>36</v>
      </c>
      <c r="AX620" s="11" t="s">
        <v>79</v>
      </c>
      <c r="AY620" s="215" t="s">
        <v>180</v>
      </c>
    </row>
    <row r="621" spans="2:65" s="1" customFormat="1" ht="25.5" customHeight="1">
      <c r="B621" s="41"/>
      <c r="C621" s="192" t="s">
        <v>1084</v>
      </c>
      <c r="D621" s="192" t="s">
        <v>182</v>
      </c>
      <c r="E621" s="193" t="s">
        <v>1085</v>
      </c>
      <c r="F621" s="194" t="s">
        <v>1086</v>
      </c>
      <c r="G621" s="195" t="s">
        <v>185</v>
      </c>
      <c r="H621" s="196">
        <v>87.672</v>
      </c>
      <c r="I621" s="197"/>
      <c r="J621" s="198">
        <f>ROUND(I621*H621,2)</f>
        <v>0</v>
      </c>
      <c r="K621" s="194" t="s">
        <v>186</v>
      </c>
      <c r="L621" s="61"/>
      <c r="M621" s="199" t="s">
        <v>23</v>
      </c>
      <c r="N621" s="200" t="s">
        <v>43</v>
      </c>
      <c r="O621" s="42"/>
      <c r="P621" s="201">
        <f>O621*H621</f>
        <v>0</v>
      </c>
      <c r="Q621" s="201">
        <v>0.01573</v>
      </c>
      <c r="R621" s="201">
        <f>Q621*H621</f>
        <v>1.37908056</v>
      </c>
      <c r="S621" s="201">
        <v>0</v>
      </c>
      <c r="T621" s="202">
        <f>S621*H621</f>
        <v>0</v>
      </c>
      <c r="AR621" s="24" t="s">
        <v>262</v>
      </c>
      <c r="AT621" s="24" t="s">
        <v>182</v>
      </c>
      <c r="AU621" s="24" t="s">
        <v>81</v>
      </c>
      <c r="AY621" s="24" t="s">
        <v>180</v>
      </c>
      <c r="BE621" s="203">
        <f>IF(N621="základní",J621,0)</f>
        <v>0</v>
      </c>
      <c r="BF621" s="203">
        <f>IF(N621="snížená",J621,0)</f>
        <v>0</v>
      </c>
      <c r="BG621" s="203">
        <f>IF(N621="zákl. přenesená",J621,0)</f>
        <v>0</v>
      </c>
      <c r="BH621" s="203">
        <f>IF(N621="sníž. přenesená",J621,0)</f>
        <v>0</v>
      </c>
      <c r="BI621" s="203">
        <f>IF(N621="nulová",J621,0)</f>
        <v>0</v>
      </c>
      <c r="BJ621" s="24" t="s">
        <v>79</v>
      </c>
      <c r="BK621" s="203">
        <f>ROUND(I621*H621,2)</f>
        <v>0</v>
      </c>
      <c r="BL621" s="24" t="s">
        <v>262</v>
      </c>
      <c r="BM621" s="24" t="s">
        <v>1087</v>
      </c>
    </row>
    <row r="622" spans="2:51" s="11" customFormat="1" ht="13.5">
      <c r="B622" s="204"/>
      <c r="C622" s="205"/>
      <c r="D622" s="206" t="s">
        <v>189</v>
      </c>
      <c r="E622" s="207" t="s">
        <v>23</v>
      </c>
      <c r="F622" s="208" t="s">
        <v>1088</v>
      </c>
      <c r="G622" s="205"/>
      <c r="H622" s="209">
        <v>33.072</v>
      </c>
      <c r="I622" s="210"/>
      <c r="J622" s="205"/>
      <c r="K622" s="205"/>
      <c r="L622" s="211"/>
      <c r="M622" s="212"/>
      <c r="N622" s="213"/>
      <c r="O622" s="213"/>
      <c r="P622" s="213"/>
      <c r="Q622" s="213"/>
      <c r="R622" s="213"/>
      <c r="S622" s="213"/>
      <c r="T622" s="214"/>
      <c r="AT622" s="215" t="s">
        <v>189</v>
      </c>
      <c r="AU622" s="215" t="s">
        <v>81</v>
      </c>
      <c r="AV622" s="11" t="s">
        <v>81</v>
      </c>
      <c r="AW622" s="11" t="s">
        <v>36</v>
      </c>
      <c r="AX622" s="11" t="s">
        <v>72</v>
      </c>
      <c r="AY622" s="215" t="s">
        <v>180</v>
      </c>
    </row>
    <row r="623" spans="2:51" s="11" customFormat="1" ht="13.5">
      <c r="B623" s="204"/>
      <c r="C623" s="205"/>
      <c r="D623" s="206" t="s">
        <v>189</v>
      </c>
      <c r="E623" s="207" t="s">
        <v>23</v>
      </c>
      <c r="F623" s="208" t="s">
        <v>1089</v>
      </c>
      <c r="G623" s="205"/>
      <c r="H623" s="209">
        <v>54.6</v>
      </c>
      <c r="I623" s="210"/>
      <c r="J623" s="205"/>
      <c r="K623" s="205"/>
      <c r="L623" s="211"/>
      <c r="M623" s="212"/>
      <c r="N623" s="213"/>
      <c r="O623" s="213"/>
      <c r="P623" s="213"/>
      <c r="Q623" s="213"/>
      <c r="R623" s="213"/>
      <c r="S623" s="213"/>
      <c r="T623" s="214"/>
      <c r="AT623" s="215" t="s">
        <v>189</v>
      </c>
      <c r="AU623" s="215" t="s">
        <v>81</v>
      </c>
      <c r="AV623" s="11" t="s">
        <v>81</v>
      </c>
      <c r="AW623" s="11" t="s">
        <v>36</v>
      </c>
      <c r="AX623" s="11" t="s">
        <v>72</v>
      </c>
      <c r="AY623" s="215" t="s">
        <v>180</v>
      </c>
    </row>
    <row r="624" spans="2:51" s="12" customFormat="1" ht="13.5">
      <c r="B624" s="216"/>
      <c r="C624" s="217"/>
      <c r="D624" s="206" t="s">
        <v>189</v>
      </c>
      <c r="E624" s="218" t="s">
        <v>23</v>
      </c>
      <c r="F624" s="219" t="s">
        <v>199</v>
      </c>
      <c r="G624" s="217"/>
      <c r="H624" s="220">
        <v>87.672</v>
      </c>
      <c r="I624" s="221"/>
      <c r="J624" s="217"/>
      <c r="K624" s="217"/>
      <c r="L624" s="222"/>
      <c r="M624" s="223"/>
      <c r="N624" s="224"/>
      <c r="O624" s="224"/>
      <c r="P624" s="224"/>
      <c r="Q624" s="224"/>
      <c r="R624" s="224"/>
      <c r="S624" s="224"/>
      <c r="T624" s="225"/>
      <c r="AT624" s="226" t="s">
        <v>189</v>
      </c>
      <c r="AU624" s="226" t="s">
        <v>81</v>
      </c>
      <c r="AV624" s="12" t="s">
        <v>187</v>
      </c>
      <c r="AW624" s="12" t="s">
        <v>36</v>
      </c>
      <c r="AX624" s="12" t="s">
        <v>79</v>
      </c>
      <c r="AY624" s="226" t="s">
        <v>180</v>
      </c>
    </row>
    <row r="625" spans="2:65" s="1" customFormat="1" ht="25.5" customHeight="1">
      <c r="B625" s="41"/>
      <c r="C625" s="192" t="s">
        <v>1090</v>
      </c>
      <c r="D625" s="192" t="s">
        <v>182</v>
      </c>
      <c r="E625" s="193" t="s">
        <v>1091</v>
      </c>
      <c r="F625" s="194" t="s">
        <v>1092</v>
      </c>
      <c r="G625" s="195" t="s">
        <v>185</v>
      </c>
      <c r="H625" s="196">
        <v>52.07</v>
      </c>
      <c r="I625" s="197"/>
      <c r="J625" s="198">
        <f>ROUND(I625*H625,2)</f>
        <v>0</v>
      </c>
      <c r="K625" s="194" t="s">
        <v>186</v>
      </c>
      <c r="L625" s="61"/>
      <c r="M625" s="199" t="s">
        <v>23</v>
      </c>
      <c r="N625" s="200" t="s">
        <v>43</v>
      </c>
      <c r="O625" s="42"/>
      <c r="P625" s="201">
        <f>O625*H625</f>
        <v>0</v>
      </c>
      <c r="Q625" s="201">
        <v>0.01254</v>
      </c>
      <c r="R625" s="201">
        <f>Q625*H625</f>
        <v>0.6529578</v>
      </c>
      <c r="S625" s="201">
        <v>0</v>
      </c>
      <c r="T625" s="202">
        <f>S625*H625</f>
        <v>0</v>
      </c>
      <c r="AR625" s="24" t="s">
        <v>262</v>
      </c>
      <c r="AT625" s="24" t="s">
        <v>182</v>
      </c>
      <c r="AU625" s="24" t="s">
        <v>81</v>
      </c>
      <c r="AY625" s="24" t="s">
        <v>180</v>
      </c>
      <c r="BE625" s="203">
        <f>IF(N625="základní",J625,0)</f>
        <v>0</v>
      </c>
      <c r="BF625" s="203">
        <f>IF(N625="snížená",J625,0)</f>
        <v>0</v>
      </c>
      <c r="BG625" s="203">
        <f>IF(N625="zákl. přenesená",J625,0)</f>
        <v>0</v>
      </c>
      <c r="BH625" s="203">
        <f>IF(N625="sníž. přenesená",J625,0)</f>
        <v>0</v>
      </c>
      <c r="BI625" s="203">
        <f>IF(N625="nulová",J625,0)</f>
        <v>0</v>
      </c>
      <c r="BJ625" s="24" t="s">
        <v>79</v>
      </c>
      <c r="BK625" s="203">
        <f>ROUND(I625*H625,2)</f>
        <v>0</v>
      </c>
      <c r="BL625" s="24" t="s">
        <v>262</v>
      </c>
      <c r="BM625" s="24" t="s">
        <v>1093</v>
      </c>
    </row>
    <row r="626" spans="2:51" s="11" customFormat="1" ht="13.5">
      <c r="B626" s="204"/>
      <c r="C626" s="205"/>
      <c r="D626" s="206" t="s">
        <v>189</v>
      </c>
      <c r="E626" s="207" t="s">
        <v>23</v>
      </c>
      <c r="F626" s="208" t="s">
        <v>1094</v>
      </c>
      <c r="G626" s="205"/>
      <c r="H626" s="209">
        <v>52.07</v>
      </c>
      <c r="I626" s="210"/>
      <c r="J626" s="205"/>
      <c r="K626" s="205"/>
      <c r="L626" s="211"/>
      <c r="M626" s="212"/>
      <c r="N626" s="213"/>
      <c r="O626" s="213"/>
      <c r="P626" s="213"/>
      <c r="Q626" s="213"/>
      <c r="R626" s="213"/>
      <c r="S626" s="213"/>
      <c r="T626" s="214"/>
      <c r="AT626" s="215" t="s">
        <v>189</v>
      </c>
      <c r="AU626" s="215" t="s">
        <v>81</v>
      </c>
      <c r="AV626" s="11" t="s">
        <v>81</v>
      </c>
      <c r="AW626" s="11" t="s">
        <v>36</v>
      </c>
      <c r="AX626" s="11" t="s">
        <v>79</v>
      </c>
      <c r="AY626" s="215" t="s">
        <v>180</v>
      </c>
    </row>
    <row r="627" spans="2:65" s="1" customFormat="1" ht="25.5" customHeight="1">
      <c r="B627" s="41"/>
      <c r="C627" s="192" t="s">
        <v>1095</v>
      </c>
      <c r="D627" s="192" t="s">
        <v>182</v>
      </c>
      <c r="E627" s="193" t="s">
        <v>1096</v>
      </c>
      <c r="F627" s="194" t="s">
        <v>1097</v>
      </c>
      <c r="G627" s="195" t="s">
        <v>185</v>
      </c>
      <c r="H627" s="196">
        <v>538</v>
      </c>
      <c r="I627" s="197"/>
      <c r="J627" s="198">
        <f>ROUND(I627*H627,2)</f>
        <v>0</v>
      </c>
      <c r="K627" s="194" t="s">
        <v>186</v>
      </c>
      <c r="L627" s="61"/>
      <c r="M627" s="199" t="s">
        <v>23</v>
      </c>
      <c r="N627" s="200" t="s">
        <v>43</v>
      </c>
      <c r="O627" s="42"/>
      <c r="P627" s="201">
        <f>O627*H627</f>
        <v>0</v>
      </c>
      <c r="Q627" s="201">
        <v>0.01885</v>
      </c>
      <c r="R627" s="201">
        <f>Q627*H627</f>
        <v>10.1413</v>
      </c>
      <c r="S627" s="201">
        <v>0</v>
      </c>
      <c r="T627" s="202">
        <f>S627*H627</f>
        <v>0</v>
      </c>
      <c r="AR627" s="24" t="s">
        <v>262</v>
      </c>
      <c r="AT627" s="24" t="s">
        <v>182</v>
      </c>
      <c r="AU627" s="24" t="s">
        <v>81</v>
      </c>
      <c r="AY627" s="24" t="s">
        <v>180</v>
      </c>
      <c r="BE627" s="203">
        <f>IF(N627="základní",J627,0)</f>
        <v>0</v>
      </c>
      <c r="BF627" s="203">
        <f>IF(N627="snížená",J627,0)</f>
        <v>0</v>
      </c>
      <c r="BG627" s="203">
        <f>IF(N627="zákl. přenesená",J627,0)</f>
        <v>0</v>
      </c>
      <c r="BH627" s="203">
        <f>IF(N627="sníž. přenesená",J627,0)</f>
        <v>0</v>
      </c>
      <c r="BI627" s="203">
        <f>IF(N627="nulová",J627,0)</f>
        <v>0</v>
      </c>
      <c r="BJ627" s="24" t="s">
        <v>79</v>
      </c>
      <c r="BK627" s="203">
        <f>ROUND(I627*H627,2)</f>
        <v>0</v>
      </c>
      <c r="BL627" s="24" t="s">
        <v>262</v>
      </c>
      <c r="BM627" s="24" t="s">
        <v>1098</v>
      </c>
    </row>
    <row r="628" spans="2:51" s="11" customFormat="1" ht="13.5">
      <c r="B628" s="204"/>
      <c r="C628" s="205"/>
      <c r="D628" s="206" t="s">
        <v>189</v>
      </c>
      <c r="E628" s="207" t="s">
        <v>23</v>
      </c>
      <c r="F628" s="208" t="s">
        <v>1099</v>
      </c>
      <c r="G628" s="205"/>
      <c r="H628" s="209">
        <v>538</v>
      </c>
      <c r="I628" s="210"/>
      <c r="J628" s="205"/>
      <c r="K628" s="205"/>
      <c r="L628" s="211"/>
      <c r="M628" s="212"/>
      <c r="N628" s="213"/>
      <c r="O628" s="213"/>
      <c r="P628" s="213"/>
      <c r="Q628" s="213"/>
      <c r="R628" s="213"/>
      <c r="S628" s="213"/>
      <c r="T628" s="214"/>
      <c r="AT628" s="215" t="s">
        <v>189</v>
      </c>
      <c r="AU628" s="215" t="s">
        <v>81</v>
      </c>
      <c r="AV628" s="11" t="s">
        <v>81</v>
      </c>
      <c r="AW628" s="11" t="s">
        <v>36</v>
      </c>
      <c r="AX628" s="11" t="s">
        <v>79</v>
      </c>
      <c r="AY628" s="215" t="s">
        <v>180</v>
      </c>
    </row>
    <row r="629" spans="2:65" s="1" customFormat="1" ht="16.5" customHeight="1">
      <c r="B629" s="41"/>
      <c r="C629" s="192" t="s">
        <v>1100</v>
      </c>
      <c r="D629" s="192" t="s">
        <v>182</v>
      </c>
      <c r="E629" s="193" t="s">
        <v>1101</v>
      </c>
      <c r="F629" s="194" t="s">
        <v>1102</v>
      </c>
      <c r="G629" s="195" t="s">
        <v>671</v>
      </c>
      <c r="H629" s="196">
        <v>18</v>
      </c>
      <c r="I629" s="197"/>
      <c r="J629" s="198">
        <f>ROUND(I629*H629,2)</f>
        <v>0</v>
      </c>
      <c r="K629" s="194" t="s">
        <v>23</v>
      </c>
      <c r="L629" s="61"/>
      <c r="M629" s="199" t="s">
        <v>23</v>
      </c>
      <c r="N629" s="200" t="s">
        <v>43</v>
      </c>
      <c r="O629" s="42"/>
      <c r="P629" s="201">
        <f>O629*H629</f>
        <v>0</v>
      </c>
      <c r="Q629" s="201">
        <v>0</v>
      </c>
      <c r="R629" s="201">
        <f>Q629*H629</f>
        <v>0</v>
      </c>
      <c r="S629" s="201">
        <v>0</v>
      </c>
      <c r="T629" s="202">
        <f>S629*H629</f>
        <v>0</v>
      </c>
      <c r="AR629" s="24" t="s">
        <v>262</v>
      </c>
      <c r="AT629" s="24" t="s">
        <v>182</v>
      </c>
      <c r="AU629" s="24" t="s">
        <v>81</v>
      </c>
      <c r="AY629" s="24" t="s">
        <v>180</v>
      </c>
      <c r="BE629" s="203">
        <f>IF(N629="základní",J629,0)</f>
        <v>0</v>
      </c>
      <c r="BF629" s="203">
        <f>IF(N629="snížená",J629,0)</f>
        <v>0</v>
      </c>
      <c r="BG629" s="203">
        <f>IF(N629="zákl. přenesená",J629,0)</f>
        <v>0</v>
      </c>
      <c r="BH629" s="203">
        <f>IF(N629="sníž. přenesená",J629,0)</f>
        <v>0</v>
      </c>
      <c r="BI629" s="203">
        <f>IF(N629="nulová",J629,0)</f>
        <v>0</v>
      </c>
      <c r="BJ629" s="24" t="s">
        <v>79</v>
      </c>
      <c r="BK629" s="203">
        <f>ROUND(I629*H629,2)</f>
        <v>0</v>
      </c>
      <c r="BL629" s="24" t="s">
        <v>262</v>
      </c>
      <c r="BM629" s="24" t="s">
        <v>1103</v>
      </c>
    </row>
    <row r="630" spans="2:51" s="11" customFormat="1" ht="13.5">
      <c r="B630" s="204"/>
      <c r="C630" s="205"/>
      <c r="D630" s="206" t="s">
        <v>189</v>
      </c>
      <c r="E630" s="207" t="s">
        <v>23</v>
      </c>
      <c r="F630" s="208" t="s">
        <v>1104</v>
      </c>
      <c r="G630" s="205"/>
      <c r="H630" s="209">
        <v>18</v>
      </c>
      <c r="I630" s="210"/>
      <c r="J630" s="205"/>
      <c r="K630" s="205"/>
      <c r="L630" s="211"/>
      <c r="M630" s="212"/>
      <c r="N630" s="213"/>
      <c r="O630" s="213"/>
      <c r="P630" s="213"/>
      <c r="Q630" s="213"/>
      <c r="R630" s="213"/>
      <c r="S630" s="213"/>
      <c r="T630" s="214"/>
      <c r="AT630" s="215" t="s">
        <v>189</v>
      </c>
      <c r="AU630" s="215" t="s">
        <v>81</v>
      </c>
      <c r="AV630" s="11" t="s">
        <v>81</v>
      </c>
      <c r="AW630" s="11" t="s">
        <v>36</v>
      </c>
      <c r="AX630" s="11" t="s">
        <v>79</v>
      </c>
      <c r="AY630" s="215" t="s">
        <v>180</v>
      </c>
    </row>
    <row r="631" spans="2:65" s="1" customFormat="1" ht="16.5" customHeight="1">
      <c r="B631" s="41"/>
      <c r="C631" s="192" t="s">
        <v>1105</v>
      </c>
      <c r="D631" s="192" t="s">
        <v>182</v>
      </c>
      <c r="E631" s="193" t="s">
        <v>1106</v>
      </c>
      <c r="F631" s="194" t="s">
        <v>1107</v>
      </c>
      <c r="G631" s="195" t="s">
        <v>904</v>
      </c>
      <c r="H631" s="196">
        <v>1</v>
      </c>
      <c r="I631" s="197"/>
      <c r="J631" s="198">
        <f>ROUND(I631*H631,2)</f>
        <v>0</v>
      </c>
      <c r="K631" s="194" t="s">
        <v>23</v>
      </c>
      <c r="L631" s="61"/>
      <c r="M631" s="199" t="s">
        <v>23</v>
      </c>
      <c r="N631" s="200" t="s">
        <v>43</v>
      </c>
      <c r="O631" s="42"/>
      <c r="P631" s="201">
        <f>O631*H631</f>
        <v>0</v>
      </c>
      <c r="Q631" s="201">
        <v>0</v>
      </c>
      <c r="R631" s="201">
        <f>Q631*H631</f>
        <v>0</v>
      </c>
      <c r="S631" s="201">
        <v>0</v>
      </c>
      <c r="T631" s="202">
        <f>S631*H631</f>
        <v>0</v>
      </c>
      <c r="AR631" s="24" t="s">
        <v>262</v>
      </c>
      <c r="AT631" s="24" t="s">
        <v>182</v>
      </c>
      <c r="AU631" s="24" t="s">
        <v>81</v>
      </c>
      <c r="AY631" s="24" t="s">
        <v>180</v>
      </c>
      <c r="BE631" s="203">
        <f>IF(N631="základní",J631,0)</f>
        <v>0</v>
      </c>
      <c r="BF631" s="203">
        <f>IF(N631="snížená",J631,0)</f>
        <v>0</v>
      </c>
      <c r="BG631" s="203">
        <f>IF(N631="zákl. přenesená",J631,0)</f>
        <v>0</v>
      </c>
      <c r="BH631" s="203">
        <f>IF(N631="sníž. přenesená",J631,0)</f>
        <v>0</v>
      </c>
      <c r="BI631" s="203">
        <f>IF(N631="nulová",J631,0)</f>
        <v>0</v>
      </c>
      <c r="BJ631" s="24" t="s">
        <v>79</v>
      </c>
      <c r="BK631" s="203">
        <f>ROUND(I631*H631,2)</f>
        <v>0</v>
      </c>
      <c r="BL631" s="24" t="s">
        <v>262</v>
      </c>
      <c r="BM631" s="24" t="s">
        <v>1108</v>
      </c>
    </row>
    <row r="632" spans="2:65" s="1" customFormat="1" ht="25.5" customHeight="1">
      <c r="B632" s="41"/>
      <c r="C632" s="192" t="s">
        <v>1109</v>
      </c>
      <c r="D632" s="192" t="s">
        <v>182</v>
      </c>
      <c r="E632" s="193" t="s">
        <v>1110</v>
      </c>
      <c r="F632" s="194" t="s">
        <v>1111</v>
      </c>
      <c r="G632" s="195" t="s">
        <v>185</v>
      </c>
      <c r="H632" s="196">
        <v>261.68</v>
      </c>
      <c r="I632" s="197"/>
      <c r="J632" s="198">
        <f>ROUND(I632*H632,2)</f>
        <v>0</v>
      </c>
      <c r="K632" s="194" t="s">
        <v>23</v>
      </c>
      <c r="L632" s="61"/>
      <c r="M632" s="199" t="s">
        <v>23</v>
      </c>
      <c r="N632" s="200" t="s">
        <v>43</v>
      </c>
      <c r="O632" s="42"/>
      <c r="P632" s="201">
        <f>O632*H632</f>
        <v>0</v>
      </c>
      <c r="Q632" s="201">
        <v>0</v>
      </c>
      <c r="R632" s="201">
        <f>Q632*H632</f>
        <v>0</v>
      </c>
      <c r="S632" s="201">
        <v>0</v>
      </c>
      <c r="T632" s="202">
        <f>S632*H632</f>
        <v>0</v>
      </c>
      <c r="AR632" s="24" t="s">
        <v>262</v>
      </c>
      <c r="AT632" s="24" t="s">
        <v>182</v>
      </c>
      <c r="AU632" s="24" t="s">
        <v>81</v>
      </c>
      <c r="AY632" s="24" t="s">
        <v>180</v>
      </c>
      <c r="BE632" s="203">
        <f>IF(N632="základní",J632,0)</f>
        <v>0</v>
      </c>
      <c r="BF632" s="203">
        <f>IF(N632="snížená",J632,0)</f>
        <v>0</v>
      </c>
      <c r="BG632" s="203">
        <f>IF(N632="zákl. přenesená",J632,0)</f>
        <v>0</v>
      </c>
      <c r="BH632" s="203">
        <f>IF(N632="sníž. přenesená",J632,0)</f>
        <v>0</v>
      </c>
      <c r="BI632" s="203">
        <f>IF(N632="nulová",J632,0)</f>
        <v>0</v>
      </c>
      <c r="BJ632" s="24" t="s">
        <v>79</v>
      </c>
      <c r="BK632" s="203">
        <f>ROUND(I632*H632,2)</f>
        <v>0</v>
      </c>
      <c r="BL632" s="24" t="s">
        <v>262</v>
      </c>
      <c r="BM632" s="24" t="s">
        <v>1112</v>
      </c>
    </row>
    <row r="633" spans="2:51" s="11" customFormat="1" ht="13.5">
      <c r="B633" s="204"/>
      <c r="C633" s="205"/>
      <c r="D633" s="206" t="s">
        <v>189</v>
      </c>
      <c r="E633" s="207" t="s">
        <v>23</v>
      </c>
      <c r="F633" s="208" t="s">
        <v>1113</v>
      </c>
      <c r="G633" s="205"/>
      <c r="H633" s="209">
        <v>261.68</v>
      </c>
      <c r="I633" s="210"/>
      <c r="J633" s="205"/>
      <c r="K633" s="205"/>
      <c r="L633" s="211"/>
      <c r="M633" s="212"/>
      <c r="N633" s="213"/>
      <c r="O633" s="213"/>
      <c r="P633" s="213"/>
      <c r="Q633" s="213"/>
      <c r="R633" s="213"/>
      <c r="S633" s="213"/>
      <c r="T633" s="214"/>
      <c r="AT633" s="215" t="s">
        <v>189</v>
      </c>
      <c r="AU633" s="215" t="s">
        <v>81</v>
      </c>
      <c r="AV633" s="11" t="s">
        <v>81</v>
      </c>
      <c r="AW633" s="11" t="s">
        <v>36</v>
      </c>
      <c r="AX633" s="11" t="s">
        <v>79</v>
      </c>
      <c r="AY633" s="215" t="s">
        <v>180</v>
      </c>
    </row>
    <row r="634" spans="2:65" s="1" customFormat="1" ht="25.5" customHeight="1">
      <c r="B634" s="41"/>
      <c r="C634" s="192" t="s">
        <v>1114</v>
      </c>
      <c r="D634" s="192" t="s">
        <v>182</v>
      </c>
      <c r="E634" s="193" t="s">
        <v>1115</v>
      </c>
      <c r="F634" s="194" t="s">
        <v>1116</v>
      </c>
      <c r="G634" s="195" t="s">
        <v>185</v>
      </c>
      <c r="H634" s="196">
        <v>72.02</v>
      </c>
      <c r="I634" s="197"/>
      <c r="J634" s="198">
        <f>ROUND(I634*H634,2)</f>
        <v>0</v>
      </c>
      <c r="K634" s="194" t="s">
        <v>23</v>
      </c>
      <c r="L634" s="61"/>
      <c r="M634" s="199" t="s">
        <v>23</v>
      </c>
      <c r="N634" s="200" t="s">
        <v>43</v>
      </c>
      <c r="O634" s="42"/>
      <c r="P634" s="201">
        <f>O634*H634</f>
        <v>0</v>
      </c>
      <c r="Q634" s="201">
        <v>0</v>
      </c>
      <c r="R634" s="201">
        <f>Q634*H634</f>
        <v>0</v>
      </c>
      <c r="S634" s="201">
        <v>0</v>
      </c>
      <c r="T634" s="202">
        <f>S634*H634</f>
        <v>0</v>
      </c>
      <c r="AR634" s="24" t="s">
        <v>262</v>
      </c>
      <c r="AT634" s="24" t="s">
        <v>182</v>
      </c>
      <c r="AU634" s="24" t="s">
        <v>81</v>
      </c>
      <c r="AY634" s="24" t="s">
        <v>180</v>
      </c>
      <c r="BE634" s="203">
        <f>IF(N634="základní",J634,0)</f>
        <v>0</v>
      </c>
      <c r="BF634" s="203">
        <f>IF(N634="snížená",J634,0)</f>
        <v>0</v>
      </c>
      <c r="BG634" s="203">
        <f>IF(N634="zákl. přenesená",J634,0)</f>
        <v>0</v>
      </c>
      <c r="BH634" s="203">
        <f>IF(N634="sníž. přenesená",J634,0)</f>
        <v>0</v>
      </c>
      <c r="BI634" s="203">
        <f>IF(N634="nulová",J634,0)</f>
        <v>0</v>
      </c>
      <c r="BJ634" s="24" t="s">
        <v>79</v>
      </c>
      <c r="BK634" s="203">
        <f>ROUND(I634*H634,2)</f>
        <v>0</v>
      </c>
      <c r="BL634" s="24" t="s">
        <v>262</v>
      </c>
      <c r="BM634" s="24" t="s">
        <v>1117</v>
      </c>
    </row>
    <row r="635" spans="2:51" s="11" customFormat="1" ht="13.5">
      <c r="B635" s="204"/>
      <c r="C635" s="205"/>
      <c r="D635" s="206" t="s">
        <v>189</v>
      </c>
      <c r="E635" s="207" t="s">
        <v>23</v>
      </c>
      <c r="F635" s="208" t="s">
        <v>1118</v>
      </c>
      <c r="G635" s="205"/>
      <c r="H635" s="209">
        <v>72.02</v>
      </c>
      <c r="I635" s="210"/>
      <c r="J635" s="205"/>
      <c r="K635" s="205"/>
      <c r="L635" s="211"/>
      <c r="M635" s="212"/>
      <c r="N635" s="213"/>
      <c r="O635" s="213"/>
      <c r="P635" s="213"/>
      <c r="Q635" s="213"/>
      <c r="R635" s="213"/>
      <c r="S635" s="213"/>
      <c r="T635" s="214"/>
      <c r="AT635" s="215" t="s">
        <v>189</v>
      </c>
      <c r="AU635" s="215" t="s">
        <v>81</v>
      </c>
      <c r="AV635" s="11" t="s">
        <v>81</v>
      </c>
      <c r="AW635" s="11" t="s">
        <v>36</v>
      </c>
      <c r="AX635" s="11" t="s">
        <v>79</v>
      </c>
      <c r="AY635" s="215" t="s">
        <v>180</v>
      </c>
    </row>
    <row r="636" spans="2:65" s="1" customFormat="1" ht="25.5" customHeight="1">
      <c r="B636" s="41"/>
      <c r="C636" s="192" t="s">
        <v>1119</v>
      </c>
      <c r="D636" s="192" t="s">
        <v>182</v>
      </c>
      <c r="E636" s="193" t="s">
        <v>1120</v>
      </c>
      <c r="F636" s="194" t="s">
        <v>1121</v>
      </c>
      <c r="G636" s="195" t="s">
        <v>185</v>
      </c>
      <c r="H636" s="196">
        <v>51.9</v>
      </c>
      <c r="I636" s="197"/>
      <c r="J636" s="198">
        <f>ROUND(I636*H636,2)</f>
        <v>0</v>
      </c>
      <c r="K636" s="194" t="s">
        <v>23</v>
      </c>
      <c r="L636" s="61"/>
      <c r="M636" s="199" t="s">
        <v>23</v>
      </c>
      <c r="N636" s="200" t="s">
        <v>43</v>
      </c>
      <c r="O636" s="42"/>
      <c r="P636" s="201">
        <f>O636*H636</f>
        <v>0</v>
      </c>
      <c r="Q636" s="201">
        <v>0</v>
      </c>
      <c r="R636" s="201">
        <f>Q636*H636</f>
        <v>0</v>
      </c>
      <c r="S636" s="201">
        <v>0</v>
      </c>
      <c r="T636" s="202">
        <f>S636*H636</f>
        <v>0</v>
      </c>
      <c r="AR636" s="24" t="s">
        <v>262</v>
      </c>
      <c r="AT636" s="24" t="s">
        <v>182</v>
      </c>
      <c r="AU636" s="24" t="s">
        <v>81</v>
      </c>
      <c r="AY636" s="24" t="s">
        <v>180</v>
      </c>
      <c r="BE636" s="203">
        <f>IF(N636="základní",J636,0)</f>
        <v>0</v>
      </c>
      <c r="BF636" s="203">
        <f>IF(N636="snížená",J636,0)</f>
        <v>0</v>
      </c>
      <c r="BG636" s="203">
        <f>IF(N636="zákl. přenesená",J636,0)</f>
        <v>0</v>
      </c>
      <c r="BH636" s="203">
        <f>IF(N636="sníž. přenesená",J636,0)</f>
        <v>0</v>
      </c>
      <c r="BI636" s="203">
        <f>IF(N636="nulová",J636,0)</f>
        <v>0</v>
      </c>
      <c r="BJ636" s="24" t="s">
        <v>79</v>
      </c>
      <c r="BK636" s="203">
        <f>ROUND(I636*H636,2)</f>
        <v>0</v>
      </c>
      <c r="BL636" s="24" t="s">
        <v>262</v>
      </c>
      <c r="BM636" s="24" t="s">
        <v>1122</v>
      </c>
    </row>
    <row r="637" spans="2:51" s="11" customFormat="1" ht="13.5">
      <c r="B637" s="204"/>
      <c r="C637" s="205"/>
      <c r="D637" s="206" t="s">
        <v>189</v>
      </c>
      <c r="E637" s="207" t="s">
        <v>23</v>
      </c>
      <c r="F637" s="208" t="s">
        <v>1123</v>
      </c>
      <c r="G637" s="205"/>
      <c r="H637" s="209">
        <v>51.9</v>
      </c>
      <c r="I637" s="210"/>
      <c r="J637" s="205"/>
      <c r="K637" s="205"/>
      <c r="L637" s="211"/>
      <c r="M637" s="212"/>
      <c r="N637" s="213"/>
      <c r="O637" s="213"/>
      <c r="P637" s="213"/>
      <c r="Q637" s="213"/>
      <c r="R637" s="213"/>
      <c r="S637" s="213"/>
      <c r="T637" s="214"/>
      <c r="AT637" s="215" t="s">
        <v>189</v>
      </c>
      <c r="AU637" s="215" t="s">
        <v>81</v>
      </c>
      <c r="AV637" s="11" t="s">
        <v>81</v>
      </c>
      <c r="AW637" s="11" t="s">
        <v>36</v>
      </c>
      <c r="AX637" s="11" t="s">
        <v>79</v>
      </c>
      <c r="AY637" s="215" t="s">
        <v>180</v>
      </c>
    </row>
    <row r="638" spans="2:65" s="1" customFormat="1" ht="16.5" customHeight="1">
      <c r="B638" s="41"/>
      <c r="C638" s="192" t="s">
        <v>1124</v>
      </c>
      <c r="D638" s="192" t="s">
        <v>182</v>
      </c>
      <c r="E638" s="193" t="s">
        <v>1125</v>
      </c>
      <c r="F638" s="194" t="s">
        <v>1126</v>
      </c>
      <c r="G638" s="195" t="s">
        <v>185</v>
      </c>
      <c r="H638" s="196">
        <v>591.8</v>
      </c>
      <c r="I638" s="197"/>
      <c r="J638" s="198">
        <f>ROUND(I638*H638,2)</f>
        <v>0</v>
      </c>
      <c r="K638" s="194" t="s">
        <v>23</v>
      </c>
      <c r="L638" s="61"/>
      <c r="M638" s="199" t="s">
        <v>23</v>
      </c>
      <c r="N638" s="200" t="s">
        <v>43</v>
      </c>
      <c r="O638" s="42"/>
      <c r="P638" s="201">
        <f>O638*H638</f>
        <v>0</v>
      </c>
      <c r="Q638" s="201">
        <v>0</v>
      </c>
      <c r="R638" s="201">
        <f>Q638*H638</f>
        <v>0</v>
      </c>
      <c r="S638" s="201">
        <v>0</v>
      </c>
      <c r="T638" s="202">
        <f>S638*H638</f>
        <v>0</v>
      </c>
      <c r="AR638" s="24" t="s">
        <v>262</v>
      </c>
      <c r="AT638" s="24" t="s">
        <v>182</v>
      </c>
      <c r="AU638" s="24" t="s">
        <v>81</v>
      </c>
      <c r="AY638" s="24" t="s">
        <v>180</v>
      </c>
      <c r="BE638" s="203">
        <f>IF(N638="základní",J638,0)</f>
        <v>0</v>
      </c>
      <c r="BF638" s="203">
        <f>IF(N638="snížená",J638,0)</f>
        <v>0</v>
      </c>
      <c r="BG638" s="203">
        <f>IF(N638="zákl. přenesená",J638,0)</f>
        <v>0</v>
      </c>
      <c r="BH638" s="203">
        <f>IF(N638="sníž. přenesená",J638,0)</f>
        <v>0</v>
      </c>
      <c r="BI638" s="203">
        <f>IF(N638="nulová",J638,0)</f>
        <v>0</v>
      </c>
      <c r="BJ638" s="24" t="s">
        <v>79</v>
      </c>
      <c r="BK638" s="203">
        <f>ROUND(I638*H638,2)</f>
        <v>0</v>
      </c>
      <c r="BL638" s="24" t="s">
        <v>262</v>
      </c>
      <c r="BM638" s="24" t="s">
        <v>1127</v>
      </c>
    </row>
    <row r="639" spans="2:51" s="11" customFormat="1" ht="13.5">
      <c r="B639" s="204"/>
      <c r="C639" s="205"/>
      <c r="D639" s="206" t="s">
        <v>189</v>
      </c>
      <c r="E639" s="207" t="s">
        <v>23</v>
      </c>
      <c r="F639" s="208" t="s">
        <v>1128</v>
      </c>
      <c r="G639" s="205"/>
      <c r="H639" s="209">
        <v>591.8</v>
      </c>
      <c r="I639" s="210"/>
      <c r="J639" s="205"/>
      <c r="K639" s="205"/>
      <c r="L639" s="211"/>
      <c r="M639" s="212"/>
      <c r="N639" s="213"/>
      <c r="O639" s="213"/>
      <c r="P639" s="213"/>
      <c r="Q639" s="213"/>
      <c r="R639" s="213"/>
      <c r="S639" s="213"/>
      <c r="T639" s="214"/>
      <c r="AT639" s="215" t="s">
        <v>189</v>
      </c>
      <c r="AU639" s="215" t="s">
        <v>81</v>
      </c>
      <c r="AV639" s="11" t="s">
        <v>81</v>
      </c>
      <c r="AW639" s="11" t="s">
        <v>36</v>
      </c>
      <c r="AX639" s="11" t="s">
        <v>79</v>
      </c>
      <c r="AY639" s="215" t="s">
        <v>180</v>
      </c>
    </row>
    <row r="640" spans="2:65" s="1" customFormat="1" ht="16.5" customHeight="1">
      <c r="B640" s="41"/>
      <c r="C640" s="192" t="s">
        <v>1129</v>
      </c>
      <c r="D640" s="192" t="s">
        <v>182</v>
      </c>
      <c r="E640" s="193" t="s">
        <v>1130</v>
      </c>
      <c r="F640" s="194" t="s">
        <v>1131</v>
      </c>
      <c r="G640" s="195" t="s">
        <v>185</v>
      </c>
      <c r="H640" s="196">
        <v>194.4</v>
      </c>
      <c r="I640" s="197"/>
      <c r="J640" s="198">
        <f>ROUND(I640*H640,2)</f>
        <v>0</v>
      </c>
      <c r="K640" s="194" t="s">
        <v>23</v>
      </c>
      <c r="L640" s="61"/>
      <c r="M640" s="199" t="s">
        <v>23</v>
      </c>
      <c r="N640" s="200" t="s">
        <v>43</v>
      </c>
      <c r="O640" s="42"/>
      <c r="P640" s="201">
        <f>O640*H640</f>
        <v>0</v>
      </c>
      <c r="Q640" s="201">
        <v>0.04619</v>
      </c>
      <c r="R640" s="201">
        <f>Q640*H640</f>
        <v>8.979336</v>
      </c>
      <c r="S640" s="201">
        <v>0</v>
      </c>
      <c r="T640" s="202">
        <f>S640*H640</f>
        <v>0</v>
      </c>
      <c r="AR640" s="24" t="s">
        <v>262</v>
      </c>
      <c r="AT640" s="24" t="s">
        <v>182</v>
      </c>
      <c r="AU640" s="24" t="s">
        <v>81</v>
      </c>
      <c r="AY640" s="24" t="s">
        <v>180</v>
      </c>
      <c r="BE640" s="203">
        <f>IF(N640="základní",J640,0)</f>
        <v>0</v>
      </c>
      <c r="BF640" s="203">
        <f>IF(N640="snížená",J640,0)</f>
        <v>0</v>
      </c>
      <c r="BG640" s="203">
        <f>IF(N640="zákl. přenesená",J640,0)</f>
        <v>0</v>
      </c>
      <c r="BH640" s="203">
        <f>IF(N640="sníž. přenesená",J640,0)</f>
        <v>0</v>
      </c>
      <c r="BI640" s="203">
        <f>IF(N640="nulová",J640,0)</f>
        <v>0</v>
      </c>
      <c r="BJ640" s="24" t="s">
        <v>79</v>
      </c>
      <c r="BK640" s="203">
        <f>ROUND(I640*H640,2)</f>
        <v>0</v>
      </c>
      <c r="BL640" s="24" t="s">
        <v>262</v>
      </c>
      <c r="BM640" s="24" t="s">
        <v>1132</v>
      </c>
    </row>
    <row r="641" spans="2:51" s="11" customFormat="1" ht="13.5">
      <c r="B641" s="204"/>
      <c r="C641" s="205"/>
      <c r="D641" s="206" t="s">
        <v>189</v>
      </c>
      <c r="E641" s="207" t="s">
        <v>23</v>
      </c>
      <c r="F641" s="208" t="s">
        <v>1133</v>
      </c>
      <c r="G641" s="205"/>
      <c r="H641" s="209">
        <v>194.4</v>
      </c>
      <c r="I641" s="210"/>
      <c r="J641" s="205"/>
      <c r="K641" s="205"/>
      <c r="L641" s="211"/>
      <c r="M641" s="212"/>
      <c r="N641" s="213"/>
      <c r="O641" s="213"/>
      <c r="P641" s="213"/>
      <c r="Q641" s="213"/>
      <c r="R641" s="213"/>
      <c r="S641" s="213"/>
      <c r="T641" s="214"/>
      <c r="AT641" s="215" t="s">
        <v>189</v>
      </c>
      <c r="AU641" s="215" t="s">
        <v>81</v>
      </c>
      <c r="AV641" s="11" t="s">
        <v>81</v>
      </c>
      <c r="AW641" s="11" t="s">
        <v>36</v>
      </c>
      <c r="AX641" s="11" t="s">
        <v>79</v>
      </c>
      <c r="AY641" s="215" t="s">
        <v>180</v>
      </c>
    </row>
    <row r="642" spans="2:63" s="10" customFormat="1" ht="29.85" customHeight="1">
      <c r="B642" s="176"/>
      <c r="C642" s="177"/>
      <c r="D642" s="178" t="s">
        <v>71</v>
      </c>
      <c r="E642" s="190" t="s">
        <v>1134</v>
      </c>
      <c r="F642" s="190" t="s">
        <v>1135</v>
      </c>
      <c r="G642" s="177"/>
      <c r="H642" s="177"/>
      <c r="I642" s="180"/>
      <c r="J642" s="191">
        <f>BK642</f>
        <v>0</v>
      </c>
      <c r="K642" s="177"/>
      <c r="L642" s="182"/>
      <c r="M642" s="183"/>
      <c r="N642" s="184"/>
      <c r="O642" s="184"/>
      <c r="P642" s="185">
        <f>SUM(P643:P696)</f>
        <v>0</v>
      </c>
      <c r="Q642" s="184"/>
      <c r="R642" s="185">
        <f>SUM(R643:R696)</f>
        <v>0.7336015</v>
      </c>
      <c r="S642" s="184"/>
      <c r="T642" s="186">
        <f>SUM(T643:T696)</f>
        <v>0.6982013</v>
      </c>
      <c r="AR642" s="187" t="s">
        <v>81</v>
      </c>
      <c r="AT642" s="188" t="s">
        <v>71</v>
      </c>
      <c r="AU642" s="188" t="s">
        <v>79</v>
      </c>
      <c r="AY642" s="187" t="s">
        <v>180</v>
      </c>
      <c r="BK642" s="189">
        <f>SUM(BK643:BK696)</f>
        <v>0</v>
      </c>
    </row>
    <row r="643" spans="2:65" s="1" customFormat="1" ht="16.5" customHeight="1">
      <c r="B643" s="41"/>
      <c r="C643" s="192" t="s">
        <v>1136</v>
      </c>
      <c r="D643" s="192" t="s">
        <v>182</v>
      </c>
      <c r="E643" s="193" t="s">
        <v>1137</v>
      </c>
      <c r="F643" s="194" t="s">
        <v>1138</v>
      </c>
      <c r="G643" s="195" t="s">
        <v>215</v>
      </c>
      <c r="H643" s="196">
        <v>165.29</v>
      </c>
      <c r="I643" s="197"/>
      <c r="J643" s="198">
        <f>ROUND(I643*H643,2)</f>
        <v>0</v>
      </c>
      <c r="K643" s="194" t="s">
        <v>186</v>
      </c>
      <c r="L643" s="61"/>
      <c r="M643" s="199" t="s">
        <v>23</v>
      </c>
      <c r="N643" s="200" t="s">
        <v>43</v>
      </c>
      <c r="O643" s="42"/>
      <c r="P643" s="201">
        <f>O643*H643</f>
        <v>0</v>
      </c>
      <c r="Q643" s="201">
        <v>0</v>
      </c>
      <c r="R643" s="201">
        <f>Q643*H643</f>
        <v>0</v>
      </c>
      <c r="S643" s="201">
        <v>0.00067</v>
      </c>
      <c r="T643" s="202">
        <f>S643*H643</f>
        <v>0.1107443</v>
      </c>
      <c r="AR643" s="24" t="s">
        <v>262</v>
      </c>
      <c r="AT643" s="24" t="s">
        <v>182</v>
      </c>
      <c r="AU643" s="24" t="s">
        <v>81</v>
      </c>
      <c r="AY643" s="24" t="s">
        <v>180</v>
      </c>
      <c r="BE643" s="203">
        <f>IF(N643="základní",J643,0)</f>
        <v>0</v>
      </c>
      <c r="BF643" s="203">
        <f>IF(N643="snížená",J643,0)</f>
        <v>0</v>
      </c>
      <c r="BG643" s="203">
        <f>IF(N643="zákl. přenesená",J643,0)</f>
        <v>0</v>
      </c>
      <c r="BH643" s="203">
        <f>IF(N643="sníž. přenesená",J643,0)</f>
        <v>0</v>
      </c>
      <c r="BI643" s="203">
        <f>IF(N643="nulová",J643,0)</f>
        <v>0</v>
      </c>
      <c r="BJ643" s="24" t="s">
        <v>79</v>
      </c>
      <c r="BK643" s="203">
        <f>ROUND(I643*H643,2)</f>
        <v>0</v>
      </c>
      <c r="BL643" s="24" t="s">
        <v>262</v>
      </c>
      <c r="BM643" s="24" t="s">
        <v>1139</v>
      </c>
    </row>
    <row r="644" spans="2:51" s="11" customFormat="1" ht="13.5">
      <c r="B644" s="204"/>
      <c r="C644" s="205"/>
      <c r="D644" s="206" t="s">
        <v>189</v>
      </c>
      <c r="E644" s="207" t="s">
        <v>23</v>
      </c>
      <c r="F644" s="208" t="s">
        <v>1140</v>
      </c>
      <c r="G644" s="205"/>
      <c r="H644" s="209">
        <v>24.5</v>
      </c>
      <c r="I644" s="210"/>
      <c r="J644" s="205"/>
      <c r="K644" s="205"/>
      <c r="L644" s="211"/>
      <c r="M644" s="212"/>
      <c r="N644" s="213"/>
      <c r="O644" s="213"/>
      <c r="P644" s="213"/>
      <c r="Q644" s="213"/>
      <c r="R644" s="213"/>
      <c r="S644" s="213"/>
      <c r="T644" s="214"/>
      <c r="AT644" s="215" t="s">
        <v>189</v>
      </c>
      <c r="AU644" s="215" t="s">
        <v>81</v>
      </c>
      <c r="AV644" s="11" t="s">
        <v>81</v>
      </c>
      <c r="AW644" s="11" t="s">
        <v>36</v>
      </c>
      <c r="AX644" s="11" t="s">
        <v>72</v>
      </c>
      <c r="AY644" s="215" t="s">
        <v>180</v>
      </c>
    </row>
    <row r="645" spans="2:51" s="11" customFormat="1" ht="13.5">
      <c r="B645" s="204"/>
      <c r="C645" s="205"/>
      <c r="D645" s="206" t="s">
        <v>189</v>
      </c>
      <c r="E645" s="207" t="s">
        <v>23</v>
      </c>
      <c r="F645" s="208" t="s">
        <v>1141</v>
      </c>
      <c r="G645" s="205"/>
      <c r="H645" s="209">
        <v>4.5</v>
      </c>
      <c r="I645" s="210"/>
      <c r="J645" s="205"/>
      <c r="K645" s="205"/>
      <c r="L645" s="211"/>
      <c r="M645" s="212"/>
      <c r="N645" s="213"/>
      <c r="O645" s="213"/>
      <c r="P645" s="213"/>
      <c r="Q645" s="213"/>
      <c r="R645" s="213"/>
      <c r="S645" s="213"/>
      <c r="T645" s="214"/>
      <c r="AT645" s="215" t="s">
        <v>189</v>
      </c>
      <c r="AU645" s="215" t="s">
        <v>81</v>
      </c>
      <c r="AV645" s="11" t="s">
        <v>81</v>
      </c>
      <c r="AW645" s="11" t="s">
        <v>36</v>
      </c>
      <c r="AX645" s="11" t="s">
        <v>72</v>
      </c>
      <c r="AY645" s="215" t="s">
        <v>180</v>
      </c>
    </row>
    <row r="646" spans="2:51" s="11" customFormat="1" ht="13.5">
      <c r="B646" s="204"/>
      <c r="C646" s="205"/>
      <c r="D646" s="206" t="s">
        <v>189</v>
      </c>
      <c r="E646" s="207" t="s">
        <v>23</v>
      </c>
      <c r="F646" s="208" t="s">
        <v>1142</v>
      </c>
      <c r="G646" s="205"/>
      <c r="H646" s="209">
        <v>136.29</v>
      </c>
      <c r="I646" s="210"/>
      <c r="J646" s="205"/>
      <c r="K646" s="205"/>
      <c r="L646" s="211"/>
      <c r="M646" s="212"/>
      <c r="N646" s="213"/>
      <c r="O646" s="213"/>
      <c r="P646" s="213"/>
      <c r="Q646" s="213"/>
      <c r="R646" s="213"/>
      <c r="S646" s="213"/>
      <c r="T646" s="214"/>
      <c r="AT646" s="215" t="s">
        <v>189</v>
      </c>
      <c r="AU646" s="215" t="s">
        <v>81</v>
      </c>
      <c r="AV646" s="11" t="s">
        <v>81</v>
      </c>
      <c r="AW646" s="11" t="s">
        <v>36</v>
      </c>
      <c r="AX646" s="11" t="s">
        <v>72</v>
      </c>
      <c r="AY646" s="215" t="s">
        <v>180</v>
      </c>
    </row>
    <row r="647" spans="2:51" s="12" customFormat="1" ht="13.5">
      <c r="B647" s="216"/>
      <c r="C647" s="217"/>
      <c r="D647" s="206" t="s">
        <v>189</v>
      </c>
      <c r="E647" s="218" t="s">
        <v>23</v>
      </c>
      <c r="F647" s="219" t="s">
        <v>199</v>
      </c>
      <c r="G647" s="217"/>
      <c r="H647" s="220">
        <v>165.29</v>
      </c>
      <c r="I647" s="221"/>
      <c r="J647" s="217"/>
      <c r="K647" s="217"/>
      <c r="L647" s="222"/>
      <c r="M647" s="223"/>
      <c r="N647" s="224"/>
      <c r="O647" s="224"/>
      <c r="P647" s="224"/>
      <c r="Q647" s="224"/>
      <c r="R647" s="224"/>
      <c r="S647" s="224"/>
      <c r="T647" s="225"/>
      <c r="AT647" s="226" t="s">
        <v>189</v>
      </c>
      <c r="AU647" s="226" t="s">
        <v>81</v>
      </c>
      <c r="AV647" s="12" t="s">
        <v>187</v>
      </c>
      <c r="AW647" s="12" t="s">
        <v>36</v>
      </c>
      <c r="AX647" s="12" t="s">
        <v>79</v>
      </c>
      <c r="AY647" s="226" t="s">
        <v>180</v>
      </c>
    </row>
    <row r="648" spans="2:65" s="1" customFormat="1" ht="16.5" customHeight="1">
      <c r="B648" s="41"/>
      <c r="C648" s="192" t="s">
        <v>1143</v>
      </c>
      <c r="D648" s="192" t="s">
        <v>182</v>
      </c>
      <c r="E648" s="193" t="s">
        <v>1144</v>
      </c>
      <c r="F648" s="194" t="s">
        <v>1145</v>
      </c>
      <c r="G648" s="195" t="s">
        <v>215</v>
      </c>
      <c r="H648" s="196">
        <v>80.1</v>
      </c>
      <c r="I648" s="197"/>
      <c r="J648" s="198">
        <f>ROUND(I648*H648,2)</f>
        <v>0</v>
      </c>
      <c r="K648" s="194" t="s">
        <v>186</v>
      </c>
      <c r="L648" s="61"/>
      <c r="M648" s="199" t="s">
        <v>23</v>
      </c>
      <c r="N648" s="200" t="s">
        <v>43</v>
      </c>
      <c r="O648" s="42"/>
      <c r="P648" s="201">
        <f>O648*H648</f>
        <v>0</v>
      </c>
      <c r="Q648" s="201">
        <v>0</v>
      </c>
      <c r="R648" s="201">
        <f>Q648*H648</f>
        <v>0</v>
      </c>
      <c r="S648" s="201">
        <v>0.00167</v>
      </c>
      <c r="T648" s="202">
        <f>S648*H648</f>
        <v>0.133767</v>
      </c>
      <c r="AR648" s="24" t="s">
        <v>262</v>
      </c>
      <c r="AT648" s="24" t="s">
        <v>182</v>
      </c>
      <c r="AU648" s="24" t="s">
        <v>81</v>
      </c>
      <c r="AY648" s="24" t="s">
        <v>180</v>
      </c>
      <c r="BE648" s="203">
        <f>IF(N648="základní",J648,0)</f>
        <v>0</v>
      </c>
      <c r="BF648" s="203">
        <f>IF(N648="snížená",J648,0)</f>
        <v>0</v>
      </c>
      <c r="BG648" s="203">
        <f>IF(N648="zákl. přenesená",J648,0)</f>
        <v>0</v>
      </c>
      <c r="BH648" s="203">
        <f>IF(N648="sníž. přenesená",J648,0)</f>
        <v>0</v>
      </c>
      <c r="BI648" s="203">
        <f>IF(N648="nulová",J648,0)</f>
        <v>0</v>
      </c>
      <c r="BJ648" s="24" t="s">
        <v>79</v>
      </c>
      <c r="BK648" s="203">
        <f>ROUND(I648*H648,2)</f>
        <v>0</v>
      </c>
      <c r="BL648" s="24" t="s">
        <v>262</v>
      </c>
      <c r="BM648" s="24" t="s">
        <v>1146</v>
      </c>
    </row>
    <row r="649" spans="2:51" s="11" customFormat="1" ht="13.5">
      <c r="B649" s="204"/>
      <c r="C649" s="205"/>
      <c r="D649" s="206" t="s">
        <v>189</v>
      </c>
      <c r="E649" s="207" t="s">
        <v>23</v>
      </c>
      <c r="F649" s="208" t="s">
        <v>1147</v>
      </c>
      <c r="G649" s="205"/>
      <c r="H649" s="209">
        <v>80.1</v>
      </c>
      <c r="I649" s="210"/>
      <c r="J649" s="205"/>
      <c r="K649" s="205"/>
      <c r="L649" s="211"/>
      <c r="M649" s="212"/>
      <c r="N649" s="213"/>
      <c r="O649" s="213"/>
      <c r="P649" s="213"/>
      <c r="Q649" s="213"/>
      <c r="R649" s="213"/>
      <c r="S649" s="213"/>
      <c r="T649" s="214"/>
      <c r="AT649" s="215" t="s">
        <v>189</v>
      </c>
      <c r="AU649" s="215" t="s">
        <v>81</v>
      </c>
      <c r="AV649" s="11" t="s">
        <v>81</v>
      </c>
      <c r="AW649" s="11" t="s">
        <v>36</v>
      </c>
      <c r="AX649" s="11" t="s">
        <v>79</v>
      </c>
      <c r="AY649" s="215" t="s">
        <v>180</v>
      </c>
    </row>
    <row r="650" spans="2:65" s="1" customFormat="1" ht="16.5" customHeight="1">
      <c r="B650" s="41"/>
      <c r="C650" s="192" t="s">
        <v>1148</v>
      </c>
      <c r="D650" s="192" t="s">
        <v>182</v>
      </c>
      <c r="E650" s="193" t="s">
        <v>1149</v>
      </c>
      <c r="F650" s="194" t="s">
        <v>1150</v>
      </c>
      <c r="G650" s="195" t="s">
        <v>215</v>
      </c>
      <c r="H650" s="196">
        <v>101</v>
      </c>
      <c r="I650" s="197"/>
      <c r="J650" s="198">
        <f>ROUND(I650*H650,2)</f>
        <v>0</v>
      </c>
      <c r="K650" s="194" t="s">
        <v>186</v>
      </c>
      <c r="L650" s="61"/>
      <c r="M650" s="199" t="s">
        <v>23</v>
      </c>
      <c r="N650" s="200" t="s">
        <v>43</v>
      </c>
      <c r="O650" s="42"/>
      <c r="P650" s="201">
        <f>O650*H650</f>
        <v>0</v>
      </c>
      <c r="Q650" s="201">
        <v>0</v>
      </c>
      <c r="R650" s="201">
        <f>Q650*H650</f>
        <v>0</v>
      </c>
      <c r="S650" s="201">
        <v>0.0026</v>
      </c>
      <c r="T650" s="202">
        <f>S650*H650</f>
        <v>0.2626</v>
      </c>
      <c r="AR650" s="24" t="s">
        <v>262</v>
      </c>
      <c r="AT650" s="24" t="s">
        <v>182</v>
      </c>
      <c r="AU650" s="24" t="s">
        <v>81</v>
      </c>
      <c r="AY650" s="24" t="s">
        <v>180</v>
      </c>
      <c r="BE650" s="203">
        <f>IF(N650="základní",J650,0)</f>
        <v>0</v>
      </c>
      <c r="BF650" s="203">
        <f>IF(N650="snížená",J650,0)</f>
        <v>0</v>
      </c>
      <c r="BG650" s="203">
        <f>IF(N650="zákl. přenesená",J650,0)</f>
        <v>0</v>
      </c>
      <c r="BH650" s="203">
        <f>IF(N650="sníž. přenesená",J650,0)</f>
        <v>0</v>
      </c>
      <c r="BI650" s="203">
        <f>IF(N650="nulová",J650,0)</f>
        <v>0</v>
      </c>
      <c r="BJ650" s="24" t="s">
        <v>79</v>
      </c>
      <c r="BK650" s="203">
        <f>ROUND(I650*H650,2)</f>
        <v>0</v>
      </c>
      <c r="BL650" s="24" t="s">
        <v>262</v>
      </c>
      <c r="BM650" s="24" t="s">
        <v>1151</v>
      </c>
    </row>
    <row r="651" spans="2:51" s="11" customFormat="1" ht="13.5">
      <c r="B651" s="204"/>
      <c r="C651" s="205"/>
      <c r="D651" s="206" t="s">
        <v>189</v>
      </c>
      <c r="E651" s="207" t="s">
        <v>23</v>
      </c>
      <c r="F651" s="208" t="s">
        <v>1152</v>
      </c>
      <c r="G651" s="205"/>
      <c r="H651" s="209">
        <v>101</v>
      </c>
      <c r="I651" s="210"/>
      <c r="J651" s="205"/>
      <c r="K651" s="205"/>
      <c r="L651" s="211"/>
      <c r="M651" s="212"/>
      <c r="N651" s="213"/>
      <c r="O651" s="213"/>
      <c r="P651" s="213"/>
      <c r="Q651" s="213"/>
      <c r="R651" s="213"/>
      <c r="S651" s="213"/>
      <c r="T651" s="214"/>
      <c r="AT651" s="215" t="s">
        <v>189</v>
      </c>
      <c r="AU651" s="215" t="s">
        <v>81</v>
      </c>
      <c r="AV651" s="11" t="s">
        <v>81</v>
      </c>
      <c r="AW651" s="11" t="s">
        <v>36</v>
      </c>
      <c r="AX651" s="11" t="s">
        <v>79</v>
      </c>
      <c r="AY651" s="215" t="s">
        <v>180</v>
      </c>
    </row>
    <row r="652" spans="2:65" s="1" customFormat="1" ht="16.5" customHeight="1">
      <c r="B652" s="41"/>
      <c r="C652" s="192" t="s">
        <v>1153</v>
      </c>
      <c r="D652" s="192" t="s">
        <v>182</v>
      </c>
      <c r="E652" s="193" t="s">
        <v>1154</v>
      </c>
      <c r="F652" s="194" t="s">
        <v>1155</v>
      </c>
      <c r="G652" s="195" t="s">
        <v>215</v>
      </c>
      <c r="H652" s="196">
        <v>48.5</v>
      </c>
      <c r="I652" s="197"/>
      <c r="J652" s="198">
        <f>ROUND(I652*H652,2)</f>
        <v>0</v>
      </c>
      <c r="K652" s="194" t="s">
        <v>186</v>
      </c>
      <c r="L652" s="61"/>
      <c r="M652" s="199" t="s">
        <v>23</v>
      </c>
      <c r="N652" s="200" t="s">
        <v>43</v>
      </c>
      <c r="O652" s="42"/>
      <c r="P652" s="201">
        <f>O652*H652</f>
        <v>0</v>
      </c>
      <c r="Q652" s="201">
        <v>0</v>
      </c>
      <c r="R652" s="201">
        <f>Q652*H652</f>
        <v>0</v>
      </c>
      <c r="S652" s="201">
        <v>0.00394</v>
      </c>
      <c r="T652" s="202">
        <f>S652*H652</f>
        <v>0.19109</v>
      </c>
      <c r="AR652" s="24" t="s">
        <v>262</v>
      </c>
      <c r="AT652" s="24" t="s">
        <v>182</v>
      </c>
      <c r="AU652" s="24" t="s">
        <v>81</v>
      </c>
      <c r="AY652" s="24" t="s">
        <v>180</v>
      </c>
      <c r="BE652" s="203">
        <f>IF(N652="základní",J652,0)</f>
        <v>0</v>
      </c>
      <c r="BF652" s="203">
        <f>IF(N652="snížená",J652,0)</f>
        <v>0</v>
      </c>
      <c r="BG652" s="203">
        <f>IF(N652="zákl. přenesená",J652,0)</f>
        <v>0</v>
      </c>
      <c r="BH652" s="203">
        <f>IF(N652="sníž. přenesená",J652,0)</f>
        <v>0</v>
      </c>
      <c r="BI652" s="203">
        <f>IF(N652="nulová",J652,0)</f>
        <v>0</v>
      </c>
      <c r="BJ652" s="24" t="s">
        <v>79</v>
      </c>
      <c r="BK652" s="203">
        <f>ROUND(I652*H652,2)</f>
        <v>0</v>
      </c>
      <c r="BL652" s="24" t="s">
        <v>262</v>
      </c>
      <c r="BM652" s="24" t="s">
        <v>1156</v>
      </c>
    </row>
    <row r="653" spans="2:51" s="11" customFormat="1" ht="13.5">
      <c r="B653" s="204"/>
      <c r="C653" s="205"/>
      <c r="D653" s="206" t="s">
        <v>189</v>
      </c>
      <c r="E653" s="207" t="s">
        <v>23</v>
      </c>
      <c r="F653" s="208" t="s">
        <v>1157</v>
      </c>
      <c r="G653" s="205"/>
      <c r="H653" s="209">
        <v>48.5</v>
      </c>
      <c r="I653" s="210"/>
      <c r="J653" s="205"/>
      <c r="K653" s="205"/>
      <c r="L653" s="211"/>
      <c r="M653" s="212"/>
      <c r="N653" s="213"/>
      <c r="O653" s="213"/>
      <c r="P653" s="213"/>
      <c r="Q653" s="213"/>
      <c r="R653" s="213"/>
      <c r="S653" s="213"/>
      <c r="T653" s="214"/>
      <c r="AT653" s="215" t="s">
        <v>189</v>
      </c>
      <c r="AU653" s="215" t="s">
        <v>81</v>
      </c>
      <c r="AV653" s="11" t="s">
        <v>81</v>
      </c>
      <c r="AW653" s="11" t="s">
        <v>36</v>
      </c>
      <c r="AX653" s="11" t="s">
        <v>79</v>
      </c>
      <c r="AY653" s="215" t="s">
        <v>180</v>
      </c>
    </row>
    <row r="654" spans="2:65" s="1" customFormat="1" ht="25.5" customHeight="1">
      <c r="B654" s="41"/>
      <c r="C654" s="192" t="s">
        <v>1158</v>
      </c>
      <c r="D654" s="192" t="s">
        <v>182</v>
      </c>
      <c r="E654" s="193" t="s">
        <v>1159</v>
      </c>
      <c r="F654" s="194" t="s">
        <v>1160</v>
      </c>
      <c r="G654" s="195" t="s">
        <v>215</v>
      </c>
      <c r="H654" s="196">
        <v>78</v>
      </c>
      <c r="I654" s="197"/>
      <c r="J654" s="198">
        <f>ROUND(I654*H654,2)</f>
        <v>0</v>
      </c>
      <c r="K654" s="194" t="s">
        <v>186</v>
      </c>
      <c r="L654" s="61"/>
      <c r="M654" s="199" t="s">
        <v>23</v>
      </c>
      <c r="N654" s="200" t="s">
        <v>43</v>
      </c>
      <c r="O654" s="42"/>
      <c r="P654" s="201">
        <f>O654*H654</f>
        <v>0</v>
      </c>
      <c r="Q654" s="201">
        <v>0.00479</v>
      </c>
      <c r="R654" s="201">
        <f>Q654*H654</f>
        <v>0.37362</v>
      </c>
      <c r="S654" s="201">
        <v>0</v>
      </c>
      <c r="T654" s="202">
        <f>S654*H654</f>
        <v>0</v>
      </c>
      <c r="AR654" s="24" t="s">
        <v>262</v>
      </c>
      <c r="AT654" s="24" t="s">
        <v>182</v>
      </c>
      <c r="AU654" s="24" t="s">
        <v>81</v>
      </c>
      <c r="AY654" s="24" t="s">
        <v>180</v>
      </c>
      <c r="BE654" s="203">
        <f>IF(N654="základní",J654,0)</f>
        <v>0</v>
      </c>
      <c r="BF654" s="203">
        <f>IF(N654="snížená",J654,0)</f>
        <v>0</v>
      </c>
      <c r="BG654" s="203">
        <f>IF(N654="zákl. přenesená",J654,0)</f>
        <v>0</v>
      </c>
      <c r="BH654" s="203">
        <f>IF(N654="sníž. přenesená",J654,0)</f>
        <v>0</v>
      </c>
      <c r="BI654" s="203">
        <f>IF(N654="nulová",J654,0)</f>
        <v>0</v>
      </c>
      <c r="BJ654" s="24" t="s">
        <v>79</v>
      </c>
      <c r="BK654" s="203">
        <f>ROUND(I654*H654,2)</f>
        <v>0</v>
      </c>
      <c r="BL654" s="24" t="s">
        <v>262</v>
      </c>
      <c r="BM654" s="24" t="s">
        <v>1161</v>
      </c>
    </row>
    <row r="655" spans="2:51" s="11" customFormat="1" ht="13.5">
      <c r="B655" s="204"/>
      <c r="C655" s="205"/>
      <c r="D655" s="206" t="s">
        <v>189</v>
      </c>
      <c r="E655" s="207" t="s">
        <v>23</v>
      </c>
      <c r="F655" s="208" t="s">
        <v>1162</v>
      </c>
      <c r="G655" s="205"/>
      <c r="H655" s="209">
        <v>68</v>
      </c>
      <c r="I655" s="210"/>
      <c r="J655" s="205"/>
      <c r="K655" s="205"/>
      <c r="L655" s="211"/>
      <c r="M655" s="212"/>
      <c r="N655" s="213"/>
      <c r="O655" s="213"/>
      <c r="P655" s="213"/>
      <c r="Q655" s="213"/>
      <c r="R655" s="213"/>
      <c r="S655" s="213"/>
      <c r="T655" s="214"/>
      <c r="AT655" s="215" t="s">
        <v>189</v>
      </c>
      <c r="AU655" s="215" t="s">
        <v>81</v>
      </c>
      <c r="AV655" s="11" t="s">
        <v>81</v>
      </c>
      <c r="AW655" s="11" t="s">
        <v>36</v>
      </c>
      <c r="AX655" s="11" t="s">
        <v>72</v>
      </c>
      <c r="AY655" s="215" t="s">
        <v>180</v>
      </c>
    </row>
    <row r="656" spans="2:51" s="11" customFormat="1" ht="13.5">
      <c r="B656" s="204"/>
      <c r="C656" s="205"/>
      <c r="D656" s="206" t="s">
        <v>189</v>
      </c>
      <c r="E656" s="207" t="s">
        <v>23</v>
      </c>
      <c r="F656" s="208" t="s">
        <v>1163</v>
      </c>
      <c r="G656" s="205"/>
      <c r="H656" s="209">
        <v>10</v>
      </c>
      <c r="I656" s="210"/>
      <c r="J656" s="205"/>
      <c r="K656" s="205"/>
      <c r="L656" s="211"/>
      <c r="M656" s="212"/>
      <c r="N656" s="213"/>
      <c r="O656" s="213"/>
      <c r="P656" s="213"/>
      <c r="Q656" s="213"/>
      <c r="R656" s="213"/>
      <c r="S656" s="213"/>
      <c r="T656" s="214"/>
      <c r="AT656" s="215" t="s">
        <v>189</v>
      </c>
      <c r="AU656" s="215" t="s">
        <v>81</v>
      </c>
      <c r="AV656" s="11" t="s">
        <v>81</v>
      </c>
      <c r="AW656" s="11" t="s">
        <v>36</v>
      </c>
      <c r="AX656" s="11" t="s">
        <v>72</v>
      </c>
      <c r="AY656" s="215" t="s">
        <v>180</v>
      </c>
    </row>
    <row r="657" spans="2:51" s="12" customFormat="1" ht="13.5">
      <c r="B657" s="216"/>
      <c r="C657" s="217"/>
      <c r="D657" s="206" t="s">
        <v>189</v>
      </c>
      <c r="E657" s="218" t="s">
        <v>23</v>
      </c>
      <c r="F657" s="219" t="s">
        <v>199</v>
      </c>
      <c r="G657" s="217"/>
      <c r="H657" s="220">
        <v>78</v>
      </c>
      <c r="I657" s="221"/>
      <c r="J657" s="217"/>
      <c r="K657" s="217"/>
      <c r="L657" s="222"/>
      <c r="M657" s="223"/>
      <c r="N657" s="224"/>
      <c r="O657" s="224"/>
      <c r="P657" s="224"/>
      <c r="Q657" s="224"/>
      <c r="R657" s="224"/>
      <c r="S657" s="224"/>
      <c r="T657" s="225"/>
      <c r="AT657" s="226" t="s">
        <v>189</v>
      </c>
      <c r="AU657" s="226" t="s">
        <v>81</v>
      </c>
      <c r="AV657" s="12" t="s">
        <v>187</v>
      </c>
      <c r="AW657" s="12" t="s">
        <v>36</v>
      </c>
      <c r="AX657" s="12" t="s">
        <v>79</v>
      </c>
      <c r="AY657" s="226" t="s">
        <v>180</v>
      </c>
    </row>
    <row r="658" spans="2:65" s="1" customFormat="1" ht="25.5" customHeight="1">
      <c r="B658" s="41"/>
      <c r="C658" s="192" t="s">
        <v>1164</v>
      </c>
      <c r="D658" s="192" t="s">
        <v>182</v>
      </c>
      <c r="E658" s="193" t="s">
        <v>1165</v>
      </c>
      <c r="F658" s="194" t="s">
        <v>1166</v>
      </c>
      <c r="G658" s="195" t="s">
        <v>671</v>
      </c>
      <c r="H658" s="196">
        <v>2</v>
      </c>
      <c r="I658" s="197"/>
      <c r="J658" s="198">
        <f>ROUND(I658*H658,2)</f>
        <v>0</v>
      </c>
      <c r="K658" s="194" t="s">
        <v>186</v>
      </c>
      <c r="L658" s="61"/>
      <c r="M658" s="199" t="s">
        <v>23</v>
      </c>
      <c r="N658" s="200" t="s">
        <v>43</v>
      </c>
      <c r="O658" s="42"/>
      <c r="P658" s="201">
        <f>O658*H658</f>
        <v>0</v>
      </c>
      <c r="Q658" s="201">
        <v>0</v>
      </c>
      <c r="R658" s="201">
        <f>Q658*H658</f>
        <v>0</v>
      </c>
      <c r="S658" s="201">
        <v>0</v>
      </c>
      <c r="T658" s="202">
        <f>S658*H658</f>
        <v>0</v>
      </c>
      <c r="AR658" s="24" t="s">
        <v>262</v>
      </c>
      <c r="AT658" s="24" t="s">
        <v>182</v>
      </c>
      <c r="AU658" s="24" t="s">
        <v>81</v>
      </c>
      <c r="AY658" s="24" t="s">
        <v>180</v>
      </c>
      <c r="BE658" s="203">
        <f>IF(N658="základní",J658,0)</f>
        <v>0</v>
      </c>
      <c r="BF658" s="203">
        <f>IF(N658="snížená",J658,0)</f>
        <v>0</v>
      </c>
      <c r="BG658" s="203">
        <f>IF(N658="zákl. přenesená",J658,0)</f>
        <v>0</v>
      </c>
      <c r="BH658" s="203">
        <f>IF(N658="sníž. přenesená",J658,0)</f>
        <v>0</v>
      </c>
      <c r="BI658" s="203">
        <f>IF(N658="nulová",J658,0)</f>
        <v>0</v>
      </c>
      <c r="BJ658" s="24" t="s">
        <v>79</v>
      </c>
      <c r="BK658" s="203">
        <f>ROUND(I658*H658,2)</f>
        <v>0</v>
      </c>
      <c r="BL658" s="24" t="s">
        <v>262</v>
      </c>
      <c r="BM658" s="24" t="s">
        <v>1167</v>
      </c>
    </row>
    <row r="659" spans="2:65" s="1" customFormat="1" ht="25.5" customHeight="1">
      <c r="B659" s="41"/>
      <c r="C659" s="192" t="s">
        <v>1168</v>
      </c>
      <c r="D659" s="192" t="s">
        <v>182</v>
      </c>
      <c r="E659" s="193" t="s">
        <v>1169</v>
      </c>
      <c r="F659" s="194" t="s">
        <v>1170</v>
      </c>
      <c r="G659" s="195" t="s">
        <v>215</v>
      </c>
      <c r="H659" s="196">
        <v>1.45</v>
      </c>
      <c r="I659" s="197"/>
      <c r="J659" s="198">
        <f>ROUND(I659*H659,2)</f>
        <v>0</v>
      </c>
      <c r="K659" s="194" t="s">
        <v>186</v>
      </c>
      <c r="L659" s="61"/>
      <c r="M659" s="199" t="s">
        <v>23</v>
      </c>
      <c r="N659" s="200" t="s">
        <v>43</v>
      </c>
      <c r="O659" s="42"/>
      <c r="P659" s="201">
        <f>O659*H659</f>
        <v>0</v>
      </c>
      <c r="Q659" s="201">
        <v>0.00151</v>
      </c>
      <c r="R659" s="201">
        <f>Q659*H659</f>
        <v>0.0021895</v>
      </c>
      <c r="S659" s="201">
        <v>0</v>
      </c>
      <c r="T659" s="202">
        <f>S659*H659</f>
        <v>0</v>
      </c>
      <c r="AR659" s="24" t="s">
        <v>262</v>
      </c>
      <c r="AT659" s="24" t="s">
        <v>182</v>
      </c>
      <c r="AU659" s="24" t="s">
        <v>81</v>
      </c>
      <c r="AY659" s="24" t="s">
        <v>180</v>
      </c>
      <c r="BE659" s="203">
        <f>IF(N659="základní",J659,0)</f>
        <v>0</v>
      </c>
      <c r="BF659" s="203">
        <f>IF(N659="snížená",J659,0)</f>
        <v>0</v>
      </c>
      <c r="BG659" s="203">
        <f>IF(N659="zákl. přenesená",J659,0)</f>
        <v>0</v>
      </c>
      <c r="BH659" s="203">
        <f>IF(N659="sníž. přenesená",J659,0)</f>
        <v>0</v>
      </c>
      <c r="BI659" s="203">
        <f>IF(N659="nulová",J659,0)</f>
        <v>0</v>
      </c>
      <c r="BJ659" s="24" t="s">
        <v>79</v>
      </c>
      <c r="BK659" s="203">
        <f>ROUND(I659*H659,2)</f>
        <v>0</v>
      </c>
      <c r="BL659" s="24" t="s">
        <v>262</v>
      </c>
      <c r="BM659" s="24" t="s">
        <v>1171</v>
      </c>
    </row>
    <row r="660" spans="2:51" s="11" customFormat="1" ht="13.5">
      <c r="B660" s="204"/>
      <c r="C660" s="205"/>
      <c r="D660" s="206" t="s">
        <v>189</v>
      </c>
      <c r="E660" s="207" t="s">
        <v>23</v>
      </c>
      <c r="F660" s="208" t="s">
        <v>1172</v>
      </c>
      <c r="G660" s="205"/>
      <c r="H660" s="209">
        <v>1.45</v>
      </c>
      <c r="I660" s="210"/>
      <c r="J660" s="205"/>
      <c r="K660" s="205"/>
      <c r="L660" s="211"/>
      <c r="M660" s="212"/>
      <c r="N660" s="213"/>
      <c r="O660" s="213"/>
      <c r="P660" s="213"/>
      <c r="Q660" s="213"/>
      <c r="R660" s="213"/>
      <c r="S660" s="213"/>
      <c r="T660" s="214"/>
      <c r="AT660" s="215" t="s">
        <v>189</v>
      </c>
      <c r="AU660" s="215" t="s">
        <v>81</v>
      </c>
      <c r="AV660" s="11" t="s">
        <v>81</v>
      </c>
      <c r="AW660" s="11" t="s">
        <v>36</v>
      </c>
      <c r="AX660" s="11" t="s">
        <v>79</v>
      </c>
      <c r="AY660" s="215" t="s">
        <v>180</v>
      </c>
    </row>
    <row r="661" spans="2:65" s="1" customFormat="1" ht="16.5" customHeight="1">
      <c r="B661" s="41"/>
      <c r="C661" s="192" t="s">
        <v>1173</v>
      </c>
      <c r="D661" s="192" t="s">
        <v>182</v>
      </c>
      <c r="E661" s="193" t="s">
        <v>1174</v>
      </c>
      <c r="F661" s="194" t="s">
        <v>1175</v>
      </c>
      <c r="G661" s="195" t="s">
        <v>215</v>
      </c>
      <c r="H661" s="196">
        <v>4.5</v>
      </c>
      <c r="I661" s="197"/>
      <c r="J661" s="198">
        <f>ROUND(I661*H661,2)</f>
        <v>0</v>
      </c>
      <c r="K661" s="194" t="s">
        <v>186</v>
      </c>
      <c r="L661" s="61"/>
      <c r="M661" s="199" t="s">
        <v>23</v>
      </c>
      <c r="N661" s="200" t="s">
        <v>43</v>
      </c>
      <c r="O661" s="42"/>
      <c r="P661" s="201">
        <f>O661*H661</f>
        <v>0</v>
      </c>
      <c r="Q661" s="201">
        <v>0.00213</v>
      </c>
      <c r="R661" s="201">
        <f>Q661*H661</f>
        <v>0.009585</v>
      </c>
      <c r="S661" s="201">
        <v>0</v>
      </c>
      <c r="T661" s="202">
        <f>S661*H661</f>
        <v>0</v>
      </c>
      <c r="AR661" s="24" t="s">
        <v>262</v>
      </c>
      <c r="AT661" s="24" t="s">
        <v>182</v>
      </c>
      <c r="AU661" s="24" t="s">
        <v>81</v>
      </c>
      <c r="AY661" s="24" t="s">
        <v>180</v>
      </c>
      <c r="BE661" s="203">
        <f>IF(N661="základní",J661,0)</f>
        <v>0</v>
      </c>
      <c r="BF661" s="203">
        <f>IF(N661="snížená",J661,0)</f>
        <v>0</v>
      </c>
      <c r="BG661" s="203">
        <f>IF(N661="zákl. přenesená",J661,0)</f>
        <v>0</v>
      </c>
      <c r="BH661" s="203">
        <f>IF(N661="sníž. přenesená",J661,0)</f>
        <v>0</v>
      </c>
      <c r="BI661" s="203">
        <f>IF(N661="nulová",J661,0)</f>
        <v>0</v>
      </c>
      <c r="BJ661" s="24" t="s">
        <v>79</v>
      </c>
      <c r="BK661" s="203">
        <f>ROUND(I661*H661,2)</f>
        <v>0</v>
      </c>
      <c r="BL661" s="24" t="s">
        <v>262</v>
      </c>
      <c r="BM661" s="24" t="s">
        <v>1176</v>
      </c>
    </row>
    <row r="662" spans="2:51" s="11" customFormat="1" ht="13.5">
      <c r="B662" s="204"/>
      <c r="C662" s="205"/>
      <c r="D662" s="206" t="s">
        <v>189</v>
      </c>
      <c r="E662" s="207" t="s">
        <v>23</v>
      </c>
      <c r="F662" s="208" t="s">
        <v>1177</v>
      </c>
      <c r="G662" s="205"/>
      <c r="H662" s="209">
        <v>4.5</v>
      </c>
      <c r="I662" s="210"/>
      <c r="J662" s="205"/>
      <c r="K662" s="205"/>
      <c r="L662" s="211"/>
      <c r="M662" s="212"/>
      <c r="N662" s="213"/>
      <c r="O662" s="213"/>
      <c r="P662" s="213"/>
      <c r="Q662" s="213"/>
      <c r="R662" s="213"/>
      <c r="S662" s="213"/>
      <c r="T662" s="214"/>
      <c r="AT662" s="215" t="s">
        <v>189</v>
      </c>
      <c r="AU662" s="215" t="s">
        <v>81</v>
      </c>
      <c r="AV662" s="11" t="s">
        <v>81</v>
      </c>
      <c r="AW662" s="11" t="s">
        <v>36</v>
      </c>
      <c r="AX662" s="11" t="s">
        <v>79</v>
      </c>
      <c r="AY662" s="215" t="s">
        <v>180</v>
      </c>
    </row>
    <row r="663" spans="2:65" s="1" customFormat="1" ht="16.5" customHeight="1">
      <c r="B663" s="41"/>
      <c r="C663" s="192" t="s">
        <v>1178</v>
      </c>
      <c r="D663" s="192" t="s">
        <v>182</v>
      </c>
      <c r="E663" s="193" t="s">
        <v>1179</v>
      </c>
      <c r="F663" s="194" t="s">
        <v>1180</v>
      </c>
      <c r="G663" s="195" t="s">
        <v>215</v>
      </c>
      <c r="H663" s="196">
        <v>20</v>
      </c>
      <c r="I663" s="197"/>
      <c r="J663" s="198">
        <f>ROUND(I663*H663,2)</f>
        <v>0</v>
      </c>
      <c r="K663" s="194" t="s">
        <v>186</v>
      </c>
      <c r="L663" s="61"/>
      <c r="M663" s="199" t="s">
        <v>23</v>
      </c>
      <c r="N663" s="200" t="s">
        <v>43</v>
      </c>
      <c r="O663" s="42"/>
      <c r="P663" s="201">
        <f>O663*H663</f>
        <v>0</v>
      </c>
      <c r="Q663" s="201">
        <v>0.00286</v>
      </c>
      <c r="R663" s="201">
        <f>Q663*H663</f>
        <v>0.0572</v>
      </c>
      <c r="S663" s="201">
        <v>0</v>
      </c>
      <c r="T663" s="202">
        <f>S663*H663</f>
        <v>0</v>
      </c>
      <c r="AR663" s="24" t="s">
        <v>262</v>
      </c>
      <c r="AT663" s="24" t="s">
        <v>182</v>
      </c>
      <c r="AU663" s="24" t="s">
        <v>81</v>
      </c>
      <c r="AY663" s="24" t="s">
        <v>180</v>
      </c>
      <c r="BE663" s="203">
        <f>IF(N663="základní",J663,0)</f>
        <v>0</v>
      </c>
      <c r="BF663" s="203">
        <f>IF(N663="snížená",J663,0)</f>
        <v>0</v>
      </c>
      <c r="BG663" s="203">
        <f>IF(N663="zákl. přenesená",J663,0)</f>
        <v>0</v>
      </c>
      <c r="BH663" s="203">
        <f>IF(N663="sníž. přenesená",J663,0)</f>
        <v>0</v>
      </c>
      <c r="BI663" s="203">
        <f>IF(N663="nulová",J663,0)</f>
        <v>0</v>
      </c>
      <c r="BJ663" s="24" t="s">
        <v>79</v>
      </c>
      <c r="BK663" s="203">
        <f>ROUND(I663*H663,2)</f>
        <v>0</v>
      </c>
      <c r="BL663" s="24" t="s">
        <v>262</v>
      </c>
      <c r="BM663" s="24" t="s">
        <v>1181</v>
      </c>
    </row>
    <row r="664" spans="2:51" s="11" customFormat="1" ht="13.5">
      <c r="B664" s="204"/>
      <c r="C664" s="205"/>
      <c r="D664" s="206" t="s">
        <v>189</v>
      </c>
      <c r="E664" s="207" t="s">
        <v>23</v>
      </c>
      <c r="F664" s="208" t="s">
        <v>1182</v>
      </c>
      <c r="G664" s="205"/>
      <c r="H664" s="209">
        <v>20</v>
      </c>
      <c r="I664" s="210"/>
      <c r="J664" s="205"/>
      <c r="K664" s="205"/>
      <c r="L664" s="211"/>
      <c r="M664" s="212"/>
      <c r="N664" s="213"/>
      <c r="O664" s="213"/>
      <c r="P664" s="213"/>
      <c r="Q664" s="213"/>
      <c r="R664" s="213"/>
      <c r="S664" s="213"/>
      <c r="T664" s="214"/>
      <c r="AT664" s="215" t="s">
        <v>189</v>
      </c>
      <c r="AU664" s="215" t="s">
        <v>81</v>
      </c>
      <c r="AV664" s="11" t="s">
        <v>81</v>
      </c>
      <c r="AW664" s="11" t="s">
        <v>36</v>
      </c>
      <c r="AX664" s="11" t="s">
        <v>79</v>
      </c>
      <c r="AY664" s="215" t="s">
        <v>180</v>
      </c>
    </row>
    <row r="665" spans="2:65" s="1" customFormat="1" ht="16.5" customHeight="1">
      <c r="B665" s="41"/>
      <c r="C665" s="192" t="s">
        <v>1183</v>
      </c>
      <c r="D665" s="192" t="s">
        <v>182</v>
      </c>
      <c r="E665" s="193" t="s">
        <v>1184</v>
      </c>
      <c r="F665" s="194" t="s">
        <v>1185</v>
      </c>
      <c r="G665" s="195" t="s">
        <v>215</v>
      </c>
      <c r="H665" s="196">
        <v>42.5</v>
      </c>
      <c r="I665" s="197"/>
      <c r="J665" s="198">
        <f>ROUND(I665*H665,2)</f>
        <v>0</v>
      </c>
      <c r="K665" s="194" t="s">
        <v>186</v>
      </c>
      <c r="L665" s="61"/>
      <c r="M665" s="199" t="s">
        <v>23</v>
      </c>
      <c r="N665" s="200" t="s">
        <v>43</v>
      </c>
      <c r="O665" s="42"/>
      <c r="P665" s="201">
        <f>O665*H665</f>
        <v>0</v>
      </c>
      <c r="Q665" s="201">
        <v>0.00366</v>
      </c>
      <c r="R665" s="201">
        <f>Q665*H665</f>
        <v>0.15555</v>
      </c>
      <c r="S665" s="201">
        <v>0</v>
      </c>
      <c r="T665" s="202">
        <f>S665*H665</f>
        <v>0</v>
      </c>
      <c r="AR665" s="24" t="s">
        <v>262</v>
      </c>
      <c r="AT665" s="24" t="s">
        <v>182</v>
      </c>
      <c r="AU665" s="24" t="s">
        <v>81</v>
      </c>
      <c r="AY665" s="24" t="s">
        <v>180</v>
      </c>
      <c r="BE665" s="203">
        <f>IF(N665="základní",J665,0)</f>
        <v>0</v>
      </c>
      <c r="BF665" s="203">
        <f>IF(N665="snížená",J665,0)</f>
        <v>0</v>
      </c>
      <c r="BG665" s="203">
        <f>IF(N665="zákl. přenesená",J665,0)</f>
        <v>0</v>
      </c>
      <c r="BH665" s="203">
        <f>IF(N665="sníž. přenesená",J665,0)</f>
        <v>0</v>
      </c>
      <c r="BI665" s="203">
        <f>IF(N665="nulová",J665,0)</f>
        <v>0</v>
      </c>
      <c r="BJ665" s="24" t="s">
        <v>79</v>
      </c>
      <c r="BK665" s="203">
        <f>ROUND(I665*H665,2)</f>
        <v>0</v>
      </c>
      <c r="BL665" s="24" t="s">
        <v>262</v>
      </c>
      <c r="BM665" s="24" t="s">
        <v>1186</v>
      </c>
    </row>
    <row r="666" spans="2:51" s="11" customFormat="1" ht="13.5">
      <c r="B666" s="204"/>
      <c r="C666" s="205"/>
      <c r="D666" s="206" t="s">
        <v>189</v>
      </c>
      <c r="E666" s="207" t="s">
        <v>23</v>
      </c>
      <c r="F666" s="208" t="s">
        <v>1187</v>
      </c>
      <c r="G666" s="205"/>
      <c r="H666" s="209">
        <v>42.5</v>
      </c>
      <c r="I666" s="210"/>
      <c r="J666" s="205"/>
      <c r="K666" s="205"/>
      <c r="L666" s="211"/>
      <c r="M666" s="212"/>
      <c r="N666" s="213"/>
      <c r="O666" s="213"/>
      <c r="P666" s="213"/>
      <c r="Q666" s="213"/>
      <c r="R666" s="213"/>
      <c r="S666" s="213"/>
      <c r="T666" s="214"/>
      <c r="AT666" s="215" t="s">
        <v>189</v>
      </c>
      <c r="AU666" s="215" t="s">
        <v>81</v>
      </c>
      <c r="AV666" s="11" t="s">
        <v>81</v>
      </c>
      <c r="AW666" s="11" t="s">
        <v>36</v>
      </c>
      <c r="AX666" s="11" t="s">
        <v>79</v>
      </c>
      <c r="AY666" s="215" t="s">
        <v>180</v>
      </c>
    </row>
    <row r="667" spans="2:65" s="1" customFormat="1" ht="25.5" customHeight="1">
      <c r="B667" s="41"/>
      <c r="C667" s="192" t="s">
        <v>1188</v>
      </c>
      <c r="D667" s="192" t="s">
        <v>182</v>
      </c>
      <c r="E667" s="193" t="s">
        <v>1189</v>
      </c>
      <c r="F667" s="194" t="s">
        <v>1190</v>
      </c>
      <c r="G667" s="195" t="s">
        <v>671</v>
      </c>
      <c r="H667" s="196">
        <v>2</v>
      </c>
      <c r="I667" s="197"/>
      <c r="J667" s="198">
        <f>ROUND(I667*H667,2)</f>
        <v>0</v>
      </c>
      <c r="K667" s="194" t="s">
        <v>186</v>
      </c>
      <c r="L667" s="61"/>
      <c r="M667" s="199" t="s">
        <v>23</v>
      </c>
      <c r="N667" s="200" t="s">
        <v>43</v>
      </c>
      <c r="O667" s="42"/>
      <c r="P667" s="201">
        <f>O667*H667</f>
        <v>0</v>
      </c>
      <c r="Q667" s="201">
        <v>0.00029</v>
      </c>
      <c r="R667" s="201">
        <f>Q667*H667</f>
        <v>0.00058</v>
      </c>
      <c r="S667" s="201">
        <v>0</v>
      </c>
      <c r="T667" s="202">
        <f>S667*H667</f>
        <v>0</v>
      </c>
      <c r="AR667" s="24" t="s">
        <v>262</v>
      </c>
      <c r="AT667" s="24" t="s">
        <v>182</v>
      </c>
      <c r="AU667" s="24" t="s">
        <v>81</v>
      </c>
      <c r="AY667" s="24" t="s">
        <v>180</v>
      </c>
      <c r="BE667" s="203">
        <f>IF(N667="základní",J667,0)</f>
        <v>0</v>
      </c>
      <c r="BF667" s="203">
        <f>IF(N667="snížená",J667,0)</f>
        <v>0</v>
      </c>
      <c r="BG667" s="203">
        <f>IF(N667="zákl. přenesená",J667,0)</f>
        <v>0</v>
      </c>
      <c r="BH667" s="203">
        <f>IF(N667="sníž. přenesená",J667,0)</f>
        <v>0</v>
      </c>
      <c r="BI667" s="203">
        <f>IF(N667="nulová",J667,0)</f>
        <v>0</v>
      </c>
      <c r="BJ667" s="24" t="s">
        <v>79</v>
      </c>
      <c r="BK667" s="203">
        <f>ROUND(I667*H667,2)</f>
        <v>0</v>
      </c>
      <c r="BL667" s="24" t="s">
        <v>262</v>
      </c>
      <c r="BM667" s="24" t="s">
        <v>1191</v>
      </c>
    </row>
    <row r="668" spans="2:51" s="11" customFormat="1" ht="13.5">
      <c r="B668" s="204"/>
      <c r="C668" s="205"/>
      <c r="D668" s="206" t="s">
        <v>189</v>
      </c>
      <c r="E668" s="207" t="s">
        <v>23</v>
      </c>
      <c r="F668" s="208" t="s">
        <v>1192</v>
      </c>
      <c r="G668" s="205"/>
      <c r="H668" s="209">
        <v>2</v>
      </c>
      <c r="I668" s="210"/>
      <c r="J668" s="205"/>
      <c r="K668" s="205"/>
      <c r="L668" s="211"/>
      <c r="M668" s="212"/>
      <c r="N668" s="213"/>
      <c r="O668" s="213"/>
      <c r="P668" s="213"/>
      <c r="Q668" s="213"/>
      <c r="R668" s="213"/>
      <c r="S668" s="213"/>
      <c r="T668" s="214"/>
      <c r="AT668" s="215" t="s">
        <v>189</v>
      </c>
      <c r="AU668" s="215" t="s">
        <v>81</v>
      </c>
      <c r="AV668" s="11" t="s">
        <v>81</v>
      </c>
      <c r="AW668" s="11" t="s">
        <v>36</v>
      </c>
      <c r="AX668" s="11" t="s">
        <v>79</v>
      </c>
      <c r="AY668" s="215" t="s">
        <v>180</v>
      </c>
    </row>
    <row r="669" spans="2:65" s="1" customFormat="1" ht="25.5" customHeight="1">
      <c r="B669" s="41"/>
      <c r="C669" s="192" t="s">
        <v>1193</v>
      </c>
      <c r="D669" s="192" t="s">
        <v>182</v>
      </c>
      <c r="E669" s="193" t="s">
        <v>1194</v>
      </c>
      <c r="F669" s="194" t="s">
        <v>1195</v>
      </c>
      <c r="G669" s="195" t="s">
        <v>671</v>
      </c>
      <c r="H669" s="196">
        <v>1</v>
      </c>
      <c r="I669" s="197"/>
      <c r="J669" s="198">
        <f>ROUND(I669*H669,2)</f>
        <v>0</v>
      </c>
      <c r="K669" s="194" t="s">
        <v>186</v>
      </c>
      <c r="L669" s="61"/>
      <c r="M669" s="199" t="s">
        <v>23</v>
      </c>
      <c r="N669" s="200" t="s">
        <v>43</v>
      </c>
      <c r="O669" s="42"/>
      <c r="P669" s="201">
        <f>O669*H669</f>
        <v>0</v>
      </c>
      <c r="Q669" s="201">
        <v>0.00064</v>
      </c>
      <c r="R669" s="201">
        <f>Q669*H669</f>
        <v>0.00064</v>
      </c>
      <c r="S669" s="201">
        <v>0</v>
      </c>
      <c r="T669" s="202">
        <f>S669*H669</f>
        <v>0</v>
      </c>
      <c r="AR669" s="24" t="s">
        <v>262</v>
      </c>
      <c r="AT669" s="24" t="s">
        <v>182</v>
      </c>
      <c r="AU669" s="24" t="s">
        <v>81</v>
      </c>
      <c r="AY669" s="24" t="s">
        <v>180</v>
      </c>
      <c r="BE669" s="203">
        <f>IF(N669="základní",J669,0)</f>
        <v>0</v>
      </c>
      <c r="BF669" s="203">
        <f>IF(N669="snížená",J669,0)</f>
        <v>0</v>
      </c>
      <c r="BG669" s="203">
        <f>IF(N669="zákl. přenesená",J669,0)</f>
        <v>0</v>
      </c>
      <c r="BH669" s="203">
        <f>IF(N669="sníž. přenesená",J669,0)</f>
        <v>0</v>
      </c>
      <c r="BI669" s="203">
        <f>IF(N669="nulová",J669,0)</f>
        <v>0</v>
      </c>
      <c r="BJ669" s="24" t="s">
        <v>79</v>
      </c>
      <c r="BK669" s="203">
        <f>ROUND(I669*H669,2)</f>
        <v>0</v>
      </c>
      <c r="BL669" s="24" t="s">
        <v>262</v>
      </c>
      <c r="BM669" s="24" t="s">
        <v>1196</v>
      </c>
    </row>
    <row r="670" spans="2:51" s="11" customFormat="1" ht="13.5">
      <c r="B670" s="204"/>
      <c r="C670" s="205"/>
      <c r="D670" s="206" t="s">
        <v>189</v>
      </c>
      <c r="E670" s="207" t="s">
        <v>23</v>
      </c>
      <c r="F670" s="208" t="s">
        <v>1197</v>
      </c>
      <c r="G670" s="205"/>
      <c r="H670" s="209">
        <v>1</v>
      </c>
      <c r="I670" s="210"/>
      <c r="J670" s="205"/>
      <c r="K670" s="205"/>
      <c r="L670" s="211"/>
      <c r="M670" s="212"/>
      <c r="N670" s="213"/>
      <c r="O670" s="213"/>
      <c r="P670" s="213"/>
      <c r="Q670" s="213"/>
      <c r="R670" s="213"/>
      <c r="S670" s="213"/>
      <c r="T670" s="214"/>
      <c r="AT670" s="215" t="s">
        <v>189</v>
      </c>
      <c r="AU670" s="215" t="s">
        <v>81</v>
      </c>
      <c r="AV670" s="11" t="s">
        <v>81</v>
      </c>
      <c r="AW670" s="11" t="s">
        <v>36</v>
      </c>
      <c r="AX670" s="11" t="s">
        <v>79</v>
      </c>
      <c r="AY670" s="215" t="s">
        <v>180</v>
      </c>
    </row>
    <row r="671" spans="2:65" s="1" customFormat="1" ht="25.5" customHeight="1">
      <c r="B671" s="41"/>
      <c r="C671" s="192" t="s">
        <v>1198</v>
      </c>
      <c r="D671" s="192" t="s">
        <v>182</v>
      </c>
      <c r="E671" s="193" t="s">
        <v>1199</v>
      </c>
      <c r="F671" s="194" t="s">
        <v>1200</v>
      </c>
      <c r="G671" s="195" t="s">
        <v>671</v>
      </c>
      <c r="H671" s="196">
        <v>3</v>
      </c>
      <c r="I671" s="197"/>
      <c r="J671" s="198">
        <f>ROUND(I671*H671,2)</f>
        <v>0</v>
      </c>
      <c r="K671" s="194" t="s">
        <v>186</v>
      </c>
      <c r="L671" s="61"/>
      <c r="M671" s="199" t="s">
        <v>23</v>
      </c>
      <c r="N671" s="200" t="s">
        <v>43</v>
      </c>
      <c r="O671" s="42"/>
      <c r="P671" s="201">
        <f>O671*H671</f>
        <v>0</v>
      </c>
      <c r="Q671" s="201">
        <v>0.00073</v>
      </c>
      <c r="R671" s="201">
        <f>Q671*H671</f>
        <v>0.00219</v>
      </c>
      <c r="S671" s="201">
        <v>0</v>
      </c>
      <c r="T671" s="202">
        <f>S671*H671</f>
        <v>0</v>
      </c>
      <c r="AR671" s="24" t="s">
        <v>262</v>
      </c>
      <c r="AT671" s="24" t="s">
        <v>182</v>
      </c>
      <c r="AU671" s="24" t="s">
        <v>81</v>
      </c>
      <c r="AY671" s="24" t="s">
        <v>180</v>
      </c>
      <c r="BE671" s="203">
        <f>IF(N671="základní",J671,0)</f>
        <v>0</v>
      </c>
      <c r="BF671" s="203">
        <f>IF(N671="snížená",J671,0)</f>
        <v>0</v>
      </c>
      <c r="BG671" s="203">
        <f>IF(N671="zákl. přenesená",J671,0)</f>
        <v>0</v>
      </c>
      <c r="BH671" s="203">
        <f>IF(N671="sníž. přenesená",J671,0)</f>
        <v>0</v>
      </c>
      <c r="BI671" s="203">
        <f>IF(N671="nulová",J671,0)</f>
        <v>0</v>
      </c>
      <c r="BJ671" s="24" t="s">
        <v>79</v>
      </c>
      <c r="BK671" s="203">
        <f>ROUND(I671*H671,2)</f>
        <v>0</v>
      </c>
      <c r="BL671" s="24" t="s">
        <v>262</v>
      </c>
      <c r="BM671" s="24" t="s">
        <v>1201</v>
      </c>
    </row>
    <row r="672" spans="2:51" s="11" customFormat="1" ht="13.5">
      <c r="B672" s="204"/>
      <c r="C672" s="205"/>
      <c r="D672" s="206" t="s">
        <v>189</v>
      </c>
      <c r="E672" s="207" t="s">
        <v>23</v>
      </c>
      <c r="F672" s="208" t="s">
        <v>1202</v>
      </c>
      <c r="G672" s="205"/>
      <c r="H672" s="209">
        <v>3</v>
      </c>
      <c r="I672" s="210"/>
      <c r="J672" s="205"/>
      <c r="K672" s="205"/>
      <c r="L672" s="211"/>
      <c r="M672" s="212"/>
      <c r="N672" s="213"/>
      <c r="O672" s="213"/>
      <c r="P672" s="213"/>
      <c r="Q672" s="213"/>
      <c r="R672" s="213"/>
      <c r="S672" s="213"/>
      <c r="T672" s="214"/>
      <c r="AT672" s="215" t="s">
        <v>189</v>
      </c>
      <c r="AU672" s="215" t="s">
        <v>81</v>
      </c>
      <c r="AV672" s="11" t="s">
        <v>81</v>
      </c>
      <c r="AW672" s="11" t="s">
        <v>36</v>
      </c>
      <c r="AX672" s="11" t="s">
        <v>79</v>
      </c>
      <c r="AY672" s="215" t="s">
        <v>180</v>
      </c>
    </row>
    <row r="673" spans="2:65" s="1" customFormat="1" ht="25.5" customHeight="1">
      <c r="B673" s="41"/>
      <c r="C673" s="192" t="s">
        <v>1203</v>
      </c>
      <c r="D673" s="192" t="s">
        <v>182</v>
      </c>
      <c r="E673" s="193" t="s">
        <v>1204</v>
      </c>
      <c r="F673" s="194" t="s">
        <v>1205</v>
      </c>
      <c r="G673" s="195" t="s">
        <v>215</v>
      </c>
      <c r="H673" s="196">
        <v>2.7</v>
      </c>
      <c r="I673" s="197"/>
      <c r="J673" s="198">
        <f>ROUND(I673*H673,2)</f>
        <v>0</v>
      </c>
      <c r="K673" s="194" t="s">
        <v>186</v>
      </c>
      <c r="L673" s="61"/>
      <c r="M673" s="199" t="s">
        <v>23</v>
      </c>
      <c r="N673" s="200" t="s">
        <v>43</v>
      </c>
      <c r="O673" s="42"/>
      <c r="P673" s="201">
        <f>O673*H673</f>
        <v>0</v>
      </c>
      <c r="Q673" s="201">
        <v>0.00181</v>
      </c>
      <c r="R673" s="201">
        <f>Q673*H673</f>
        <v>0.004887</v>
      </c>
      <c r="S673" s="201">
        <v>0</v>
      </c>
      <c r="T673" s="202">
        <f>S673*H673</f>
        <v>0</v>
      </c>
      <c r="AR673" s="24" t="s">
        <v>262</v>
      </c>
      <c r="AT673" s="24" t="s">
        <v>182</v>
      </c>
      <c r="AU673" s="24" t="s">
        <v>81</v>
      </c>
      <c r="AY673" s="24" t="s">
        <v>180</v>
      </c>
      <c r="BE673" s="203">
        <f>IF(N673="základní",J673,0)</f>
        <v>0</v>
      </c>
      <c r="BF673" s="203">
        <f>IF(N673="snížená",J673,0)</f>
        <v>0</v>
      </c>
      <c r="BG673" s="203">
        <f>IF(N673="zákl. přenesená",J673,0)</f>
        <v>0</v>
      </c>
      <c r="BH673" s="203">
        <f>IF(N673="sníž. přenesená",J673,0)</f>
        <v>0</v>
      </c>
      <c r="BI673" s="203">
        <f>IF(N673="nulová",J673,0)</f>
        <v>0</v>
      </c>
      <c r="BJ673" s="24" t="s">
        <v>79</v>
      </c>
      <c r="BK673" s="203">
        <f>ROUND(I673*H673,2)</f>
        <v>0</v>
      </c>
      <c r="BL673" s="24" t="s">
        <v>262</v>
      </c>
      <c r="BM673" s="24" t="s">
        <v>1206</v>
      </c>
    </row>
    <row r="674" spans="2:51" s="11" customFormat="1" ht="13.5">
      <c r="B674" s="204"/>
      <c r="C674" s="205"/>
      <c r="D674" s="206" t="s">
        <v>189</v>
      </c>
      <c r="E674" s="207" t="s">
        <v>23</v>
      </c>
      <c r="F674" s="208" t="s">
        <v>1207</v>
      </c>
      <c r="G674" s="205"/>
      <c r="H674" s="209">
        <v>2.7</v>
      </c>
      <c r="I674" s="210"/>
      <c r="J674" s="205"/>
      <c r="K674" s="205"/>
      <c r="L674" s="211"/>
      <c r="M674" s="212"/>
      <c r="N674" s="213"/>
      <c r="O674" s="213"/>
      <c r="P674" s="213"/>
      <c r="Q674" s="213"/>
      <c r="R674" s="213"/>
      <c r="S674" s="213"/>
      <c r="T674" s="214"/>
      <c r="AT674" s="215" t="s">
        <v>189</v>
      </c>
      <c r="AU674" s="215" t="s">
        <v>81</v>
      </c>
      <c r="AV674" s="11" t="s">
        <v>81</v>
      </c>
      <c r="AW674" s="11" t="s">
        <v>36</v>
      </c>
      <c r="AX674" s="11" t="s">
        <v>79</v>
      </c>
      <c r="AY674" s="215" t="s">
        <v>180</v>
      </c>
    </row>
    <row r="675" spans="2:65" s="1" customFormat="1" ht="25.5" customHeight="1">
      <c r="B675" s="41"/>
      <c r="C675" s="192" t="s">
        <v>1208</v>
      </c>
      <c r="D675" s="192" t="s">
        <v>182</v>
      </c>
      <c r="E675" s="193" t="s">
        <v>1209</v>
      </c>
      <c r="F675" s="194" t="s">
        <v>1210</v>
      </c>
      <c r="G675" s="195" t="s">
        <v>215</v>
      </c>
      <c r="H675" s="196">
        <v>44</v>
      </c>
      <c r="I675" s="197"/>
      <c r="J675" s="198">
        <f>ROUND(I675*H675,2)</f>
        <v>0</v>
      </c>
      <c r="K675" s="194" t="s">
        <v>186</v>
      </c>
      <c r="L675" s="61"/>
      <c r="M675" s="199" t="s">
        <v>23</v>
      </c>
      <c r="N675" s="200" t="s">
        <v>43</v>
      </c>
      <c r="O675" s="42"/>
      <c r="P675" s="201">
        <f>O675*H675</f>
        <v>0</v>
      </c>
      <c r="Q675" s="201">
        <v>0.00289</v>
      </c>
      <c r="R675" s="201">
        <f>Q675*H675</f>
        <v>0.12716</v>
      </c>
      <c r="S675" s="201">
        <v>0</v>
      </c>
      <c r="T675" s="202">
        <f>S675*H675</f>
        <v>0</v>
      </c>
      <c r="AR675" s="24" t="s">
        <v>262</v>
      </c>
      <c r="AT675" s="24" t="s">
        <v>182</v>
      </c>
      <c r="AU675" s="24" t="s">
        <v>81</v>
      </c>
      <c r="AY675" s="24" t="s">
        <v>180</v>
      </c>
      <c r="BE675" s="203">
        <f>IF(N675="základní",J675,0)</f>
        <v>0</v>
      </c>
      <c r="BF675" s="203">
        <f>IF(N675="snížená",J675,0)</f>
        <v>0</v>
      </c>
      <c r="BG675" s="203">
        <f>IF(N675="zákl. přenesená",J675,0)</f>
        <v>0</v>
      </c>
      <c r="BH675" s="203">
        <f>IF(N675="sníž. přenesená",J675,0)</f>
        <v>0</v>
      </c>
      <c r="BI675" s="203">
        <f>IF(N675="nulová",J675,0)</f>
        <v>0</v>
      </c>
      <c r="BJ675" s="24" t="s">
        <v>79</v>
      </c>
      <c r="BK675" s="203">
        <f>ROUND(I675*H675,2)</f>
        <v>0</v>
      </c>
      <c r="BL675" s="24" t="s">
        <v>262</v>
      </c>
      <c r="BM675" s="24" t="s">
        <v>1211</v>
      </c>
    </row>
    <row r="676" spans="2:51" s="11" customFormat="1" ht="13.5">
      <c r="B676" s="204"/>
      <c r="C676" s="205"/>
      <c r="D676" s="206" t="s">
        <v>189</v>
      </c>
      <c r="E676" s="207" t="s">
        <v>23</v>
      </c>
      <c r="F676" s="208" t="s">
        <v>1212</v>
      </c>
      <c r="G676" s="205"/>
      <c r="H676" s="209">
        <v>44</v>
      </c>
      <c r="I676" s="210"/>
      <c r="J676" s="205"/>
      <c r="K676" s="205"/>
      <c r="L676" s="211"/>
      <c r="M676" s="212"/>
      <c r="N676" s="213"/>
      <c r="O676" s="213"/>
      <c r="P676" s="213"/>
      <c r="Q676" s="213"/>
      <c r="R676" s="213"/>
      <c r="S676" s="213"/>
      <c r="T676" s="214"/>
      <c r="AT676" s="215" t="s">
        <v>189</v>
      </c>
      <c r="AU676" s="215" t="s">
        <v>81</v>
      </c>
      <c r="AV676" s="11" t="s">
        <v>81</v>
      </c>
      <c r="AW676" s="11" t="s">
        <v>36</v>
      </c>
      <c r="AX676" s="11" t="s">
        <v>79</v>
      </c>
      <c r="AY676" s="215" t="s">
        <v>180</v>
      </c>
    </row>
    <row r="677" spans="2:65" s="1" customFormat="1" ht="25.5" customHeight="1">
      <c r="B677" s="41"/>
      <c r="C677" s="192" t="s">
        <v>1213</v>
      </c>
      <c r="D677" s="192" t="s">
        <v>182</v>
      </c>
      <c r="E677" s="193" t="s">
        <v>1214</v>
      </c>
      <c r="F677" s="194" t="s">
        <v>1215</v>
      </c>
      <c r="G677" s="195" t="s">
        <v>215</v>
      </c>
      <c r="H677" s="196">
        <v>4.5</v>
      </c>
      <c r="I677" s="197"/>
      <c r="J677" s="198">
        <f>ROUND(I677*H677,2)</f>
        <v>0</v>
      </c>
      <c r="K677" s="194" t="s">
        <v>23</v>
      </c>
      <c r="L677" s="61"/>
      <c r="M677" s="199" t="s">
        <v>23</v>
      </c>
      <c r="N677" s="200" t="s">
        <v>43</v>
      </c>
      <c r="O677" s="42"/>
      <c r="P677" s="201">
        <f>O677*H677</f>
        <v>0</v>
      </c>
      <c r="Q677" s="201">
        <v>0</v>
      </c>
      <c r="R677" s="201">
        <f>Q677*H677</f>
        <v>0</v>
      </c>
      <c r="S677" s="201">
        <v>0</v>
      </c>
      <c r="T677" s="202">
        <f>S677*H677</f>
        <v>0</v>
      </c>
      <c r="AR677" s="24" t="s">
        <v>262</v>
      </c>
      <c r="AT677" s="24" t="s">
        <v>182</v>
      </c>
      <c r="AU677" s="24" t="s">
        <v>81</v>
      </c>
      <c r="AY677" s="24" t="s">
        <v>180</v>
      </c>
      <c r="BE677" s="203">
        <f>IF(N677="základní",J677,0)</f>
        <v>0</v>
      </c>
      <c r="BF677" s="203">
        <f>IF(N677="snížená",J677,0)</f>
        <v>0</v>
      </c>
      <c r="BG677" s="203">
        <f>IF(N677="zákl. přenesená",J677,0)</f>
        <v>0</v>
      </c>
      <c r="BH677" s="203">
        <f>IF(N677="sníž. přenesená",J677,0)</f>
        <v>0</v>
      </c>
      <c r="BI677" s="203">
        <f>IF(N677="nulová",J677,0)</f>
        <v>0</v>
      </c>
      <c r="BJ677" s="24" t="s">
        <v>79</v>
      </c>
      <c r="BK677" s="203">
        <f>ROUND(I677*H677,2)</f>
        <v>0</v>
      </c>
      <c r="BL677" s="24" t="s">
        <v>262</v>
      </c>
      <c r="BM677" s="24" t="s">
        <v>1216</v>
      </c>
    </row>
    <row r="678" spans="2:51" s="11" customFormat="1" ht="13.5">
      <c r="B678" s="204"/>
      <c r="C678" s="205"/>
      <c r="D678" s="206" t="s">
        <v>189</v>
      </c>
      <c r="E678" s="207" t="s">
        <v>23</v>
      </c>
      <c r="F678" s="208" t="s">
        <v>1217</v>
      </c>
      <c r="G678" s="205"/>
      <c r="H678" s="209">
        <v>4.5</v>
      </c>
      <c r="I678" s="210"/>
      <c r="J678" s="205"/>
      <c r="K678" s="205"/>
      <c r="L678" s="211"/>
      <c r="M678" s="212"/>
      <c r="N678" s="213"/>
      <c r="O678" s="213"/>
      <c r="P678" s="213"/>
      <c r="Q678" s="213"/>
      <c r="R678" s="213"/>
      <c r="S678" s="213"/>
      <c r="T678" s="214"/>
      <c r="AT678" s="215" t="s">
        <v>189</v>
      </c>
      <c r="AU678" s="215" t="s">
        <v>81</v>
      </c>
      <c r="AV678" s="11" t="s">
        <v>81</v>
      </c>
      <c r="AW678" s="11" t="s">
        <v>36</v>
      </c>
      <c r="AX678" s="11" t="s">
        <v>79</v>
      </c>
      <c r="AY678" s="215" t="s">
        <v>180</v>
      </c>
    </row>
    <row r="679" spans="2:65" s="1" customFormat="1" ht="25.5" customHeight="1">
      <c r="B679" s="41"/>
      <c r="C679" s="192" t="s">
        <v>1218</v>
      </c>
      <c r="D679" s="192" t="s">
        <v>182</v>
      </c>
      <c r="E679" s="193" t="s">
        <v>1219</v>
      </c>
      <c r="F679" s="194" t="s">
        <v>1220</v>
      </c>
      <c r="G679" s="195" t="s">
        <v>215</v>
      </c>
      <c r="H679" s="196">
        <v>67</v>
      </c>
      <c r="I679" s="197"/>
      <c r="J679" s="198">
        <f>ROUND(I679*H679,2)</f>
        <v>0</v>
      </c>
      <c r="K679" s="194" t="s">
        <v>23</v>
      </c>
      <c r="L679" s="61"/>
      <c r="M679" s="199" t="s">
        <v>23</v>
      </c>
      <c r="N679" s="200" t="s">
        <v>43</v>
      </c>
      <c r="O679" s="42"/>
      <c r="P679" s="201">
        <f>O679*H679</f>
        <v>0</v>
      </c>
      <c r="Q679" s="201">
        <v>0</v>
      </c>
      <c r="R679" s="201">
        <f>Q679*H679</f>
        <v>0</v>
      </c>
      <c r="S679" s="201">
        <v>0</v>
      </c>
      <c r="T679" s="202">
        <f>S679*H679</f>
        <v>0</v>
      </c>
      <c r="AR679" s="24" t="s">
        <v>262</v>
      </c>
      <c r="AT679" s="24" t="s">
        <v>182</v>
      </c>
      <c r="AU679" s="24" t="s">
        <v>81</v>
      </c>
      <c r="AY679" s="24" t="s">
        <v>180</v>
      </c>
      <c r="BE679" s="203">
        <f>IF(N679="základní",J679,0)</f>
        <v>0</v>
      </c>
      <c r="BF679" s="203">
        <f>IF(N679="snížená",J679,0)</f>
        <v>0</v>
      </c>
      <c r="BG679" s="203">
        <f>IF(N679="zákl. přenesená",J679,0)</f>
        <v>0</v>
      </c>
      <c r="BH679" s="203">
        <f>IF(N679="sníž. přenesená",J679,0)</f>
        <v>0</v>
      </c>
      <c r="BI679" s="203">
        <f>IF(N679="nulová",J679,0)</f>
        <v>0</v>
      </c>
      <c r="BJ679" s="24" t="s">
        <v>79</v>
      </c>
      <c r="BK679" s="203">
        <f>ROUND(I679*H679,2)</f>
        <v>0</v>
      </c>
      <c r="BL679" s="24" t="s">
        <v>262</v>
      </c>
      <c r="BM679" s="24" t="s">
        <v>1221</v>
      </c>
    </row>
    <row r="680" spans="2:51" s="11" customFormat="1" ht="13.5">
      <c r="B680" s="204"/>
      <c r="C680" s="205"/>
      <c r="D680" s="206" t="s">
        <v>189</v>
      </c>
      <c r="E680" s="207" t="s">
        <v>23</v>
      </c>
      <c r="F680" s="208" t="s">
        <v>1222</v>
      </c>
      <c r="G680" s="205"/>
      <c r="H680" s="209">
        <v>4.5</v>
      </c>
      <c r="I680" s="210"/>
      <c r="J680" s="205"/>
      <c r="K680" s="205"/>
      <c r="L680" s="211"/>
      <c r="M680" s="212"/>
      <c r="N680" s="213"/>
      <c r="O680" s="213"/>
      <c r="P680" s="213"/>
      <c r="Q680" s="213"/>
      <c r="R680" s="213"/>
      <c r="S680" s="213"/>
      <c r="T680" s="214"/>
      <c r="AT680" s="215" t="s">
        <v>189</v>
      </c>
      <c r="AU680" s="215" t="s">
        <v>81</v>
      </c>
      <c r="AV680" s="11" t="s">
        <v>81</v>
      </c>
      <c r="AW680" s="11" t="s">
        <v>36</v>
      </c>
      <c r="AX680" s="11" t="s">
        <v>72</v>
      </c>
      <c r="AY680" s="215" t="s">
        <v>180</v>
      </c>
    </row>
    <row r="681" spans="2:51" s="11" customFormat="1" ht="13.5">
      <c r="B681" s="204"/>
      <c r="C681" s="205"/>
      <c r="D681" s="206" t="s">
        <v>189</v>
      </c>
      <c r="E681" s="207" t="s">
        <v>23</v>
      </c>
      <c r="F681" s="208" t="s">
        <v>1223</v>
      </c>
      <c r="G681" s="205"/>
      <c r="H681" s="209">
        <v>42.5</v>
      </c>
      <c r="I681" s="210"/>
      <c r="J681" s="205"/>
      <c r="K681" s="205"/>
      <c r="L681" s="211"/>
      <c r="M681" s="212"/>
      <c r="N681" s="213"/>
      <c r="O681" s="213"/>
      <c r="P681" s="213"/>
      <c r="Q681" s="213"/>
      <c r="R681" s="213"/>
      <c r="S681" s="213"/>
      <c r="T681" s="214"/>
      <c r="AT681" s="215" t="s">
        <v>189</v>
      </c>
      <c r="AU681" s="215" t="s">
        <v>81</v>
      </c>
      <c r="AV681" s="11" t="s">
        <v>81</v>
      </c>
      <c r="AW681" s="11" t="s">
        <v>36</v>
      </c>
      <c r="AX681" s="11" t="s">
        <v>72</v>
      </c>
      <c r="AY681" s="215" t="s">
        <v>180</v>
      </c>
    </row>
    <row r="682" spans="2:51" s="11" customFormat="1" ht="13.5">
      <c r="B682" s="204"/>
      <c r="C682" s="205"/>
      <c r="D682" s="206" t="s">
        <v>189</v>
      </c>
      <c r="E682" s="207" t="s">
        <v>23</v>
      </c>
      <c r="F682" s="208" t="s">
        <v>1224</v>
      </c>
      <c r="G682" s="205"/>
      <c r="H682" s="209">
        <v>20</v>
      </c>
      <c r="I682" s="210"/>
      <c r="J682" s="205"/>
      <c r="K682" s="205"/>
      <c r="L682" s="211"/>
      <c r="M682" s="212"/>
      <c r="N682" s="213"/>
      <c r="O682" s="213"/>
      <c r="P682" s="213"/>
      <c r="Q682" s="213"/>
      <c r="R682" s="213"/>
      <c r="S682" s="213"/>
      <c r="T682" s="214"/>
      <c r="AT682" s="215" t="s">
        <v>189</v>
      </c>
      <c r="AU682" s="215" t="s">
        <v>81</v>
      </c>
      <c r="AV682" s="11" t="s">
        <v>81</v>
      </c>
      <c r="AW682" s="11" t="s">
        <v>36</v>
      </c>
      <c r="AX682" s="11" t="s">
        <v>72</v>
      </c>
      <c r="AY682" s="215" t="s">
        <v>180</v>
      </c>
    </row>
    <row r="683" spans="2:51" s="12" customFormat="1" ht="13.5">
      <c r="B683" s="216"/>
      <c r="C683" s="217"/>
      <c r="D683" s="206" t="s">
        <v>189</v>
      </c>
      <c r="E683" s="218" t="s">
        <v>23</v>
      </c>
      <c r="F683" s="219" t="s">
        <v>199</v>
      </c>
      <c r="G683" s="217"/>
      <c r="H683" s="220">
        <v>67</v>
      </c>
      <c r="I683" s="221"/>
      <c r="J683" s="217"/>
      <c r="K683" s="217"/>
      <c r="L683" s="222"/>
      <c r="M683" s="223"/>
      <c r="N683" s="224"/>
      <c r="O683" s="224"/>
      <c r="P683" s="224"/>
      <c r="Q683" s="224"/>
      <c r="R683" s="224"/>
      <c r="S683" s="224"/>
      <c r="T683" s="225"/>
      <c r="AT683" s="226" t="s">
        <v>189</v>
      </c>
      <c r="AU683" s="226" t="s">
        <v>81</v>
      </c>
      <c r="AV683" s="12" t="s">
        <v>187</v>
      </c>
      <c r="AW683" s="12" t="s">
        <v>36</v>
      </c>
      <c r="AX683" s="12" t="s">
        <v>79</v>
      </c>
      <c r="AY683" s="226" t="s">
        <v>180</v>
      </c>
    </row>
    <row r="684" spans="2:65" s="1" customFormat="1" ht="16.5" customHeight="1">
      <c r="B684" s="41"/>
      <c r="C684" s="192" t="s">
        <v>1225</v>
      </c>
      <c r="D684" s="192" t="s">
        <v>182</v>
      </c>
      <c r="E684" s="193" t="s">
        <v>1226</v>
      </c>
      <c r="F684" s="194" t="s">
        <v>1227</v>
      </c>
      <c r="G684" s="195" t="s">
        <v>215</v>
      </c>
      <c r="H684" s="196">
        <v>15</v>
      </c>
      <c r="I684" s="197"/>
      <c r="J684" s="198">
        <f>ROUND(I684*H684,2)</f>
        <v>0</v>
      </c>
      <c r="K684" s="194" t="s">
        <v>23</v>
      </c>
      <c r="L684" s="61"/>
      <c r="M684" s="199" t="s">
        <v>23</v>
      </c>
      <c r="N684" s="200" t="s">
        <v>43</v>
      </c>
      <c r="O684" s="42"/>
      <c r="P684" s="201">
        <f>O684*H684</f>
        <v>0</v>
      </c>
      <c r="Q684" s="201">
        <v>0</v>
      </c>
      <c r="R684" s="201">
        <f>Q684*H684</f>
        <v>0</v>
      </c>
      <c r="S684" s="201">
        <v>0</v>
      </c>
      <c r="T684" s="202">
        <f>S684*H684</f>
        <v>0</v>
      </c>
      <c r="AR684" s="24" t="s">
        <v>262</v>
      </c>
      <c r="AT684" s="24" t="s">
        <v>182</v>
      </c>
      <c r="AU684" s="24" t="s">
        <v>81</v>
      </c>
      <c r="AY684" s="24" t="s">
        <v>180</v>
      </c>
      <c r="BE684" s="203">
        <f>IF(N684="základní",J684,0)</f>
        <v>0</v>
      </c>
      <c r="BF684" s="203">
        <f>IF(N684="snížená",J684,0)</f>
        <v>0</v>
      </c>
      <c r="BG684" s="203">
        <f>IF(N684="zákl. přenesená",J684,0)</f>
        <v>0</v>
      </c>
      <c r="BH684" s="203">
        <f>IF(N684="sníž. přenesená",J684,0)</f>
        <v>0</v>
      </c>
      <c r="BI684" s="203">
        <f>IF(N684="nulová",J684,0)</f>
        <v>0</v>
      </c>
      <c r="BJ684" s="24" t="s">
        <v>79</v>
      </c>
      <c r="BK684" s="203">
        <f>ROUND(I684*H684,2)</f>
        <v>0</v>
      </c>
      <c r="BL684" s="24" t="s">
        <v>262</v>
      </c>
      <c r="BM684" s="24" t="s">
        <v>1228</v>
      </c>
    </row>
    <row r="685" spans="2:51" s="11" customFormat="1" ht="13.5">
      <c r="B685" s="204"/>
      <c r="C685" s="205"/>
      <c r="D685" s="206" t="s">
        <v>189</v>
      </c>
      <c r="E685" s="207" t="s">
        <v>23</v>
      </c>
      <c r="F685" s="208" t="s">
        <v>1229</v>
      </c>
      <c r="G685" s="205"/>
      <c r="H685" s="209">
        <v>15</v>
      </c>
      <c r="I685" s="210"/>
      <c r="J685" s="205"/>
      <c r="K685" s="205"/>
      <c r="L685" s="211"/>
      <c r="M685" s="212"/>
      <c r="N685" s="213"/>
      <c r="O685" s="213"/>
      <c r="P685" s="213"/>
      <c r="Q685" s="213"/>
      <c r="R685" s="213"/>
      <c r="S685" s="213"/>
      <c r="T685" s="214"/>
      <c r="AT685" s="215" t="s">
        <v>189</v>
      </c>
      <c r="AU685" s="215" t="s">
        <v>81</v>
      </c>
      <c r="AV685" s="11" t="s">
        <v>81</v>
      </c>
      <c r="AW685" s="11" t="s">
        <v>36</v>
      </c>
      <c r="AX685" s="11" t="s">
        <v>79</v>
      </c>
      <c r="AY685" s="215" t="s">
        <v>180</v>
      </c>
    </row>
    <row r="686" spans="2:65" s="1" customFormat="1" ht="16.5" customHeight="1">
      <c r="B686" s="41"/>
      <c r="C686" s="192" t="s">
        <v>1230</v>
      </c>
      <c r="D686" s="192" t="s">
        <v>182</v>
      </c>
      <c r="E686" s="193" t="s">
        <v>1231</v>
      </c>
      <c r="F686" s="194" t="s">
        <v>1232</v>
      </c>
      <c r="G686" s="195" t="s">
        <v>215</v>
      </c>
      <c r="H686" s="196">
        <v>14</v>
      </c>
      <c r="I686" s="197"/>
      <c r="J686" s="198">
        <f>ROUND(I686*H686,2)</f>
        <v>0</v>
      </c>
      <c r="K686" s="194" t="s">
        <v>23</v>
      </c>
      <c r="L686" s="61"/>
      <c r="M686" s="199" t="s">
        <v>23</v>
      </c>
      <c r="N686" s="200" t="s">
        <v>43</v>
      </c>
      <c r="O686" s="42"/>
      <c r="P686" s="201">
        <f>O686*H686</f>
        <v>0</v>
      </c>
      <c r="Q686" s="201">
        <v>0</v>
      </c>
      <c r="R686" s="201">
        <f>Q686*H686</f>
        <v>0</v>
      </c>
      <c r="S686" s="201">
        <v>0</v>
      </c>
      <c r="T686" s="202">
        <f>S686*H686</f>
        <v>0</v>
      </c>
      <c r="AR686" s="24" t="s">
        <v>262</v>
      </c>
      <c r="AT686" s="24" t="s">
        <v>182</v>
      </c>
      <c r="AU686" s="24" t="s">
        <v>81</v>
      </c>
      <c r="AY686" s="24" t="s">
        <v>180</v>
      </c>
      <c r="BE686" s="203">
        <f>IF(N686="základní",J686,0)</f>
        <v>0</v>
      </c>
      <c r="BF686" s="203">
        <f>IF(N686="snížená",J686,0)</f>
        <v>0</v>
      </c>
      <c r="BG686" s="203">
        <f>IF(N686="zákl. přenesená",J686,0)</f>
        <v>0</v>
      </c>
      <c r="BH686" s="203">
        <f>IF(N686="sníž. přenesená",J686,0)</f>
        <v>0</v>
      </c>
      <c r="BI686" s="203">
        <f>IF(N686="nulová",J686,0)</f>
        <v>0</v>
      </c>
      <c r="BJ686" s="24" t="s">
        <v>79</v>
      </c>
      <c r="BK686" s="203">
        <f>ROUND(I686*H686,2)</f>
        <v>0</v>
      </c>
      <c r="BL686" s="24" t="s">
        <v>262</v>
      </c>
      <c r="BM686" s="24" t="s">
        <v>1233</v>
      </c>
    </row>
    <row r="687" spans="2:51" s="11" customFormat="1" ht="13.5">
      <c r="B687" s="204"/>
      <c r="C687" s="205"/>
      <c r="D687" s="206" t="s">
        <v>189</v>
      </c>
      <c r="E687" s="207" t="s">
        <v>23</v>
      </c>
      <c r="F687" s="208" t="s">
        <v>1234</v>
      </c>
      <c r="G687" s="205"/>
      <c r="H687" s="209">
        <v>14</v>
      </c>
      <c r="I687" s="210"/>
      <c r="J687" s="205"/>
      <c r="K687" s="205"/>
      <c r="L687" s="211"/>
      <c r="M687" s="212"/>
      <c r="N687" s="213"/>
      <c r="O687" s="213"/>
      <c r="P687" s="213"/>
      <c r="Q687" s="213"/>
      <c r="R687" s="213"/>
      <c r="S687" s="213"/>
      <c r="T687" s="214"/>
      <c r="AT687" s="215" t="s">
        <v>189</v>
      </c>
      <c r="AU687" s="215" t="s">
        <v>81</v>
      </c>
      <c r="AV687" s="11" t="s">
        <v>81</v>
      </c>
      <c r="AW687" s="11" t="s">
        <v>36</v>
      </c>
      <c r="AX687" s="11" t="s">
        <v>79</v>
      </c>
      <c r="AY687" s="215" t="s">
        <v>180</v>
      </c>
    </row>
    <row r="688" spans="2:65" s="1" customFormat="1" ht="16.5" customHeight="1">
      <c r="B688" s="41"/>
      <c r="C688" s="192" t="s">
        <v>1235</v>
      </c>
      <c r="D688" s="192" t="s">
        <v>182</v>
      </c>
      <c r="E688" s="193" t="s">
        <v>1236</v>
      </c>
      <c r="F688" s="194" t="s">
        <v>1237</v>
      </c>
      <c r="G688" s="195" t="s">
        <v>671</v>
      </c>
      <c r="H688" s="196">
        <v>2</v>
      </c>
      <c r="I688" s="197"/>
      <c r="J688" s="198">
        <f>ROUND(I688*H688,2)</f>
        <v>0</v>
      </c>
      <c r="K688" s="194" t="s">
        <v>23</v>
      </c>
      <c r="L688" s="61"/>
      <c r="M688" s="199" t="s">
        <v>23</v>
      </c>
      <c r="N688" s="200" t="s">
        <v>43</v>
      </c>
      <c r="O688" s="42"/>
      <c r="P688" s="201">
        <f>O688*H688</f>
        <v>0</v>
      </c>
      <c r="Q688" s="201">
        <v>0</v>
      </c>
      <c r="R688" s="201">
        <f>Q688*H688</f>
        <v>0</v>
      </c>
      <c r="S688" s="201">
        <v>0</v>
      </c>
      <c r="T688" s="202">
        <f>S688*H688</f>
        <v>0</v>
      </c>
      <c r="AR688" s="24" t="s">
        <v>262</v>
      </c>
      <c r="AT688" s="24" t="s">
        <v>182</v>
      </c>
      <c r="AU688" s="24" t="s">
        <v>81</v>
      </c>
      <c r="AY688" s="24" t="s">
        <v>180</v>
      </c>
      <c r="BE688" s="203">
        <f>IF(N688="základní",J688,0)</f>
        <v>0</v>
      </c>
      <c r="BF688" s="203">
        <f>IF(N688="snížená",J688,0)</f>
        <v>0</v>
      </c>
      <c r="BG688" s="203">
        <f>IF(N688="zákl. přenesená",J688,0)</f>
        <v>0</v>
      </c>
      <c r="BH688" s="203">
        <f>IF(N688="sníž. přenesená",J688,0)</f>
        <v>0</v>
      </c>
      <c r="BI688" s="203">
        <f>IF(N688="nulová",J688,0)</f>
        <v>0</v>
      </c>
      <c r="BJ688" s="24" t="s">
        <v>79</v>
      </c>
      <c r="BK688" s="203">
        <f>ROUND(I688*H688,2)</f>
        <v>0</v>
      </c>
      <c r="BL688" s="24" t="s">
        <v>262</v>
      </c>
      <c r="BM688" s="24" t="s">
        <v>1238</v>
      </c>
    </row>
    <row r="689" spans="2:51" s="11" customFormat="1" ht="13.5">
      <c r="B689" s="204"/>
      <c r="C689" s="205"/>
      <c r="D689" s="206" t="s">
        <v>189</v>
      </c>
      <c r="E689" s="207" t="s">
        <v>23</v>
      </c>
      <c r="F689" s="208" t="s">
        <v>1239</v>
      </c>
      <c r="G689" s="205"/>
      <c r="H689" s="209">
        <v>2</v>
      </c>
      <c r="I689" s="210"/>
      <c r="J689" s="205"/>
      <c r="K689" s="205"/>
      <c r="L689" s="211"/>
      <c r="M689" s="212"/>
      <c r="N689" s="213"/>
      <c r="O689" s="213"/>
      <c r="P689" s="213"/>
      <c r="Q689" s="213"/>
      <c r="R689" s="213"/>
      <c r="S689" s="213"/>
      <c r="T689" s="214"/>
      <c r="AT689" s="215" t="s">
        <v>189</v>
      </c>
      <c r="AU689" s="215" t="s">
        <v>81</v>
      </c>
      <c r="AV689" s="11" t="s">
        <v>81</v>
      </c>
      <c r="AW689" s="11" t="s">
        <v>36</v>
      </c>
      <c r="AX689" s="11" t="s">
        <v>79</v>
      </c>
      <c r="AY689" s="215" t="s">
        <v>180</v>
      </c>
    </row>
    <row r="690" spans="2:65" s="1" customFormat="1" ht="16.5" customHeight="1">
      <c r="B690" s="41"/>
      <c r="C690" s="192" t="s">
        <v>1240</v>
      </c>
      <c r="D690" s="192" t="s">
        <v>182</v>
      </c>
      <c r="E690" s="193" t="s">
        <v>1241</v>
      </c>
      <c r="F690" s="194" t="s">
        <v>1242</v>
      </c>
      <c r="G690" s="195" t="s">
        <v>215</v>
      </c>
      <c r="H690" s="196">
        <v>41</v>
      </c>
      <c r="I690" s="197"/>
      <c r="J690" s="198">
        <f>ROUND(I690*H690,2)</f>
        <v>0</v>
      </c>
      <c r="K690" s="194" t="s">
        <v>23</v>
      </c>
      <c r="L690" s="61"/>
      <c r="M690" s="199" t="s">
        <v>23</v>
      </c>
      <c r="N690" s="200" t="s">
        <v>43</v>
      </c>
      <c r="O690" s="42"/>
      <c r="P690" s="201">
        <f>O690*H690</f>
        <v>0</v>
      </c>
      <c r="Q690" s="201">
        <v>0</v>
      </c>
      <c r="R690" s="201">
        <f>Q690*H690</f>
        <v>0</v>
      </c>
      <c r="S690" s="201">
        <v>0</v>
      </c>
      <c r="T690" s="202">
        <f>S690*H690</f>
        <v>0</v>
      </c>
      <c r="AR690" s="24" t="s">
        <v>262</v>
      </c>
      <c r="AT690" s="24" t="s">
        <v>182</v>
      </c>
      <c r="AU690" s="24" t="s">
        <v>81</v>
      </c>
      <c r="AY690" s="24" t="s">
        <v>180</v>
      </c>
      <c r="BE690" s="203">
        <f>IF(N690="základní",J690,0)</f>
        <v>0</v>
      </c>
      <c r="BF690" s="203">
        <f>IF(N690="snížená",J690,0)</f>
        <v>0</v>
      </c>
      <c r="BG690" s="203">
        <f>IF(N690="zákl. přenesená",J690,0)</f>
        <v>0</v>
      </c>
      <c r="BH690" s="203">
        <f>IF(N690="sníž. přenesená",J690,0)</f>
        <v>0</v>
      </c>
      <c r="BI690" s="203">
        <f>IF(N690="nulová",J690,0)</f>
        <v>0</v>
      </c>
      <c r="BJ690" s="24" t="s">
        <v>79</v>
      </c>
      <c r="BK690" s="203">
        <f>ROUND(I690*H690,2)</f>
        <v>0</v>
      </c>
      <c r="BL690" s="24" t="s">
        <v>262</v>
      </c>
      <c r="BM690" s="24" t="s">
        <v>1243</v>
      </c>
    </row>
    <row r="691" spans="2:51" s="11" customFormat="1" ht="13.5">
      <c r="B691" s="204"/>
      <c r="C691" s="205"/>
      <c r="D691" s="206" t="s">
        <v>189</v>
      </c>
      <c r="E691" s="207" t="s">
        <v>23</v>
      </c>
      <c r="F691" s="208" t="s">
        <v>1244</v>
      </c>
      <c r="G691" s="205"/>
      <c r="H691" s="209">
        <v>41</v>
      </c>
      <c r="I691" s="210"/>
      <c r="J691" s="205"/>
      <c r="K691" s="205"/>
      <c r="L691" s="211"/>
      <c r="M691" s="212"/>
      <c r="N691" s="213"/>
      <c r="O691" s="213"/>
      <c r="P691" s="213"/>
      <c r="Q691" s="213"/>
      <c r="R691" s="213"/>
      <c r="S691" s="213"/>
      <c r="T691" s="214"/>
      <c r="AT691" s="215" t="s">
        <v>189</v>
      </c>
      <c r="AU691" s="215" t="s">
        <v>81</v>
      </c>
      <c r="AV691" s="11" t="s">
        <v>81</v>
      </c>
      <c r="AW691" s="11" t="s">
        <v>36</v>
      </c>
      <c r="AX691" s="11" t="s">
        <v>79</v>
      </c>
      <c r="AY691" s="215" t="s">
        <v>180</v>
      </c>
    </row>
    <row r="692" spans="2:65" s="1" customFormat="1" ht="16.5" customHeight="1">
      <c r="B692" s="41"/>
      <c r="C692" s="192" t="s">
        <v>1245</v>
      </c>
      <c r="D692" s="192" t="s">
        <v>182</v>
      </c>
      <c r="E692" s="193" t="s">
        <v>1246</v>
      </c>
      <c r="F692" s="194" t="s">
        <v>1247</v>
      </c>
      <c r="G692" s="195" t="s">
        <v>215</v>
      </c>
      <c r="H692" s="196">
        <v>9</v>
      </c>
      <c r="I692" s="197"/>
      <c r="J692" s="198">
        <f>ROUND(I692*H692,2)</f>
        <v>0</v>
      </c>
      <c r="K692" s="194" t="s">
        <v>23</v>
      </c>
      <c r="L692" s="61"/>
      <c r="M692" s="199" t="s">
        <v>23</v>
      </c>
      <c r="N692" s="200" t="s">
        <v>43</v>
      </c>
      <c r="O692" s="42"/>
      <c r="P692" s="201">
        <f>O692*H692</f>
        <v>0</v>
      </c>
      <c r="Q692" s="201">
        <v>0</v>
      </c>
      <c r="R692" s="201">
        <f>Q692*H692</f>
        <v>0</v>
      </c>
      <c r="S692" s="201">
        <v>0</v>
      </c>
      <c r="T692" s="202">
        <f>S692*H692</f>
        <v>0</v>
      </c>
      <c r="AR692" s="24" t="s">
        <v>262</v>
      </c>
      <c r="AT692" s="24" t="s">
        <v>182</v>
      </c>
      <c r="AU692" s="24" t="s">
        <v>81</v>
      </c>
      <c r="AY692" s="24" t="s">
        <v>180</v>
      </c>
      <c r="BE692" s="203">
        <f>IF(N692="základní",J692,0)</f>
        <v>0</v>
      </c>
      <c r="BF692" s="203">
        <f>IF(N692="snížená",J692,0)</f>
        <v>0</v>
      </c>
      <c r="BG692" s="203">
        <f>IF(N692="zákl. přenesená",J692,0)</f>
        <v>0</v>
      </c>
      <c r="BH692" s="203">
        <f>IF(N692="sníž. přenesená",J692,0)</f>
        <v>0</v>
      </c>
      <c r="BI692" s="203">
        <f>IF(N692="nulová",J692,0)</f>
        <v>0</v>
      </c>
      <c r="BJ692" s="24" t="s">
        <v>79</v>
      </c>
      <c r="BK692" s="203">
        <f>ROUND(I692*H692,2)</f>
        <v>0</v>
      </c>
      <c r="BL692" s="24" t="s">
        <v>262</v>
      </c>
      <c r="BM692" s="24" t="s">
        <v>1248</v>
      </c>
    </row>
    <row r="693" spans="2:51" s="11" customFormat="1" ht="13.5">
      <c r="B693" s="204"/>
      <c r="C693" s="205"/>
      <c r="D693" s="206" t="s">
        <v>189</v>
      </c>
      <c r="E693" s="207" t="s">
        <v>23</v>
      </c>
      <c r="F693" s="208" t="s">
        <v>1249</v>
      </c>
      <c r="G693" s="205"/>
      <c r="H693" s="209">
        <v>9</v>
      </c>
      <c r="I693" s="210"/>
      <c r="J693" s="205"/>
      <c r="K693" s="205"/>
      <c r="L693" s="211"/>
      <c r="M693" s="212"/>
      <c r="N693" s="213"/>
      <c r="O693" s="213"/>
      <c r="P693" s="213"/>
      <c r="Q693" s="213"/>
      <c r="R693" s="213"/>
      <c r="S693" s="213"/>
      <c r="T693" s="214"/>
      <c r="AT693" s="215" t="s">
        <v>189</v>
      </c>
      <c r="AU693" s="215" t="s">
        <v>81</v>
      </c>
      <c r="AV693" s="11" t="s">
        <v>81</v>
      </c>
      <c r="AW693" s="11" t="s">
        <v>36</v>
      </c>
      <c r="AX693" s="11" t="s">
        <v>79</v>
      </c>
      <c r="AY693" s="215" t="s">
        <v>180</v>
      </c>
    </row>
    <row r="694" spans="2:65" s="1" customFormat="1" ht="16.5" customHeight="1">
      <c r="B694" s="41"/>
      <c r="C694" s="192" t="s">
        <v>1250</v>
      </c>
      <c r="D694" s="192" t="s">
        <v>182</v>
      </c>
      <c r="E694" s="193" t="s">
        <v>1251</v>
      </c>
      <c r="F694" s="194" t="s">
        <v>1252</v>
      </c>
      <c r="G694" s="195" t="s">
        <v>215</v>
      </c>
      <c r="H694" s="196">
        <v>68.44</v>
      </c>
      <c r="I694" s="197"/>
      <c r="J694" s="198">
        <f>ROUND(I694*H694,2)</f>
        <v>0</v>
      </c>
      <c r="K694" s="194" t="s">
        <v>23</v>
      </c>
      <c r="L694" s="61"/>
      <c r="M694" s="199" t="s">
        <v>23</v>
      </c>
      <c r="N694" s="200" t="s">
        <v>43</v>
      </c>
      <c r="O694" s="42"/>
      <c r="P694" s="201">
        <f>O694*H694</f>
        <v>0</v>
      </c>
      <c r="Q694" s="201">
        <v>0</v>
      </c>
      <c r="R694" s="201">
        <f>Q694*H694</f>
        <v>0</v>
      </c>
      <c r="S694" s="201">
        <v>0</v>
      </c>
      <c r="T694" s="202">
        <f>S694*H694</f>
        <v>0</v>
      </c>
      <c r="AR694" s="24" t="s">
        <v>262</v>
      </c>
      <c r="AT694" s="24" t="s">
        <v>182</v>
      </c>
      <c r="AU694" s="24" t="s">
        <v>81</v>
      </c>
      <c r="AY694" s="24" t="s">
        <v>180</v>
      </c>
      <c r="BE694" s="203">
        <f>IF(N694="základní",J694,0)</f>
        <v>0</v>
      </c>
      <c r="BF694" s="203">
        <f>IF(N694="snížená",J694,0)</f>
        <v>0</v>
      </c>
      <c r="BG694" s="203">
        <f>IF(N694="zákl. přenesená",J694,0)</f>
        <v>0</v>
      </c>
      <c r="BH694" s="203">
        <f>IF(N694="sníž. přenesená",J694,0)</f>
        <v>0</v>
      </c>
      <c r="BI694" s="203">
        <f>IF(N694="nulová",J694,0)</f>
        <v>0</v>
      </c>
      <c r="BJ694" s="24" t="s">
        <v>79</v>
      </c>
      <c r="BK694" s="203">
        <f>ROUND(I694*H694,2)</f>
        <v>0</v>
      </c>
      <c r="BL694" s="24" t="s">
        <v>262</v>
      </c>
      <c r="BM694" s="24" t="s">
        <v>1253</v>
      </c>
    </row>
    <row r="695" spans="2:51" s="11" customFormat="1" ht="13.5">
      <c r="B695" s="204"/>
      <c r="C695" s="205"/>
      <c r="D695" s="206" t="s">
        <v>189</v>
      </c>
      <c r="E695" s="207" t="s">
        <v>23</v>
      </c>
      <c r="F695" s="208" t="s">
        <v>1254</v>
      </c>
      <c r="G695" s="205"/>
      <c r="H695" s="209">
        <v>68.44</v>
      </c>
      <c r="I695" s="210"/>
      <c r="J695" s="205"/>
      <c r="K695" s="205"/>
      <c r="L695" s="211"/>
      <c r="M695" s="212"/>
      <c r="N695" s="213"/>
      <c r="O695" s="213"/>
      <c r="P695" s="213"/>
      <c r="Q695" s="213"/>
      <c r="R695" s="213"/>
      <c r="S695" s="213"/>
      <c r="T695" s="214"/>
      <c r="AT695" s="215" t="s">
        <v>189</v>
      </c>
      <c r="AU695" s="215" t="s">
        <v>81</v>
      </c>
      <c r="AV695" s="11" t="s">
        <v>81</v>
      </c>
      <c r="AW695" s="11" t="s">
        <v>36</v>
      </c>
      <c r="AX695" s="11" t="s">
        <v>79</v>
      </c>
      <c r="AY695" s="215" t="s">
        <v>180</v>
      </c>
    </row>
    <row r="696" spans="2:65" s="1" customFormat="1" ht="16.5" customHeight="1">
      <c r="B696" s="41"/>
      <c r="C696" s="192" t="s">
        <v>1255</v>
      </c>
      <c r="D696" s="192" t="s">
        <v>182</v>
      </c>
      <c r="E696" s="193" t="s">
        <v>1256</v>
      </c>
      <c r="F696" s="194" t="s">
        <v>1257</v>
      </c>
      <c r="G696" s="195" t="s">
        <v>904</v>
      </c>
      <c r="H696" s="196">
        <v>1</v>
      </c>
      <c r="I696" s="197"/>
      <c r="J696" s="198">
        <f>ROUND(I696*H696,2)</f>
        <v>0</v>
      </c>
      <c r="K696" s="194" t="s">
        <v>23</v>
      </c>
      <c r="L696" s="61"/>
      <c r="M696" s="199" t="s">
        <v>23</v>
      </c>
      <c r="N696" s="200" t="s">
        <v>43</v>
      </c>
      <c r="O696" s="42"/>
      <c r="P696" s="201">
        <f>O696*H696</f>
        <v>0</v>
      </c>
      <c r="Q696" s="201">
        <v>0</v>
      </c>
      <c r="R696" s="201">
        <f>Q696*H696</f>
        <v>0</v>
      </c>
      <c r="S696" s="201">
        <v>0</v>
      </c>
      <c r="T696" s="202">
        <f>S696*H696</f>
        <v>0</v>
      </c>
      <c r="AR696" s="24" t="s">
        <v>262</v>
      </c>
      <c r="AT696" s="24" t="s">
        <v>182</v>
      </c>
      <c r="AU696" s="24" t="s">
        <v>81</v>
      </c>
      <c r="AY696" s="24" t="s">
        <v>180</v>
      </c>
      <c r="BE696" s="203">
        <f>IF(N696="základní",J696,0)</f>
        <v>0</v>
      </c>
      <c r="BF696" s="203">
        <f>IF(N696="snížená",J696,0)</f>
        <v>0</v>
      </c>
      <c r="BG696" s="203">
        <f>IF(N696="zákl. přenesená",J696,0)</f>
        <v>0</v>
      </c>
      <c r="BH696" s="203">
        <f>IF(N696="sníž. přenesená",J696,0)</f>
        <v>0</v>
      </c>
      <c r="BI696" s="203">
        <f>IF(N696="nulová",J696,0)</f>
        <v>0</v>
      </c>
      <c r="BJ696" s="24" t="s">
        <v>79</v>
      </c>
      <c r="BK696" s="203">
        <f>ROUND(I696*H696,2)</f>
        <v>0</v>
      </c>
      <c r="BL696" s="24" t="s">
        <v>262</v>
      </c>
      <c r="BM696" s="24" t="s">
        <v>1258</v>
      </c>
    </row>
    <row r="697" spans="2:63" s="10" customFormat="1" ht="29.85" customHeight="1">
      <c r="B697" s="176"/>
      <c r="C697" s="177"/>
      <c r="D697" s="178" t="s">
        <v>71</v>
      </c>
      <c r="E697" s="190" t="s">
        <v>1259</v>
      </c>
      <c r="F697" s="190" t="s">
        <v>1260</v>
      </c>
      <c r="G697" s="177"/>
      <c r="H697" s="177"/>
      <c r="I697" s="180"/>
      <c r="J697" s="191">
        <f>BK697</f>
        <v>0</v>
      </c>
      <c r="K697" s="177"/>
      <c r="L697" s="182"/>
      <c r="M697" s="183"/>
      <c r="N697" s="184"/>
      <c r="O697" s="184"/>
      <c r="P697" s="185">
        <f>SUM(P698:P776)</f>
        <v>0</v>
      </c>
      <c r="Q697" s="184"/>
      <c r="R697" s="185">
        <f>SUM(R698:R776)</f>
        <v>0.337209</v>
      </c>
      <c r="S697" s="184"/>
      <c r="T697" s="186">
        <f>SUM(T698:T776)</f>
        <v>0.36</v>
      </c>
      <c r="AR697" s="187" t="s">
        <v>81</v>
      </c>
      <c r="AT697" s="188" t="s">
        <v>71</v>
      </c>
      <c r="AU697" s="188" t="s">
        <v>79</v>
      </c>
      <c r="AY697" s="187" t="s">
        <v>180</v>
      </c>
      <c r="BK697" s="189">
        <f>SUM(BK698:BK776)</f>
        <v>0</v>
      </c>
    </row>
    <row r="698" spans="2:65" s="1" customFormat="1" ht="16.5" customHeight="1">
      <c r="B698" s="41"/>
      <c r="C698" s="192" t="s">
        <v>1261</v>
      </c>
      <c r="D698" s="192" t="s">
        <v>182</v>
      </c>
      <c r="E698" s="193" t="s">
        <v>1262</v>
      </c>
      <c r="F698" s="194" t="s">
        <v>1263</v>
      </c>
      <c r="G698" s="195" t="s">
        <v>671</v>
      </c>
      <c r="H698" s="196">
        <v>15</v>
      </c>
      <c r="I698" s="197"/>
      <c r="J698" s="198">
        <f>ROUND(I698*H698,2)</f>
        <v>0</v>
      </c>
      <c r="K698" s="194" t="s">
        <v>186</v>
      </c>
      <c r="L698" s="61"/>
      <c r="M698" s="199" t="s">
        <v>23</v>
      </c>
      <c r="N698" s="200" t="s">
        <v>43</v>
      </c>
      <c r="O698" s="42"/>
      <c r="P698" s="201">
        <f>O698*H698</f>
        <v>0</v>
      </c>
      <c r="Q698" s="201">
        <v>0</v>
      </c>
      <c r="R698" s="201">
        <f>Q698*H698</f>
        <v>0</v>
      </c>
      <c r="S698" s="201">
        <v>0.024</v>
      </c>
      <c r="T698" s="202">
        <f>S698*H698</f>
        <v>0.36</v>
      </c>
      <c r="AR698" s="24" t="s">
        <v>262</v>
      </c>
      <c r="AT698" s="24" t="s">
        <v>182</v>
      </c>
      <c r="AU698" s="24" t="s">
        <v>81</v>
      </c>
      <c r="AY698" s="24" t="s">
        <v>180</v>
      </c>
      <c r="BE698" s="203">
        <f>IF(N698="základní",J698,0)</f>
        <v>0</v>
      </c>
      <c r="BF698" s="203">
        <f>IF(N698="snížená",J698,0)</f>
        <v>0</v>
      </c>
      <c r="BG698" s="203">
        <f>IF(N698="zákl. přenesená",J698,0)</f>
        <v>0</v>
      </c>
      <c r="BH698" s="203">
        <f>IF(N698="sníž. přenesená",J698,0)</f>
        <v>0</v>
      </c>
      <c r="BI698" s="203">
        <f>IF(N698="nulová",J698,0)</f>
        <v>0</v>
      </c>
      <c r="BJ698" s="24" t="s">
        <v>79</v>
      </c>
      <c r="BK698" s="203">
        <f>ROUND(I698*H698,2)</f>
        <v>0</v>
      </c>
      <c r="BL698" s="24" t="s">
        <v>262</v>
      </c>
      <c r="BM698" s="24" t="s">
        <v>1264</v>
      </c>
    </row>
    <row r="699" spans="2:51" s="11" customFormat="1" ht="13.5">
      <c r="B699" s="204"/>
      <c r="C699" s="205"/>
      <c r="D699" s="206" t="s">
        <v>189</v>
      </c>
      <c r="E699" s="207" t="s">
        <v>23</v>
      </c>
      <c r="F699" s="208" t="s">
        <v>1265</v>
      </c>
      <c r="G699" s="205"/>
      <c r="H699" s="209">
        <v>15</v>
      </c>
      <c r="I699" s="210"/>
      <c r="J699" s="205"/>
      <c r="K699" s="205"/>
      <c r="L699" s="211"/>
      <c r="M699" s="212"/>
      <c r="N699" s="213"/>
      <c r="O699" s="213"/>
      <c r="P699" s="213"/>
      <c r="Q699" s="213"/>
      <c r="R699" s="213"/>
      <c r="S699" s="213"/>
      <c r="T699" s="214"/>
      <c r="AT699" s="215" t="s">
        <v>189</v>
      </c>
      <c r="AU699" s="215" t="s">
        <v>81</v>
      </c>
      <c r="AV699" s="11" t="s">
        <v>81</v>
      </c>
      <c r="AW699" s="11" t="s">
        <v>36</v>
      </c>
      <c r="AX699" s="11" t="s">
        <v>79</v>
      </c>
      <c r="AY699" s="215" t="s">
        <v>180</v>
      </c>
    </row>
    <row r="700" spans="2:65" s="1" customFormat="1" ht="25.5" customHeight="1">
      <c r="B700" s="41"/>
      <c r="C700" s="192" t="s">
        <v>1266</v>
      </c>
      <c r="D700" s="192" t="s">
        <v>182</v>
      </c>
      <c r="E700" s="193" t="s">
        <v>1267</v>
      </c>
      <c r="F700" s="194" t="s">
        <v>1268</v>
      </c>
      <c r="G700" s="195" t="s">
        <v>671</v>
      </c>
      <c r="H700" s="196">
        <v>33</v>
      </c>
      <c r="I700" s="197"/>
      <c r="J700" s="198">
        <f>ROUND(I700*H700,2)</f>
        <v>0</v>
      </c>
      <c r="K700" s="194" t="s">
        <v>186</v>
      </c>
      <c r="L700" s="61"/>
      <c r="M700" s="199" t="s">
        <v>23</v>
      </c>
      <c r="N700" s="200" t="s">
        <v>43</v>
      </c>
      <c r="O700" s="42"/>
      <c r="P700" s="201">
        <f>O700*H700</f>
        <v>0</v>
      </c>
      <c r="Q700" s="201">
        <v>0</v>
      </c>
      <c r="R700" s="201">
        <f>Q700*H700</f>
        <v>0</v>
      </c>
      <c r="S700" s="201">
        <v>0</v>
      </c>
      <c r="T700" s="202">
        <f>S700*H700</f>
        <v>0</v>
      </c>
      <c r="AR700" s="24" t="s">
        <v>262</v>
      </c>
      <c r="AT700" s="24" t="s">
        <v>182</v>
      </c>
      <c r="AU700" s="24" t="s">
        <v>81</v>
      </c>
      <c r="AY700" s="24" t="s">
        <v>180</v>
      </c>
      <c r="BE700" s="203">
        <f>IF(N700="základní",J700,0)</f>
        <v>0</v>
      </c>
      <c r="BF700" s="203">
        <f>IF(N700="snížená",J700,0)</f>
        <v>0</v>
      </c>
      <c r="BG700" s="203">
        <f>IF(N700="zákl. přenesená",J700,0)</f>
        <v>0</v>
      </c>
      <c r="BH700" s="203">
        <f>IF(N700="sníž. přenesená",J700,0)</f>
        <v>0</v>
      </c>
      <c r="BI700" s="203">
        <f>IF(N700="nulová",J700,0)</f>
        <v>0</v>
      </c>
      <c r="BJ700" s="24" t="s">
        <v>79</v>
      </c>
      <c r="BK700" s="203">
        <f>ROUND(I700*H700,2)</f>
        <v>0</v>
      </c>
      <c r="BL700" s="24" t="s">
        <v>262</v>
      </c>
      <c r="BM700" s="24" t="s">
        <v>1269</v>
      </c>
    </row>
    <row r="701" spans="2:51" s="11" customFormat="1" ht="13.5">
      <c r="B701" s="204"/>
      <c r="C701" s="205"/>
      <c r="D701" s="206" t="s">
        <v>189</v>
      </c>
      <c r="E701" s="207" t="s">
        <v>23</v>
      </c>
      <c r="F701" s="208" t="s">
        <v>1270</v>
      </c>
      <c r="G701" s="205"/>
      <c r="H701" s="209">
        <v>33</v>
      </c>
      <c r="I701" s="210"/>
      <c r="J701" s="205"/>
      <c r="K701" s="205"/>
      <c r="L701" s="211"/>
      <c r="M701" s="212"/>
      <c r="N701" s="213"/>
      <c r="O701" s="213"/>
      <c r="P701" s="213"/>
      <c r="Q701" s="213"/>
      <c r="R701" s="213"/>
      <c r="S701" s="213"/>
      <c r="T701" s="214"/>
      <c r="AT701" s="215" t="s">
        <v>189</v>
      </c>
      <c r="AU701" s="215" t="s">
        <v>81</v>
      </c>
      <c r="AV701" s="11" t="s">
        <v>81</v>
      </c>
      <c r="AW701" s="11" t="s">
        <v>36</v>
      </c>
      <c r="AX701" s="11" t="s">
        <v>79</v>
      </c>
      <c r="AY701" s="215" t="s">
        <v>180</v>
      </c>
    </row>
    <row r="702" spans="2:65" s="1" customFormat="1" ht="25.5" customHeight="1">
      <c r="B702" s="41"/>
      <c r="C702" s="248" t="s">
        <v>1271</v>
      </c>
      <c r="D702" s="248" t="s">
        <v>505</v>
      </c>
      <c r="E702" s="249" t="s">
        <v>1272</v>
      </c>
      <c r="F702" s="250" t="s">
        <v>1273</v>
      </c>
      <c r="G702" s="251" t="s">
        <v>215</v>
      </c>
      <c r="H702" s="252">
        <v>4.095</v>
      </c>
      <c r="I702" s="253"/>
      <c r="J702" s="254">
        <f>ROUND(I702*H702,2)</f>
        <v>0</v>
      </c>
      <c r="K702" s="250" t="s">
        <v>186</v>
      </c>
      <c r="L702" s="255"/>
      <c r="M702" s="256" t="s">
        <v>23</v>
      </c>
      <c r="N702" s="257" t="s">
        <v>43</v>
      </c>
      <c r="O702" s="42"/>
      <c r="P702" s="201">
        <f>O702*H702</f>
        <v>0</v>
      </c>
      <c r="Q702" s="201">
        <v>0.004</v>
      </c>
      <c r="R702" s="201">
        <f>Q702*H702</f>
        <v>0.01638</v>
      </c>
      <c r="S702" s="201">
        <v>0</v>
      </c>
      <c r="T702" s="202">
        <f>S702*H702</f>
        <v>0</v>
      </c>
      <c r="AR702" s="24" t="s">
        <v>351</v>
      </c>
      <c r="AT702" s="24" t="s">
        <v>505</v>
      </c>
      <c r="AU702" s="24" t="s">
        <v>81</v>
      </c>
      <c r="AY702" s="24" t="s">
        <v>180</v>
      </c>
      <c r="BE702" s="203">
        <f>IF(N702="základní",J702,0)</f>
        <v>0</v>
      </c>
      <c r="BF702" s="203">
        <f>IF(N702="snížená",J702,0)</f>
        <v>0</v>
      </c>
      <c r="BG702" s="203">
        <f>IF(N702="zákl. přenesená",J702,0)</f>
        <v>0</v>
      </c>
      <c r="BH702" s="203">
        <f>IF(N702="sníž. přenesená",J702,0)</f>
        <v>0</v>
      </c>
      <c r="BI702" s="203">
        <f>IF(N702="nulová",J702,0)</f>
        <v>0</v>
      </c>
      <c r="BJ702" s="24" t="s">
        <v>79</v>
      </c>
      <c r="BK702" s="203">
        <f>ROUND(I702*H702,2)</f>
        <v>0</v>
      </c>
      <c r="BL702" s="24" t="s">
        <v>262</v>
      </c>
      <c r="BM702" s="24" t="s">
        <v>1274</v>
      </c>
    </row>
    <row r="703" spans="2:51" s="11" customFormat="1" ht="13.5">
      <c r="B703" s="204"/>
      <c r="C703" s="205"/>
      <c r="D703" s="206" t="s">
        <v>189</v>
      </c>
      <c r="E703" s="207" t="s">
        <v>23</v>
      </c>
      <c r="F703" s="208" t="s">
        <v>1275</v>
      </c>
      <c r="G703" s="205"/>
      <c r="H703" s="209">
        <v>4.095</v>
      </c>
      <c r="I703" s="210"/>
      <c r="J703" s="205"/>
      <c r="K703" s="205"/>
      <c r="L703" s="211"/>
      <c r="M703" s="212"/>
      <c r="N703" s="213"/>
      <c r="O703" s="213"/>
      <c r="P703" s="213"/>
      <c r="Q703" s="213"/>
      <c r="R703" s="213"/>
      <c r="S703" s="213"/>
      <c r="T703" s="214"/>
      <c r="AT703" s="215" t="s">
        <v>189</v>
      </c>
      <c r="AU703" s="215" t="s">
        <v>81</v>
      </c>
      <c r="AV703" s="11" t="s">
        <v>81</v>
      </c>
      <c r="AW703" s="11" t="s">
        <v>36</v>
      </c>
      <c r="AX703" s="11" t="s">
        <v>79</v>
      </c>
      <c r="AY703" s="215" t="s">
        <v>180</v>
      </c>
    </row>
    <row r="704" spans="2:65" s="1" customFormat="1" ht="25.5" customHeight="1">
      <c r="B704" s="41"/>
      <c r="C704" s="248" t="s">
        <v>1276</v>
      </c>
      <c r="D704" s="248" t="s">
        <v>505</v>
      </c>
      <c r="E704" s="249" t="s">
        <v>1277</v>
      </c>
      <c r="F704" s="250" t="s">
        <v>1278</v>
      </c>
      <c r="G704" s="251" t="s">
        <v>215</v>
      </c>
      <c r="H704" s="252">
        <v>1.523</v>
      </c>
      <c r="I704" s="253"/>
      <c r="J704" s="254">
        <f>ROUND(I704*H704,2)</f>
        <v>0</v>
      </c>
      <c r="K704" s="250" t="s">
        <v>186</v>
      </c>
      <c r="L704" s="255"/>
      <c r="M704" s="256" t="s">
        <v>23</v>
      </c>
      <c r="N704" s="257" t="s">
        <v>43</v>
      </c>
      <c r="O704" s="42"/>
      <c r="P704" s="201">
        <f>O704*H704</f>
        <v>0</v>
      </c>
      <c r="Q704" s="201">
        <v>0.003</v>
      </c>
      <c r="R704" s="201">
        <f>Q704*H704</f>
        <v>0.004569</v>
      </c>
      <c r="S704" s="201">
        <v>0</v>
      </c>
      <c r="T704" s="202">
        <f>S704*H704</f>
        <v>0</v>
      </c>
      <c r="AR704" s="24" t="s">
        <v>351</v>
      </c>
      <c r="AT704" s="24" t="s">
        <v>505</v>
      </c>
      <c r="AU704" s="24" t="s">
        <v>81</v>
      </c>
      <c r="AY704" s="24" t="s">
        <v>180</v>
      </c>
      <c r="BE704" s="203">
        <f>IF(N704="základní",J704,0)</f>
        <v>0</v>
      </c>
      <c r="BF704" s="203">
        <f>IF(N704="snížená",J704,0)</f>
        <v>0</v>
      </c>
      <c r="BG704" s="203">
        <f>IF(N704="zákl. přenesená",J704,0)</f>
        <v>0</v>
      </c>
      <c r="BH704" s="203">
        <f>IF(N704="sníž. přenesená",J704,0)</f>
        <v>0</v>
      </c>
      <c r="BI704" s="203">
        <f>IF(N704="nulová",J704,0)</f>
        <v>0</v>
      </c>
      <c r="BJ704" s="24" t="s">
        <v>79</v>
      </c>
      <c r="BK704" s="203">
        <f>ROUND(I704*H704,2)</f>
        <v>0</v>
      </c>
      <c r="BL704" s="24" t="s">
        <v>262</v>
      </c>
      <c r="BM704" s="24" t="s">
        <v>1279</v>
      </c>
    </row>
    <row r="705" spans="2:51" s="11" customFormat="1" ht="13.5">
      <c r="B705" s="204"/>
      <c r="C705" s="205"/>
      <c r="D705" s="206" t="s">
        <v>189</v>
      </c>
      <c r="E705" s="207" t="s">
        <v>23</v>
      </c>
      <c r="F705" s="208" t="s">
        <v>1280</v>
      </c>
      <c r="G705" s="205"/>
      <c r="H705" s="209">
        <v>1.523</v>
      </c>
      <c r="I705" s="210"/>
      <c r="J705" s="205"/>
      <c r="K705" s="205"/>
      <c r="L705" s="211"/>
      <c r="M705" s="212"/>
      <c r="N705" s="213"/>
      <c r="O705" s="213"/>
      <c r="P705" s="213"/>
      <c r="Q705" s="213"/>
      <c r="R705" s="213"/>
      <c r="S705" s="213"/>
      <c r="T705" s="214"/>
      <c r="AT705" s="215" t="s">
        <v>189</v>
      </c>
      <c r="AU705" s="215" t="s">
        <v>81</v>
      </c>
      <c r="AV705" s="11" t="s">
        <v>81</v>
      </c>
      <c r="AW705" s="11" t="s">
        <v>36</v>
      </c>
      <c r="AX705" s="11" t="s">
        <v>79</v>
      </c>
      <c r="AY705" s="215" t="s">
        <v>180</v>
      </c>
    </row>
    <row r="706" spans="2:65" s="1" customFormat="1" ht="25.5" customHeight="1">
      <c r="B706" s="41"/>
      <c r="C706" s="248" t="s">
        <v>1281</v>
      </c>
      <c r="D706" s="248" t="s">
        <v>505</v>
      </c>
      <c r="E706" s="249" t="s">
        <v>1282</v>
      </c>
      <c r="F706" s="250" t="s">
        <v>1283</v>
      </c>
      <c r="G706" s="251" t="s">
        <v>215</v>
      </c>
      <c r="H706" s="252">
        <v>52.71</v>
      </c>
      <c r="I706" s="253"/>
      <c r="J706" s="254">
        <f>ROUND(I706*H706,2)</f>
        <v>0</v>
      </c>
      <c r="K706" s="250" t="s">
        <v>186</v>
      </c>
      <c r="L706" s="255"/>
      <c r="M706" s="256" t="s">
        <v>23</v>
      </c>
      <c r="N706" s="257" t="s">
        <v>43</v>
      </c>
      <c r="O706" s="42"/>
      <c r="P706" s="201">
        <f>O706*H706</f>
        <v>0</v>
      </c>
      <c r="Q706" s="201">
        <v>0.006</v>
      </c>
      <c r="R706" s="201">
        <f>Q706*H706</f>
        <v>0.31626</v>
      </c>
      <c r="S706" s="201">
        <v>0</v>
      </c>
      <c r="T706" s="202">
        <f>S706*H706</f>
        <v>0</v>
      </c>
      <c r="AR706" s="24" t="s">
        <v>351</v>
      </c>
      <c r="AT706" s="24" t="s">
        <v>505</v>
      </c>
      <c r="AU706" s="24" t="s">
        <v>81</v>
      </c>
      <c r="AY706" s="24" t="s">
        <v>180</v>
      </c>
      <c r="BE706" s="203">
        <f>IF(N706="základní",J706,0)</f>
        <v>0</v>
      </c>
      <c r="BF706" s="203">
        <f>IF(N706="snížená",J706,0)</f>
        <v>0</v>
      </c>
      <c r="BG706" s="203">
        <f>IF(N706="zákl. přenesená",J706,0)</f>
        <v>0</v>
      </c>
      <c r="BH706" s="203">
        <f>IF(N706="sníž. přenesená",J706,0)</f>
        <v>0</v>
      </c>
      <c r="BI706" s="203">
        <f>IF(N706="nulová",J706,0)</f>
        <v>0</v>
      </c>
      <c r="BJ706" s="24" t="s">
        <v>79</v>
      </c>
      <c r="BK706" s="203">
        <f>ROUND(I706*H706,2)</f>
        <v>0</v>
      </c>
      <c r="BL706" s="24" t="s">
        <v>262</v>
      </c>
      <c r="BM706" s="24" t="s">
        <v>1284</v>
      </c>
    </row>
    <row r="707" spans="2:51" s="11" customFormat="1" ht="13.5">
      <c r="B707" s="204"/>
      <c r="C707" s="205"/>
      <c r="D707" s="206" t="s">
        <v>189</v>
      </c>
      <c r="E707" s="207" t="s">
        <v>23</v>
      </c>
      <c r="F707" s="208" t="s">
        <v>1285</v>
      </c>
      <c r="G707" s="205"/>
      <c r="H707" s="209">
        <v>52.71</v>
      </c>
      <c r="I707" s="210"/>
      <c r="J707" s="205"/>
      <c r="K707" s="205"/>
      <c r="L707" s="211"/>
      <c r="M707" s="212"/>
      <c r="N707" s="213"/>
      <c r="O707" s="213"/>
      <c r="P707" s="213"/>
      <c r="Q707" s="213"/>
      <c r="R707" s="213"/>
      <c r="S707" s="213"/>
      <c r="T707" s="214"/>
      <c r="AT707" s="215" t="s">
        <v>189</v>
      </c>
      <c r="AU707" s="215" t="s">
        <v>81</v>
      </c>
      <c r="AV707" s="11" t="s">
        <v>81</v>
      </c>
      <c r="AW707" s="11" t="s">
        <v>36</v>
      </c>
      <c r="AX707" s="11" t="s">
        <v>79</v>
      </c>
      <c r="AY707" s="215" t="s">
        <v>180</v>
      </c>
    </row>
    <row r="708" spans="2:65" s="1" customFormat="1" ht="25.5" customHeight="1">
      <c r="B708" s="41"/>
      <c r="C708" s="192" t="s">
        <v>1286</v>
      </c>
      <c r="D708" s="192" t="s">
        <v>182</v>
      </c>
      <c r="E708" s="193" t="s">
        <v>1287</v>
      </c>
      <c r="F708" s="194" t="s">
        <v>1288</v>
      </c>
      <c r="G708" s="195" t="s">
        <v>671</v>
      </c>
      <c r="H708" s="196">
        <v>3</v>
      </c>
      <c r="I708" s="197"/>
      <c r="J708" s="198">
        <f>ROUND(I708*H708,2)</f>
        <v>0</v>
      </c>
      <c r="K708" s="194" t="s">
        <v>23</v>
      </c>
      <c r="L708" s="61"/>
      <c r="M708" s="199" t="s">
        <v>23</v>
      </c>
      <c r="N708" s="200" t="s">
        <v>43</v>
      </c>
      <c r="O708" s="42"/>
      <c r="P708" s="201">
        <f>O708*H708</f>
        <v>0</v>
      </c>
      <c r="Q708" s="201">
        <v>0</v>
      </c>
      <c r="R708" s="201">
        <f>Q708*H708</f>
        <v>0</v>
      </c>
      <c r="S708" s="201">
        <v>0</v>
      </c>
      <c r="T708" s="202">
        <f>S708*H708</f>
        <v>0</v>
      </c>
      <c r="AR708" s="24" t="s">
        <v>262</v>
      </c>
      <c r="AT708" s="24" t="s">
        <v>182</v>
      </c>
      <c r="AU708" s="24" t="s">
        <v>81</v>
      </c>
      <c r="AY708" s="24" t="s">
        <v>180</v>
      </c>
      <c r="BE708" s="203">
        <f>IF(N708="základní",J708,0)</f>
        <v>0</v>
      </c>
      <c r="BF708" s="203">
        <f>IF(N708="snížená",J708,0)</f>
        <v>0</v>
      </c>
      <c r="BG708" s="203">
        <f>IF(N708="zákl. přenesená",J708,0)</f>
        <v>0</v>
      </c>
      <c r="BH708" s="203">
        <f>IF(N708="sníž. přenesená",J708,0)</f>
        <v>0</v>
      </c>
      <c r="BI708" s="203">
        <f>IF(N708="nulová",J708,0)</f>
        <v>0</v>
      </c>
      <c r="BJ708" s="24" t="s">
        <v>79</v>
      </c>
      <c r="BK708" s="203">
        <f>ROUND(I708*H708,2)</f>
        <v>0</v>
      </c>
      <c r="BL708" s="24" t="s">
        <v>262</v>
      </c>
      <c r="BM708" s="24" t="s">
        <v>1289</v>
      </c>
    </row>
    <row r="709" spans="2:47" s="1" customFormat="1" ht="27">
      <c r="B709" s="41"/>
      <c r="C709" s="63"/>
      <c r="D709" s="206" t="s">
        <v>509</v>
      </c>
      <c r="E709" s="63"/>
      <c r="F709" s="258" t="s">
        <v>1290</v>
      </c>
      <c r="G709" s="63"/>
      <c r="H709" s="63"/>
      <c r="I709" s="163"/>
      <c r="J709" s="63"/>
      <c r="K709" s="63"/>
      <c r="L709" s="61"/>
      <c r="M709" s="259"/>
      <c r="N709" s="42"/>
      <c r="O709" s="42"/>
      <c r="P709" s="42"/>
      <c r="Q709" s="42"/>
      <c r="R709" s="42"/>
      <c r="S709" s="42"/>
      <c r="T709" s="78"/>
      <c r="AT709" s="24" t="s">
        <v>509</v>
      </c>
      <c r="AU709" s="24" t="s">
        <v>81</v>
      </c>
    </row>
    <row r="710" spans="2:51" s="11" customFormat="1" ht="13.5">
      <c r="B710" s="204"/>
      <c r="C710" s="205"/>
      <c r="D710" s="206" t="s">
        <v>189</v>
      </c>
      <c r="E710" s="207" t="s">
        <v>23</v>
      </c>
      <c r="F710" s="208" t="s">
        <v>1291</v>
      </c>
      <c r="G710" s="205"/>
      <c r="H710" s="209">
        <v>3</v>
      </c>
      <c r="I710" s="210"/>
      <c r="J710" s="205"/>
      <c r="K710" s="205"/>
      <c r="L710" s="211"/>
      <c r="M710" s="212"/>
      <c r="N710" s="213"/>
      <c r="O710" s="213"/>
      <c r="P710" s="213"/>
      <c r="Q710" s="213"/>
      <c r="R710" s="213"/>
      <c r="S710" s="213"/>
      <c r="T710" s="214"/>
      <c r="AT710" s="215" t="s">
        <v>189</v>
      </c>
      <c r="AU710" s="215" t="s">
        <v>81</v>
      </c>
      <c r="AV710" s="11" t="s">
        <v>81</v>
      </c>
      <c r="AW710" s="11" t="s">
        <v>36</v>
      </c>
      <c r="AX710" s="11" t="s">
        <v>79</v>
      </c>
      <c r="AY710" s="215" t="s">
        <v>180</v>
      </c>
    </row>
    <row r="711" spans="2:65" s="1" customFormat="1" ht="25.5" customHeight="1">
      <c r="B711" s="41"/>
      <c r="C711" s="192" t="s">
        <v>1292</v>
      </c>
      <c r="D711" s="192" t="s">
        <v>182</v>
      </c>
      <c r="E711" s="193" t="s">
        <v>1293</v>
      </c>
      <c r="F711" s="194" t="s">
        <v>1294</v>
      </c>
      <c r="G711" s="195" t="s">
        <v>671</v>
      </c>
      <c r="H711" s="196">
        <v>4</v>
      </c>
      <c r="I711" s="197"/>
      <c r="J711" s="198">
        <f>ROUND(I711*H711,2)</f>
        <v>0</v>
      </c>
      <c r="K711" s="194" t="s">
        <v>23</v>
      </c>
      <c r="L711" s="61"/>
      <c r="M711" s="199" t="s">
        <v>23</v>
      </c>
      <c r="N711" s="200" t="s">
        <v>43</v>
      </c>
      <c r="O711" s="42"/>
      <c r="P711" s="201">
        <f>O711*H711</f>
        <v>0</v>
      </c>
      <c r="Q711" s="201">
        <v>0</v>
      </c>
      <c r="R711" s="201">
        <f>Q711*H711</f>
        <v>0</v>
      </c>
      <c r="S711" s="201">
        <v>0</v>
      </c>
      <c r="T711" s="202">
        <f>S711*H711</f>
        <v>0</v>
      </c>
      <c r="AR711" s="24" t="s">
        <v>262</v>
      </c>
      <c r="AT711" s="24" t="s">
        <v>182</v>
      </c>
      <c r="AU711" s="24" t="s">
        <v>81</v>
      </c>
      <c r="AY711" s="24" t="s">
        <v>180</v>
      </c>
      <c r="BE711" s="203">
        <f>IF(N711="základní",J711,0)</f>
        <v>0</v>
      </c>
      <c r="BF711" s="203">
        <f>IF(N711="snížená",J711,0)</f>
        <v>0</v>
      </c>
      <c r="BG711" s="203">
        <f>IF(N711="zákl. přenesená",J711,0)</f>
        <v>0</v>
      </c>
      <c r="BH711" s="203">
        <f>IF(N711="sníž. přenesená",J711,0)</f>
        <v>0</v>
      </c>
      <c r="BI711" s="203">
        <f>IF(N711="nulová",J711,0)</f>
        <v>0</v>
      </c>
      <c r="BJ711" s="24" t="s">
        <v>79</v>
      </c>
      <c r="BK711" s="203">
        <f>ROUND(I711*H711,2)</f>
        <v>0</v>
      </c>
      <c r="BL711" s="24" t="s">
        <v>262</v>
      </c>
      <c r="BM711" s="24" t="s">
        <v>1295</v>
      </c>
    </row>
    <row r="712" spans="2:47" s="1" customFormat="1" ht="27">
      <c r="B712" s="41"/>
      <c r="C712" s="63"/>
      <c r="D712" s="206" t="s">
        <v>509</v>
      </c>
      <c r="E712" s="63"/>
      <c r="F712" s="258" t="s">
        <v>1290</v>
      </c>
      <c r="G712" s="63"/>
      <c r="H712" s="63"/>
      <c r="I712" s="163"/>
      <c r="J712" s="63"/>
      <c r="K712" s="63"/>
      <c r="L712" s="61"/>
      <c r="M712" s="259"/>
      <c r="N712" s="42"/>
      <c r="O712" s="42"/>
      <c r="P712" s="42"/>
      <c r="Q712" s="42"/>
      <c r="R712" s="42"/>
      <c r="S712" s="42"/>
      <c r="T712" s="78"/>
      <c r="AT712" s="24" t="s">
        <v>509</v>
      </c>
      <c r="AU712" s="24" t="s">
        <v>81</v>
      </c>
    </row>
    <row r="713" spans="2:51" s="11" customFormat="1" ht="13.5">
      <c r="B713" s="204"/>
      <c r="C713" s="205"/>
      <c r="D713" s="206" t="s">
        <v>189</v>
      </c>
      <c r="E713" s="207" t="s">
        <v>23</v>
      </c>
      <c r="F713" s="208" t="s">
        <v>1296</v>
      </c>
      <c r="G713" s="205"/>
      <c r="H713" s="209">
        <v>4</v>
      </c>
      <c r="I713" s="210"/>
      <c r="J713" s="205"/>
      <c r="K713" s="205"/>
      <c r="L713" s="211"/>
      <c r="M713" s="212"/>
      <c r="N713" s="213"/>
      <c r="O713" s="213"/>
      <c r="P713" s="213"/>
      <c r="Q713" s="213"/>
      <c r="R713" s="213"/>
      <c r="S713" s="213"/>
      <c r="T713" s="214"/>
      <c r="AT713" s="215" t="s">
        <v>189</v>
      </c>
      <c r="AU713" s="215" t="s">
        <v>81</v>
      </c>
      <c r="AV713" s="11" t="s">
        <v>81</v>
      </c>
      <c r="AW713" s="11" t="s">
        <v>36</v>
      </c>
      <c r="AX713" s="11" t="s">
        <v>79</v>
      </c>
      <c r="AY713" s="215" t="s">
        <v>180</v>
      </c>
    </row>
    <row r="714" spans="2:65" s="1" customFormat="1" ht="25.5" customHeight="1">
      <c r="B714" s="41"/>
      <c r="C714" s="192" t="s">
        <v>1297</v>
      </c>
      <c r="D714" s="192" t="s">
        <v>182</v>
      </c>
      <c r="E714" s="193" t="s">
        <v>1298</v>
      </c>
      <c r="F714" s="194" t="s">
        <v>1299</v>
      </c>
      <c r="G714" s="195" t="s">
        <v>671</v>
      </c>
      <c r="H714" s="196">
        <v>9</v>
      </c>
      <c r="I714" s="197"/>
      <c r="J714" s="198">
        <f>ROUND(I714*H714,2)</f>
        <v>0</v>
      </c>
      <c r="K714" s="194" t="s">
        <v>23</v>
      </c>
      <c r="L714" s="61"/>
      <c r="M714" s="199" t="s">
        <v>23</v>
      </c>
      <c r="N714" s="200" t="s">
        <v>43</v>
      </c>
      <c r="O714" s="42"/>
      <c r="P714" s="201">
        <f>O714*H714</f>
        <v>0</v>
      </c>
      <c r="Q714" s="201">
        <v>0</v>
      </c>
      <c r="R714" s="201">
        <f>Q714*H714</f>
        <v>0</v>
      </c>
      <c r="S714" s="201">
        <v>0</v>
      </c>
      <c r="T714" s="202">
        <f>S714*H714</f>
        <v>0</v>
      </c>
      <c r="AR714" s="24" t="s">
        <v>262</v>
      </c>
      <c r="AT714" s="24" t="s">
        <v>182</v>
      </c>
      <c r="AU714" s="24" t="s">
        <v>81</v>
      </c>
      <c r="AY714" s="24" t="s">
        <v>180</v>
      </c>
      <c r="BE714" s="203">
        <f>IF(N714="základní",J714,0)</f>
        <v>0</v>
      </c>
      <c r="BF714" s="203">
        <f>IF(N714="snížená",J714,0)</f>
        <v>0</v>
      </c>
      <c r="BG714" s="203">
        <f>IF(N714="zákl. přenesená",J714,0)</f>
        <v>0</v>
      </c>
      <c r="BH714" s="203">
        <f>IF(N714="sníž. přenesená",J714,0)</f>
        <v>0</v>
      </c>
      <c r="BI714" s="203">
        <f>IF(N714="nulová",J714,0)</f>
        <v>0</v>
      </c>
      <c r="BJ714" s="24" t="s">
        <v>79</v>
      </c>
      <c r="BK714" s="203">
        <f>ROUND(I714*H714,2)</f>
        <v>0</v>
      </c>
      <c r="BL714" s="24" t="s">
        <v>262</v>
      </c>
      <c r="BM714" s="24" t="s">
        <v>1300</v>
      </c>
    </row>
    <row r="715" spans="2:47" s="1" customFormat="1" ht="27">
      <c r="B715" s="41"/>
      <c r="C715" s="63"/>
      <c r="D715" s="206" t="s">
        <v>509</v>
      </c>
      <c r="E715" s="63"/>
      <c r="F715" s="258" t="s">
        <v>1290</v>
      </c>
      <c r="G715" s="63"/>
      <c r="H715" s="63"/>
      <c r="I715" s="163"/>
      <c r="J715" s="63"/>
      <c r="K715" s="63"/>
      <c r="L715" s="61"/>
      <c r="M715" s="259"/>
      <c r="N715" s="42"/>
      <c r="O715" s="42"/>
      <c r="P715" s="42"/>
      <c r="Q715" s="42"/>
      <c r="R715" s="42"/>
      <c r="S715" s="42"/>
      <c r="T715" s="78"/>
      <c r="AT715" s="24" t="s">
        <v>509</v>
      </c>
      <c r="AU715" s="24" t="s">
        <v>81</v>
      </c>
    </row>
    <row r="716" spans="2:51" s="11" customFormat="1" ht="13.5">
      <c r="B716" s="204"/>
      <c r="C716" s="205"/>
      <c r="D716" s="206" t="s">
        <v>189</v>
      </c>
      <c r="E716" s="207" t="s">
        <v>23</v>
      </c>
      <c r="F716" s="208" t="s">
        <v>1301</v>
      </c>
      <c r="G716" s="205"/>
      <c r="H716" s="209">
        <v>9</v>
      </c>
      <c r="I716" s="210"/>
      <c r="J716" s="205"/>
      <c r="K716" s="205"/>
      <c r="L716" s="211"/>
      <c r="M716" s="212"/>
      <c r="N716" s="213"/>
      <c r="O716" s="213"/>
      <c r="P716" s="213"/>
      <c r="Q716" s="213"/>
      <c r="R716" s="213"/>
      <c r="S716" s="213"/>
      <c r="T716" s="214"/>
      <c r="AT716" s="215" t="s">
        <v>189</v>
      </c>
      <c r="AU716" s="215" t="s">
        <v>81</v>
      </c>
      <c r="AV716" s="11" t="s">
        <v>81</v>
      </c>
      <c r="AW716" s="11" t="s">
        <v>36</v>
      </c>
      <c r="AX716" s="11" t="s">
        <v>79</v>
      </c>
      <c r="AY716" s="215" t="s">
        <v>180</v>
      </c>
    </row>
    <row r="717" spans="2:65" s="1" customFormat="1" ht="25.5" customHeight="1">
      <c r="B717" s="41"/>
      <c r="C717" s="192" t="s">
        <v>1302</v>
      </c>
      <c r="D717" s="192" t="s">
        <v>182</v>
      </c>
      <c r="E717" s="193" t="s">
        <v>1303</v>
      </c>
      <c r="F717" s="194" t="s">
        <v>1304</v>
      </c>
      <c r="G717" s="195" t="s">
        <v>671</v>
      </c>
      <c r="H717" s="196">
        <v>4</v>
      </c>
      <c r="I717" s="197"/>
      <c r="J717" s="198">
        <f>ROUND(I717*H717,2)</f>
        <v>0</v>
      </c>
      <c r="K717" s="194" t="s">
        <v>23</v>
      </c>
      <c r="L717" s="61"/>
      <c r="M717" s="199" t="s">
        <v>23</v>
      </c>
      <c r="N717" s="200" t="s">
        <v>43</v>
      </c>
      <c r="O717" s="42"/>
      <c r="P717" s="201">
        <f>O717*H717</f>
        <v>0</v>
      </c>
      <c r="Q717" s="201">
        <v>0</v>
      </c>
      <c r="R717" s="201">
        <f>Q717*H717</f>
        <v>0</v>
      </c>
      <c r="S717" s="201">
        <v>0</v>
      </c>
      <c r="T717" s="202">
        <f>S717*H717</f>
        <v>0</v>
      </c>
      <c r="AR717" s="24" t="s">
        <v>262</v>
      </c>
      <c r="AT717" s="24" t="s">
        <v>182</v>
      </c>
      <c r="AU717" s="24" t="s">
        <v>81</v>
      </c>
      <c r="AY717" s="24" t="s">
        <v>180</v>
      </c>
      <c r="BE717" s="203">
        <f>IF(N717="základní",J717,0)</f>
        <v>0</v>
      </c>
      <c r="BF717" s="203">
        <f>IF(N717="snížená",J717,0)</f>
        <v>0</v>
      </c>
      <c r="BG717" s="203">
        <f>IF(N717="zákl. přenesená",J717,0)</f>
        <v>0</v>
      </c>
      <c r="BH717" s="203">
        <f>IF(N717="sníž. přenesená",J717,0)</f>
        <v>0</v>
      </c>
      <c r="BI717" s="203">
        <f>IF(N717="nulová",J717,0)</f>
        <v>0</v>
      </c>
      <c r="BJ717" s="24" t="s">
        <v>79</v>
      </c>
      <c r="BK717" s="203">
        <f>ROUND(I717*H717,2)</f>
        <v>0</v>
      </c>
      <c r="BL717" s="24" t="s">
        <v>262</v>
      </c>
      <c r="BM717" s="24" t="s">
        <v>1305</v>
      </c>
    </row>
    <row r="718" spans="2:47" s="1" customFormat="1" ht="27">
      <c r="B718" s="41"/>
      <c r="C718" s="63"/>
      <c r="D718" s="206" t="s">
        <v>509</v>
      </c>
      <c r="E718" s="63"/>
      <c r="F718" s="258" t="s">
        <v>1290</v>
      </c>
      <c r="G718" s="63"/>
      <c r="H718" s="63"/>
      <c r="I718" s="163"/>
      <c r="J718" s="63"/>
      <c r="K718" s="63"/>
      <c r="L718" s="61"/>
      <c r="M718" s="259"/>
      <c r="N718" s="42"/>
      <c r="O718" s="42"/>
      <c r="P718" s="42"/>
      <c r="Q718" s="42"/>
      <c r="R718" s="42"/>
      <c r="S718" s="42"/>
      <c r="T718" s="78"/>
      <c r="AT718" s="24" t="s">
        <v>509</v>
      </c>
      <c r="AU718" s="24" t="s">
        <v>81</v>
      </c>
    </row>
    <row r="719" spans="2:51" s="11" customFormat="1" ht="13.5">
      <c r="B719" s="204"/>
      <c r="C719" s="205"/>
      <c r="D719" s="206" t="s">
        <v>189</v>
      </c>
      <c r="E719" s="207" t="s">
        <v>23</v>
      </c>
      <c r="F719" s="208" t="s">
        <v>1296</v>
      </c>
      <c r="G719" s="205"/>
      <c r="H719" s="209">
        <v>4</v>
      </c>
      <c r="I719" s="210"/>
      <c r="J719" s="205"/>
      <c r="K719" s="205"/>
      <c r="L719" s="211"/>
      <c r="M719" s="212"/>
      <c r="N719" s="213"/>
      <c r="O719" s="213"/>
      <c r="P719" s="213"/>
      <c r="Q719" s="213"/>
      <c r="R719" s="213"/>
      <c r="S719" s="213"/>
      <c r="T719" s="214"/>
      <c r="AT719" s="215" t="s">
        <v>189</v>
      </c>
      <c r="AU719" s="215" t="s">
        <v>81</v>
      </c>
      <c r="AV719" s="11" t="s">
        <v>81</v>
      </c>
      <c r="AW719" s="11" t="s">
        <v>36</v>
      </c>
      <c r="AX719" s="11" t="s">
        <v>79</v>
      </c>
      <c r="AY719" s="215" t="s">
        <v>180</v>
      </c>
    </row>
    <row r="720" spans="2:65" s="1" customFormat="1" ht="25.5" customHeight="1">
      <c r="B720" s="41"/>
      <c r="C720" s="192" t="s">
        <v>1306</v>
      </c>
      <c r="D720" s="192" t="s">
        <v>182</v>
      </c>
      <c r="E720" s="193" t="s">
        <v>1307</v>
      </c>
      <c r="F720" s="194" t="s">
        <v>1308</v>
      </c>
      <c r="G720" s="195" t="s">
        <v>671</v>
      </c>
      <c r="H720" s="196">
        <v>7</v>
      </c>
      <c r="I720" s="197"/>
      <c r="J720" s="198">
        <f>ROUND(I720*H720,2)</f>
        <v>0</v>
      </c>
      <c r="K720" s="194" t="s">
        <v>23</v>
      </c>
      <c r="L720" s="61"/>
      <c r="M720" s="199" t="s">
        <v>23</v>
      </c>
      <c r="N720" s="200" t="s">
        <v>43</v>
      </c>
      <c r="O720" s="42"/>
      <c r="P720" s="201">
        <f>O720*H720</f>
        <v>0</v>
      </c>
      <c r="Q720" s="201">
        <v>0</v>
      </c>
      <c r="R720" s="201">
        <f>Q720*H720</f>
        <v>0</v>
      </c>
      <c r="S720" s="201">
        <v>0</v>
      </c>
      <c r="T720" s="202">
        <f>S720*H720</f>
        <v>0</v>
      </c>
      <c r="AR720" s="24" t="s">
        <v>262</v>
      </c>
      <c r="AT720" s="24" t="s">
        <v>182</v>
      </c>
      <c r="AU720" s="24" t="s">
        <v>81</v>
      </c>
      <c r="AY720" s="24" t="s">
        <v>180</v>
      </c>
      <c r="BE720" s="203">
        <f>IF(N720="základní",J720,0)</f>
        <v>0</v>
      </c>
      <c r="BF720" s="203">
        <f>IF(N720="snížená",J720,0)</f>
        <v>0</v>
      </c>
      <c r="BG720" s="203">
        <f>IF(N720="zákl. přenesená",J720,0)</f>
        <v>0</v>
      </c>
      <c r="BH720" s="203">
        <f>IF(N720="sníž. přenesená",J720,0)</f>
        <v>0</v>
      </c>
      <c r="BI720" s="203">
        <f>IF(N720="nulová",J720,0)</f>
        <v>0</v>
      </c>
      <c r="BJ720" s="24" t="s">
        <v>79</v>
      </c>
      <c r="BK720" s="203">
        <f>ROUND(I720*H720,2)</f>
        <v>0</v>
      </c>
      <c r="BL720" s="24" t="s">
        <v>262</v>
      </c>
      <c r="BM720" s="24" t="s">
        <v>1309</v>
      </c>
    </row>
    <row r="721" spans="2:47" s="1" customFormat="1" ht="27">
      <c r="B721" s="41"/>
      <c r="C721" s="63"/>
      <c r="D721" s="206" t="s">
        <v>509</v>
      </c>
      <c r="E721" s="63"/>
      <c r="F721" s="258" t="s">
        <v>1290</v>
      </c>
      <c r="G721" s="63"/>
      <c r="H721" s="63"/>
      <c r="I721" s="163"/>
      <c r="J721" s="63"/>
      <c r="K721" s="63"/>
      <c r="L721" s="61"/>
      <c r="M721" s="259"/>
      <c r="N721" s="42"/>
      <c r="O721" s="42"/>
      <c r="P721" s="42"/>
      <c r="Q721" s="42"/>
      <c r="R721" s="42"/>
      <c r="S721" s="42"/>
      <c r="T721" s="78"/>
      <c r="AT721" s="24" t="s">
        <v>509</v>
      </c>
      <c r="AU721" s="24" t="s">
        <v>81</v>
      </c>
    </row>
    <row r="722" spans="2:51" s="11" customFormat="1" ht="13.5">
      <c r="B722" s="204"/>
      <c r="C722" s="205"/>
      <c r="D722" s="206" t="s">
        <v>189</v>
      </c>
      <c r="E722" s="207" t="s">
        <v>23</v>
      </c>
      <c r="F722" s="208" t="s">
        <v>1310</v>
      </c>
      <c r="G722" s="205"/>
      <c r="H722" s="209">
        <v>7</v>
      </c>
      <c r="I722" s="210"/>
      <c r="J722" s="205"/>
      <c r="K722" s="205"/>
      <c r="L722" s="211"/>
      <c r="M722" s="212"/>
      <c r="N722" s="213"/>
      <c r="O722" s="213"/>
      <c r="P722" s="213"/>
      <c r="Q722" s="213"/>
      <c r="R722" s="213"/>
      <c r="S722" s="213"/>
      <c r="T722" s="214"/>
      <c r="AT722" s="215" t="s">
        <v>189</v>
      </c>
      <c r="AU722" s="215" t="s">
        <v>81</v>
      </c>
      <c r="AV722" s="11" t="s">
        <v>81</v>
      </c>
      <c r="AW722" s="11" t="s">
        <v>36</v>
      </c>
      <c r="AX722" s="11" t="s">
        <v>79</v>
      </c>
      <c r="AY722" s="215" t="s">
        <v>180</v>
      </c>
    </row>
    <row r="723" spans="2:65" s="1" customFormat="1" ht="25.5" customHeight="1">
      <c r="B723" s="41"/>
      <c r="C723" s="192" t="s">
        <v>1311</v>
      </c>
      <c r="D723" s="192" t="s">
        <v>182</v>
      </c>
      <c r="E723" s="193" t="s">
        <v>1312</v>
      </c>
      <c r="F723" s="194" t="s">
        <v>1313</v>
      </c>
      <c r="G723" s="195" t="s">
        <v>671</v>
      </c>
      <c r="H723" s="196">
        <v>1</v>
      </c>
      <c r="I723" s="197"/>
      <c r="J723" s="198">
        <f>ROUND(I723*H723,2)</f>
        <v>0</v>
      </c>
      <c r="K723" s="194" t="s">
        <v>23</v>
      </c>
      <c r="L723" s="61"/>
      <c r="M723" s="199" t="s">
        <v>23</v>
      </c>
      <c r="N723" s="200" t="s">
        <v>43</v>
      </c>
      <c r="O723" s="42"/>
      <c r="P723" s="201">
        <f>O723*H723</f>
        <v>0</v>
      </c>
      <c r="Q723" s="201">
        <v>0</v>
      </c>
      <c r="R723" s="201">
        <f>Q723*H723</f>
        <v>0</v>
      </c>
      <c r="S723" s="201">
        <v>0</v>
      </c>
      <c r="T723" s="202">
        <f>S723*H723</f>
        <v>0</v>
      </c>
      <c r="AR723" s="24" t="s">
        <v>262</v>
      </c>
      <c r="AT723" s="24" t="s">
        <v>182</v>
      </c>
      <c r="AU723" s="24" t="s">
        <v>81</v>
      </c>
      <c r="AY723" s="24" t="s">
        <v>180</v>
      </c>
      <c r="BE723" s="203">
        <f>IF(N723="základní",J723,0)</f>
        <v>0</v>
      </c>
      <c r="BF723" s="203">
        <f>IF(N723="snížená",J723,0)</f>
        <v>0</v>
      </c>
      <c r="BG723" s="203">
        <f>IF(N723="zákl. přenesená",J723,0)</f>
        <v>0</v>
      </c>
      <c r="BH723" s="203">
        <f>IF(N723="sníž. přenesená",J723,0)</f>
        <v>0</v>
      </c>
      <c r="BI723" s="203">
        <f>IF(N723="nulová",J723,0)</f>
        <v>0</v>
      </c>
      <c r="BJ723" s="24" t="s">
        <v>79</v>
      </c>
      <c r="BK723" s="203">
        <f>ROUND(I723*H723,2)</f>
        <v>0</v>
      </c>
      <c r="BL723" s="24" t="s">
        <v>262</v>
      </c>
      <c r="BM723" s="24" t="s">
        <v>1314</v>
      </c>
    </row>
    <row r="724" spans="2:47" s="1" customFormat="1" ht="27">
      <c r="B724" s="41"/>
      <c r="C724" s="63"/>
      <c r="D724" s="206" t="s">
        <v>509</v>
      </c>
      <c r="E724" s="63"/>
      <c r="F724" s="258" t="s">
        <v>1290</v>
      </c>
      <c r="G724" s="63"/>
      <c r="H724" s="63"/>
      <c r="I724" s="163"/>
      <c r="J724" s="63"/>
      <c r="K724" s="63"/>
      <c r="L724" s="61"/>
      <c r="M724" s="259"/>
      <c r="N724" s="42"/>
      <c r="O724" s="42"/>
      <c r="P724" s="42"/>
      <c r="Q724" s="42"/>
      <c r="R724" s="42"/>
      <c r="S724" s="42"/>
      <c r="T724" s="78"/>
      <c r="AT724" s="24" t="s">
        <v>509</v>
      </c>
      <c r="AU724" s="24" t="s">
        <v>81</v>
      </c>
    </row>
    <row r="725" spans="2:51" s="11" customFormat="1" ht="13.5">
      <c r="B725" s="204"/>
      <c r="C725" s="205"/>
      <c r="D725" s="206" t="s">
        <v>189</v>
      </c>
      <c r="E725" s="207" t="s">
        <v>23</v>
      </c>
      <c r="F725" s="208" t="s">
        <v>1315</v>
      </c>
      <c r="G725" s="205"/>
      <c r="H725" s="209">
        <v>1</v>
      </c>
      <c r="I725" s="210"/>
      <c r="J725" s="205"/>
      <c r="K725" s="205"/>
      <c r="L725" s="211"/>
      <c r="M725" s="212"/>
      <c r="N725" s="213"/>
      <c r="O725" s="213"/>
      <c r="P725" s="213"/>
      <c r="Q725" s="213"/>
      <c r="R725" s="213"/>
      <c r="S725" s="213"/>
      <c r="T725" s="214"/>
      <c r="AT725" s="215" t="s">
        <v>189</v>
      </c>
      <c r="AU725" s="215" t="s">
        <v>81</v>
      </c>
      <c r="AV725" s="11" t="s">
        <v>81</v>
      </c>
      <c r="AW725" s="11" t="s">
        <v>36</v>
      </c>
      <c r="AX725" s="11" t="s">
        <v>79</v>
      </c>
      <c r="AY725" s="215" t="s">
        <v>180</v>
      </c>
    </row>
    <row r="726" spans="2:65" s="1" customFormat="1" ht="25.5" customHeight="1">
      <c r="B726" s="41"/>
      <c r="C726" s="192" t="s">
        <v>1316</v>
      </c>
      <c r="D726" s="192" t="s">
        <v>182</v>
      </c>
      <c r="E726" s="193" t="s">
        <v>1317</v>
      </c>
      <c r="F726" s="194" t="s">
        <v>1318</v>
      </c>
      <c r="G726" s="195" t="s">
        <v>671</v>
      </c>
      <c r="H726" s="196">
        <v>5</v>
      </c>
      <c r="I726" s="197"/>
      <c r="J726" s="198">
        <f>ROUND(I726*H726,2)</f>
        <v>0</v>
      </c>
      <c r="K726" s="194" t="s">
        <v>23</v>
      </c>
      <c r="L726" s="61"/>
      <c r="M726" s="199" t="s">
        <v>23</v>
      </c>
      <c r="N726" s="200" t="s">
        <v>43</v>
      </c>
      <c r="O726" s="42"/>
      <c r="P726" s="201">
        <f>O726*H726</f>
        <v>0</v>
      </c>
      <c r="Q726" s="201">
        <v>0</v>
      </c>
      <c r="R726" s="201">
        <f>Q726*H726</f>
        <v>0</v>
      </c>
      <c r="S726" s="201">
        <v>0</v>
      </c>
      <c r="T726" s="202">
        <f>S726*H726</f>
        <v>0</v>
      </c>
      <c r="AR726" s="24" t="s">
        <v>262</v>
      </c>
      <c r="AT726" s="24" t="s">
        <v>182</v>
      </c>
      <c r="AU726" s="24" t="s">
        <v>81</v>
      </c>
      <c r="AY726" s="24" t="s">
        <v>180</v>
      </c>
      <c r="BE726" s="203">
        <f>IF(N726="základní",J726,0)</f>
        <v>0</v>
      </c>
      <c r="BF726" s="203">
        <f>IF(N726="snížená",J726,0)</f>
        <v>0</v>
      </c>
      <c r="BG726" s="203">
        <f>IF(N726="zákl. přenesená",J726,0)</f>
        <v>0</v>
      </c>
      <c r="BH726" s="203">
        <f>IF(N726="sníž. přenesená",J726,0)</f>
        <v>0</v>
      </c>
      <c r="BI726" s="203">
        <f>IF(N726="nulová",J726,0)</f>
        <v>0</v>
      </c>
      <c r="BJ726" s="24" t="s">
        <v>79</v>
      </c>
      <c r="BK726" s="203">
        <f>ROUND(I726*H726,2)</f>
        <v>0</v>
      </c>
      <c r="BL726" s="24" t="s">
        <v>262</v>
      </c>
      <c r="BM726" s="24" t="s">
        <v>1319</v>
      </c>
    </row>
    <row r="727" spans="2:47" s="1" customFormat="1" ht="27">
      <c r="B727" s="41"/>
      <c r="C727" s="63"/>
      <c r="D727" s="206" t="s">
        <v>509</v>
      </c>
      <c r="E727" s="63"/>
      <c r="F727" s="258" t="s">
        <v>1290</v>
      </c>
      <c r="G727" s="63"/>
      <c r="H727" s="63"/>
      <c r="I727" s="163"/>
      <c r="J727" s="63"/>
      <c r="K727" s="63"/>
      <c r="L727" s="61"/>
      <c r="M727" s="259"/>
      <c r="N727" s="42"/>
      <c r="O727" s="42"/>
      <c r="P727" s="42"/>
      <c r="Q727" s="42"/>
      <c r="R727" s="42"/>
      <c r="S727" s="42"/>
      <c r="T727" s="78"/>
      <c r="AT727" s="24" t="s">
        <v>509</v>
      </c>
      <c r="AU727" s="24" t="s">
        <v>81</v>
      </c>
    </row>
    <row r="728" spans="2:51" s="11" customFormat="1" ht="13.5">
      <c r="B728" s="204"/>
      <c r="C728" s="205"/>
      <c r="D728" s="206" t="s">
        <v>189</v>
      </c>
      <c r="E728" s="207" t="s">
        <v>23</v>
      </c>
      <c r="F728" s="208" t="s">
        <v>1320</v>
      </c>
      <c r="G728" s="205"/>
      <c r="H728" s="209">
        <v>5</v>
      </c>
      <c r="I728" s="210"/>
      <c r="J728" s="205"/>
      <c r="K728" s="205"/>
      <c r="L728" s="211"/>
      <c r="M728" s="212"/>
      <c r="N728" s="213"/>
      <c r="O728" s="213"/>
      <c r="P728" s="213"/>
      <c r="Q728" s="213"/>
      <c r="R728" s="213"/>
      <c r="S728" s="213"/>
      <c r="T728" s="214"/>
      <c r="AT728" s="215" t="s">
        <v>189</v>
      </c>
      <c r="AU728" s="215" t="s">
        <v>81</v>
      </c>
      <c r="AV728" s="11" t="s">
        <v>81</v>
      </c>
      <c r="AW728" s="11" t="s">
        <v>36</v>
      </c>
      <c r="AX728" s="11" t="s">
        <v>79</v>
      </c>
      <c r="AY728" s="215" t="s">
        <v>180</v>
      </c>
    </row>
    <row r="729" spans="2:65" s="1" customFormat="1" ht="25.5" customHeight="1">
      <c r="B729" s="41"/>
      <c r="C729" s="192" t="s">
        <v>1321</v>
      </c>
      <c r="D729" s="192" t="s">
        <v>182</v>
      </c>
      <c r="E729" s="193" t="s">
        <v>1322</v>
      </c>
      <c r="F729" s="194" t="s">
        <v>1323</v>
      </c>
      <c r="G729" s="195" t="s">
        <v>671</v>
      </c>
      <c r="H729" s="196">
        <v>1</v>
      </c>
      <c r="I729" s="197"/>
      <c r="J729" s="198">
        <f>ROUND(I729*H729,2)</f>
        <v>0</v>
      </c>
      <c r="K729" s="194" t="s">
        <v>23</v>
      </c>
      <c r="L729" s="61"/>
      <c r="M729" s="199" t="s">
        <v>23</v>
      </c>
      <c r="N729" s="200" t="s">
        <v>43</v>
      </c>
      <c r="O729" s="42"/>
      <c r="P729" s="201">
        <f>O729*H729</f>
        <v>0</v>
      </c>
      <c r="Q729" s="201">
        <v>0</v>
      </c>
      <c r="R729" s="201">
        <f>Q729*H729</f>
        <v>0</v>
      </c>
      <c r="S729" s="201">
        <v>0</v>
      </c>
      <c r="T729" s="202">
        <f>S729*H729</f>
        <v>0</v>
      </c>
      <c r="AR729" s="24" t="s">
        <v>262</v>
      </c>
      <c r="AT729" s="24" t="s">
        <v>182</v>
      </c>
      <c r="AU729" s="24" t="s">
        <v>81</v>
      </c>
      <c r="AY729" s="24" t="s">
        <v>180</v>
      </c>
      <c r="BE729" s="203">
        <f>IF(N729="základní",J729,0)</f>
        <v>0</v>
      </c>
      <c r="BF729" s="203">
        <f>IF(N729="snížená",J729,0)</f>
        <v>0</v>
      </c>
      <c r="BG729" s="203">
        <f>IF(N729="zákl. přenesená",J729,0)</f>
        <v>0</v>
      </c>
      <c r="BH729" s="203">
        <f>IF(N729="sníž. přenesená",J729,0)</f>
        <v>0</v>
      </c>
      <c r="BI729" s="203">
        <f>IF(N729="nulová",J729,0)</f>
        <v>0</v>
      </c>
      <c r="BJ729" s="24" t="s">
        <v>79</v>
      </c>
      <c r="BK729" s="203">
        <f>ROUND(I729*H729,2)</f>
        <v>0</v>
      </c>
      <c r="BL729" s="24" t="s">
        <v>262</v>
      </c>
      <c r="BM729" s="24" t="s">
        <v>1324</v>
      </c>
    </row>
    <row r="730" spans="2:47" s="1" customFormat="1" ht="27">
      <c r="B730" s="41"/>
      <c r="C730" s="63"/>
      <c r="D730" s="206" t="s">
        <v>509</v>
      </c>
      <c r="E730" s="63"/>
      <c r="F730" s="258" t="s">
        <v>1290</v>
      </c>
      <c r="G730" s="63"/>
      <c r="H730" s="63"/>
      <c r="I730" s="163"/>
      <c r="J730" s="63"/>
      <c r="K730" s="63"/>
      <c r="L730" s="61"/>
      <c r="M730" s="259"/>
      <c r="N730" s="42"/>
      <c r="O730" s="42"/>
      <c r="P730" s="42"/>
      <c r="Q730" s="42"/>
      <c r="R730" s="42"/>
      <c r="S730" s="42"/>
      <c r="T730" s="78"/>
      <c r="AT730" s="24" t="s">
        <v>509</v>
      </c>
      <c r="AU730" s="24" t="s">
        <v>81</v>
      </c>
    </row>
    <row r="731" spans="2:51" s="11" customFormat="1" ht="13.5">
      <c r="B731" s="204"/>
      <c r="C731" s="205"/>
      <c r="D731" s="206" t="s">
        <v>189</v>
      </c>
      <c r="E731" s="207" t="s">
        <v>23</v>
      </c>
      <c r="F731" s="208" t="s">
        <v>1325</v>
      </c>
      <c r="G731" s="205"/>
      <c r="H731" s="209">
        <v>1</v>
      </c>
      <c r="I731" s="210"/>
      <c r="J731" s="205"/>
      <c r="K731" s="205"/>
      <c r="L731" s="211"/>
      <c r="M731" s="212"/>
      <c r="N731" s="213"/>
      <c r="O731" s="213"/>
      <c r="P731" s="213"/>
      <c r="Q731" s="213"/>
      <c r="R731" s="213"/>
      <c r="S731" s="213"/>
      <c r="T731" s="214"/>
      <c r="AT731" s="215" t="s">
        <v>189</v>
      </c>
      <c r="AU731" s="215" t="s">
        <v>81</v>
      </c>
      <c r="AV731" s="11" t="s">
        <v>81</v>
      </c>
      <c r="AW731" s="11" t="s">
        <v>36</v>
      </c>
      <c r="AX731" s="11" t="s">
        <v>79</v>
      </c>
      <c r="AY731" s="215" t="s">
        <v>180</v>
      </c>
    </row>
    <row r="732" spans="2:65" s="1" customFormat="1" ht="25.5" customHeight="1">
      <c r="B732" s="41"/>
      <c r="C732" s="192" t="s">
        <v>1326</v>
      </c>
      <c r="D732" s="192" t="s">
        <v>182</v>
      </c>
      <c r="E732" s="193" t="s">
        <v>1327</v>
      </c>
      <c r="F732" s="194" t="s">
        <v>1328</v>
      </c>
      <c r="G732" s="195" t="s">
        <v>671</v>
      </c>
      <c r="H732" s="196">
        <v>2</v>
      </c>
      <c r="I732" s="197"/>
      <c r="J732" s="198">
        <f>ROUND(I732*H732,2)</f>
        <v>0</v>
      </c>
      <c r="K732" s="194" t="s">
        <v>23</v>
      </c>
      <c r="L732" s="61"/>
      <c r="M732" s="199" t="s">
        <v>23</v>
      </c>
      <c r="N732" s="200" t="s">
        <v>43</v>
      </c>
      <c r="O732" s="42"/>
      <c r="P732" s="201">
        <f>O732*H732</f>
        <v>0</v>
      </c>
      <c r="Q732" s="201">
        <v>0</v>
      </c>
      <c r="R732" s="201">
        <f>Q732*H732</f>
        <v>0</v>
      </c>
      <c r="S732" s="201">
        <v>0</v>
      </c>
      <c r="T732" s="202">
        <f>S732*H732</f>
        <v>0</v>
      </c>
      <c r="AR732" s="24" t="s">
        <v>262</v>
      </c>
      <c r="AT732" s="24" t="s">
        <v>182</v>
      </c>
      <c r="AU732" s="24" t="s">
        <v>81</v>
      </c>
      <c r="AY732" s="24" t="s">
        <v>180</v>
      </c>
      <c r="BE732" s="203">
        <f>IF(N732="základní",J732,0)</f>
        <v>0</v>
      </c>
      <c r="BF732" s="203">
        <f>IF(N732="snížená",J732,0)</f>
        <v>0</v>
      </c>
      <c r="BG732" s="203">
        <f>IF(N732="zákl. přenesená",J732,0)</f>
        <v>0</v>
      </c>
      <c r="BH732" s="203">
        <f>IF(N732="sníž. přenesená",J732,0)</f>
        <v>0</v>
      </c>
      <c r="BI732" s="203">
        <f>IF(N732="nulová",J732,0)</f>
        <v>0</v>
      </c>
      <c r="BJ732" s="24" t="s">
        <v>79</v>
      </c>
      <c r="BK732" s="203">
        <f>ROUND(I732*H732,2)</f>
        <v>0</v>
      </c>
      <c r="BL732" s="24" t="s">
        <v>262</v>
      </c>
      <c r="BM732" s="24" t="s">
        <v>1329</v>
      </c>
    </row>
    <row r="733" spans="2:47" s="1" customFormat="1" ht="27">
      <c r="B733" s="41"/>
      <c r="C733" s="63"/>
      <c r="D733" s="206" t="s">
        <v>509</v>
      </c>
      <c r="E733" s="63"/>
      <c r="F733" s="258" t="s">
        <v>1290</v>
      </c>
      <c r="G733" s="63"/>
      <c r="H733" s="63"/>
      <c r="I733" s="163"/>
      <c r="J733" s="63"/>
      <c r="K733" s="63"/>
      <c r="L733" s="61"/>
      <c r="M733" s="259"/>
      <c r="N733" s="42"/>
      <c r="O733" s="42"/>
      <c r="P733" s="42"/>
      <c r="Q733" s="42"/>
      <c r="R733" s="42"/>
      <c r="S733" s="42"/>
      <c r="T733" s="78"/>
      <c r="AT733" s="24" t="s">
        <v>509</v>
      </c>
      <c r="AU733" s="24" t="s">
        <v>81</v>
      </c>
    </row>
    <row r="734" spans="2:51" s="11" customFormat="1" ht="13.5">
      <c r="B734" s="204"/>
      <c r="C734" s="205"/>
      <c r="D734" s="206" t="s">
        <v>189</v>
      </c>
      <c r="E734" s="207" t="s">
        <v>23</v>
      </c>
      <c r="F734" s="208" t="s">
        <v>1330</v>
      </c>
      <c r="G734" s="205"/>
      <c r="H734" s="209">
        <v>2</v>
      </c>
      <c r="I734" s="210"/>
      <c r="J734" s="205"/>
      <c r="K734" s="205"/>
      <c r="L734" s="211"/>
      <c r="M734" s="212"/>
      <c r="N734" s="213"/>
      <c r="O734" s="213"/>
      <c r="P734" s="213"/>
      <c r="Q734" s="213"/>
      <c r="R734" s="213"/>
      <c r="S734" s="213"/>
      <c r="T734" s="214"/>
      <c r="AT734" s="215" t="s">
        <v>189</v>
      </c>
      <c r="AU734" s="215" t="s">
        <v>81</v>
      </c>
      <c r="AV734" s="11" t="s">
        <v>81</v>
      </c>
      <c r="AW734" s="11" t="s">
        <v>36</v>
      </c>
      <c r="AX734" s="11" t="s">
        <v>79</v>
      </c>
      <c r="AY734" s="215" t="s">
        <v>180</v>
      </c>
    </row>
    <row r="735" spans="2:65" s="1" customFormat="1" ht="25.5" customHeight="1">
      <c r="B735" s="41"/>
      <c r="C735" s="192" t="s">
        <v>1331</v>
      </c>
      <c r="D735" s="192" t="s">
        <v>182</v>
      </c>
      <c r="E735" s="193" t="s">
        <v>1332</v>
      </c>
      <c r="F735" s="194" t="s">
        <v>1333</v>
      </c>
      <c r="G735" s="195" t="s">
        <v>671</v>
      </c>
      <c r="H735" s="196">
        <v>1</v>
      </c>
      <c r="I735" s="197"/>
      <c r="J735" s="198">
        <f>ROUND(I735*H735,2)</f>
        <v>0</v>
      </c>
      <c r="K735" s="194" t="s">
        <v>23</v>
      </c>
      <c r="L735" s="61"/>
      <c r="M735" s="199" t="s">
        <v>23</v>
      </c>
      <c r="N735" s="200" t="s">
        <v>43</v>
      </c>
      <c r="O735" s="42"/>
      <c r="P735" s="201">
        <f>O735*H735</f>
        <v>0</v>
      </c>
      <c r="Q735" s="201">
        <v>0</v>
      </c>
      <c r="R735" s="201">
        <f>Q735*H735</f>
        <v>0</v>
      </c>
      <c r="S735" s="201">
        <v>0</v>
      </c>
      <c r="T735" s="202">
        <f>S735*H735</f>
        <v>0</v>
      </c>
      <c r="AR735" s="24" t="s">
        <v>262</v>
      </c>
      <c r="AT735" s="24" t="s">
        <v>182</v>
      </c>
      <c r="AU735" s="24" t="s">
        <v>81</v>
      </c>
      <c r="AY735" s="24" t="s">
        <v>180</v>
      </c>
      <c r="BE735" s="203">
        <f>IF(N735="základní",J735,0)</f>
        <v>0</v>
      </c>
      <c r="BF735" s="203">
        <f>IF(N735="snížená",J735,0)</f>
        <v>0</v>
      </c>
      <c r="BG735" s="203">
        <f>IF(N735="zákl. přenesená",J735,0)</f>
        <v>0</v>
      </c>
      <c r="BH735" s="203">
        <f>IF(N735="sníž. přenesená",J735,0)</f>
        <v>0</v>
      </c>
      <c r="BI735" s="203">
        <f>IF(N735="nulová",J735,0)</f>
        <v>0</v>
      </c>
      <c r="BJ735" s="24" t="s">
        <v>79</v>
      </c>
      <c r="BK735" s="203">
        <f>ROUND(I735*H735,2)</f>
        <v>0</v>
      </c>
      <c r="BL735" s="24" t="s">
        <v>262</v>
      </c>
      <c r="BM735" s="24" t="s">
        <v>1334</v>
      </c>
    </row>
    <row r="736" spans="2:51" s="11" customFormat="1" ht="13.5">
      <c r="B736" s="204"/>
      <c r="C736" s="205"/>
      <c r="D736" s="206" t="s">
        <v>189</v>
      </c>
      <c r="E736" s="207" t="s">
        <v>23</v>
      </c>
      <c r="F736" s="208" t="s">
        <v>1325</v>
      </c>
      <c r="G736" s="205"/>
      <c r="H736" s="209">
        <v>1</v>
      </c>
      <c r="I736" s="210"/>
      <c r="J736" s="205"/>
      <c r="K736" s="205"/>
      <c r="L736" s="211"/>
      <c r="M736" s="212"/>
      <c r="N736" s="213"/>
      <c r="O736" s="213"/>
      <c r="P736" s="213"/>
      <c r="Q736" s="213"/>
      <c r="R736" s="213"/>
      <c r="S736" s="213"/>
      <c r="T736" s="214"/>
      <c r="AT736" s="215" t="s">
        <v>189</v>
      </c>
      <c r="AU736" s="215" t="s">
        <v>81</v>
      </c>
      <c r="AV736" s="11" t="s">
        <v>81</v>
      </c>
      <c r="AW736" s="11" t="s">
        <v>36</v>
      </c>
      <c r="AX736" s="11" t="s">
        <v>79</v>
      </c>
      <c r="AY736" s="215" t="s">
        <v>180</v>
      </c>
    </row>
    <row r="737" spans="2:65" s="1" customFormat="1" ht="25.5" customHeight="1">
      <c r="B737" s="41"/>
      <c r="C737" s="192" t="s">
        <v>1335</v>
      </c>
      <c r="D737" s="192" t="s">
        <v>182</v>
      </c>
      <c r="E737" s="193" t="s">
        <v>1336</v>
      </c>
      <c r="F737" s="194" t="s">
        <v>1337</v>
      </c>
      <c r="G737" s="195" t="s">
        <v>671</v>
      </c>
      <c r="H737" s="196">
        <v>6</v>
      </c>
      <c r="I737" s="197"/>
      <c r="J737" s="198">
        <f>ROUND(I737*H737,2)</f>
        <v>0</v>
      </c>
      <c r="K737" s="194" t="s">
        <v>23</v>
      </c>
      <c r="L737" s="61"/>
      <c r="M737" s="199" t="s">
        <v>23</v>
      </c>
      <c r="N737" s="200" t="s">
        <v>43</v>
      </c>
      <c r="O737" s="42"/>
      <c r="P737" s="201">
        <f>O737*H737</f>
        <v>0</v>
      </c>
      <c r="Q737" s="201">
        <v>0</v>
      </c>
      <c r="R737" s="201">
        <f>Q737*H737</f>
        <v>0</v>
      </c>
      <c r="S737" s="201">
        <v>0</v>
      </c>
      <c r="T737" s="202">
        <f>S737*H737</f>
        <v>0</v>
      </c>
      <c r="AR737" s="24" t="s">
        <v>262</v>
      </c>
      <c r="AT737" s="24" t="s">
        <v>182</v>
      </c>
      <c r="AU737" s="24" t="s">
        <v>81</v>
      </c>
      <c r="AY737" s="24" t="s">
        <v>180</v>
      </c>
      <c r="BE737" s="203">
        <f>IF(N737="základní",J737,0)</f>
        <v>0</v>
      </c>
      <c r="BF737" s="203">
        <f>IF(N737="snížená",J737,0)</f>
        <v>0</v>
      </c>
      <c r="BG737" s="203">
        <f>IF(N737="zákl. přenesená",J737,0)</f>
        <v>0</v>
      </c>
      <c r="BH737" s="203">
        <f>IF(N737="sníž. přenesená",J737,0)</f>
        <v>0</v>
      </c>
      <c r="BI737" s="203">
        <f>IF(N737="nulová",J737,0)</f>
        <v>0</v>
      </c>
      <c r="BJ737" s="24" t="s">
        <v>79</v>
      </c>
      <c r="BK737" s="203">
        <f>ROUND(I737*H737,2)</f>
        <v>0</v>
      </c>
      <c r="BL737" s="24" t="s">
        <v>262</v>
      </c>
      <c r="BM737" s="24" t="s">
        <v>1338</v>
      </c>
    </row>
    <row r="738" spans="2:51" s="11" customFormat="1" ht="13.5">
      <c r="B738" s="204"/>
      <c r="C738" s="205"/>
      <c r="D738" s="206" t="s">
        <v>189</v>
      </c>
      <c r="E738" s="207" t="s">
        <v>23</v>
      </c>
      <c r="F738" s="208" t="s">
        <v>1339</v>
      </c>
      <c r="G738" s="205"/>
      <c r="H738" s="209">
        <v>6</v>
      </c>
      <c r="I738" s="210"/>
      <c r="J738" s="205"/>
      <c r="K738" s="205"/>
      <c r="L738" s="211"/>
      <c r="M738" s="212"/>
      <c r="N738" s="213"/>
      <c r="O738" s="213"/>
      <c r="P738" s="213"/>
      <c r="Q738" s="213"/>
      <c r="R738" s="213"/>
      <c r="S738" s="213"/>
      <c r="T738" s="214"/>
      <c r="AT738" s="215" t="s">
        <v>189</v>
      </c>
      <c r="AU738" s="215" t="s">
        <v>81</v>
      </c>
      <c r="AV738" s="11" t="s">
        <v>81</v>
      </c>
      <c r="AW738" s="11" t="s">
        <v>36</v>
      </c>
      <c r="AX738" s="11" t="s">
        <v>79</v>
      </c>
      <c r="AY738" s="215" t="s">
        <v>180</v>
      </c>
    </row>
    <row r="739" spans="2:65" s="1" customFormat="1" ht="25.5" customHeight="1">
      <c r="B739" s="41"/>
      <c r="C739" s="192" t="s">
        <v>1340</v>
      </c>
      <c r="D739" s="192" t="s">
        <v>182</v>
      </c>
      <c r="E739" s="193" t="s">
        <v>1341</v>
      </c>
      <c r="F739" s="194" t="s">
        <v>1342</v>
      </c>
      <c r="G739" s="195" t="s">
        <v>671</v>
      </c>
      <c r="H739" s="196">
        <v>8</v>
      </c>
      <c r="I739" s="197"/>
      <c r="J739" s="198">
        <f>ROUND(I739*H739,2)</f>
        <v>0</v>
      </c>
      <c r="K739" s="194" t="s">
        <v>23</v>
      </c>
      <c r="L739" s="61"/>
      <c r="M739" s="199" t="s">
        <v>23</v>
      </c>
      <c r="N739" s="200" t="s">
        <v>43</v>
      </c>
      <c r="O739" s="42"/>
      <c r="P739" s="201">
        <f>O739*H739</f>
        <v>0</v>
      </c>
      <c r="Q739" s="201">
        <v>0</v>
      </c>
      <c r="R739" s="201">
        <f>Q739*H739</f>
        <v>0</v>
      </c>
      <c r="S739" s="201">
        <v>0</v>
      </c>
      <c r="T739" s="202">
        <f>S739*H739</f>
        <v>0</v>
      </c>
      <c r="AR739" s="24" t="s">
        <v>262</v>
      </c>
      <c r="AT739" s="24" t="s">
        <v>182</v>
      </c>
      <c r="AU739" s="24" t="s">
        <v>81</v>
      </c>
      <c r="AY739" s="24" t="s">
        <v>180</v>
      </c>
      <c r="BE739" s="203">
        <f>IF(N739="základní",J739,0)</f>
        <v>0</v>
      </c>
      <c r="BF739" s="203">
        <f>IF(N739="snížená",J739,0)</f>
        <v>0</v>
      </c>
      <c r="BG739" s="203">
        <f>IF(N739="zákl. přenesená",J739,0)</f>
        <v>0</v>
      </c>
      <c r="BH739" s="203">
        <f>IF(N739="sníž. přenesená",J739,0)</f>
        <v>0</v>
      </c>
      <c r="BI739" s="203">
        <f>IF(N739="nulová",J739,0)</f>
        <v>0</v>
      </c>
      <c r="BJ739" s="24" t="s">
        <v>79</v>
      </c>
      <c r="BK739" s="203">
        <f>ROUND(I739*H739,2)</f>
        <v>0</v>
      </c>
      <c r="BL739" s="24" t="s">
        <v>262</v>
      </c>
      <c r="BM739" s="24" t="s">
        <v>1343</v>
      </c>
    </row>
    <row r="740" spans="2:51" s="11" customFormat="1" ht="13.5">
      <c r="B740" s="204"/>
      <c r="C740" s="205"/>
      <c r="D740" s="206" t="s">
        <v>189</v>
      </c>
      <c r="E740" s="207" t="s">
        <v>23</v>
      </c>
      <c r="F740" s="208" t="s">
        <v>1344</v>
      </c>
      <c r="G740" s="205"/>
      <c r="H740" s="209">
        <v>8</v>
      </c>
      <c r="I740" s="210"/>
      <c r="J740" s="205"/>
      <c r="K740" s="205"/>
      <c r="L740" s="211"/>
      <c r="M740" s="212"/>
      <c r="N740" s="213"/>
      <c r="O740" s="213"/>
      <c r="P740" s="213"/>
      <c r="Q740" s="213"/>
      <c r="R740" s="213"/>
      <c r="S740" s="213"/>
      <c r="T740" s="214"/>
      <c r="AT740" s="215" t="s">
        <v>189</v>
      </c>
      <c r="AU740" s="215" t="s">
        <v>81</v>
      </c>
      <c r="AV740" s="11" t="s">
        <v>81</v>
      </c>
      <c r="AW740" s="11" t="s">
        <v>36</v>
      </c>
      <c r="AX740" s="11" t="s">
        <v>79</v>
      </c>
      <c r="AY740" s="215" t="s">
        <v>180</v>
      </c>
    </row>
    <row r="741" spans="2:65" s="1" customFormat="1" ht="25.5" customHeight="1">
      <c r="B741" s="41"/>
      <c r="C741" s="192" t="s">
        <v>1345</v>
      </c>
      <c r="D741" s="192" t="s">
        <v>182</v>
      </c>
      <c r="E741" s="193" t="s">
        <v>1346</v>
      </c>
      <c r="F741" s="194" t="s">
        <v>1347</v>
      </c>
      <c r="G741" s="195" t="s">
        <v>671</v>
      </c>
      <c r="H741" s="196">
        <v>3</v>
      </c>
      <c r="I741" s="197"/>
      <c r="J741" s="198">
        <f>ROUND(I741*H741,2)</f>
        <v>0</v>
      </c>
      <c r="K741" s="194" t="s">
        <v>23</v>
      </c>
      <c r="L741" s="61"/>
      <c r="M741" s="199" t="s">
        <v>23</v>
      </c>
      <c r="N741" s="200" t="s">
        <v>43</v>
      </c>
      <c r="O741" s="42"/>
      <c r="P741" s="201">
        <f>O741*H741</f>
        <v>0</v>
      </c>
      <c r="Q741" s="201">
        <v>0</v>
      </c>
      <c r="R741" s="201">
        <f>Q741*H741</f>
        <v>0</v>
      </c>
      <c r="S741" s="201">
        <v>0</v>
      </c>
      <c r="T741" s="202">
        <f>S741*H741</f>
        <v>0</v>
      </c>
      <c r="AR741" s="24" t="s">
        <v>262</v>
      </c>
      <c r="AT741" s="24" t="s">
        <v>182</v>
      </c>
      <c r="AU741" s="24" t="s">
        <v>81</v>
      </c>
      <c r="AY741" s="24" t="s">
        <v>180</v>
      </c>
      <c r="BE741" s="203">
        <f>IF(N741="základní",J741,0)</f>
        <v>0</v>
      </c>
      <c r="BF741" s="203">
        <f>IF(N741="snížená",J741,0)</f>
        <v>0</v>
      </c>
      <c r="BG741" s="203">
        <f>IF(N741="zákl. přenesená",J741,0)</f>
        <v>0</v>
      </c>
      <c r="BH741" s="203">
        <f>IF(N741="sníž. přenesená",J741,0)</f>
        <v>0</v>
      </c>
      <c r="BI741" s="203">
        <f>IF(N741="nulová",J741,0)</f>
        <v>0</v>
      </c>
      <c r="BJ741" s="24" t="s">
        <v>79</v>
      </c>
      <c r="BK741" s="203">
        <f>ROUND(I741*H741,2)</f>
        <v>0</v>
      </c>
      <c r="BL741" s="24" t="s">
        <v>262</v>
      </c>
      <c r="BM741" s="24" t="s">
        <v>1348</v>
      </c>
    </row>
    <row r="742" spans="2:51" s="11" customFormat="1" ht="13.5">
      <c r="B742" s="204"/>
      <c r="C742" s="205"/>
      <c r="D742" s="206" t="s">
        <v>189</v>
      </c>
      <c r="E742" s="207" t="s">
        <v>23</v>
      </c>
      <c r="F742" s="208" t="s">
        <v>1349</v>
      </c>
      <c r="G742" s="205"/>
      <c r="H742" s="209">
        <v>3</v>
      </c>
      <c r="I742" s="210"/>
      <c r="J742" s="205"/>
      <c r="K742" s="205"/>
      <c r="L742" s="211"/>
      <c r="M742" s="212"/>
      <c r="N742" s="213"/>
      <c r="O742" s="213"/>
      <c r="P742" s="213"/>
      <c r="Q742" s="213"/>
      <c r="R742" s="213"/>
      <c r="S742" s="213"/>
      <c r="T742" s="214"/>
      <c r="AT742" s="215" t="s">
        <v>189</v>
      </c>
      <c r="AU742" s="215" t="s">
        <v>81</v>
      </c>
      <c r="AV742" s="11" t="s">
        <v>81</v>
      </c>
      <c r="AW742" s="11" t="s">
        <v>36</v>
      </c>
      <c r="AX742" s="11" t="s">
        <v>79</v>
      </c>
      <c r="AY742" s="215" t="s">
        <v>180</v>
      </c>
    </row>
    <row r="743" spans="2:65" s="1" customFormat="1" ht="25.5" customHeight="1">
      <c r="B743" s="41"/>
      <c r="C743" s="192" t="s">
        <v>1350</v>
      </c>
      <c r="D743" s="192" t="s">
        <v>182</v>
      </c>
      <c r="E743" s="193" t="s">
        <v>1351</v>
      </c>
      <c r="F743" s="194" t="s">
        <v>1352</v>
      </c>
      <c r="G743" s="195" t="s">
        <v>671</v>
      </c>
      <c r="H743" s="196">
        <v>1</v>
      </c>
      <c r="I743" s="197"/>
      <c r="J743" s="198">
        <f>ROUND(I743*H743,2)</f>
        <v>0</v>
      </c>
      <c r="K743" s="194" t="s">
        <v>23</v>
      </c>
      <c r="L743" s="61"/>
      <c r="M743" s="199" t="s">
        <v>23</v>
      </c>
      <c r="N743" s="200" t="s">
        <v>43</v>
      </c>
      <c r="O743" s="42"/>
      <c r="P743" s="201">
        <f>O743*H743</f>
        <v>0</v>
      </c>
      <c r="Q743" s="201">
        <v>0</v>
      </c>
      <c r="R743" s="201">
        <f>Q743*H743</f>
        <v>0</v>
      </c>
      <c r="S743" s="201">
        <v>0</v>
      </c>
      <c r="T743" s="202">
        <f>S743*H743</f>
        <v>0</v>
      </c>
      <c r="AR743" s="24" t="s">
        <v>262</v>
      </c>
      <c r="AT743" s="24" t="s">
        <v>182</v>
      </c>
      <c r="AU743" s="24" t="s">
        <v>81</v>
      </c>
      <c r="AY743" s="24" t="s">
        <v>180</v>
      </c>
      <c r="BE743" s="203">
        <f>IF(N743="základní",J743,0)</f>
        <v>0</v>
      </c>
      <c r="BF743" s="203">
        <f>IF(N743="snížená",J743,0)</f>
        <v>0</v>
      </c>
      <c r="BG743" s="203">
        <f>IF(N743="zákl. přenesená",J743,0)</f>
        <v>0</v>
      </c>
      <c r="BH743" s="203">
        <f>IF(N743="sníž. přenesená",J743,0)</f>
        <v>0</v>
      </c>
      <c r="BI743" s="203">
        <f>IF(N743="nulová",J743,0)</f>
        <v>0</v>
      </c>
      <c r="BJ743" s="24" t="s">
        <v>79</v>
      </c>
      <c r="BK743" s="203">
        <f>ROUND(I743*H743,2)</f>
        <v>0</v>
      </c>
      <c r="BL743" s="24" t="s">
        <v>262</v>
      </c>
      <c r="BM743" s="24" t="s">
        <v>1353</v>
      </c>
    </row>
    <row r="744" spans="2:51" s="11" customFormat="1" ht="13.5">
      <c r="B744" s="204"/>
      <c r="C744" s="205"/>
      <c r="D744" s="206" t="s">
        <v>189</v>
      </c>
      <c r="E744" s="207" t="s">
        <v>23</v>
      </c>
      <c r="F744" s="208" t="s">
        <v>1325</v>
      </c>
      <c r="G744" s="205"/>
      <c r="H744" s="209">
        <v>1</v>
      </c>
      <c r="I744" s="210"/>
      <c r="J744" s="205"/>
      <c r="K744" s="205"/>
      <c r="L744" s="211"/>
      <c r="M744" s="212"/>
      <c r="N744" s="213"/>
      <c r="O744" s="213"/>
      <c r="P744" s="213"/>
      <c r="Q744" s="213"/>
      <c r="R744" s="213"/>
      <c r="S744" s="213"/>
      <c r="T744" s="214"/>
      <c r="AT744" s="215" t="s">
        <v>189</v>
      </c>
      <c r="AU744" s="215" t="s">
        <v>81</v>
      </c>
      <c r="AV744" s="11" t="s">
        <v>81</v>
      </c>
      <c r="AW744" s="11" t="s">
        <v>36</v>
      </c>
      <c r="AX744" s="11" t="s">
        <v>72</v>
      </c>
      <c r="AY744" s="215" t="s">
        <v>180</v>
      </c>
    </row>
    <row r="745" spans="2:65" s="1" customFormat="1" ht="25.5" customHeight="1">
      <c r="B745" s="41"/>
      <c r="C745" s="192" t="s">
        <v>1354</v>
      </c>
      <c r="D745" s="192" t="s">
        <v>182</v>
      </c>
      <c r="E745" s="193" t="s">
        <v>1355</v>
      </c>
      <c r="F745" s="194" t="s">
        <v>1356</v>
      </c>
      <c r="G745" s="195" t="s">
        <v>671</v>
      </c>
      <c r="H745" s="196">
        <v>1</v>
      </c>
      <c r="I745" s="197"/>
      <c r="J745" s="198">
        <f>ROUND(I745*H745,2)</f>
        <v>0</v>
      </c>
      <c r="K745" s="194" t="s">
        <v>23</v>
      </c>
      <c r="L745" s="61"/>
      <c r="M745" s="199" t="s">
        <v>23</v>
      </c>
      <c r="N745" s="200" t="s">
        <v>43</v>
      </c>
      <c r="O745" s="42"/>
      <c r="P745" s="201">
        <f>O745*H745</f>
        <v>0</v>
      </c>
      <c r="Q745" s="201">
        <v>0</v>
      </c>
      <c r="R745" s="201">
        <f>Q745*H745</f>
        <v>0</v>
      </c>
      <c r="S745" s="201">
        <v>0</v>
      </c>
      <c r="T745" s="202">
        <f>S745*H745</f>
        <v>0</v>
      </c>
      <c r="AR745" s="24" t="s">
        <v>262</v>
      </c>
      <c r="AT745" s="24" t="s">
        <v>182</v>
      </c>
      <c r="AU745" s="24" t="s">
        <v>81</v>
      </c>
      <c r="AY745" s="24" t="s">
        <v>180</v>
      </c>
      <c r="BE745" s="203">
        <f>IF(N745="základní",J745,0)</f>
        <v>0</v>
      </c>
      <c r="BF745" s="203">
        <f>IF(N745="snížená",J745,0)</f>
        <v>0</v>
      </c>
      <c r="BG745" s="203">
        <f>IF(N745="zákl. přenesená",J745,0)</f>
        <v>0</v>
      </c>
      <c r="BH745" s="203">
        <f>IF(N745="sníž. přenesená",J745,0)</f>
        <v>0</v>
      </c>
      <c r="BI745" s="203">
        <f>IF(N745="nulová",J745,0)</f>
        <v>0</v>
      </c>
      <c r="BJ745" s="24" t="s">
        <v>79</v>
      </c>
      <c r="BK745" s="203">
        <f>ROUND(I745*H745,2)</f>
        <v>0</v>
      </c>
      <c r="BL745" s="24" t="s">
        <v>262</v>
      </c>
      <c r="BM745" s="24" t="s">
        <v>1357</v>
      </c>
    </row>
    <row r="746" spans="2:51" s="11" customFormat="1" ht="13.5">
      <c r="B746" s="204"/>
      <c r="C746" s="205"/>
      <c r="D746" s="206" t="s">
        <v>189</v>
      </c>
      <c r="E746" s="207" t="s">
        <v>23</v>
      </c>
      <c r="F746" s="208" t="s">
        <v>1325</v>
      </c>
      <c r="G746" s="205"/>
      <c r="H746" s="209">
        <v>1</v>
      </c>
      <c r="I746" s="210"/>
      <c r="J746" s="205"/>
      <c r="K746" s="205"/>
      <c r="L746" s="211"/>
      <c r="M746" s="212"/>
      <c r="N746" s="213"/>
      <c r="O746" s="213"/>
      <c r="P746" s="213"/>
      <c r="Q746" s="213"/>
      <c r="R746" s="213"/>
      <c r="S746" s="213"/>
      <c r="T746" s="214"/>
      <c r="AT746" s="215" t="s">
        <v>189</v>
      </c>
      <c r="AU746" s="215" t="s">
        <v>81</v>
      </c>
      <c r="AV746" s="11" t="s">
        <v>81</v>
      </c>
      <c r="AW746" s="11" t="s">
        <v>36</v>
      </c>
      <c r="AX746" s="11" t="s">
        <v>72</v>
      </c>
      <c r="AY746" s="215" t="s">
        <v>180</v>
      </c>
    </row>
    <row r="747" spans="2:65" s="1" customFormat="1" ht="25.5" customHeight="1">
      <c r="B747" s="41"/>
      <c r="C747" s="192" t="s">
        <v>1358</v>
      </c>
      <c r="D747" s="192" t="s">
        <v>182</v>
      </c>
      <c r="E747" s="193" t="s">
        <v>1359</v>
      </c>
      <c r="F747" s="194" t="s">
        <v>1360</v>
      </c>
      <c r="G747" s="195" t="s">
        <v>671</v>
      </c>
      <c r="H747" s="196">
        <v>1</v>
      </c>
      <c r="I747" s="197"/>
      <c r="J747" s="198">
        <f>ROUND(I747*H747,2)</f>
        <v>0</v>
      </c>
      <c r="K747" s="194" t="s">
        <v>23</v>
      </c>
      <c r="L747" s="61"/>
      <c r="M747" s="199" t="s">
        <v>23</v>
      </c>
      <c r="N747" s="200" t="s">
        <v>43</v>
      </c>
      <c r="O747" s="42"/>
      <c r="P747" s="201">
        <f>O747*H747</f>
        <v>0</v>
      </c>
      <c r="Q747" s="201">
        <v>0</v>
      </c>
      <c r="R747" s="201">
        <f>Q747*H747</f>
        <v>0</v>
      </c>
      <c r="S747" s="201">
        <v>0</v>
      </c>
      <c r="T747" s="202">
        <f>S747*H747</f>
        <v>0</v>
      </c>
      <c r="AR747" s="24" t="s">
        <v>262</v>
      </c>
      <c r="AT747" s="24" t="s">
        <v>182</v>
      </c>
      <c r="AU747" s="24" t="s">
        <v>81</v>
      </c>
      <c r="AY747" s="24" t="s">
        <v>180</v>
      </c>
      <c r="BE747" s="203">
        <f>IF(N747="základní",J747,0)</f>
        <v>0</v>
      </c>
      <c r="BF747" s="203">
        <f>IF(N747="snížená",J747,0)</f>
        <v>0</v>
      </c>
      <c r="BG747" s="203">
        <f>IF(N747="zákl. přenesená",J747,0)</f>
        <v>0</v>
      </c>
      <c r="BH747" s="203">
        <f>IF(N747="sníž. přenesená",J747,0)</f>
        <v>0</v>
      </c>
      <c r="BI747" s="203">
        <f>IF(N747="nulová",J747,0)</f>
        <v>0</v>
      </c>
      <c r="BJ747" s="24" t="s">
        <v>79</v>
      </c>
      <c r="BK747" s="203">
        <f>ROUND(I747*H747,2)</f>
        <v>0</v>
      </c>
      <c r="BL747" s="24" t="s">
        <v>262</v>
      </c>
      <c r="BM747" s="24" t="s">
        <v>1361</v>
      </c>
    </row>
    <row r="748" spans="2:51" s="11" customFormat="1" ht="13.5">
      <c r="B748" s="204"/>
      <c r="C748" s="205"/>
      <c r="D748" s="206" t="s">
        <v>189</v>
      </c>
      <c r="E748" s="207" t="s">
        <v>23</v>
      </c>
      <c r="F748" s="208" t="s">
        <v>1325</v>
      </c>
      <c r="G748" s="205"/>
      <c r="H748" s="209">
        <v>1</v>
      </c>
      <c r="I748" s="210"/>
      <c r="J748" s="205"/>
      <c r="K748" s="205"/>
      <c r="L748" s="211"/>
      <c r="M748" s="212"/>
      <c r="N748" s="213"/>
      <c r="O748" s="213"/>
      <c r="P748" s="213"/>
      <c r="Q748" s="213"/>
      <c r="R748" s="213"/>
      <c r="S748" s="213"/>
      <c r="T748" s="214"/>
      <c r="AT748" s="215" t="s">
        <v>189</v>
      </c>
      <c r="AU748" s="215" t="s">
        <v>81</v>
      </c>
      <c r="AV748" s="11" t="s">
        <v>81</v>
      </c>
      <c r="AW748" s="11" t="s">
        <v>36</v>
      </c>
      <c r="AX748" s="11" t="s">
        <v>72</v>
      </c>
      <c r="AY748" s="215" t="s">
        <v>180</v>
      </c>
    </row>
    <row r="749" spans="2:65" s="1" customFormat="1" ht="25.5" customHeight="1">
      <c r="B749" s="41"/>
      <c r="C749" s="192" t="s">
        <v>1362</v>
      </c>
      <c r="D749" s="192" t="s">
        <v>182</v>
      </c>
      <c r="E749" s="193" t="s">
        <v>1363</v>
      </c>
      <c r="F749" s="194" t="s">
        <v>1364</v>
      </c>
      <c r="G749" s="195" t="s">
        <v>671</v>
      </c>
      <c r="H749" s="196">
        <v>5</v>
      </c>
      <c r="I749" s="197"/>
      <c r="J749" s="198">
        <f>ROUND(I749*H749,2)</f>
        <v>0</v>
      </c>
      <c r="K749" s="194" t="s">
        <v>23</v>
      </c>
      <c r="L749" s="61"/>
      <c r="M749" s="199" t="s">
        <v>23</v>
      </c>
      <c r="N749" s="200" t="s">
        <v>43</v>
      </c>
      <c r="O749" s="42"/>
      <c r="P749" s="201">
        <f>O749*H749</f>
        <v>0</v>
      </c>
      <c r="Q749" s="201">
        <v>0</v>
      </c>
      <c r="R749" s="201">
        <f>Q749*H749</f>
        <v>0</v>
      </c>
      <c r="S749" s="201">
        <v>0</v>
      </c>
      <c r="T749" s="202">
        <f>S749*H749</f>
        <v>0</v>
      </c>
      <c r="AR749" s="24" t="s">
        <v>262</v>
      </c>
      <c r="AT749" s="24" t="s">
        <v>182</v>
      </c>
      <c r="AU749" s="24" t="s">
        <v>81</v>
      </c>
      <c r="AY749" s="24" t="s">
        <v>180</v>
      </c>
      <c r="BE749" s="203">
        <f>IF(N749="základní",J749,0)</f>
        <v>0</v>
      </c>
      <c r="BF749" s="203">
        <f>IF(N749="snížená",J749,0)</f>
        <v>0</v>
      </c>
      <c r="BG749" s="203">
        <f>IF(N749="zákl. přenesená",J749,0)</f>
        <v>0</v>
      </c>
      <c r="BH749" s="203">
        <f>IF(N749="sníž. přenesená",J749,0)</f>
        <v>0</v>
      </c>
      <c r="BI749" s="203">
        <f>IF(N749="nulová",J749,0)</f>
        <v>0</v>
      </c>
      <c r="BJ749" s="24" t="s">
        <v>79</v>
      </c>
      <c r="BK749" s="203">
        <f>ROUND(I749*H749,2)</f>
        <v>0</v>
      </c>
      <c r="BL749" s="24" t="s">
        <v>262</v>
      </c>
      <c r="BM749" s="24" t="s">
        <v>1365</v>
      </c>
    </row>
    <row r="750" spans="2:51" s="11" customFormat="1" ht="13.5">
      <c r="B750" s="204"/>
      <c r="C750" s="205"/>
      <c r="D750" s="206" t="s">
        <v>189</v>
      </c>
      <c r="E750" s="207" t="s">
        <v>23</v>
      </c>
      <c r="F750" s="208" t="s">
        <v>1366</v>
      </c>
      <c r="G750" s="205"/>
      <c r="H750" s="209">
        <v>5</v>
      </c>
      <c r="I750" s="210"/>
      <c r="J750" s="205"/>
      <c r="K750" s="205"/>
      <c r="L750" s="211"/>
      <c r="M750" s="212"/>
      <c r="N750" s="213"/>
      <c r="O750" s="213"/>
      <c r="P750" s="213"/>
      <c r="Q750" s="213"/>
      <c r="R750" s="213"/>
      <c r="S750" s="213"/>
      <c r="T750" s="214"/>
      <c r="AT750" s="215" t="s">
        <v>189</v>
      </c>
      <c r="AU750" s="215" t="s">
        <v>81</v>
      </c>
      <c r="AV750" s="11" t="s">
        <v>81</v>
      </c>
      <c r="AW750" s="11" t="s">
        <v>36</v>
      </c>
      <c r="AX750" s="11" t="s">
        <v>72</v>
      </c>
      <c r="AY750" s="215" t="s">
        <v>180</v>
      </c>
    </row>
    <row r="751" spans="2:65" s="1" customFormat="1" ht="25.5" customHeight="1">
      <c r="B751" s="41"/>
      <c r="C751" s="192" t="s">
        <v>1367</v>
      </c>
      <c r="D751" s="192" t="s">
        <v>182</v>
      </c>
      <c r="E751" s="193" t="s">
        <v>1368</v>
      </c>
      <c r="F751" s="194" t="s">
        <v>1369</v>
      </c>
      <c r="G751" s="195" t="s">
        <v>671</v>
      </c>
      <c r="H751" s="196">
        <v>6</v>
      </c>
      <c r="I751" s="197"/>
      <c r="J751" s="198">
        <f>ROUND(I751*H751,2)</f>
        <v>0</v>
      </c>
      <c r="K751" s="194" t="s">
        <v>23</v>
      </c>
      <c r="L751" s="61"/>
      <c r="M751" s="199" t="s">
        <v>23</v>
      </c>
      <c r="N751" s="200" t="s">
        <v>43</v>
      </c>
      <c r="O751" s="42"/>
      <c r="P751" s="201">
        <f>O751*H751</f>
        <v>0</v>
      </c>
      <c r="Q751" s="201">
        <v>0</v>
      </c>
      <c r="R751" s="201">
        <f>Q751*H751</f>
        <v>0</v>
      </c>
      <c r="S751" s="201">
        <v>0</v>
      </c>
      <c r="T751" s="202">
        <f>S751*H751</f>
        <v>0</v>
      </c>
      <c r="AR751" s="24" t="s">
        <v>262</v>
      </c>
      <c r="AT751" s="24" t="s">
        <v>182</v>
      </c>
      <c r="AU751" s="24" t="s">
        <v>81</v>
      </c>
      <c r="AY751" s="24" t="s">
        <v>180</v>
      </c>
      <c r="BE751" s="203">
        <f>IF(N751="základní",J751,0)</f>
        <v>0</v>
      </c>
      <c r="BF751" s="203">
        <f>IF(N751="snížená",J751,0)</f>
        <v>0</v>
      </c>
      <c r="BG751" s="203">
        <f>IF(N751="zákl. přenesená",J751,0)</f>
        <v>0</v>
      </c>
      <c r="BH751" s="203">
        <f>IF(N751="sníž. přenesená",J751,0)</f>
        <v>0</v>
      </c>
      <c r="BI751" s="203">
        <f>IF(N751="nulová",J751,0)</f>
        <v>0</v>
      </c>
      <c r="BJ751" s="24" t="s">
        <v>79</v>
      </c>
      <c r="BK751" s="203">
        <f>ROUND(I751*H751,2)</f>
        <v>0</v>
      </c>
      <c r="BL751" s="24" t="s">
        <v>262</v>
      </c>
      <c r="BM751" s="24" t="s">
        <v>1370</v>
      </c>
    </row>
    <row r="752" spans="2:51" s="11" customFormat="1" ht="13.5">
      <c r="B752" s="204"/>
      <c r="C752" s="205"/>
      <c r="D752" s="206" t="s">
        <v>189</v>
      </c>
      <c r="E752" s="207" t="s">
        <v>23</v>
      </c>
      <c r="F752" s="208" t="s">
        <v>1339</v>
      </c>
      <c r="G752" s="205"/>
      <c r="H752" s="209">
        <v>6</v>
      </c>
      <c r="I752" s="210"/>
      <c r="J752" s="205"/>
      <c r="K752" s="205"/>
      <c r="L752" s="211"/>
      <c r="M752" s="212"/>
      <c r="N752" s="213"/>
      <c r="O752" s="213"/>
      <c r="P752" s="213"/>
      <c r="Q752" s="213"/>
      <c r="R752" s="213"/>
      <c r="S752" s="213"/>
      <c r="T752" s="214"/>
      <c r="AT752" s="215" t="s">
        <v>189</v>
      </c>
      <c r="AU752" s="215" t="s">
        <v>81</v>
      </c>
      <c r="AV752" s="11" t="s">
        <v>81</v>
      </c>
      <c r="AW752" s="11" t="s">
        <v>36</v>
      </c>
      <c r="AX752" s="11" t="s">
        <v>72</v>
      </c>
      <c r="AY752" s="215" t="s">
        <v>180</v>
      </c>
    </row>
    <row r="753" spans="2:65" s="1" customFormat="1" ht="25.5" customHeight="1">
      <c r="B753" s="41"/>
      <c r="C753" s="192" t="s">
        <v>1371</v>
      </c>
      <c r="D753" s="192" t="s">
        <v>182</v>
      </c>
      <c r="E753" s="193" t="s">
        <v>1372</v>
      </c>
      <c r="F753" s="194" t="s">
        <v>1373</v>
      </c>
      <c r="G753" s="195" t="s">
        <v>671</v>
      </c>
      <c r="H753" s="196">
        <v>2</v>
      </c>
      <c r="I753" s="197"/>
      <c r="J753" s="198">
        <f>ROUND(I753*H753,2)</f>
        <v>0</v>
      </c>
      <c r="K753" s="194" t="s">
        <v>23</v>
      </c>
      <c r="L753" s="61"/>
      <c r="M753" s="199" t="s">
        <v>23</v>
      </c>
      <c r="N753" s="200" t="s">
        <v>43</v>
      </c>
      <c r="O753" s="42"/>
      <c r="P753" s="201">
        <f>O753*H753</f>
        <v>0</v>
      </c>
      <c r="Q753" s="201">
        <v>0</v>
      </c>
      <c r="R753" s="201">
        <f>Q753*H753</f>
        <v>0</v>
      </c>
      <c r="S753" s="201">
        <v>0</v>
      </c>
      <c r="T753" s="202">
        <f>S753*H753</f>
        <v>0</v>
      </c>
      <c r="AR753" s="24" t="s">
        <v>262</v>
      </c>
      <c r="AT753" s="24" t="s">
        <v>182</v>
      </c>
      <c r="AU753" s="24" t="s">
        <v>81</v>
      </c>
      <c r="AY753" s="24" t="s">
        <v>180</v>
      </c>
      <c r="BE753" s="203">
        <f>IF(N753="základní",J753,0)</f>
        <v>0</v>
      </c>
      <c r="BF753" s="203">
        <f>IF(N753="snížená",J753,0)</f>
        <v>0</v>
      </c>
      <c r="BG753" s="203">
        <f>IF(N753="zákl. přenesená",J753,0)</f>
        <v>0</v>
      </c>
      <c r="BH753" s="203">
        <f>IF(N753="sníž. přenesená",J753,0)</f>
        <v>0</v>
      </c>
      <c r="BI753" s="203">
        <f>IF(N753="nulová",J753,0)</f>
        <v>0</v>
      </c>
      <c r="BJ753" s="24" t="s">
        <v>79</v>
      </c>
      <c r="BK753" s="203">
        <f>ROUND(I753*H753,2)</f>
        <v>0</v>
      </c>
      <c r="BL753" s="24" t="s">
        <v>262</v>
      </c>
      <c r="BM753" s="24" t="s">
        <v>1374</v>
      </c>
    </row>
    <row r="754" spans="2:51" s="11" customFormat="1" ht="13.5">
      <c r="B754" s="204"/>
      <c r="C754" s="205"/>
      <c r="D754" s="206" t="s">
        <v>189</v>
      </c>
      <c r="E754" s="207" t="s">
        <v>23</v>
      </c>
      <c r="F754" s="208" t="s">
        <v>1375</v>
      </c>
      <c r="G754" s="205"/>
      <c r="H754" s="209">
        <v>2</v>
      </c>
      <c r="I754" s="210"/>
      <c r="J754" s="205"/>
      <c r="K754" s="205"/>
      <c r="L754" s="211"/>
      <c r="M754" s="212"/>
      <c r="N754" s="213"/>
      <c r="O754" s="213"/>
      <c r="P754" s="213"/>
      <c r="Q754" s="213"/>
      <c r="R754" s="213"/>
      <c r="S754" s="213"/>
      <c r="T754" s="214"/>
      <c r="AT754" s="215" t="s">
        <v>189</v>
      </c>
      <c r="AU754" s="215" t="s">
        <v>81</v>
      </c>
      <c r="AV754" s="11" t="s">
        <v>81</v>
      </c>
      <c r="AW754" s="11" t="s">
        <v>36</v>
      </c>
      <c r="AX754" s="11" t="s">
        <v>72</v>
      </c>
      <c r="AY754" s="215" t="s">
        <v>180</v>
      </c>
    </row>
    <row r="755" spans="2:65" s="1" customFormat="1" ht="25.5" customHeight="1">
      <c r="B755" s="41"/>
      <c r="C755" s="192" t="s">
        <v>1376</v>
      </c>
      <c r="D755" s="192" t="s">
        <v>182</v>
      </c>
      <c r="E755" s="193" t="s">
        <v>1377</v>
      </c>
      <c r="F755" s="194" t="s">
        <v>1378</v>
      </c>
      <c r="G755" s="195" t="s">
        <v>671</v>
      </c>
      <c r="H755" s="196">
        <v>1</v>
      </c>
      <c r="I755" s="197"/>
      <c r="J755" s="198">
        <f>ROUND(I755*H755,2)</f>
        <v>0</v>
      </c>
      <c r="K755" s="194" t="s">
        <v>23</v>
      </c>
      <c r="L755" s="61"/>
      <c r="M755" s="199" t="s">
        <v>23</v>
      </c>
      <c r="N755" s="200" t="s">
        <v>43</v>
      </c>
      <c r="O755" s="42"/>
      <c r="P755" s="201">
        <f>O755*H755</f>
        <v>0</v>
      </c>
      <c r="Q755" s="201">
        <v>0</v>
      </c>
      <c r="R755" s="201">
        <f>Q755*H755</f>
        <v>0</v>
      </c>
      <c r="S755" s="201">
        <v>0</v>
      </c>
      <c r="T755" s="202">
        <f>S755*H755</f>
        <v>0</v>
      </c>
      <c r="AR755" s="24" t="s">
        <v>262</v>
      </c>
      <c r="AT755" s="24" t="s">
        <v>182</v>
      </c>
      <c r="AU755" s="24" t="s">
        <v>81</v>
      </c>
      <c r="AY755" s="24" t="s">
        <v>180</v>
      </c>
      <c r="BE755" s="203">
        <f>IF(N755="základní",J755,0)</f>
        <v>0</v>
      </c>
      <c r="BF755" s="203">
        <f>IF(N755="snížená",J755,0)</f>
        <v>0</v>
      </c>
      <c r="BG755" s="203">
        <f>IF(N755="zákl. přenesená",J755,0)</f>
        <v>0</v>
      </c>
      <c r="BH755" s="203">
        <f>IF(N755="sníž. přenesená",J755,0)</f>
        <v>0</v>
      </c>
      <c r="BI755" s="203">
        <f>IF(N755="nulová",J755,0)</f>
        <v>0</v>
      </c>
      <c r="BJ755" s="24" t="s">
        <v>79</v>
      </c>
      <c r="BK755" s="203">
        <f>ROUND(I755*H755,2)</f>
        <v>0</v>
      </c>
      <c r="BL755" s="24" t="s">
        <v>262</v>
      </c>
      <c r="BM755" s="24" t="s">
        <v>1379</v>
      </c>
    </row>
    <row r="756" spans="2:51" s="11" customFormat="1" ht="13.5">
      <c r="B756" s="204"/>
      <c r="C756" s="205"/>
      <c r="D756" s="206" t="s">
        <v>189</v>
      </c>
      <c r="E756" s="207" t="s">
        <v>23</v>
      </c>
      <c r="F756" s="208" t="s">
        <v>1325</v>
      </c>
      <c r="G756" s="205"/>
      <c r="H756" s="209">
        <v>1</v>
      </c>
      <c r="I756" s="210"/>
      <c r="J756" s="205"/>
      <c r="K756" s="205"/>
      <c r="L756" s="211"/>
      <c r="M756" s="212"/>
      <c r="N756" s="213"/>
      <c r="O756" s="213"/>
      <c r="P756" s="213"/>
      <c r="Q756" s="213"/>
      <c r="R756" s="213"/>
      <c r="S756" s="213"/>
      <c r="T756" s="214"/>
      <c r="AT756" s="215" t="s">
        <v>189</v>
      </c>
      <c r="AU756" s="215" t="s">
        <v>81</v>
      </c>
      <c r="AV756" s="11" t="s">
        <v>81</v>
      </c>
      <c r="AW756" s="11" t="s">
        <v>36</v>
      </c>
      <c r="AX756" s="11" t="s">
        <v>72</v>
      </c>
      <c r="AY756" s="215" t="s">
        <v>180</v>
      </c>
    </row>
    <row r="757" spans="2:65" s="1" customFormat="1" ht="25.5" customHeight="1">
      <c r="B757" s="41"/>
      <c r="C757" s="192" t="s">
        <v>1380</v>
      </c>
      <c r="D757" s="192" t="s">
        <v>182</v>
      </c>
      <c r="E757" s="193" t="s">
        <v>1381</v>
      </c>
      <c r="F757" s="194" t="s">
        <v>1382</v>
      </c>
      <c r="G757" s="195" t="s">
        <v>671</v>
      </c>
      <c r="H757" s="196">
        <v>1</v>
      </c>
      <c r="I757" s="197"/>
      <c r="J757" s="198">
        <f>ROUND(I757*H757,2)</f>
        <v>0</v>
      </c>
      <c r="K757" s="194" t="s">
        <v>23</v>
      </c>
      <c r="L757" s="61"/>
      <c r="M757" s="199" t="s">
        <v>23</v>
      </c>
      <c r="N757" s="200" t="s">
        <v>43</v>
      </c>
      <c r="O757" s="42"/>
      <c r="P757" s="201">
        <f>O757*H757</f>
        <v>0</v>
      </c>
      <c r="Q757" s="201">
        <v>0</v>
      </c>
      <c r="R757" s="201">
        <f>Q757*H757</f>
        <v>0</v>
      </c>
      <c r="S757" s="201">
        <v>0</v>
      </c>
      <c r="T757" s="202">
        <f>S757*H757</f>
        <v>0</v>
      </c>
      <c r="AR757" s="24" t="s">
        <v>262</v>
      </c>
      <c r="AT757" s="24" t="s">
        <v>182</v>
      </c>
      <c r="AU757" s="24" t="s">
        <v>81</v>
      </c>
      <c r="AY757" s="24" t="s">
        <v>180</v>
      </c>
      <c r="BE757" s="203">
        <f>IF(N757="základní",J757,0)</f>
        <v>0</v>
      </c>
      <c r="BF757" s="203">
        <f>IF(N757="snížená",J757,0)</f>
        <v>0</v>
      </c>
      <c r="BG757" s="203">
        <f>IF(N757="zákl. přenesená",J757,0)</f>
        <v>0</v>
      </c>
      <c r="BH757" s="203">
        <f>IF(N757="sníž. přenesená",J757,0)</f>
        <v>0</v>
      </c>
      <c r="BI757" s="203">
        <f>IF(N757="nulová",J757,0)</f>
        <v>0</v>
      </c>
      <c r="BJ757" s="24" t="s">
        <v>79</v>
      </c>
      <c r="BK757" s="203">
        <f>ROUND(I757*H757,2)</f>
        <v>0</v>
      </c>
      <c r="BL757" s="24" t="s">
        <v>262</v>
      </c>
      <c r="BM757" s="24" t="s">
        <v>1383</v>
      </c>
    </row>
    <row r="758" spans="2:47" s="1" customFormat="1" ht="27">
      <c r="B758" s="41"/>
      <c r="C758" s="63"/>
      <c r="D758" s="206" t="s">
        <v>509</v>
      </c>
      <c r="E758" s="63"/>
      <c r="F758" s="258" t="s">
        <v>1290</v>
      </c>
      <c r="G758" s="63"/>
      <c r="H758" s="63"/>
      <c r="I758" s="163"/>
      <c r="J758" s="63"/>
      <c r="K758" s="63"/>
      <c r="L758" s="61"/>
      <c r="M758" s="259"/>
      <c r="N758" s="42"/>
      <c r="O758" s="42"/>
      <c r="P758" s="42"/>
      <c r="Q758" s="42"/>
      <c r="R758" s="42"/>
      <c r="S758" s="42"/>
      <c r="T758" s="78"/>
      <c r="AT758" s="24" t="s">
        <v>509</v>
      </c>
      <c r="AU758" s="24" t="s">
        <v>81</v>
      </c>
    </row>
    <row r="759" spans="2:51" s="11" customFormat="1" ht="13.5">
      <c r="B759" s="204"/>
      <c r="C759" s="205"/>
      <c r="D759" s="206" t="s">
        <v>189</v>
      </c>
      <c r="E759" s="207" t="s">
        <v>23</v>
      </c>
      <c r="F759" s="208" t="s">
        <v>1325</v>
      </c>
      <c r="G759" s="205"/>
      <c r="H759" s="209">
        <v>1</v>
      </c>
      <c r="I759" s="210"/>
      <c r="J759" s="205"/>
      <c r="K759" s="205"/>
      <c r="L759" s="211"/>
      <c r="M759" s="212"/>
      <c r="N759" s="213"/>
      <c r="O759" s="213"/>
      <c r="P759" s="213"/>
      <c r="Q759" s="213"/>
      <c r="R759" s="213"/>
      <c r="S759" s="213"/>
      <c r="T759" s="214"/>
      <c r="AT759" s="215" t="s">
        <v>189</v>
      </c>
      <c r="AU759" s="215" t="s">
        <v>81</v>
      </c>
      <c r="AV759" s="11" t="s">
        <v>81</v>
      </c>
      <c r="AW759" s="11" t="s">
        <v>36</v>
      </c>
      <c r="AX759" s="11" t="s">
        <v>72</v>
      </c>
      <c r="AY759" s="215" t="s">
        <v>180</v>
      </c>
    </row>
    <row r="760" spans="2:65" s="1" customFormat="1" ht="25.5" customHeight="1">
      <c r="B760" s="41"/>
      <c r="C760" s="192" t="s">
        <v>1384</v>
      </c>
      <c r="D760" s="192" t="s">
        <v>182</v>
      </c>
      <c r="E760" s="193" t="s">
        <v>1385</v>
      </c>
      <c r="F760" s="194" t="s">
        <v>1386</v>
      </c>
      <c r="G760" s="195" t="s">
        <v>671</v>
      </c>
      <c r="H760" s="196">
        <v>1</v>
      </c>
      <c r="I760" s="197"/>
      <c r="J760" s="198">
        <f>ROUND(I760*H760,2)</f>
        <v>0</v>
      </c>
      <c r="K760" s="194" t="s">
        <v>23</v>
      </c>
      <c r="L760" s="61"/>
      <c r="M760" s="199" t="s">
        <v>23</v>
      </c>
      <c r="N760" s="200" t="s">
        <v>43</v>
      </c>
      <c r="O760" s="42"/>
      <c r="P760" s="201">
        <f>O760*H760</f>
        <v>0</v>
      </c>
      <c r="Q760" s="201">
        <v>0</v>
      </c>
      <c r="R760" s="201">
        <f>Q760*H760</f>
        <v>0</v>
      </c>
      <c r="S760" s="201">
        <v>0</v>
      </c>
      <c r="T760" s="202">
        <f>S760*H760</f>
        <v>0</v>
      </c>
      <c r="AR760" s="24" t="s">
        <v>262</v>
      </c>
      <c r="AT760" s="24" t="s">
        <v>182</v>
      </c>
      <c r="AU760" s="24" t="s">
        <v>81</v>
      </c>
      <c r="AY760" s="24" t="s">
        <v>180</v>
      </c>
      <c r="BE760" s="203">
        <f>IF(N760="základní",J760,0)</f>
        <v>0</v>
      </c>
      <c r="BF760" s="203">
        <f>IF(N760="snížená",J760,0)</f>
        <v>0</v>
      </c>
      <c r="BG760" s="203">
        <f>IF(N760="zákl. přenesená",J760,0)</f>
        <v>0</v>
      </c>
      <c r="BH760" s="203">
        <f>IF(N760="sníž. přenesená",J760,0)</f>
        <v>0</v>
      </c>
      <c r="BI760" s="203">
        <f>IF(N760="nulová",J760,0)</f>
        <v>0</v>
      </c>
      <c r="BJ760" s="24" t="s">
        <v>79</v>
      </c>
      <c r="BK760" s="203">
        <f>ROUND(I760*H760,2)</f>
        <v>0</v>
      </c>
      <c r="BL760" s="24" t="s">
        <v>262</v>
      </c>
      <c r="BM760" s="24" t="s">
        <v>1387</v>
      </c>
    </row>
    <row r="761" spans="2:51" s="11" customFormat="1" ht="13.5">
      <c r="B761" s="204"/>
      <c r="C761" s="205"/>
      <c r="D761" s="206" t="s">
        <v>189</v>
      </c>
      <c r="E761" s="207" t="s">
        <v>23</v>
      </c>
      <c r="F761" s="208" t="s">
        <v>1325</v>
      </c>
      <c r="G761" s="205"/>
      <c r="H761" s="209">
        <v>1</v>
      </c>
      <c r="I761" s="210"/>
      <c r="J761" s="205"/>
      <c r="K761" s="205"/>
      <c r="L761" s="211"/>
      <c r="M761" s="212"/>
      <c r="N761" s="213"/>
      <c r="O761" s="213"/>
      <c r="P761" s="213"/>
      <c r="Q761" s="213"/>
      <c r="R761" s="213"/>
      <c r="S761" s="213"/>
      <c r="T761" s="214"/>
      <c r="AT761" s="215" t="s">
        <v>189</v>
      </c>
      <c r="AU761" s="215" t="s">
        <v>81</v>
      </c>
      <c r="AV761" s="11" t="s">
        <v>81</v>
      </c>
      <c r="AW761" s="11" t="s">
        <v>36</v>
      </c>
      <c r="AX761" s="11" t="s">
        <v>72</v>
      </c>
      <c r="AY761" s="215" t="s">
        <v>180</v>
      </c>
    </row>
    <row r="762" spans="2:65" s="1" customFormat="1" ht="25.5" customHeight="1">
      <c r="B762" s="41"/>
      <c r="C762" s="192" t="s">
        <v>1388</v>
      </c>
      <c r="D762" s="192" t="s">
        <v>182</v>
      </c>
      <c r="E762" s="193" t="s">
        <v>1389</v>
      </c>
      <c r="F762" s="194" t="s">
        <v>1390</v>
      </c>
      <c r="G762" s="195" t="s">
        <v>671</v>
      </c>
      <c r="H762" s="196">
        <v>1</v>
      </c>
      <c r="I762" s="197"/>
      <c r="J762" s="198">
        <f>ROUND(I762*H762,2)</f>
        <v>0</v>
      </c>
      <c r="K762" s="194" t="s">
        <v>23</v>
      </c>
      <c r="L762" s="61"/>
      <c r="M762" s="199" t="s">
        <v>23</v>
      </c>
      <c r="N762" s="200" t="s">
        <v>43</v>
      </c>
      <c r="O762" s="42"/>
      <c r="P762" s="201">
        <f>O762*H762</f>
        <v>0</v>
      </c>
      <c r="Q762" s="201">
        <v>0</v>
      </c>
      <c r="R762" s="201">
        <f>Q762*H762</f>
        <v>0</v>
      </c>
      <c r="S762" s="201">
        <v>0</v>
      </c>
      <c r="T762" s="202">
        <f>S762*H762</f>
        <v>0</v>
      </c>
      <c r="AR762" s="24" t="s">
        <v>262</v>
      </c>
      <c r="AT762" s="24" t="s">
        <v>182</v>
      </c>
      <c r="AU762" s="24" t="s">
        <v>81</v>
      </c>
      <c r="AY762" s="24" t="s">
        <v>180</v>
      </c>
      <c r="BE762" s="203">
        <f>IF(N762="základní",J762,0)</f>
        <v>0</v>
      </c>
      <c r="BF762" s="203">
        <f>IF(N762="snížená",J762,0)</f>
        <v>0</v>
      </c>
      <c r="BG762" s="203">
        <f>IF(N762="zákl. přenesená",J762,0)</f>
        <v>0</v>
      </c>
      <c r="BH762" s="203">
        <f>IF(N762="sníž. přenesená",J762,0)</f>
        <v>0</v>
      </c>
      <c r="BI762" s="203">
        <f>IF(N762="nulová",J762,0)</f>
        <v>0</v>
      </c>
      <c r="BJ762" s="24" t="s">
        <v>79</v>
      </c>
      <c r="BK762" s="203">
        <f>ROUND(I762*H762,2)</f>
        <v>0</v>
      </c>
      <c r="BL762" s="24" t="s">
        <v>262</v>
      </c>
      <c r="BM762" s="24" t="s">
        <v>1391</v>
      </c>
    </row>
    <row r="763" spans="2:51" s="11" customFormat="1" ht="13.5">
      <c r="B763" s="204"/>
      <c r="C763" s="205"/>
      <c r="D763" s="206" t="s">
        <v>189</v>
      </c>
      <c r="E763" s="207" t="s">
        <v>23</v>
      </c>
      <c r="F763" s="208" t="s">
        <v>1325</v>
      </c>
      <c r="G763" s="205"/>
      <c r="H763" s="209">
        <v>1</v>
      </c>
      <c r="I763" s="210"/>
      <c r="J763" s="205"/>
      <c r="K763" s="205"/>
      <c r="L763" s="211"/>
      <c r="M763" s="212"/>
      <c r="N763" s="213"/>
      <c r="O763" s="213"/>
      <c r="P763" s="213"/>
      <c r="Q763" s="213"/>
      <c r="R763" s="213"/>
      <c r="S763" s="213"/>
      <c r="T763" s="214"/>
      <c r="AT763" s="215" t="s">
        <v>189</v>
      </c>
      <c r="AU763" s="215" t="s">
        <v>81</v>
      </c>
      <c r="AV763" s="11" t="s">
        <v>81</v>
      </c>
      <c r="AW763" s="11" t="s">
        <v>36</v>
      </c>
      <c r="AX763" s="11" t="s">
        <v>72</v>
      </c>
      <c r="AY763" s="215" t="s">
        <v>180</v>
      </c>
    </row>
    <row r="764" spans="2:65" s="1" customFormat="1" ht="25.5" customHeight="1">
      <c r="B764" s="41"/>
      <c r="C764" s="192" t="s">
        <v>1392</v>
      </c>
      <c r="D764" s="192" t="s">
        <v>182</v>
      </c>
      <c r="E764" s="193" t="s">
        <v>1393</v>
      </c>
      <c r="F764" s="194" t="s">
        <v>1394</v>
      </c>
      <c r="G764" s="195" t="s">
        <v>671</v>
      </c>
      <c r="H764" s="196">
        <v>1</v>
      </c>
      <c r="I764" s="197"/>
      <c r="J764" s="198">
        <f>ROUND(I764*H764,2)</f>
        <v>0</v>
      </c>
      <c r="K764" s="194" t="s">
        <v>23</v>
      </c>
      <c r="L764" s="61"/>
      <c r="M764" s="199" t="s">
        <v>23</v>
      </c>
      <c r="N764" s="200" t="s">
        <v>43</v>
      </c>
      <c r="O764" s="42"/>
      <c r="P764" s="201">
        <f>O764*H764</f>
        <v>0</v>
      </c>
      <c r="Q764" s="201">
        <v>0</v>
      </c>
      <c r="R764" s="201">
        <f>Q764*H764</f>
        <v>0</v>
      </c>
      <c r="S764" s="201">
        <v>0</v>
      </c>
      <c r="T764" s="202">
        <f>S764*H764</f>
        <v>0</v>
      </c>
      <c r="AR764" s="24" t="s">
        <v>262</v>
      </c>
      <c r="AT764" s="24" t="s">
        <v>182</v>
      </c>
      <c r="AU764" s="24" t="s">
        <v>81</v>
      </c>
      <c r="AY764" s="24" t="s">
        <v>180</v>
      </c>
      <c r="BE764" s="203">
        <f>IF(N764="základní",J764,0)</f>
        <v>0</v>
      </c>
      <c r="BF764" s="203">
        <f>IF(N764="snížená",J764,0)</f>
        <v>0</v>
      </c>
      <c r="BG764" s="203">
        <f>IF(N764="zákl. přenesená",J764,0)</f>
        <v>0</v>
      </c>
      <c r="BH764" s="203">
        <f>IF(N764="sníž. přenesená",J764,0)</f>
        <v>0</v>
      </c>
      <c r="BI764" s="203">
        <f>IF(N764="nulová",J764,0)</f>
        <v>0</v>
      </c>
      <c r="BJ764" s="24" t="s">
        <v>79</v>
      </c>
      <c r="BK764" s="203">
        <f>ROUND(I764*H764,2)</f>
        <v>0</v>
      </c>
      <c r="BL764" s="24" t="s">
        <v>262</v>
      </c>
      <c r="BM764" s="24" t="s">
        <v>1395</v>
      </c>
    </row>
    <row r="765" spans="2:51" s="11" customFormat="1" ht="13.5">
      <c r="B765" s="204"/>
      <c r="C765" s="205"/>
      <c r="D765" s="206" t="s">
        <v>189</v>
      </c>
      <c r="E765" s="207" t="s">
        <v>23</v>
      </c>
      <c r="F765" s="208" t="s">
        <v>1325</v>
      </c>
      <c r="G765" s="205"/>
      <c r="H765" s="209">
        <v>1</v>
      </c>
      <c r="I765" s="210"/>
      <c r="J765" s="205"/>
      <c r="K765" s="205"/>
      <c r="L765" s="211"/>
      <c r="M765" s="212"/>
      <c r="N765" s="213"/>
      <c r="O765" s="213"/>
      <c r="P765" s="213"/>
      <c r="Q765" s="213"/>
      <c r="R765" s="213"/>
      <c r="S765" s="213"/>
      <c r="T765" s="214"/>
      <c r="AT765" s="215" t="s">
        <v>189</v>
      </c>
      <c r="AU765" s="215" t="s">
        <v>81</v>
      </c>
      <c r="AV765" s="11" t="s">
        <v>81</v>
      </c>
      <c r="AW765" s="11" t="s">
        <v>36</v>
      </c>
      <c r="AX765" s="11" t="s">
        <v>72</v>
      </c>
      <c r="AY765" s="215" t="s">
        <v>180</v>
      </c>
    </row>
    <row r="766" spans="2:65" s="1" customFormat="1" ht="25.5" customHeight="1">
      <c r="B766" s="41"/>
      <c r="C766" s="192" t="s">
        <v>1396</v>
      </c>
      <c r="D766" s="192" t="s">
        <v>182</v>
      </c>
      <c r="E766" s="193" t="s">
        <v>1397</v>
      </c>
      <c r="F766" s="194" t="s">
        <v>1398</v>
      </c>
      <c r="G766" s="195" t="s">
        <v>671</v>
      </c>
      <c r="H766" s="196">
        <v>1</v>
      </c>
      <c r="I766" s="197"/>
      <c r="J766" s="198">
        <f>ROUND(I766*H766,2)</f>
        <v>0</v>
      </c>
      <c r="K766" s="194" t="s">
        <v>23</v>
      </c>
      <c r="L766" s="61"/>
      <c r="M766" s="199" t="s">
        <v>23</v>
      </c>
      <c r="N766" s="200" t="s">
        <v>43</v>
      </c>
      <c r="O766" s="42"/>
      <c r="P766" s="201">
        <f>O766*H766</f>
        <v>0</v>
      </c>
      <c r="Q766" s="201">
        <v>0</v>
      </c>
      <c r="R766" s="201">
        <f>Q766*H766</f>
        <v>0</v>
      </c>
      <c r="S766" s="201">
        <v>0</v>
      </c>
      <c r="T766" s="202">
        <f>S766*H766</f>
        <v>0</v>
      </c>
      <c r="AR766" s="24" t="s">
        <v>262</v>
      </c>
      <c r="AT766" s="24" t="s">
        <v>182</v>
      </c>
      <c r="AU766" s="24" t="s">
        <v>81</v>
      </c>
      <c r="AY766" s="24" t="s">
        <v>180</v>
      </c>
      <c r="BE766" s="203">
        <f>IF(N766="základní",J766,0)</f>
        <v>0</v>
      </c>
      <c r="BF766" s="203">
        <f>IF(N766="snížená",J766,0)</f>
        <v>0</v>
      </c>
      <c r="BG766" s="203">
        <f>IF(N766="zákl. přenesená",J766,0)</f>
        <v>0</v>
      </c>
      <c r="BH766" s="203">
        <f>IF(N766="sníž. přenesená",J766,0)</f>
        <v>0</v>
      </c>
      <c r="BI766" s="203">
        <f>IF(N766="nulová",J766,0)</f>
        <v>0</v>
      </c>
      <c r="BJ766" s="24" t="s">
        <v>79</v>
      </c>
      <c r="BK766" s="203">
        <f>ROUND(I766*H766,2)</f>
        <v>0</v>
      </c>
      <c r="BL766" s="24" t="s">
        <v>262</v>
      </c>
      <c r="BM766" s="24" t="s">
        <v>1399</v>
      </c>
    </row>
    <row r="767" spans="2:51" s="11" customFormat="1" ht="13.5">
      <c r="B767" s="204"/>
      <c r="C767" s="205"/>
      <c r="D767" s="206" t="s">
        <v>189</v>
      </c>
      <c r="E767" s="207" t="s">
        <v>23</v>
      </c>
      <c r="F767" s="208" t="s">
        <v>1325</v>
      </c>
      <c r="G767" s="205"/>
      <c r="H767" s="209">
        <v>1</v>
      </c>
      <c r="I767" s="210"/>
      <c r="J767" s="205"/>
      <c r="K767" s="205"/>
      <c r="L767" s="211"/>
      <c r="M767" s="212"/>
      <c r="N767" s="213"/>
      <c r="O767" s="213"/>
      <c r="P767" s="213"/>
      <c r="Q767" s="213"/>
      <c r="R767" s="213"/>
      <c r="S767" s="213"/>
      <c r="T767" s="214"/>
      <c r="AT767" s="215" t="s">
        <v>189</v>
      </c>
      <c r="AU767" s="215" t="s">
        <v>81</v>
      </c>
      <c r="AV767" s="11" t="s">
        <v>81</v>
      </c>
      <c r="AW767" s="11" t="s">
        <v>36</v>
      </c>
      <c r="AX767" s="11" t="s">
        <v>72</v>
      </c>
      <c r="AY767" s="215" t="s">
        <v>180</v>
      </c>
    </row>
    <row r="768" spans="2:65" s="1" customFormat="1" ht="25.5" customHeight="1">
      <c r="B768" s="41"/>
      <c r="C768" s="192" t="s">
        <v>1400</v>
      </c>
      <c r="D768" s="192" t="s">
        <v>182</v>
      </c>
      <c r="E768" s="193" t="s">
        <v>1401</v>
      </c>
      <c r="F768" s="194" t="s">
        <v>1402</v>
      </c>
      <c r="G768" s="195" t="s">
        <v>671</v>
      </c>
      <c r="H768" s="196">
        <v>1</v>
      </c>
      <c r="I768" s="197"/>
      <c r="J768" s="198">
        <f>ROUND(I768*H768,2)</f>
        <v>0</v>
      </c>
      <c r="K768" s="194" t="s">
        <v>23</v>
      </c>
      <c r="L768" s="61"/>
      <c r="M768" s="199" t="s">
        <v>23</v>
      </c>
      <c r="N768" s="200" t="s">
        <v>43</v>
      </c>
      <c r="O768" s="42"/>
      <c r="P768" s="201">
        <f>O768*H768</f>
        <v>0</v>
      </c>
      <c r="Q768" s="201">
        <v>0</v>
      </c>
      <c r="R768" s="201">
        <f>Q768*H768</f>
        <v>0</v>
      </c>
      <c r="S768" s="201">
        <v>0</v>
      </c>
      <c r="T768" s="202">
        <f>S768*H768</f>
        <v>0</v>
      </c>
      <c r="AR768" s="24" t="s">
        <v>262</v>
      </c>
      <c r="AT768" s="24" t="s">
        <v>182</v>
      </c>
      <c r="AU768" s="24" t="s">
        <v>81</v>
      </c>
      <c r="AY768" s="24" t="s">
        <v>180</v>
      </c>
      <c r="BE768" s="203">
        <f>IF(N768="základní",J768,0)</f>
        <v>0</v>
      </c>
      <c r="BF768" s="203">
        <f>IF(N768="snížená",J768,0)</f>
        <v>0</v>
      </c>
      <c r="BG768" s="203">
        <f>IF(N768="zákl. přenesená",J768,0)</f>
        <v>0</v>
      </c>
      <c r="BH768" s="203">
        <f>IF(N768="sníž. přenesená",J768,0)</f>
        <v>0</v>
      </c>
      <c r="BI768" s="203">
        <f>IF(N768="nulová",J768,0)</f>
        <v>0</v>
      </c>
      <c r="BJ768" s="24" t="s">
        <v>79</v>
      </c>
      <c r="BK768" s="203">
        <f>ROUND(I768*H768,2)</f>
        <v>0</v>
      </c>
      <c r="BL768" s="24" t="s">
        <v>262</v>
      </c>
      <c r="BM768" s="24" t="s">
        <v>1403</v>
      </c>
    </row>
    <row r="769" spans="2:51" s="11" customFormat="1" ht="13.5">
      <c r="B769" s="204"/>
      <c r="C769" s="205"/>
      <c r="D769" s="206" t="s">
        <v>189</v>
      </c>
      <c r="E769" s="207" t="s">
        <v>23</v>
      </c>
      <c r="F769" s="208" t="s">
        <v>1325</v>
      </c>
      <c r="G769" s="205"/>
      <c r="H769" s="209">
        <v>1</v>
      </c>
      <c r="I769" s="210"/>
      <c r="J769" s="205"/>
      <c r="K769" s="205"/>
      <c r="L769" s="211"/>
      <c r="M769" s="212"/>
      <c r="N769" s="213"/>
      <c r="O769" s="213"/>
      <c r="P769" s="213"/>
      <c r="Q769" s="213"/>
      <c r="R769" s="213"/>
      <c r="S769" s="213"/>
      <c r="T769" s="214"/>
      <c r="AT769" s="215" t="s">
        <v>189</v>
      </c>
      <c r="AU769" s="215" t="s">
        <v>81</v>
      </c>
      <c r="AV769" s="11" t="s">
        <v>81</v>
      </c>
      <c r="AW769" s="11" t="s">
        <v>36</v>
      </c>
      <c r="AX769" s="11" t="s">
        <v>72</v>
      </c>
      <c r="AY769" s="215" t="s">
        <v>180</v>
      </c>
    </row>
    <row r="770" spans="2:65" s="1" customFormat="1" ht="25.5" customHeight="1">
      <c r="B770" s="41"/>
      <c r="C770" s="192" t="s">
        <v>1404</v>
      </c>
      <c r="D770" s="192" t="s">
        <v>182</v>
      </c>
      <c r="E770" s="193" t="s">
        <v>1405</v>
      </c>
      <c r="F770" s="194" t="s">
        <v>1406</v>
      </c>
      <c r="G770" s="195" t="s">
        <v>185</v>
      </c>
      <c r="H770" s="196">
        <v>48.426</v>
      </c>
      <c r="I770" s="197"/>
      <c r="J770" s="198">
        <f>ROUND(I770*H770,2)</f>
        <v>0</v>
      </c>
      <c r="K770" s="194" t="s">
        <v>23</v>
      </c>
      <c r="L770" s="61"/>
      <c r="M770" s="199" t="s">
        <v>23</v>
      </c>
      <c r="N770" s="200" t="s">
        <v>43</v>
      </c>
      <c r="O770" s="42"/>
      <c r="P770" s="201">
        <f>O770*H770</f>
        <v>0</v>
      </c>
      <c r="Q770" s="201">
        <v>0</v>
      </c>
      <c r="R770" s="201">
        <f>Q770*H770</f>
        <v>0</v>
      </c>
      <c r="S770" s="201">
        <v>0</v>
      </c>
      <c r="T770" s="202">
        <f>S770*H770</f>
        <v>0</v>
      </c>
      <c r="AR770" s="24" t="s">
        <v>262</v>
      </c>
      <c r="AT770" s="24" t="s">
        <v>182</v>
      </c>
      <c r="AU770" s="24" t="s">
        <v>81</v>
      </c>
      <c r="AY770" s="24" t="s">
        <v>180</v>
      </c>
      <c r="BE770" s="203">
        <f>IF(N770="základní",J770,0)</f>
        <v>0</v>
      </c>
      <c r="BF770" s="203">
        <f>IF(N770="snížená",J770,0)</f>
        <v>0</v>
      </c>
      <c r="BG770" s="203">
        <f>IF(N770="zákl. přenesená",J770,0)</f>
        <v>0</v>
      </c>
      <c r="BH770" s="203">
        <f>IF(N770="sníž. přenesená",J770,0)</f>
        <v>0</v>
      </c>
      <c r="BI770" s="203">
        <f>IF(N770="nulová",J770,0)</f>
        <v>0</v>
      </c>
      <c r="BJ770" s="24" t="s">
        <v>79</v>
      </c>
      <c r="BK770" s="203">
        <f>ROUND(I770*H770,2)</f>
        <v>0</v>
      </c>
      <c r="BL770" s="24" t="s">
        <v>262</v>
      </c>
      <c r="BM770" s="24" t="s">
        <v>1407</v>
      </c>
    </row>
    <row r="771" spans="2:51" s="11" customFormat="1" ht="13.5">
      <c r="B771" s="204"/>
      <c r="C771" s="205"/>
      <c r="D771" s="206" t="s">
        <v>189</v>
      </c>
      <c r="E771" s="207" t="s">
        <v>23</v>
      </c>
      <c r="F771" s="208" t="s">
        <v>1408</v>
      </c>
      <c r="G771" s="205"/>
      <c r="H771" s="209">
        <v>23.751</v>
      </c>
      <c r="I771" s="210"/>
      <c r="J771" s="205"/>
      <c r="K771" s="205"/>
      <c r="L771" s="211"/>
      <c r="M771" s="212"/>
      <c r="N771" s="213"/>
      <c r="O771" s="213"/>
      <c r="P771" s="213"/>
      <c r="Q771" s="213"/>
      <c r="R771" s="213"/>
      <c r="S771" s="213"/>
      <c r="T771" s="214"/>
      <c r="AT771" s="215" t="s">
        <v>189</v>
      </c>
      <c r="AU771" s="215" t="s">
        <v>81</v>
      </c>
      <c r="AV771" s="11" t="s">
        <v>81</v>
      </c>
      <c r="AW771" s="11" t="s">
        <v>36</v>
      </c>
      <c r="AX771" s="11" t="s">
        <v>72</v>
      </c>
      <c r="AY771" s="215" t="s">
        <v>180</v>
      </c>
    </row>
    <row r="772" spans="2:51" s="11" customFormat="1" ht="13.5">
      <c r="B772" s="204"/>
      <c r="C772" s="205"/>
      <c r="D772" s="206" t="s">
        <v>189</v>
      </c>
      <c r="E772" s="207" t="s">
        <v>23</v>
      </c>
      <c r="F772" s="208" t="s">
        <v>1409</v>
      </c>
      <c r="G772" s="205"/>
      <c r="H772" s="209">
        <v>24.675</v>
      </c>
      <c r="I772" s="210"/>
      <c r="J772" s="205"/>
      <c r="K772" s="205"/>
      <c r="L772" s="211"/>
      <c r="M772" s="212"/>
      <c r="N772" s="213"/>
      <c r="O772" s="213"/>
      <c r="P772" s="213"/>
      <c r="Q772" s="213"/>
      <c r="R772" s="213"/>
      <c r="S772" s="213"/>
      <c r="T772" s="214"/>
      <c r="AT772" s="215" t="s">
        <v>189</v>
      </c>
      <c r="AU772" s="215" t="s">
        <v>81</v>
      </c>
      <c r="AV772" s="11" t="s">
        <v>81</v>
      </c>
      <c r="AW772" s="11" t="s">
        <v>36</v>
      </c>
      <c r="AX772" s="11" t="s">
        <v>72</v>
      </c>
      <c r="AY772" s="215" t="s">
        <v>180</v>
      </c>
    </row>
    <row r="773" spans="2:51" s="12" customFormat="1" ht="13.5">
      <c r="B773" s="216"/>
      <c r="C773" s="217"/>
      <c r="D773" s="206" t="s">
        <v>189</v>
      </c>
      <c r="E773" s="218" t="s">
        <v>23</v>
      </c>
      <c r="F773" s="219" t="s">
        <v>199</v>
      </c>
      <c r="G773" s="217"/>
      <c r="H773" s="220">
        <v>48.426</v>
      </c>
      <c r="I773" s="221"/>
      <c r="J773" s="217"/>
      <c r="K773" s="217"/>
      <c r="L773" s="222"/>
      <c r="M773" s="223"/>
      <c r="N773" s="224"/>
      <c r="O773" s="224"/>
      <c r="P773" s="224"/>
      <c r="Q773" s="224"/>
      <c r="R773" s="224"/>
      <c r="S773" s="224"/>
      <c r="T773" s="225"/>
      <c r="AT773" s="226" t="s">
        <v>189</v>
      </c>
      <c r="AU773" s="226" t="s">
        <v>81</v>
      </c>
      <c r="AV773" s="12" t="s">
        <v>187</v>
      </c>
      <c r="AW773" s="12" t="s">
        <v>36</v>
      </c>
      <c r="AX773" s="12" t="s">
        <v>79</v>
      </c>
      <c r="AY773" s="226" t="s">
        <v>180</v>
      </c>
    </row>
    <row r="774" spans="2:65" s="1" customFormat="1" ht="16.5" customHeight="1">
      <c r="B774" s="41"/>
      <c r="C774" s="192" t="s">
        <v>1410</v>
      </c>
      <c r="D774" s="192" t="s">
        <v>182</v>
      </c>
      <c r="E774" s="193" t="s">
        <v>1411</v>
      </c>
      <c r="F774" s="194" t="s">
        <v>1412</v>
      </c>
      <c r="G774" s="195" t="s">
        <v>671</v>
      </c>
      <c r="H774" s="196">
        <v>2</v>
      </c>
      <c r="I774" s="197"/>
      <c r="J774" s="198">
        <f>ROUND(I774*H774,2)</f>
        <v>0</v>
      </c>
      <c r="K774" s="194" t="s">
        <v>23</v>
      </c>
      <c r="L774" s="61"/>
      <c r="M774" s="199" t="s">
        <v>23</v>
      </c>
      <c r="N774" s="200" t="s">
        <v>43</v>
      </c>
      <c r="O774" s="42"/>
      <c r="P774" s="201">
        <f>O774*H774</f>
        <v>0</v>
      </c>
      <c r="Q774" s="201">
        <v>0</v>
      </c>
      <c r="R774" s="201">
        <f>Q774*H774</f>
        <v>0</v>
      </c>
      <c r="S774" s="201">
        <v>0</v>
      </c>
      <c r="T774" s="202">
        <f>S774*H774</f>
        <v>0</v>
      </c>
      <c r="AR774" s="24" t="s">
        <v>262</v>
      </c>
      <c r="AT774" s="24" t="s">
        <v>182</v>
      </c>
      <c r="AU774" s="24" t="s">
        <v>81</v>
      </c>
      <c r="AY774" s="24" t="s">
        <v>180</v>
      </c>
      <c r="BE774" s="203">
        <f>IF(N774="základní",J774,0)</f>
        <v>0</v>
      </c>
      <c r="BF774" s="203">
        <f>IF(N774="snížená",J774,0)</f>
        <v>0</v>
      </c>
      <c r="BG774" s="203">
        <f>IF(N774="zákl. přenesená",J774,0)</f>
        <v>0</v>
      </c>
      <c r="BH774" s="203">
        <f>IF(N774="sníž. přenesená",J774,0)</f>
        <v>0</v>
      </c>
      <c r="BI774" s="203">
        <f>IF(N774="nulová",J774,0)</f>
        <v>0</v>
      </c>
      <c r="BJ774" s="24" t="s">
        <v>79</v>
      </c>
      <c r="BK774" s="203">
        <f>ROUND(I774*H774,2)</f>
        <v>0</v>
      </c>
      <c r="BL774" s="24" t="s">
        <v>262</v>
      </c>
      <c r="BM774" s="24" t="s">
        <v>1413</v>
      </c>
    </row>
    <row r="775" spans="2:51" s="11" customFormat="1" ht="13.5">
      <c r="B775" s="204"/>
      <c r="C775" s="205"/>
      <c r="D775" s="206" t="s">
        <v>189</v>
      </c>
      <c r="E775" s="207" t="s">
        <v>23</v>
      </c>
      <c r="F775" s="208" t="s">
        <v>1414</v>
      </c>
      <c r="G775" s="205"/>
      <c r="H775" s="209">
        <v>2</v>
      </c>
      <c r="I775" s="210"/>
      <c r="J775" s="205"/>
      <c r="K775" s="205"/>
      <c r="L775" s="211"/>
      <c r="M775" s="212"/>
      <c r="N775" s="213"/>
      <c r="O775" s="213"/>
      <c r="P775" s="213"/>
      <c r="Q775" s="213"/>
      <c r="R775" s="213"/>
      <c r="S775" s="213"/>
      <c r="T775" s="214"/>
      <c r="AT775" s="215" t="s">
        <v>189</v>
      </c>
      <c r="AU775" s="215" t="s">
        <v>81</v>
      </c>
      <c r="AV775" s="11" t="s">
        <v>81</v>
      </c>
      <c r="AW775" s="11" t="s">
        <v>36</v>
      </c>
      <c r="AX775" s="11" t="s">
        <v>79</v>
      </c>
      <c r="AY775" s="215" t="s">
        <v>180</v>
      </c>
    </row>
    <row r="776" spans="2:65" s="1" customFormat="1" ht="16.5" customHeight="1">
      <c r="B776" s="41"/>
      <c r="C776" s="192" t="s">
        <v>1415</v>
      </c>
      <c r="D776" s="192" t="s">
        <v>182</v>
      </c>
      <c r="E776" s="193" t="s">
        <v>1416</v>
      </c>
      <c r="F776" s="194" t="s">
        <v>1417</v>
      </c>
      <c r="G776" s="195" t="s">
        <v>904</v>
      </c>
      <c r="H776" s="196">
        <v>1</v>
      </c>
      <c r="I776" s="197"/>
      <c r="J776" s="198">
        <f>ROUND(I776*H776,2)</f>
        <v>0</v>
      </c>
      <c r="K776" s="194" t="s">
        <v>23</v>
      </c>
      <c r="L776" s="61"/>
      <c r="M776" s="199" t="s">
        <v>23</v>
      </c>
      <c r="N776" s="200" t="s">
        <v>43</v>
      </c>
      <c r="O776" s="42"/>
      <c r="P776" s="201">
        <f>O776*H776</f>
        <v>0</v>
      </c>
      <c r="Q776" s="201">
        <v>0</v>
      </c>
      <c r="R776" s="201">
        <f>Q776*H776</f>
        <v>0</v>
      </c>
      <c r="S776" s="201">
        <v>0</v>
      </c>
      <c r="T776" s="202">
        <f>S776*H776</f>
        <v>0</v>
      </c>
      <c r="AR776" s="24" t="s">
        <v>262</v>
      </c>
      <c r="AT776" s="24" t="s">
        <v>182</v>
      </c>
      <c r="AU776" s="24" t="s">
        <v>81</v>
      </c>
      <c r="AY776" s="24" t="s">
        <v>180</v>
      </c>
      <c r="BE776" s="203">
        <f>IF(N776="základní",J776,0)</f>
        <v>0</v>
      </c>
      <c r="BF776" s="203">
        <f>IF(N776="snížená",J776,0)</f>
        <v>0</v>
      </c>
      <c r="BG776" s="203">
        <f>IF(N776="zákl. přenesená",J776,0)</f>
        <v>0</v>
      </c>
      <c r="BH776" s="203">
        <f>IF(N776="sníž. přenesená",J776,0)</f>
        <v>0</v>
      </c>
      <c r="BI776" s="203">
        <f>IF(N776="nulová",J776,0)</f>
        <v>0</v>
      </c>
      <c r="BJ776" s="24" t="s">
        <v>79</v>
      </c>
      <c r="BK776" s="203">
        <f>ROUND(I776*H776,2)</f>
        <v>0</v>
      </c>
      <c r="BL776" s="24" t="s">
        <v>262</v>
      </c>
      <c r="BM776" s="24" t="s">
        <v>1418</v>
      </c>
    </row>
    <row r="777" spans="2:63" s="10" customFormat="1" ht="29.85" customHeight="1">
      <c r="B777" s="176"/>
      <c r="C777" s="177"/>
      <c r="D777" s="178" t="s">
        <v>71</v>
      </c>
      <c r="E777" s="190" t="s">
        <v>1419</v>
      </c>
      <c r="F777" s="190" t="s">
        <v>1420</v>
      </c>
      <c r="G777" s="177"/>
      <c r="H777" s="177"/>
      <c r="I777" s="180"/>
      <c r="J777" s="191">
        <f>BK777</f>
        <v>0</v>
      </c>
      <c r="K777" s="177"/>
      <c r="L777" s="182"/>
      <c r="M777" s="183"/>
      <c r="N777" s="184"/>
      <c r="O777" s="184"/>
      <c r="P777" s="185">
        <f>SUM(P778:P832)</f>
        <v>0</v>
      </c>
      <c r="Q777" s="184"/>
      <c r="R777" s="185">
        <f>SUM(R778:R832)</f>
        <v>0</v>
      </c>
      <c r="S777" s="184"/>
      <c r="T777" s="186">
        <f>SUM(T778:T832)</f>
        <v>0</v>
      </c>
      <c r="AR777" s="187" t="s">
        <v>81</v>
      </c>
      <c r="AT777" s="188" t="s">
        <v>71</v>
      </c>
      <c r="AU777" s="188" t="s">
        <v>79</v>
      </c>
      <c r="AY777" s="187" t="s">
        <v>180</v>
      </c>
      <c r="BK777" s="189">
        <f>SUM(BK778:BK832)</f>
        <v>0</v>
      </c>
    </row>
    <row r="778" spans="2:65" s="1" customFormat="1" ht="38.25" customHeight="1">
      <c r="B778" s="41"/>
      <c r="C778" s="192" t="s">
        <v>1421</v>
      </c>
      <c r="D778" s="192" t="s">
        <v>182</v>
      </c>
      <c r="E778" s="193" t="s">
        <v>1422</v>
      </c>
      <c r="F778" s="194" t="s">
        <v>1423</v>
      </c>
      <c r="G778" s="195" t="s">
        <v>215</v>
      </c>
      <c r="H778" s="196">
        <v>54.5</v>
      </c>
      <c r="I778" s="197"/>
      <c r="J778" s="198">
        <f>ROUND(I778*H778,2)</f>
        <v>0</v>
      </c>
      <c r="K778" s="194" t="s">
        <v>23</v>
      </c>
      <c r="L778" s="61"/>
      <c r="M778" s="199" t="s">
        <v>23</v>
      </c>
      <c r="N778" s="200" t="s">
        <v>43</v>
      </c>
      <c r="O778" s="42"/>
      <c r="P778" s="201">
        <f>O778*H778</f>
        <v>0</v>
      </c>
      <c r="Q778" s="201">
        <v>0</v>
      </c>
      <c r="R778" s="201">
        <f>Q778*H778</f>
        <v>0</v>
      </c>
      <c r="S778" s="201">
        <v>0</v>
      </c>
      <c r="T778" s="202">
        <f>S778*H778</f>
        <v>0</v>
      </c>
      <c r="AR778" s="24" t="s">
        <v>262</v>
      </c>
      <c r="AT778" s="24" t="s">
        <v>182</v>
      </c>
      <c r="AU778" s="24" t="s">
        <v>81</v>
      </c>
      <c r="AY778" s="24" t="s">
        <v>180</v>
      </c>
      <c r="BE778" s="203">
        <f>IF(N778="základní",J778,0)</f>
        <v>0</v>
      </c>
      <c r="BF778" s="203">
        <f>IF(N778="snížená",J778,0)</f>
        <v>0</v>
      </c>
      <c r="BG778" s="203">
        <f>IF(N778="zákl. přenesená",J778,0)</f>
        <v>0</v>
      </c>
      <c r="BH778" s="203">
        <f>IF(N778="sníž. přenesená",J778,0)</f>
        <v>0</v>
      </c>
      <c r="BI778" s="203">
        <f>IF(N778="nulová",J778,0)</f>
        <v>0</v>
      </c>
      <c r="BJ778" s="24" t="s">
        <v>79</v>
      </c>
      <c r="BK778" s="203">
        <f>ROUND(I778*H778,2)</f>
        <v>0</v>
      </c>
      <c r="BL778" s="24" t="s">
        <v>262</v>
      </c>
      <c r="BM778" s="24" t="s">
        <v>1424</v>
      </c>
    </row>
    <row r="779" spans="2:51" s="11" customFormat="1" ht="13.5">
      <c r="B779" s="204"/>
      <c r="C779" s="205"/>
      <c r="D779" s="206" t="s">
        <v>189</v>
      </c>
      <c r="E779" s="207" t="s">
        <v>23</v>
      </c>
      <c r="F779" s="208" t="s">
        <v>1425</v>
      </c>
      <c r="G779" s="205"/>
      <c r="H779" s="209">
        <v>54.5</v>
      </c>
      <c r="I779" s="210"/>
      <c r="J779" s="205"/>
      <c r="K779" s="205"/>
      <c r="L779" s="211"/>
      <c r="M779" s="212"/>
      <c r="N779" s="213"/>
      <c r="O779" s="213"/>
      <c r="P779" s="213"/>
      <c r="Q779" s="213"/>
      <c r="R779" s="213"/>
      <c r="S779" s="213"/>
      <c r="T779" s="214"/>
      <c r="AT779" s="215" t="s">
        <v>189</v>
      </c>
      <c r="AU779" s="215" t="s">
        <v>81</v>
      </c>
      <c r="AV779" s="11" t="s">
        <v>81</v>
      </c>
      <c r="AW779" s="11" t="s">
        <v>36</v>
      </c>
      <c r="AX779" s="11" t="s">
        <v>79</v>
      </c>
      <c r="AY779" s="215" t="s">
        <v>180</v>
      </c>
    </row>
    <row r="780" spans="2:65" s="1" customFormat="1" ht="38.25" customHeight="1">
      <c r="B780" s="41"/>
      <c r="C780" s="192" t="s">
        <v>1426</v>
      </c>
      <c r="D780" s="192" t="s">
        <v>182</v>
      </c>
      <c r="E780" s="193" t="s">
        <v>1427</v>
      </c>
      <c r="F780" s="194" t="s">
        <v>1428</v>
      </c>
      <c r="G780" s="195" t="s">
        <v>215</v>
      </c>
      <c r="H780" s="196">
        <v>6</v>
      </c>
      <c r="I780" s="197"/>
      <c r="J780" s="198">
        <f>ROUND(I780*H780,2)</f>
        <v>0</v>
      </c>
      <c r="K780" s="194" t="s">
        <v>23</v>
      </c>
      <c r="L780" s="61"/>
      <c r="M780" s="199" t="s">
        <v>23</v>
      </c>
      <c r="N780" s="200" t="s">
        <v>43</v>
      </c>
      <c r="O780" s="42"/>
      <c r="P780" s="201">
        <f>O780*H780</f>
        <v>0</v>
      </c>
      <c r="Q780" s="201">
        <v>0</v>
      </c>
      <c r="R780" s="201">
        <f>Q780*H780</f>
        <v>0</v>
      </c>
      <c r="S780" s="201">
        <v>0</v>
      </c>
      <c r="T780" s="202">
        <f>S780*H780</f>
        <v>0</v>
      </c>
      <c r="AR780" s="24" t="s">
        <v>262</v>
      </c>
      <c r="AT780" s="24" t="s">
        <v>182</v>
      </c>
      <c r="AU780" s="24" t="s">
        <v>81</v>
      </c>
      <c r="AY780" s="24" t="s">
        <v>180</v>
      </c>
      <c r="BE780" s="203">
        <f>IF(N780="základní",J780,0)</f>
        <v>0</v>
      </c>
      <c r="BF780" s="203">
        <f>IF(N780="snížená",J780,0)</f>
        <v>0</v>
      </c>
      <c r="BG780" s="203">
        <f>IF(N780="zákl. přenesená",J780,0)</f>
        <v>0</v>
      </c>
      <c r="BH780" s="203">
        <f>IF(N780="sníž. přenesená",J780,0)</f>
        <v>0</v>
      </c>
      <c r="BI780" s="203">
        <f>IF(N780="nulová",J780,0)</f>
        <v>0</v>
      </c>
      <c r="BJ780" s="24" t="s">
        <v>79</v>
      </c>
      <c r="BK780" s="203">
        <f>ROUND(I780*H780,2)</f>
        <v>0</v>
      </c>
      <c r="BL780" s="24" t="s">
        <v>262</v>
      </c>
      <c r="BM780" s="24" t="s">
        <v>1429</v>
      </c>
    </row>
    <row r="781" spans="2:51" s="11" customFormat="1" ht="13.5">
      <c r="B781" s="204"/>
      <c r="C781" s="205"/>
      <c r="D781" s="206" t="s">
        <v>189</v>
      </c>
      <c r="E781" s="207" t="s">
        <v>23</v>
      </c>
      <c r="F781" s="208" t="s">
        <v>1430</v>
      </c>
      <c r="G781" s="205"/>
      <c r="H781" s="209">
        <v>6</v>
      </c>
      <c r="I781" s="210"/>
      <c r="J781" s="205"/>
      <c r="K781" s="205"/>
      <c r="L781" s="211"/>
      <c r="M781" s="212"/>
      <c r="N781" s="213"/>
      <c r="O781" s="213"/>
      <c r="P781" s="213"/>
      <c r="Q781" s="213"/>
      <c r="R781" s="213"/>
      <c r="S781" s="213"/>
      <c r="T781" s="214"/>
      <c r="AT781" s="215" t="s">
        <v>189</v>
      </c>
      <c r="AU781" s="215" t="s">
        <v>81</v>
      </c>
      <c r="AV781" s="11" t="s">
        <v>81</v>
      </c>
      <c r="AW781" s="11" t="s">
        <v>36</v>
      </c>
      <c r="AX781" s="11" t="s">
        <v>79</v>
      </c>
      <c r="AY781" s="215" t="s">
        <v>180</v>
      </c>
    </row>
    <row r="782" spans="2:65" s="1" customFormat="1" ht="16.5" customHeight="1">
      <c r="B782" s="41"/>
      <c r="C782" s="192" t="s">
        <v>1431</v>
      </c>
      <c r="D782" s="192" t="s">
        <v>182</v>
      </c>
      <c r="E782" s="193" t="s">
        <v>1432</v>
      </c>
      <c r="F782" s="194" t="s">
        <v>1433</v>
      </c>
      <c r="G782" s="195" t="s">
        <v>671</v>
      </c>
      <c r="H782" s="196">
        <v>4</v>
      </c>
      <c r="I782" s="197"/>
      <c r="J782" s="198">
        <f>ROUND(I782*H782,2)</f>
        <v>0</v>
      </c>
      <c r="K782" s="194" t="s">
        <v>23</v>
      </c>
      <c r="L782" s="61"/>
      <c r="M782" s="199" t="s">
        <v>23</v>
      </c>
      <c r="N782" s="200" t="s">
        <v>43</v>
      </c>
      <c r="O782" s="42"/>
      <c r="P782" s="201">
        <f>O782*H782</f>
        <v>0</v>
      </c>
      <c r="Q782" s="201">
        <v>0</v>
      </c>
      <c r="R782" s="201">
        <f>Q782*H782</f>
        <v>0</v>
      </c>
      <c r="S782" s="201">
        <v>0</v>
      </c>
      <c r="T782" s="202">
        <f>S782*H782</f>
        <v>0</v>
      </c>
      <c r="AR782" s="24" t="s">
        <v>262</v>
      </c>
      <c r="AT782" s="24" t="s">
        <v>182</v>
      </c>
      <c r="AU782" s="24" t="s">
        <v>81</v>
      </c>
      <c r="AY782" s="24" t="s">
        <v>180</v>
      </c>
      <c r="BE782" s="203">
        <f>IF(N782="základní",J782,0)</f>
        <v>0</v>
      </c>
      <c r="BF782" s="203">
        <f>IF(N782="snížená",J782,0)</f>
        <v>0</v>
      </c>
      <c r="BG782" s="203">
        <f>IF(N782="zákl. přenesená",J782,0)</f>
        <v>0</v>
      </c>
      <c r="BH782" s="203">
        <f>IF(N782="sníž. přenesená",J782,0)</f>
        <v>0</v>
      </c>
      <c r="BI782" s="203">
        <f>IF(N782="nulová",J782,0)</f>
        <v>0</v>
      </c>
      <c r="BJ782" s="24" t="s">
        <v>79</v>
      </c>
      <c r="BK782" s="203">
        <f>ROUND(I782*H782,2)</f>
        <v>0</v>
      </c>
      <c r="BL782" s="24" t="s">
        <v>262</v>
      </c>
      <c r="BM782" s="24" t="s">
        <v>1434</v>
      </c>
    </row>
    <row r="783" spans="2:51" s="11" customFormat="1" ht="13.5">
      <c r="B783" s="204"/>
      <c r="C783" s="205"/>
      <c r="D783" s="206" t="s">
        <v>189</v>
      </c>
      <c r="E783" s="207" t="s">
        <v>23</v>
      </c>
      <c r="F783" s="208" t="s">
        <v>1435</v>
      </c>
      <c r="G783" s="205"/>
      <c r="H783" s="209">
        <v>4</v>
      </c>
      <c r="I783" s="210"/>
      <c r="J783" s="205"/>
      <c r="K783" s="205"/>
      <c r="L783" s="211"/>
      <c r="M783" s="212"/>
      <c r="N783" s="213"/>
      <c r="O783" s="213"/>
      <c r="P783" s="213"/>
      <c r="Q783" s="213"/>
      <c r="R783" s="213"/>
      <c r="S783" s="213"/>
      <c r="T783" s="214"/>
      <c r="AT783" s="215" t="s">
        <v>189</v>
      </c>
      <c r="AU783" s="215" t="s">
        <v>81</v>
      </c>
      <c r="AV783" s="11" t="s">
        <v>81</v>
      </c>
      <c r="AW783" s="11" t="s">
        <v>36</v>
      </c>
      <c r="AX783" s="11" t="s">
        <v>79</v>
      </c>
      <c r="AY783" s="215" t="s">
        <v>180</v>
      </c>
    </row>
    <row r="784" spans="2:65" s="1" customFormat="1" ht="16.5" customHeight="1">
      <c r="B784" s="41"/>
      <c r="C784" s="192" t="s">
        <v>1436</v>
      </c>
      <c r="D784" s="192" t="s">
        <v>182</v>
      </c>
      <c r="E784" s="193" t="s">
        <v>1437</v>
      </c>
      <c r="F784" s="194" t="s">
        <v>1438</v>
      </c>
      <c r="G784" s="195" t="s">
        <v>215</v>
      </c>
      <c r="H784" s="196">
        <v>6.6</v>
      </c>
      <c r="I784" s="197"/>
      <c r="J784" s="198">
        <f>ROUND(I784*H784,2)</f>
        <v>0</v>
      </c>
      <c r="K784" s="194" t="s">
        <v>23</v>
      </c>
      <c r="L784" s="61"/>
      <c r="M784" s="199" t="s">
        <v>23</v>
      </c>
      <c r="N784" s="200" t="s">
        <v>43</v>
      </c>
      <c r="O784" s="42"/>
      <c r="P784" s="201">
        <f>O784*H784</f>
        <v>0</v>
      </c>
      <c r="Q784" s="201">
        <v>0</v>
      </c>
      <c r="R784" s="201">
        <f>Q784*H784</f>
        <v>0</v>
      </c>
      <c r="S784" s="201">
        <v>0</v>
      </c>
      <c r="T784" s="202">
        <f>S784*H784</f>
        <v>0</v>
      </c>
      <c r="AR784" s="24" t="s">
        <v>262</v>
      </c>
      <c r="AT784" s="24" t="s">
        <v>182</v>
      </c>
      <c r="AU784" s="24" t="s">
        <v>81</v>
      </c>
      <c r="AY784" s="24" t="s">
        <v>180</v>
      </c>
      <c r="BE784" s="203">
        <f>IF(N784="základní",J784,0)</f>
        <v>0</v>
      </c>
      <c r="BF784" s="203">
        <f>IF(N784="snížená",J784,0)</f>
        <v>0</v>
      </c>
      <c r="BG784" s="203">
        <f>IF(N784="zákl. přenesená",J784,0)</f>
        <v>0</v>
      </c>
      <c r="BH784" s="203">
        <f>IF(N784="sníž. přenesená",J784,0)</f>
        <v>0</v>
      </c>
      <c r="BI784" s="203">
        <f>IF(N784="nulová",J784,0)</f>
        <v>0</v>
      </c>
      <c r="BJ784" s="24" t="s">
        <v>79</v>
      </c>
      <c r="BK784" s="203">
        <f>ROUND(I784*H784,2)</f>
        <v>0</v>
      </c>
      <c r="BL784" s="24" t="s">
        <v>262</v>
      </c>
      <c r="BM784" s="24" t="s">
        <v>1439</v>
      </c>
    </row>
    <row r="785" spans="2:51" s="11" customFormat="1" ht="13.5">
      <c r="B785" s="204"/>
      <c r="C785" s="205"/>
      <c r="D785" s="206" t="s">
        <v>189</v>
      </c>
      <c r="E785" s="207" t="s">
        <v>23</v>
      </c>
      <c r="F785" s="208" t="s">
        <v>1440</v>
      </c>
      <c r="G785" s="205"/>
      <c r="H785" s="209">
        <v>6.6</v>
      </c>
      <c r="I785" s="210"/>
      <c r="J785" s="205"/>
      <c r="K785" s="205"/>
      <c r="L785" s="211"/>
      <c r="M785" s="212"/>
      <c r="N785" s="213"/>
      <c r="O785" s="213"/>
      <c r="P785" s="213"/>
      <c r="Q785" s="213"/>
      <c r="R785" s="213"/>
      <c r="S785" s="213"/>
      <c r="T785" s="214"/>
      <c r="AT785" s="215" t="s">
        <v>189</v>
      </c>
      <c r="AU785" s="215" t="s">
        <v>81</v>
      </c>
      <c r="AV785" s="11" t="s">
        <v>81</v>
      </c>
      <c r="AW785" s="11" t="s">
        <v>36</v>
      </c>
      <c r="AX785" s="11" t="s">
        <v>79</v>
      </c>
      <c r="AY785" s="215" t="s">
        <v>180</v>
      </c>
    </row>
    <row r="786" spans="2:65" s="1" customFormat="1" ht="16.5" customHeight="1">
      <c r="B786" s="41"/>
      <c r="C786" s="192" t="s">
        <v>1441</v>
      </c>
      <c r="D786" s="192" t="s">
        <v>182</v>
      </c>
      <c r="E786" s="193" t="s">
        <v>1442</v>
      </c>
      <c r="F786" s="194" t="s">
        <v>1443</v>
      </c>
      <c r="G786" s="195" t="s">
        <v>215</v>
      </c>
      <c r="H786" s="196">
        <v>32</v>
      </c>
      <c r="I786" s="197"/>
      <c r="J786" s="198">
        <f>ROUND(I786*H786,2)</f>
        <v>0</v>
      </c>
      <c r="K786" s="194" t="s">
        <v>23</v>
      </c>
      <c r="L786" s="61"/>
      <c r="M786" s="199" t="s">
        <v>23</v>
      </c>
      <c r="N786" s="200" t="s">
        <v>43</v>
      </c>
      <c r="O786" s="42"/>
      <c r="P786" s="201">
        <f>O786*H786</f>
        <v>0</v>
      </c>
      <c r="Q786" s="201">
        <v>0</v>
      </c>
      <c r="R786" s="201">
        <f>Q786*H786</f>
        <v>0</v>
      </c>
      <c r="S786" s="201">
        <v>0</v>
      </c>
      <c r="T786" s="202">
        <f>S786*H786</f>
        <v>0</v>
      </c>
      <c r="AR786" s="24" t="s">
        <v>262</v>
      </c>
      <c r="AT786" s="24" t="s">
        <v>182</v>
      </c>
      <c r="AU786" s="24" t="s">
        <v>81</v>
      </c>
      <c r="AY786" s="24" t="s">
        <v>180</v>
      </c>
      <c r="BE786" s="203">
        <f>IF(N786="základní",J786,0)</f>
        <v>0</v>
      </c>
      <c r="BF786" s="203">
        <f>IF(N786="snížená",J786,0)</f>
        <v>0</v>
      </c>
      <c r="BG786" s="203">
        <f>IF(N786="zákl. přenesená",J786,0)</f>
        <v>0</v>
      </c>
      <c r="BH786" s="203">
        <f>IF(N786="sníž. přenesená",J786,0)</f>
        <v>0</v>
      </c>
      <c r="BI786" s="203">
        <f>IF(N786="nulová",J786,0)</f>
        <v>0</v>
      </c>
      <c r="BJ786" s="24" t="s">
        <v>79</v>
      </c>
      <c r="BK786" s="203">
        <f>ROUND(I786*H786,2)</f>
        <v>0</v>
      </c>
      <c r="BL786" s="24" t="s">
        <v>262</v>
      </c>
      <c r="BM786" s="24" t="s">
        <v>1444</v>
      </c>
    </row>
    <row r="787" spans="2:51" s="11" customFormat="1" ht="13.5">
      <c r="B787" s="204"/>
      <c r="C787" s="205"/>
      <c r="D787" s="206" t="s">
        <v>189</v>
      </c>
      <c r="E787" s="207" t="s">
        <v>23</v>
      </c>
      <c r="F787" s="208" t="s">
        <v>1445</v>
      </c>
      <c r="G787" s="205"/>
      <c r="H787" s="209">
        <v>32</v>
      </c>
      <c r="I787" s="210"/>
      <c r="J787" s="205"/>
      <c r="K787" s="205"/>
      <c r="L787" s="211"/>
      <c r="M787" s="212"/>
      <c r="N787" s="213"/>
      <c r="O787" s="213"/>
      <c r="P787" s="213"/>
      <c r="Q787" s="213"/>
      <c r="R787" s="213"/>
      <c r="S787" s="213"/>
      <c r="T787" s="214"/>
      <c r="AT787" s="215" t="s">
        <v>189</v>
      </c>
      <c r="AU787" s="215" t="s">
        <v>81</v>
      </c>
      <c r="AV787" s="11" t="s">
        <v>81</v>
      </c>
      <c r="AW787" s="11" t="s">
        <v>36</v>
      </c>
      <c r="AX787" s="11" t="s">
        <v>79</v>
      </c>
      <c r="AY787" s="215" t="s">
        <v>180</v>
      </c>
    </row>
    <row r="788" spans="2:65" s="1" customFormat="1" ht="25.5" customHeight="1">
      <c r="B788" s="41"/>
      <c r="C788" s="192" t="s">
        <v>1446</v>
      </c>
      <c r="D788" s="192" t="s">
        <v>182</v>
      </c>
      <c r="E788" s="193" t="s">
        <v>1447</v>
      </c>
      <c r="F788" s="194" t="s">
        <v>1448</v>
      </c>
      <c r="G788" s="195" t="s">
        <v>671</v>
      </c>
      <c r="H788" s="196">
        <v>1</v>
      </c>
      <c r="I788" s="197"/>
      <c r="J788" s="198">
        <f>ROUND(I788*H788,2)</f>
        <v>0</v>
      </c>
      <c r="K788" s="194" t="s">
        <v>23</v>
      </c>
      <c r="L788" s="61"/>
      <c r="M788" s="199" t="s">
        <v>23</v>
      </c>
      <c r="N788" s="200" t="s">
        <v>43</v>
      </c>
      <c r="O788" s="42"/>
      <c r="P788" s="201">
        <f>O788*H788</f>
        <v>0</v>
      </c>
      <c r="Q788" s="201">
        <v>0</v>
      </c>
      <c r="R788" s="201">
        <f>Q788*H788</f>
        <v>0</v>
      </c>
      <c r="S788" s="201">
        <v>0</v>
      </c>
      <c r="T788" s="202">
        <f>S788*H788</f>
        <v>0</v>
      </c>
      <c r="AR788" s="24" t="s">
        <v>262</v>
      </c>
      <c r="AT788" s="24" t="s">
        <v>182</v>
      </c>
      <c r="AU788" s="24" t="s">
        <v>81</v>
      </c>
      <c r="AY788" s="24" t="s">
        <v>180</v>
      </c>
      <c r="BE788" s="203">
        <f>IF(N788="základní",J788,0)</f>
        <v>0</v>
      </c>
      <c r="BF788" s="203">
        <f>IF(N788="snížená",J788,0)</f>
        <v>0</v>
      </c>
      <c r="BG788" s="203">
        <f>IF(N788="zákl. přenesená",J788,0)</f>
        <v>0</v>
      </c>
      <c r="BH788" s="203">
        <f>IF(N788="sníž. přenesená",J788,0)</f>
        <v>0</v>
      </c>
      <c r="BI788" s="203">
        <f>IF(N788="nulová",J788,0)</f>
        <v>0</v>
      </c>
      <c r="BJ788" s="24" t="s">
        <v>79</v>
      </c>
      <c r="BK788" s="203">
        <f>ROUND(I788*H788,2)</f>
        <v>0</v>
      </c>
      <c r="BL788" s="24" t="s">
        <v>262</v>
      </c>
      <c r="BM788" s="24" t="s">
        <v>1449</v>
      </c>
    </row>
    <row r="789" spans="2:51" s="11" customFormat="1" ht="13.5">
      <c r="B789" s="204"/>
      <c r="C789" s="205"/>
      <c r="D789" s="206" t="s">
        <v>189</v>
      </c>
      <c r="E789" s="207" t="s">
        <v>23</v>
      </c>
      <c r="F789" s="208" t="s">
        <v>1450</v>
      </c>
      <c r="G789" s="205"/>
      <c r="H789" s="209">
        <v>1</v>
      </c>
      <c r="I789" s="210"/>
      <c r="J789" s="205"/>
      <c r="K789" s="205"/>
      <c r="L789" s="211"/>
      <c r="M789" s="212"/>
      <c r="N789" s="213"/>
      <c r="O789" s="213"/>
      <c r="P789" s="213"/>
      <c r="Q789" s="213"/>
      <c r="R789" s="213"/>
      <c r="S789" s="213"/>
      <c r="T789" s="214"/>
      <c r="AT789" s="215" t="s">
        <v>189</v>
      </c>
      <c r="AU789" s="215" t="s">
        <v>81</v>
      </c>
      <c r="AV789" s="11" t="s">
        <v>81</v>
      </c>
      <c r="AW789" s="11" t="s">
        <v>36</v>
      </c>
      <c r="AX789" s="11" t="s">
        <v>79</v>
      </c>
      <c r="AY789" s="215" t="s">
        <v>180</v>
      </c>
    </row>
    <row r="790" spans="2:65" s="1" customFormat="1" ht="38.25" customHeight="1">
      <c r="B790" s="41"/>
      <c r="C790" s="192" t="s">
        <v>1451</v>
      </c>
      <c r="D790" s="192" t="s">
        <v>182</v>
      </c>
      <c r="E790" s="193" t="s">
        <v>1452</v>
      </c>
      <c r="F790" s="194" t="s">
        <v>1453</v>
      </c>
      <c r="G790" s="195" t="s">
        <v>215</v>
      </c>
      <c r="H790" s="196">
        <v>9</v>
      </c>
      <c r="I790" s="197"/>
      <c r="J790" s="198">
        <f>ROUND(I790*H790,2)</f>
        <v>0</v>
      </c>
      <c r="K790" s="194" t="s">
        <v>23</v>
      </c>
      <c r="L790" s="61"/>
      <c r="M790" s="199" t="s">
        <v>23</v>
      </c>
      <c r="N790" s="200" t="s">
        <v>43</v>
      </c>
      <c r="O790" s="42"/>
      <c r="P790" s="201">
        <f>O790*H790</f>
        <v>0</v>
      </c>
      <c r="Q790" s="201">
        <v>0</v>
      </c>
      <c r="R790" s="201">
        <f>Q790*H790</f>
        <v>0</v>
      </c>
      <c r="S790" s="201">
        <v>0</v>
      </c>
      <c r="T790" s="202">
        <f>S790*H790</f>
        <v>0</v>
      </c>
      <c r="AR790" s="24" t="s">
        <v>262</v>
      </c>
      <c r="AT790" s="24" t="s">
        <v>182</v>
      </c>
      <c r="AU790" s="24" t="s">
        <v>81</v>
      </c>
      <c r="AY790" s="24" t="s">
        <v>180</v>
      </c>
      <c r="BE790" s="203">
        <f>IF(N790="základní",J790,0)</f>
        <v>0</v>
      </c>
      <c r="BF790" s="203">
        <f>IF(N790="snížená",J790,0)</f>
        <v>0</v>
      </c>
      <c r="BG790" s="203">
        <f>IF(N790="zákl. přenesená",J790,0)</f>
        <v>0</v>
      </c>
      <c r="BH790" s="203">
        <f>IF(N790="sníž. přenesená",J790,0)</f>
        <v>0</v>
      </c>
      <c r="BI790" s="203">
        <f>IF(N790="nulová",J790,0)</f>
        <v>0</v>
      </c>
      <c r="BJ790" s="24" t="s">
        <v>79</v>
      </c>
      <c r="BK790" s="203">
        <f>ROUND(I790*H790,2)</f>
        <v>0</v>
      </c>
      <c r="BL790" s="24" t="s">
        <v>262</v>
      </c>
      <c r="BM790" s="24" t="s">
        <v>1454</v>
      </c>
    </row>
    <row r="791" spans="2:51" s="11" customFormat="1" ht="13.5">
      <c r="B791" s="204"/>
      <c r="C791" s="205"/>
      <c r="D791" s="206" t="s">
        <v>189</v>
      </c>
      <c r="E791" s="207" t="s">
        <v>23</v>
      </c>
      <c r="F791" s="208" t="s">
        <v>1455</v>
      </c>
      <c r="G791" s="205"/>
      <c r="H791" s="209">
        <v>9</v>
      </c>
      <c r="I791" s="210"/>
      <c r="J791" s="205"/>
      <c r="K791" s="205"/>
      <c r="L791" s="211"/>
      <c r="M791" s="212"/>
      <c r="N791" s="213"/>
      <c r="O791" s="213"/>
      <c r="P791" s="213"/>
      <c r="Q791" s="213"/>
      <c r="R791" s="213"/>
      <c r="S791" s="213"/>
      <c r="T791" s="214"/>
      <c r="AT791" s="215" t="s">
        <v>189</v>
      </c>
      <c r="AU791" s="215" t="s">
        <v>81</v>
      </c>
      <c r="AV791" s="11" t="s">
        <v>81</v>
      </c>
      <c r="AW791" s="11" t="s">
        <v>36</v>
      </c>
      <c r="AX791" s="11" t="s">
        <v>79</v>
      </c>
      <c r="AY791" s="215" t="s">
        <v>180</v>
      </c>
    </row>
    <row r="792" spans="2:65" s="1" customFormat="1" ht="16.5" customHeight="1">
      <c r="B792" s="41"/>
      <c r="C792" s="192" t="s">
        <v>1456</v>
      </c>
      <c r="D792" s="192" t="s">
        <v>182</v>
      </c>
      <c r="E792" s="193" t="s">
        <v>1457</v>
      </c>
      <c r="F792" s="194" t="s">
        <v>1458</v>
      </c>
      <c r="G792" s="195" t="s">
        <v>671</v>
      </c>
      <c r="H792" s="196">
        <v>3</v>
      </c>
      <c r="I792" s="197"/>
      <c r="J792" s="198">
        <f>ROUND(I792*H792,2)</f>
        <v>0</v>
      </c>
      <c r="K792" s="194" t="s">
        <v>23</v>
      </c>
      <c r="L792" s="61"/>
      <c r="M792" s="199" t="s">
        <v>23</v>
      </c>
      <c r="N792" s="200" t="s">
        <v>43</v>
      </c>
      <c r="O792" s="42"/>
      <c r="P792" s="201">
        <f>O792*H792</f>
        <v>0</v>
      </c>
      <c r="Q792" s="201">
        <v>0</v>
      </c>
      <c r="R792" s="201">
        <f>Q792*H792</f>
        <v>0</v>
      </c>
      <c r="S792" s="201">
        <v>0</v>
      </c>
      <c r="T792" s="202">
        <f>S792*H792</f>
        <v>0</v>
      </c>
      <c r="AR792" s="24" t="s">
        <v>262</v>
      </c>
      <c r="AT792" s="24" t="s">
        <v>182</v>
      </c>
      <c r="AU792" s="24" t="s">
        <v>81</v>
      </c>
      <c r="AY792" s="24" t="s">
        <v>180</v>
      </c>
      <c r="BE792" s="203">
        <f>IF(N792="základní",J792,0)</f>
        <v>0</v>
      </c>
      <c r="BF792" s="203">
        <f>IF(N792="snížená",J792,0)</f>
        <v>0</v>
      </c>
      <c r="BG792" s="203">
        <f>IF(N792="zákl. přenesená",J792,0)</f>
        <v>0</v>
      </c>
      <c r="BH792" s="203">
        <f>IF(N792="sníž. přenesená",J792,0)</f>
        <v>0</v>
      </c>
      <c r="BI792" s="203">
        <f>IF(N792="nulová",J792,0)</f>
        <v>0</v>
      </c>
      <c r="BJ792" s="24" t="s">
        <v>79</v>
      </c>
      <c r="BK792" s="203">
        <f>ROUND(I792*H792,2)</f>
        <v>0</v>
      </c>
      <c r="BL792" s="24" t="s">
        <v>262</v>
      </c>
      <c r="BM792" s="24" t="s">
        <v>1459</v>
      </c>
    </row>
    <row r="793" spans="2:51" s="11" customFormat="1" ht="13.5">
      <c r="B793" s="204"/>
      <c r="C793" s="205"/>
      <c r="D793" s="206" t="s">
        <v>189</v>
      </c>
      <c r="E793" s="207" t="s">
        <v>23</v>
      </c>
      <c r="F793" s="208" t="s">
        <v>1460</v>
      </c>
      <c r="G793" s="205"/>
      <c r="H793" s="209">
        <v>3</v>
      </c>
      <c r="I793" s="210"/>
      <c r="J793" s="205"/>
      <c r="K793" s="205"/>
      <c r="L793" s="211"/>
      <c r="M793" s="212"/>
      <c r="N793" s="213"/>
      <c r="O793" s="213"/>
      <c r="P793" s="213"/>
      <c r="Q793" s="213"/>
      <c r="R793" s="213"/>
      <c r="S793" s="213"/>
      <c r="T793" s="214"/>
      <c r="AT793" s="215" t="s">
        <v>189</v>
      </c>
      <c r="AU793" s="215" t="s">
        <v>81</v>
      </c>
      <c r="AV793" s="11" t="s">
        <v>81</v>
      </c>
      <c r="AW793" s="11" t="s">
        <v>36</v>
      </c>
      <c r="AX793" s="11" t="s">
        <v>79</v>
      </c>
      <c r="AY793" s="215" t="s">
        <v>180</v>
      </c>
    </row>
    <row r="794" spans="2:65" s="1" customFormat="1" ht="25.5" customHeight="1">
      <c r="B794" s="41"/>
      <c r="C794" s="192" t="s">
        <v>1461</v>
      </c>
      <c r="D794" s="192" t="s">
        <v>182</v>
      </c>
      <c r="E794" s="193" t="s">
        <v>1462</v>
      </c>
      <c r="F794" s="194" t="s">
        <v>1463</v>
      </c>
      <c r="G794" s="195" t="s">
        <v>671</v>
      </c>
      <c r="H794" s="196">
        <v>1</v>
      </c>
      <c r="I794" s="197"/>
      <c r="J794" s="198">
        <f>ROUND(I794*H794,2)</f>
        <v>0</v>
      </c>
      <c r="K794" s="194" t="s">
        <v>23</v>
      </c>
      <c r="L794" s="61"/>
      <c r="M794" s="199" t="s">
        <v>23</v>
      </c>
      <c r="N794" s="200" t="s">
        <v>43</v>
      </c>
      <c r="O794" s="42"/>
      <c r="P794" s="201">
        <f>O794*H794</f>
        <v>0</v>
      </c>
      <c r="Q794" s="201">
        <v>0</v>
      </c>
      <c r="R794" s="201">
        <f>Q794*H794</f>
        <v>0</v>
      </c>
      <c r="S794" s="201">
        <v>0</v>
      </c>
      <c r="T794" s="202">
        <f>S794*H794</f>
        <v>0</v>
      </c>
      <c r="AR794" s="24" t="s">
        <v>262</v>
      </c>
      <c r="AT794" s="24" t="s">
        <v>182</v>
      </c>
      <c r="AU794" s="24" t="s">
        <v>81</v>
      </c>
      <c r="AY794" s="24" t="s">
        <v>180</v>
      </c>
      <c r="BE794" s="203">
        <f>IF(N794="základní",J794,0)</f>
        <v>0</v>
      </c>
      <c r="BF794" s="203">
        <f>IF(N794="snížená",J794,0)</f>
        <v>0</v>
      </c>
      <c r="BG794" s="203">
        <f>IF(N794="zákl. přenesená",J794,0)</f>
        <v>0</v>
      </c>
      <c r="BH794" s="203">
        <f>IF(N794="sníž. přenesená",J794,0)</f>
        <v>0</v>
      </c>
      <c r="BI794" s="203">
        <f>IF(N794="nulová",J794,0)</f>
        <v>0</v>
      </c>
      <c r="BJ794" s="24" t="s">
        <v>79</v>
      </c>
      <c r="BK794" s="203">
        <f>ROUND(I794*H794,2)</f>
        <v>0</v>
      </c>
      <c r="BL794" s="24" t="s">
        <v>262</v>
      </c>
      <c r="BM794" s="24" t="s">
        <v>1464</v>
      </c>
    </row>
    <row r="795" spans="2:51" s="11" customFormat="1" ht="13.5">
      <c r="B795" s="204"/>
      <c r="C795" s="205"/>
      <c r="D795" s="206" t="s">
        <v>189</v>
      </c>
      <c r="E795" s="207" t="s">
        <v>23</v>
      </c>
      <c r="F795" s="208" t="s">
        <v>1465</v>
      </c>
      <c r="G795" s="205"/>
      <c r="H795" s="209">
        <v>1</v>
      </c>
      <c r="I795" s="210"/>
      <c r="J795" s="205"/>
      <c r="K795" s="205"/>
      <c r="L795" s="211"/>
      <c r="M795" s="212"/>
      <c r="N795" s="213"/>
      <c r="O795" s="213"/>
      <c r="P795" s="213"/>
      <c r="Q795" s="213"/>
      <c r="R795" s="213"/>
      <c r="S795" s="213"/>
      <c r="T795" s="214"/>
      <c r="AT795" s="215" t="s">
        <v>189</v>
      </c>
      <c r="AU795" s="215" t="s">
        <v>81</v>
      </c>
      <c r="AV795" s="11" t="s">
        <v>81</v>
      </c>
      <c r="AW795" s="11" t="s">
        <v>36</v>
      </c>
      <c r="AX795" s="11" t="s">
        <v>79</v>
      </c>
      <c r="AY795" s="215" t="s">
        <v>180</v>
      </c>
    </row>
    <row r="796" spans="2:65" s="1" customFormat="1" ht="25.5" customHeight="1">
      <c r="B796" s="41"/>
      <c r="C796" s="192" t="s">
        <v>1466</v>
      </c>
      <c r="D796" s="192" t="s">
        <v>182</v>
      </c>
      <c r="E796" s="193" t="s">
        <v>1467</v>
      </c>
      <c r="F796" s="194" t="s">
        <v>1468</v>
      </c>
      <c r="G796" s="195" t="s">
        <v>185</v>
      </c>
      <c r="H796" s="196">
        <v>12.5</v>
      </c>
      <c r="I796" s="197"/>
      <c r="J796" s="198">
        <f>ROUND(I796*H796,2)</f>
        <v>0</v>
      </c>
      <c r="K796" s="194" t="s">
        <v>23</v>
      </c>
      <c r="L796" s="61"/>
      <c r="M796" s="199" t="s">
        <v>23</v>
      </c>
      <c r="N796" s="200" t="s">
        <v>43</v>
      </c>
      <c r="O796" s="42"/>
      <c r="P796" s="201">
        <f>O796*H796</f>
        <v>0</v>
      </c>
      <c r="Q796" s="201">
        <v>0</v>
      </c>
      <c r="R796" s="201">
        <f>Q796*H796</f>
        <v>0</v>
      </c>
      <c r="S796" s="201">
        <v>0</v>
      </c>
      <c r="T796" s="202">
        <f>S796*H796</f>
        <v>0</v>
      </c>
      <c r="AR796" s="24" t="s">
        <v>262</v>
      </c>
      <c r="AT796" s="24" t="s">
        <v>182</v>
      </c>
      <c r="AU796" s="24" t="s">
        <v>81</v>
      </c>
      <c r="AY796" s="24" t="s">
        <v>180</v>
      </c>
      <c r="BE796" s="203">
        <f>IF(N796="základní",J796,0)</f>
        <v>0</v>
      </c>
      <c r="BF796" s="203">
        <f>IF(N796="snížená",J796,0)</f>
        <v>0</v>
      </c>
      <c r="BG796" s="203">
        <f>IF(N796="zákl. přenesená",J796,0)</f>
        <v>0</v>
      </c>
      <c r="BH796" s="203">
        <f>IF(N796="sníž. přenesená",J796,0)</f>
        <v>0</v>
      </c>
      <c r="BI796" s="203">
        <f>IF(N796="nulová",J796,0)</f>
        <v>0</v>
      </c>
      <c r="BJ796" s="24" t="s">
        <v>79</v>
      </c>
      <c r="BK796" s="203">
        <f>ROUND(I796*H796,2)</f>
        <v>0</v>
      </c>
      <c r="BL796" s="24" t="s">
        <v>262</v>
      </c>
      <c r="BM796" s="24" t="s">
        <v>1469</v>
      </c>
    </row>
    <row r="797" spans="2:51" s="11" customFormat="1" ht="13.5">
      <c r="B797" s="204"/>
      <c r="C797" s="205"/>
      <c r="D797" s="206" t="s">
        <v>189</v>
      </c>
      <c r="E797" s="207" t="s">
        <v>23</v>
      </c>
      <c r="F797" s="208" t="s">
        <v>1470</v>
      </c>
      <c r="G797" s="205"/>
      <c r="H797" s="209">
        <v>12.5</v>
      </c>
      <c r="I797" s="210"/>
      <c r="J797" s="205"/>
      <c r="K797" s="205"/>
      <c r="L797" s="211"/>
      <c r="M797" s="212"/>
      <c r="N797" s="213"/>
      <c r="O797" s="213"/>
      <c r="P797" s="213"/>
      <c r="Q797" s="213"/>
      <c r="R797" s="213"/>
      <c r="S797" s="213"/>
      <c r="T797" s="214"/>
      <c r="AT797" s="215" t="s">
        <v>189</v>
      </c>
      <c r="AU797" s="215" t="s">
        <v>81</v>
      </c>
      <c r="AV797" s="11" t="s">
        <v>81</v>
      </c>
      <c r="AW797" s="11" t="s">
        <v>36</v>
      </c>
      <c r="AX797" s="11" t="s">
        <v>79</v>
      </c>
      <c r="AY797" s="215" t="s">
        <v>180</v>
      </c>
    </row>
    <row r="798" spans="2:65" s="1" customFormat="1" ht="25.5" customHeight="1">
      <c r="B798" s="41"/>
      <c r="C798" s="192" t="s">
        <v>1471</v>
      </c>
      <c r="D798" s="192" t="s">
        <v>182</v>
      </c>
      <c r="E798" s="193" t="s">
        <v>1472</v>
      </c>
      <c r="F798" s="194" t="s">
        <v>1473</v>
      </c>
      <c r="G798" s="195" t="s">
        <v>215</v>
      </c>
      <c r="H798" s="196">
        <v>42</v>
      </c>
      <c r="I798" s="197"/>
      <c r="J798" s="198">
        <f>ROUND(I798*H798,2)</f>
        <v>0</v>
      </c>
      <c r="K798" s="194" t="s">
        <v>23</v>
      </c>
      <c r="L798" s="61"/>
      <c r="M798" s="199" t="s">
        <v>23</v>
      </c>
      <c r="N798" s="200" t="s">
        <v>43</v>
      </c>
      <c r="O798" s="42"/>
      <c r="P798" s="201">
        <f>O798*H798</f>
        <v>0</v>
      </c>
      <c r="Q798" s="201">
        <v>0</v>
      </c>
      <c r="R798" s="201">
        <f>Q798*H798</f>
        <v>0</v>
      </c>
      <c r="S798" s="201">
        <v>0</v>
      </c>
      <c r="T798" s="202">
        <f>S798*H798</f>
        <v>0</v>
      </c>
      <c r="AR798" s="24" t="s">
        <v>262</v>
      </c>
      <c r="AT798" s="24" t="s">
        <v>182</v>
      </c>
      <c r="AU798" s="24" t="s">
        <v>81</v>
      </c>
      <c r="AY798" s="24" t="s">
        <v>180</v>
      </c>
      <c r="BE798" s="203">
        <f>IF(N798="základní",J798,0)</f>
        <v>0</v>
      </c>
      <c r="BF798" s="203">
        <f>IF(N798="snížená",J798,0)</f>
        <v>0</v>
      </c>
      <c r="BG798" s="203">
        <f>IF(N798="zákl. přenesená",J798,0)</f>
        <v>0</v>
      </c>
      <c r="BH798" s="203">
        <f>IF(N798="sníž. přenesená",J798,0)</f>
        <v>0</v>
      </c>
      <c r="BI798" s="203">
        <f>IF(N798="nulová",J798,0)</f>
        <v>0</v>
      </c>
      <c r="BJ798" s="24" t="s">
        <v>79</v>
      </c>
      <c r="BK798" s="203">
        <f>ROUND(I798*H798,2)</f>
        <v>0</v>
      </c>
      <c r="BL798" s="24" t="s">
        <v>262</v>
      </c>
      <c r="BM798" s="24" t="s">
        <v>1474</v>
      </c>
    </row>
    <row r="799" spans="2:51" s="11" customFormat="1" ht="13.5">
      <c r="B799" s="204"/>
      <c r="C799" s="205"/>
      <c r="D799" s="206" t="s">
        <v>189</v>
      </c>
      <c r="E799" s="207" t="s">
        <v>23</v>
      </c>
      <c r="F799" s="208" t="s">
        <v>1475</v>
      </c>
      <c r="G799" s="205"/>
      <c r="H799" s="209">
        <v>42</v>
      </c>
      <c r="I799" s="210"/>
      <c r="J799" s="205"/>
      <c r="K799" s="205"/>
      <c r="L799" s="211"/>
      <c r="M799" s="212"/>
      <c r="N799" s="213"/>
      <c r="O799" s="213"/>
      <c r="P799" s="213"/>
      <c r="Q799" s="213"/>
      <c r="R799" s="213"/>
      <c r="S799" s="213"/>
      <c r="T799" s="214"/>
      <c r="AT799" s="215" t="s">
        <v>189</v>
      </c>
      <c r="AU799" s="215" t="s">
        <v>81</v>
      </c>
      <c r="AV799" s="11" t="s">
        <v>81</v>
      </c>
      <c r="AW799" s="11" t="s">
        <v>36</v>
      </c>
      <c r="AX799" s="11" t="s">
        <v>79</v>
      </c>
      <c r="AY799" s="215" t="s">
        <v>180</v>
      </c>
    </row>
    <row r="800" spans="2:65" s="1" customFormat="1" ht="25.5" customHeight="1">
      <c r="B800" s="41"/>
      <c r="C800" s="192" t="s">
        <v>1476</v>
      </c>
      <c r="D800" s="192" t="s">
        <v>182</v>
      </c>
      <c r="E800" s="193" t="s">
        <v>1477</v>
      </c>
      <c r="F800" s="194" t="s">
        <v>1478</v>
      </c>
      <c r="G800" s="195" t="s">
        <v>215</v>
      </c>
      <c r="H800" s="196">
        <v>42</v>
      </c>
      <c r="I800" s="197"/>
      <c r="J800" s="198">
        <f>ROUND(I800*H800,2)</f>
        <v>0</v>
      </c>
      <c r="K800" s="194" t="s">
        <v>23</v>
      </c>
      <c r="L800" s="61"/>
      <c r="M800" s="199" t="s">
        <v>23</v>
      </c>
      <c r="N800" s="200" t="s">
        <v>43</v>
      </c>
      <c r="O800" s="42"/>
      <c r="P800" s="201">
        <f>O800*H800</f>
        <v>0</v>
      </c>
      <c r="Q800" s="201">
        <v>0</v>
      </c>
      <c r="R800" s="201">
        <f>Q800*H800</f>
        <v>0</v>
      </c>
      <c r="S800" s="201">
        <v>0</v>
      </c>
      <c r="T800" s="202">
        <f>S800*H800</f>
        <v>0</v>
      </c>
      <c r="AR800" s="24" t="s">
        <v>262</v>
      </c>
      <c r="AT800" s="24" t="s">
        <v>182</v>
      </c>
      <c r="AU800" s="24" t="s">
        <v>81</v>
      </c>
      <c r="AY800" s="24" t="s">
        <v>180</v>
      </c>
      <c r="BE800" s="203">
        <f>IF(N800="základní",J800,0)</f>
        <v>0</v>
      </c>
      <c r="BF800" s="203">
        <f>IF(N800="snížená",J800,0)</f>
        <v>0</v>
      </c>
      <c r="BG800" s="203">
        <f>IF(N800="zákl. přenesená",J800,0)</f>
        <v>0</v>
      </c>
      <c r="BH800" s="203">
        <f>IF(N800="sníž. přenesená",J800,0)</f>
        <v>0</v>
      </c>
      <c r="BI800" s="203">
        <f>IF(N800="nulová",J800,0)</f>
        <v>0</v>
      </c>
      <c r="BJ800" s="24" t="s">
        <v>79</v>
      </c>
      <c r="BK800" s="203">
        <f>ROUND(I800*H800,2)</f>
        <v>0</v>
      </c>
      <c r="BL800" s="24" t="s">
        <v>262</v>
      </c>
      <c r="BM800" s="24" t="s">
        <v>1479</v>
      </c>
    </row>
    <row r="801" spans="2:51" s="11" customFormat="1" ht="13.5">
      <c r="B801" s="204"/>
      <c r="C801" s="205"/>
      <c r="D801" s="206" t="s">
        <v>189</v>
      </c>
      <c r="E801" s="207" t="s">
        <v>23</v>
      </c>
      <c r="F801" s="208" t="s">
        <v>1480</v>
      </c>
      <c r="G801" s="205"/>
      <c r="H801" s="209">
        <v>42</v>
      </c>
      <c r="I801" s="210"/>
      <c r="J801" s="205"/>
      <c r="K801" s="205"/>
      <c r="L801" s="211"/>
      <c r="M801" s="212"/>
      <c r="N801" s="213"/>
      <c r="O801" s="213"/>
      <c r="P801" s="213"/>
      <c r="Q801" s="213"/>
      <c r="R801" s="213"/>
      <c r="S801" s="213"/>
      <c r="T801" s="214"/>
      <c r="AT801" s="215" t="s">
        <v>189</v>
      </c>
      <c r="AU801" s="215" t="s">
        <v>81</v>
      </c>
      <c r="AV801" s="11" t="s">
        <v>81</v>
      </c>
      <c r="AW801" s="11" t="s">
        <v>36</v>
      </c>
      <c r="AX801" s="11" t="s">
        <v>79</v>
      </c>
      <c r="AY801" s="215" t="s">
        <v>180</v>
      </c>
    </row>
    <row r="802" spans="2:65" s="1" customFormat="1" ht="25.5" customHeight="1">
      <c r="B802" s="41"/>
      <c r="C802" s="192" t="s">
        <v>1481</v>
      </c>
      <c r="D802" s="192" t="s">
        <v>182</v>
      </c>
      <c r="E802" s="193" t="s">
        <v>1482</v>
      </c>
      <c r="F802" s="194" t="s">
        <v>1483</v>
      </c>
      <c r="G802" s="195" t="s">
        <v>924</v>
      </c>
      <c r="H802" s="196">
        <v>97275.99</v>
      </c>
      <c r="I802" s="197"/>
      <c r="J802" s="198">
        <f>ROUND(I802*H802,2)</f>
        <v>0</v>
      </c>
      <c r="K802" s="194" t="s">
        <v>23</v>
      </c>
      <c r="L802" s="61"/>
      <c r="M802" s="199" t="s">
        <v>23</v>
      </c>
      <c r="N802" s="200" t="s">
        <v>43</v>
      </c>
      <c r="O802" s="42"/>
      <c r="P802" s="201">
        <f>O802*H802</f>
        <v>0</v>
      </c>
      <c r="Q802" s="201">
        <v>0</v>
      </c>
      <c r="R802" s="201">
        <f>Q802*H802</f>
        <v>0</v>
      </c>
      <c r="S802" s="201">
        <v>0</v>
      </c>
      <c r="T802" s="202">
        <f>S802*H802</f>
        <v>0</v>
      </c>
      <c r="AR802" s="24" t="s">
        <v>262</v>
      </c>
      <c r="AT802" s="24" t="s">
        <v>182</v>
      </c>
      <c r="AU802" s="24" t="s">
        <v>81</v>
      </c>
      <c r="AY802" s="24" t="s">
        <v>180</v>
      </c>
      <c r="BE802" s="203">
        <f>IF(N802="základní",J802,0)</f>
        <v>0</v>
      </c>
      <c r="BF802" s="203">
        <f>IF(N802="snížená",J802,0)</f>
        <v>0</v>
      </c>
      <c r="BG802" s="203">
        <f>IF(N802="zákl. přenesená",J802,0)</f>
        <v>0</v>
      </c>
      <c r="BH802" s="203">
        <f>IF(N802="sníž. přenesená",J802,0)</f>
        <v>0</v>
      </c>
      <c r="BI802" s="203">
        <f>IF(N802="nulová",J802,0)</f>
        <v>0</v>
      </c>
      <c r="BJ802" s="24" t="s">
        <v>79</v>
      </c>
      <c r="BK802" s="203">
        <f>ROUND(I802*H802,2)</f>
        <v>0</v>
      </c>
      <c r="BL802" s="24" t="s">
        <v>262</v>
      </c>
      <c r="BM802" s="24" t="s">
        <v>1484</v>
      </c>
    </row>
    <row r="803" spans="2:51" s="11" customFormat="1" ht="13.5">
      <c r="B803" s="204"/>
      <c r="C803" s="205"/>
      <c r="D803" s="206" t="s">
        <v>189</v>
      </c>
      <c r="E803" s="207" t="s">
        <v>23</v>
      </c>
      <c r="F803" s="208" t="s">
        <v>1485</v>
      </c>
      <c r="G803" s="205"/>
      <c r="H803" s="209">
        <v>97275.99</v>
      </c>
      <c r="I803" s="210"/>
      <c r="J803" s="205"/>
      <c r="K803" s="205"/>
      <c r="L803" s="211"/>
      <c r="M803" s="212"/>
      <c r="N803" s="213"/>
      <c r="O803" s="213"/>
      <c r="P803" s="213"/>
      <c r="Q803" s="213"/>
      <c r="R803" s="213"/>
      <c r="S803" s="213"/>
      <c r="T803" s="214"/>
      <c r="AT803" s="215" t="s">
        <v>189</v>
      </c>
      <c r="AU803" s="215" t="s">
        <v>81</v>
      </c>
      <c r="AV803" s="11" t="s">
        <v>81</v>
      </c>
      <c r="AW803" s="11" t="s">
        <v>36</v>
      </c>
      <c r="AX803" s="11" t="s">
        <v>79</v>
      </c>
      <c r="AY803" s="215" t="s">
        <v>180</v>
      </c>
    </row>
    <row r="804" spans="2:65" s="1" customFormat="1" ht="38.25" customHeight="1">
      <c r="B804" s="41"/>
      <c r="C804" s="192" t="s">
        <v>1486</v>
      </c>
      <c r="D804" s="192" t="s">
        <v>182</v>
      </c>
      <c r="E804" s="193" t="s">
        <v>1487</v>
      </c>
      <c r="F804" s="194" t="s">
        <v>1488</v>
      </c>
      <c r="G804" s="195" t="s">
        <v>924</v>
      </c>
      <c r="H804" s="196">
        <v>4504.47</v>
      </c>
      <c r="I804" s="197"/>
      <c r="J804" s="198">
        <f>ROUND(I804*H804,2)</f>
        <v>0</v>
      </c>
      <c r="K804" s="194" t="s">
        <v>23</v>
      </c>
      <c r="L804" s="61"/>
      <c r="M804" s="199" t="s">
        <v>23</v>
      </c>
      <c r="N804" s="200" t="s">
        <v>43</v>
      </c>
      <c r="O804" s="42"/>
      <c r="P804" s="201">
        <f>O804*H804</f>
        <v>0</v>
      </c>
      <c r="Q804" s="201">
        <v>0</v>
      </c>
      <c r="R804" s="201">
        <f>Q804*H804</f>
        <v>0</v>
      </c>
      <c r="S804" s="201">
        <v>0</v>
      </c>
      <c r="T804" s="202">
        <f>S804*H804</f>
        <v>0</v>
      </c>
      <c r="AR804" s="24" t="s">
        <v>262</v>
      </c>
      <c r="AT804" s="24" t="s">
        <v>182</v>
      </c>
      <c r="AU804" s="24" t="s">
        <v>81</v>
      </c>
      <c r="AY804" s="24" t="s">
        <v>180</v>
      </c>
      <c r="BE804" s="203">
        <f>IF(N804="základní",J804,0)</f>
        <v>0</v>
      </c>
      <c r="BF804" s="203">
        <f>IF(N804="snížená",J804,0)</f>
        <v>0</v>
      </c>
      <c r="BG804" s="203">
        <f>IF(N804="zákl. přenesená",J804,0)</f>
        <v>0</v>
      </c>
      <c r="BH804" s="203">
        <f>IF(N804="sníž. přenesená",J804,0)</f>
        <v>0</v>
      </c>
      <c r="BI804" s="203">
        <f>IF(N804="nulová",J804,0)</f>
        <v>0</v>
      </c>
      <c r="BJ804" s="24" t="s">
        <v>79</v>
      </c>
      <c r="BK804" s="203">
        <f>ROUND(I804*H804,2)</f>
        <v>0</v>
      </c>
      <c r="BL804" s="24" t="s">
        <v>262</v>
      </c>
      <c r="BM804" s="24" t="s">
        <v>1489</v>
      </c>
    </row>
    <row r="805" spans="2:51" s="11" customFormat="1" ht="13.5">
      <c r="B805" s="204"/>
      <c r="C805" s="205"/>
      <c r="D805" s="206" t="s">
        <v>189</v>
      </c>
      <c r="E805" s="207" t="s">
        <v>23</v>
      </c>
      <c r="F805" s="208" t="s">
        <v>1490</v>
      </c>
      <c r="G805" s="205"/>
      <c r="H805" s="209">
        <v>4504.47</v>
      </c>
      <c r="I805" s="210"/>
      <c r="J805" s="205"/>
      <c r="K805" s="205"/>
      <c r="L805" s="211"/>
      <c r="M805" s="212"/>
      <c r="N805" s="213"/>
      <c r="O805" s="213"/>
      <c r="P805" s="213"/>
      <c r="Q805" s="213"/>
      <c r="R805" s="213"/>
      <c r="S805" s="213"/>
      <c r="T805" s="214"/>
      <c r="AT805" s="215" t="s">
        <v>189</v>
      </c>
      <c r="AU805" s="215" t="s">
        <v>81</v>
      </c>
      <c r="AV805" s="11" t="s">
        <v>81</v>
      </c>
      <c r="AW805" s="11" t="s">
        <v>36</v>
      </c>
      <c r="AX805" s="11" t="s">
        <v>79</v>
      </c>
      <c r="AY805" s="215" t="s">
        <v>180</v>
      </c>
    </row>
    <row r="806" spans="2:65" s="1" customFormat="1" ht="38.25" customHeight="1">
      <c r="B806" s="41"/>
      <c r="C806" s="192" t="s">
        <v>1491</v>
      </c>
      <c r="D806" s="192" t="s">
        <v>182</v>
      </c>
      <c r="E806" s="193" t="s">
        <v>1492</v>
      </c>
      <c r="F806" s="194" t="s">
        <v>1493</v>
      </c>
      <c r="G806" s="195" t="s">
        <v>924</v>
      </c>
      <c r="H806" s="196">
        <v>48766.27</v>
      </c>
      <c r="I806" s="197"/>
      <c r="J806" s="198">
        <f>ROUND(I806*H806,2)</f>
        <v>0</v>
      </c>
      <c r="K806" s="194" t="s">
        <v>23</v>
      </c>
      <c r="L806" s="61"/>
      <c r="M806" s="199" t="s">
        <v>23</v>
      </c>
      <c r="N806" s="200" t="s">
        <v>43</v>
      </c>
      <c r="O806" s="42"/>
      <c r="P806" s="201">
        <f>O806*H806</f>
        <v>0</v>
      </c>
      <c r="Q806" s="201">
        <v>0</v>
      </c>
      <c r="R806" s="201">
        <f>Q806*H806</f>
        <v>0</v>
      </c>
      <c r="S806" s="201">
        <v>0</v>
      </c>
      <c r="T806" s="202">
        <f>S806*H806</f>
        <v>0</v>
      </c>
      <c r="AR806" s="24" t="s">
        <v>262</v>
      </c>
      <c r="AT806" s="24" t="s">
        <v>182</v>
      </c>
      <c r="AU806" s="24" t="s">
        <v>81</v>
      </c>
      <c r="AY806" s="24" t="s">
        <v>180</v>
      </c>
      <c r="BE806" s="203">
        <f>IF(N806="základní",J806,0)</f>
        <v>0</v>
      </c>
      <c r="BF806" s="203">
        <f>IF(N806="snížená",J806,0)</f>
        <v>0</v>
      </c>
      <c r="BG806" s="203">
        <f>IF(N806="zákl. přenesená",J806,0)</f>
        <v>0</v>
      </c>
      <c r="BH806" s="203">
        <f>IF(N806="sníž. přenesená",J806,0)</f>
        <v>0</v>
      </c>
      <c r="BI806" s="203">
        <f>IF(N806="nulová",J806,0)</f>
        <v>0</v>
      </c>
      <c r="BJ806" s="24" t="s">
        <v>79</v>
      </c>
      <c r="BK806" s="203">
        <f>ROUND(I806*H806,2)</f>
        <v>0</v>
      </c>
      <c r="BL806" s="24" t="s">
        <v>262</v>
      </c>
      <c r="BM806" s="24" t="s">
        <v>1494</v>
      </c>
    </row>
    <row r="807" spans="2:51" s="11" customFormat="1" ht="13.5">
      <c r="B807" s="204"/>
      <c r="C807" s="205"/>
      <c r="D807" s="206" t="s">
        <v>189</v>
      </c>
      <c r="E807" s="207" t="s">
        <v>23</v>
      </c>
      <c r="F807" s="208" t="s">
        <v>1495</v>
      </c>
      <c r="G807" s="205"/>
      <c r="H807" s="209">
        <v>48766.27</v>
      </c>
      <c r="I807" s="210"/>
      <c r="J807" s="205"/>
      <c r="K807" s="205"/>
      <c r="L807" s="211"/>
      <c r="M807" s="212"/>
      <c r="N807" s="213"/>
      <c r="O807" s="213"/>
      <c r="P807" s="213"/>
      <c r="Q807" s="213"/>
      <c r="R807" s="213"/>
      <c r="S807" s="213"/>
      <c r="T807" s="214"/>
      <c r="AT807" s="215" t="s">
        <v>189</v>
      </c>
      <c r="AU807" s="215" t="s">
        <v>81</v>
      </c>
      <c r="AV807" s="11" t="s">
        <v>81</v>
      </c>
      <c r="AW807" s="11" t="s">
        <v>36</v>
      </c>
      <c r="AX807" s="11" t="s">
        <v>79</v>
      </c>
      <c r="AY807" s="215" t="s">
        <v>180</v>
      </c>
    </row>
    <row r="808" spans="2:65" s="1" customFormat="1" ht="25.5" customHeight="1">
      <c r="B808" s="41"/>
      <c r="C808" s="192" t="s">
        <v>1496</v>
      </c>
      <c r="D808" s="192" t="s">
        <v>182</v>
      </c>
      <c r="E808" s="193" t="s">
        <v>1497</v>
      </c>
      <c r="F808" s="194" t="s">
        <v>1498</v>
      </c>
      <c r="G808" s="195" t="s">
        <v>671</v>
      </c>
      <c r="H808" s="196">
        <v>1</v>
      </c>
      <c r="I808" s="197"/>
      <c r="J808" s="198">
        <f>ROUND(I808*H808,2)</f>
        <v>0</v>
      </c>
      <c r="K808" s="194" t="s">
        <v>23</v>
      </c>
      <c r="L808" s="61"/>
      <c r="M808" s="199" t="s">
        <v>23</v>
      </c>
      <c r="N808" s="200" t="s">
        <v>43</v>
      </c>
      <c r="O808" s="42"/>
      <c r="P808" s="201">
        <f>O808*H808</f>
        <v>0</v>
      </c>
      <c r="Q808" s="201">
        <v>0</v>
      </c>
      <c r="R808" s="201">
        <f>Q808*H808</f>
        <v>0</v>
      </c>
      <c r="S808" s="201">
        <v>0</v>
      </c>
      <c r="T808" s="202">
        <f>S808*H808</f>
        <v>0</v>
      </c>
      <c r="AR808" s="24" t="s">
        <v>262</v>
      </c>
      <c r="AT808" s="24" t="s">
        <v>182</v>
      </c>
      <c r="AU808" s="24" t="s">
        <v>81</v>
      </c>
      <c r="AY808" s="24" t="s">
        <v>180</v>
      </c>
      <c r="BE808" s="203">
        <f>IF(N808="základní",J808,0)</f>
        <v>0</v>
      </c>
      <c r="BF808" s="203">
        <f>IF(N808="snížená",J808,0)</f>
        <v>0</v>
      </c>
      <c r="BG808" s="203">
        <f>IF(N808="zákl. přenesená",J808,0)</f>
        <v>0</v>
      </c>
      <c r="BH808" s="203">
        <f>IF(N808="sníž. přenesená",J808,0)</f>
        <v>0</v>
      </c>
      <c r="BI808" s="203">
        <f>IF(N808="nulová",J808,0)</f>
        <v>0</v>
      </c>
      <c r="BJ808" s="24" t="s">
        <v>79</v>
      </c>
      <c r="BK808" s="203">
        <f>ROUND(I808*H808,2)</f>
        <v>0</v>
      </c>
      <c r="BL808" s="24" t="s">
        <v>262</v>
      </c>
      <c r="BM808" s="24" t="s">
        <v>1499</v>
      </c>
    </row>
    <row r="809" spans="2:51" s="11" customFormat="1" ht="13.5">
      <c r="B809" s="204"/>
      <c r="C809" s="205"/>
      <c r="D809" s="206" t="s">
        <v>189</v>
      </c>
      <c r="E809" s="207" t="s">
        <v>23</v>
      </c>
      <c r="F809" s="208" t="s">
        <v>1500</v>
      </c>
      <c r="G809" s="205"/>
      <c r="H809" s="209">
        <v>1</v>
      </c>
      <c r="I809" s="210"/>
      <c r="J809" s="205"/>
      <c r="K809" s="205"/>
      <c r="L809" s="211"/>
      <c r="M809" s="212"/>
      <c r="N809" s="213"/>
      <c r="O809" s="213"/>
      <c r="P809" s="213"/>
      <c r="Q809" s="213"/>
      <c r="R809" s="213"/>
      <c r="S809" s="213"/>
      <c r="T809" s="214"/>
      <c r="AT809" s="215" t="s">
        <v>189</v>
      </c>
      <c r="AU809" s="215" t="s">
        <v>81</v>
      </c>
      <c r="AV809" s="11" t="s">
        <v>81</v>
      </c>
      <c r="AW809" s="11" t="s">
        <v>36</v>
      </c>
      <c r="AX809" s="11" t="s">
        <v>79</v>
      </c>
      <c r="AY809" s="215" t="s">
        <v>180</v>
      </c>
    </row>
    <row r="810" spans="2:65" s="1" customFormat="1" ht="25.5" customHeight="1">
      <c r="B810" s="41"/>
      <c r="C810" s="192" t="s">
        <v>1501</v>
      </c>
      <c r="D810" s="192" t="s">
        <v>182</v>
      </c>
      <c r="E810" s="193" t="s">
        <v>1502</v>
      </c>
      <c r="F810" s="194" t="s">
        <v>1503</v>
      </c>
      <c r="G810" s="195" t="s">
        <v>671</v>
      </c>
      <c r="H810" s="196">
        <v>1</v>
      </c>
      <c r="I810" s="197"/>
      <c r="J810" s="198">
        <f>ROUND(I810*H810,2)</f>
        <v>0</v>
      </c>
      <c r="K810" s="194" t="s">
        <v>23</v>
      </c>
      <c r="L810" s="61"/>
      <c r="M810" s="199" t="s">
        <v>23</v>
      </c>
      <c r="N810" s="200" t="s">
        <v>43</v>
      </c>
      <c r="O810" s="42"/>
      <c r="P810" s="201">
        <f>O810*H810</f>
        <v>0</v>
      </c>
      <c r="Q810" s="201">
        <v>0</v>
      </c>
      <c r="R810" s="201">
        <f>Q810*H810</f>
        <v>0</v>
      </c>
      <c r="S810" s="201">
        <v>0</v>
      </c>
      <c r="T810" s="202">
        <f>S810*H810</f>
        <v>0</v>
      </c>
      <c r="AR810" s="24" t="s">
        <v>262</v>
      </c>
      <c r="AT810" s="24" t="s">
        <v>182</v>
      </c>
      <c r="AU810" s="24" t="s">
        <v>81</v>
      </c>
      <c r="AY810" s="24" t="s">
        <v>180</v>
      </c>
      <c r="BE810" s="203">
        <f>IF(N810="základní",J810,0)</f>
        <v>0</v>
      </c>
      <c r="BF810" s="203">
        <f>IF(N810="snížená",J810,0)</f>
        <v>0</v>
      </c>
      <c r="BG810" s="203">
        <f>IF(N810="zákl. přenesená",J810,0)</f>
        <v>0</v>
      </c>
      <c r="BH810" s="203">
        <f>IF(N810="sníž. přenesená",J810,0)</f>
        <v>0</v>
      </c>
      <c r="BI810" s="203">
        <f>IF(N810="nulová",J810,0)</f>
        <v>0</v>
      </c>
      <c r="BJ810" s="24" t="s">
        <v>79</v>
      </c>
      <c r="BK810" s="203">
        <f>ROUND(I810*H810,2)</f>
        <v>0</v>
      </c>
      <c r="BL810" s="24" t="s">
        <v>262</v>
      </c>
      <c r="BM810" s="24" t="s">
        <v>1504</v>
      </c>
    </row>
    <row r="811" spans="2:51" s="11" customFormat="1" ht="13.5">
      <c r="B811" s="204"/>
      <c r="C811" s="205"/>
      <c r="D811" s="206" t="s">
        <v>189</v>
      </c>
      <c r="E811" s="207" t="s">
        <v>23</v>
      </c>
      <c r="F811" s="208" t="s">
        <v>1505</v>
      </c>
      <c r="G811" s="205"/>
      <c r="H811" s="209">
        <v>1</v>
      </c>
      <c r="I811" s="210"/>
      <c r="J811" s="205"/>
      <c r="K811" s="205"/>
      <c r="L811" s="211"/>
      <c r="M811" s="212"/>
      <c r="N811" s="213"/>
      <c r="O811" s="213"/>
      <c r="P811" s="213"/>
      <c r="Q811" s="213"/>
      <c r="R811" s="213"/>
      <c r="S811" s="213"/>
      <c r="T811" s="214"/>
      <c r="AT811" s="215" t="s">
        <v>189</v>
      </c>
      <c r="AU811" s="215" t="s">
        <v>81</v>
      </c>
      <c r="AV811" s="11" t="s">
        <v>81</v>
      </c>
      <c r="AW811" s="11" t="s">
        <v>36</v>
      </c>
      <c r="AX811" s="11" t="s">
        <v>79</v>
      </c>
      <c r="AY811" s="215" t="s">
        <v>180</v>
      </c>
    </row>
    <row r="812" spans="2:65" s="1" customFormat="1" ht="25.5" customHeight="1">
      <c r="B812" s="41"/>
      <c r="C812" s="192" t="s">
        <v>1506</v>
      </c>
      <c r="D812" s="192" t="s">
        <v>182</v>
      </c>
      <c r="E812" s="193" t="s">
        <v>1507</v>
      </c>
      <c r="F812" s="194" t="s">
        <v>1508</v>
      </c>
      <c r="G812" s="195" t="s">
        <v>671</v>
      </c>
      <c r="H812" s="196">
        <v>1</v>
      </c>
      <c r="I812" s="197"/>
      <c r="J812" s="198">
        <f>ROUND(I812*H812,2)</f>
        <v>0</v>
      </c>
      <c r="K812" s="194" t="s">
        <v>23</v>
      </c>
      <c r="L812" s="61"/>
      <c r="M812" s="199" t="s">
        <v>23</v>
      </c>
      <c r="N812" s="200" t="s">
        <v>43</v>
      </c>
      <c r="O812" s="42"/>
      <c r="P812" s="201">
        <f>O812*H812</f>
        <v>0</v>
      </c>
      <c r="Q812" s="201">
        <v>0</v>
      </c>
      <c r="R812" s="201">
        <f>Q812*H812</f>
        <v>0</v>
      </c>
      <c r="S812" s="201">
        <v>0</v>
      </c>
      <c r="T812" s="202">
        <f>S812*H812</f>
        <v>0</v>
      </c>
      <c r="AR812" s="24" t="s">
        <v>262</v>
      </c>
      <c r="AT812" s="24" t="s">
        <v>182</v>
      </c>
      <c r="AU812" s="24" t="s">
        <v>81</v>
      </c>
      <c r="AY812" s="24" t="s">
        <v>180</v>
      </c>
      <c r="BE812" s="203">
        <f>IF(N812="základní",J812,0)</f>
        <v>0</v>
      </c>
      <c r="BF812" s="203">
        <f>IF(N812="snížená",J812,0)</f>
        <v>0</v>
      </c>
      <c r="BG812" s="203">
        <f>IF(N812="zákl. přenesená",J812,0)</f>
        <v>0</v>
      </c>
      <c r="BH812" s="203">
        <f>IF(N812="sníž. přenesená",J812,0)</f>
        <v>0</v>
      </c>
      <c r="BI812" s="203">
        <f>IF(N812="nulová",J812,0)</f>
        <v>0</v>
      </c>
      <c r="BJ812" s="24" t="s">
        <v>79</v>
      </c>
      <c r="BK812" s="203">
        <f>ROUND(I812*H812,2)</f>
        <v>0</v>
      </c>
      <c r="BL812" s="24" t="s">
        <v>262</v>
      </c>
      <c r="BM812" s="24" t="s">
        <v>1509</v>
      </c>
    </row>
    <row r="813" spans="2:51" s="11" customFormat="1" ht="13.5">
      <c r="B813" s="204"/>
      <c r="C813" s="205"/>
      <c r="D813" s="206" t="s">
        <v>189</v>
      </c>
      <c r="E813" s="207" t="s">
        <v>23</v>
      </c>
      <c r="F813" s="208" t="s">
        <v>1510</v>
      </c>
      <c r="G813" s="205"/>
      <c r="H813" s="209">
        <v>1</v>
      </c>
      <c r="I813" s="210"/>
      <c r="J813" s="205"/>
      <c r="K813" s="205"/>
      <c r="L813" s="211"/>
      <c r="M813" s="212"/>
      <c r="N813" s="213"/>
      <c r="O813" s="213"/>
      <c r="P813" s="213"/>
      <c r="Q813" s="213"/>
      <c r="R813" s="213"/>
      <c r="S813" s="213"/>
      <c r="T813" s="214"/>
      <c r="AT813" s="215" t="s">
        <v>189</v>
      </c>
      <c r="AU813" s="215" t="s">
        <v>81</v>
      </c>
      <c r="AV813" s="11" t="s">
        <v>81</v>
      </c>
      <c r="AW813" s="11" t="s">
        <v>36</v>
      </c>
      <c r="AX813" s="11" t="s">
        <v>79</v>
      </c>
      <c r="AY813" s="215" t="s">
        <v>180</v>
      </c>
    </row>
    <row r="814" spans="2:65" s="1" customFormat="1" ht="25.5" customHeight="1">
      <c r="B814" s="41"/>
      <c r="C814" s="192" t="s">
        <v>1511</v>
      </c>
      <c r="D814" s="192" t="s">
        <v>182</v>
      </c>
      <c r="E814" s="193" t="s">
        <v>1512</v>
      </c>
      <c r="F814" s="194" t="s">
        <v>1513</v>
      </c>
      <c r="G814" s="195" t="s">
        <v>671</v>
      </c>
      <c r="H814" s="196">
        <v>1</v>
      </c>
      <c r="I814" s="197"/>
      <c r="J814" s="198">
        <f>ROUND(I814*H814,2)</f>
        <v>0</v>
      </c>
      <c r="K814" s="194" t="s">
        <v>23</v>
      </c>
      <c r="L814" s="61"/>
      <c r="M814" s="199" t="s">
        <v>23</v>
      </c>
      <c r="N814" s="200" t="s">
        <v>43</v>
      </c>
      <c r="O814" s="42"/>
      <c r="P814" s="201">
        <f>O814*H814</f>
        <v>0</v>
      </c>
      <c r="Q814" s="201">
        <v>0</v>
      </c>
      <c r="R814" s="201">
        <f>Q814*H814</f>
        <v>0</v>
      </c>
      <c r="S814" s="201">
        <v>0</v>
      </c>
      <c r="T814" s="202">
        <f>S814*H814</f>
        <v>0</v>
      </c>
      <c r="AR814" s="24" t="s">
        <v>262</v>
      </c>
      <c r="AT814" s="24" t="s">
        <v>182</v>
      </c>
      <c r="AU814" s="24" t="s">
        <v>81</v>
      </c>
      <c r="AY814" s="24" t="s">
        <v>180</v>
      </c>
      <c r="BE814" s="203">
        <f>IF(N814="základní",J814,0)</f>
        <v>0</v>
      </c>
      <c r="BF814" s="203">
        <f>IF(N814="snížená",J814,0)</f>
        <v>0</v>
      </c>
      <c r="BG814" s="203">
        <f>IF(N814="zákl. přenesená",J814,0)</f>
        <v>0</v>
      </c>
      <c r="BH814" s="203">
        <f>IF(N814="sníž. přenesená",J814,0)</f>
        <v>0</v>
      </c>
      <c r="BI814" s="203">
        <f>IF(N814="nulová",J814,0)</f>
        <v>0</v>
      </c>
      <c r="BJ814" s="24" t="s">
        <v>79</v>
      </c>
      <c r="BK814" s="203">
        <f>ROUND(I814*H814,2)</f>
        <v>0</v>
      </c>
      <c r="BL814" s="24" t="s">
        <v>262</v>
      </c>
      <c r="BM814" s="24" t="s">
        <v>1514</v>
      </c>
    </row>
    <row r="815" spans="2:51" s="11" customFormat="1" ht="13.5">
      <c r="B815" s="204"/>
      <c r="C815" s="205"/>
      <c r="D815" s="206" t="s">
        <v>189</v>
      </c>
      <c r="E815" s="207" t="s">
        <v>23</v>
      </c>
      <c r="F815" s="208" t="s">
        <v>1515</v>
      </c>
      <c r="G815" s="205"/>
      <c r="H815" s="209">
        <v>1</v>
      </c>
      <c r="I815" s="210"/>
      <c r="J815" s="205"/>
      <c r="K815" s="205"/>
      <c r="L815" s="211"/>
      <c r="M815" s="212"/>
      <c r="N815" s="213"/>
      <c r="O815" s="213"/>
      <c r="P815" s="213"/>
      <c r="Q815" s="213"/>
      <c r="R815" s="213"/>
      <c r="S815" s="213"/>
      <c r="T815" s="214"/>
      <c r="AT815" s="215" t="s">
        <v>189</v>
      </c>
      <c r="AU815" s="215" t="s">
        <v>81</v>
      </c>
      <c r="AV815" s="11" t="s">
        <v>81</v>
      </c>
      <c r="AW815" s="11" t="s">
        <v>36</v>
      </c>
      <c r="AX815" s="11" t="s">
        <v>79</v>
      </c>
      <c r="AY815" s="215" t="s">
        <v>180</v>
      </c>
    </row>
    <row r="816" spans="2:65" s="1" customFormat="1" ht="25.5" customHeight="1">
      <c r="B816" s="41"/>
      <c r="C816" s="192" t="s">
        <v>1516</v>
      </c>
      <c r="D816" s="192" t="s">
        <v>182</v>
      </c>
      <c r="E816" s="193" t="s">
        <v>1517</v>
      </c>
      <c r="F816" s="194" t="s">
        <v>1518</v>
      </c>
      <c r="G816" s="195" t="s">
        <v>671</v>
      </c>
      <c r="H816" s="196">
        <v>1</v>
      </c>
      <c r="I816" s="197"/>
      <c r="J816" s="198">
        <f>ROUND(I816*H816,2)</f>
        <v>0</v>
      </c>
      <c r="K816" s="194" t="s">
        <v>23</v>
      </c>
      <c r="L816" s="61"/>
      <c r="M816" s="199" t="s">
        <v>23</v>
      </c>
      <c r="N816" s="200" t="s">
        <v>43</v>
      </c>
      <c r="O816" s="42"/>
      <c r="P816" s="201">
        <f>O816*H816</f>
        <v>0</v>
      </c>
      <c r="Q816" s="201">
        <v>0</v>
      </c>
      <c r="R816" s="201">
        <f>Q816*H816</f>
        <v>0</v>
      </c>
      <c r="S816" s="201">
        <v>0</v>
      </c>
      <c r="T816" s="202">
        <f>S816*H816</f>
        <v>0</v>
      </c>
      <c r="AR816" s="24" t="s">
        <v>262</v>
      </c>
      <c r="AT816" s="24" t="s">
        <v>182</v>
      </c>
      <c r="AU816" s="24" t="s">
        <v>81</v>
      </c>
      <c r="AY816" s="24" t="s">
        <v>180</v>
      </c>
      <c r="BE816" s="203">
        <f>IF(N816="základní",J816,0)</f>
        <v>0</v>
      </c>
      <c r="BF816" s="203">
        <f>IF(N816="snížená",J816,0)</f>
        <v>0</v>
      </c>
      <c r="BG816" s="203">
        <f>IF(N816="zákl. přenesená",J816,0)</f>
        <v>0</v>
      </c>
      <c r="BH816" s="203">
        <f>IF(N816="sníž. přenesená",J816,0)</f>
        <v>0</v>
      </c>
      <c r="BI816" s="203">
        <f>IF(N816="nulová",J816,0)</f>
        <v>0</v>
      </c>
      <c r="BJ816" s="24" t="s">
        <v>79</v>
      </c>
      <c r="BK816" s="203">
        <f>ROUND(I816*H816,2)</f>
        <v>0</v>
      </c>
      <c r="BL816" s="24" t="s">
        <v>262</v>
      </c>
      <c r="BM816" s="24" t="s">
        <v>1519</v>
      </c>
    </row>
    <row r="817" spans="2:51" s="11" customFormat="1" ht="13.5">
      <c r="B817" s="204"/>
      <c r="C817" s="205"/>
      <c r="D817" s="206" t="s">
        <v>189</v>
      </c>
      <c r="E817" s="207" t="s">
        <v>23</v>
      </c>
      <c r="F817" s="208" t="s">
        <v>1520</v>
      </c>
      <c r="G817" s="205"/>
      <c r="H817" s="209">
        <v>1</v>
      </c>
      <c r="I817" s="210"/>
      <c r="J817" s="205"/>
      <c r="K817" s="205"/>
      <c r="L817" s="211"/>
      <c r="M817" s="212"/>
      <c r="N817" s="213"/>
      <c r="O817" s="213"/>
      <c r="P817" s="213"/>
      <c r="Q817" s="213"/>
      <c r="R817" s="213"/>
      <c r="S817" s="213"/>
      <c r="T817" s="214"/>
      <c r="AT817" s="215" t="s">
        <v>189</v>
      </c>
      <c r="AU817" s="215" t="s">
        <v>81</v>
      </c>
      <c r="AV817" s="11" t="s">
        <v>81</v>
      </c>
      <c r="AW817" s="11" t="s">
        <v>36</v>
      </c>
      <c r="AX817" s="11" t="s">
        <v>79</v>
      </c>
      <c r="AY817" s="215" t="s">
        <v>180</v>
      </c>
    </row>
    <row r="818" spans="2:65" s="1" customFormat="1" ht="25.5" customHeight="1">
      <c r="B818" s="41"/>
      <c r="C818" s="192" t="s">
        <v>1521</v>
      </c>
      <c r="D818" s="192" t="s">
        <v>182</v>
      </c>
      <c r="E818" s="193" t="s">
        <v>1522</v>
      </c>
      <c r="F818" s="194" t="s">
        <v>1523</v>
      </c>
      <c r="G818" s="195" t="s">
        <v>671</v>
      </c>
      <c r="H818" s="196">
        <v>1</v>
      </c>
      <c r="I818" s="197"/>
      <c r="J818" s="198">
        <f>ROUND(I818*H818,2)</f>
        <v>0</v>
      </c>
      <c r="K818" s="194" t="s">
        <v>23</v>
      </c>
      <c r="L818" s="61"/>
      <c r="M818" s="199" t="s">
        <v>23</v>
      </c>
      <c r="N818" s="200" t="s">
        <v>43</v>
      </c>
      <c r="O818" s="42"/>
      <c r="P818" s="201">
        <f>O818*H818</f>
        <v>0</v>
      </c>
      <c r="Q818" s="201">
        <v>0</v>
      </c>
      <c r="R818" s="201">
        <f>Q818*H818</f>
        <v>0</v>
      </c>
      <c r="S818" s="201">
        <v>0</v>
      </c>
      <c r="T818" s="202">
        <f>S818*H818</f>
        <v>0</v>
      </c>
      <c r="AR818" s="24" t="s">
        <v>262</v>
      </c>
      <c r="AT818" s="24" t="s">
        <v>182</v>
      </c>
      <c r="AU818" s="24" t="s">
        <v>81</v>
      </c>
      <c r="AY818" s="24" t="s">
        <v>180</v>
      </c>
      <c r="BE818" s="203">
        <f>IF(N818="základní",J818,0)</f>
        <v>0</v>
      </c>
      <c r="BF818" s="203">
        <f>IF(N818="snížená",J818,0)</f>
        <v>0</v>
      </c>
      <c r="BG818" s="203">
        <f>IF(N818="zákl. přenesená",J818,0)</f>
        <v>0</v>
      </c>
      <c r="BH818" s="203">
        <f>IF(N818="sníž. přenesená",J818,0)</f>
        <v>0</v>
      </c>
      <c r="BI818" s="203">
        <f>IF(N818="nulová",J818,0)</f>
        <v>0</v>
      </c>
      <c r="BJ818" s="24" t="s">
        <v>79</v>
      </c>
      <c r="BK818" s="203">
        <f>ROUND(I818*H818,2)</f>
        <v>0</v>
      </c>
      <c r="BL818" s="24" t="s">
        <v>262</v>
      </c>
      <c r="BM818" s="24" t="s">
        <v>1524</v>
      </c>
    </row>
    <row r="819" spans="2:51" s="11" customFormat="1" ht="13.5">
      <c r="B819" s="204"/>
      <c r="C819" s="205"/>
      <c r="D819" s="206" t="s">
        <v>189</v>
      </c>
      <c r="E819" s="207" t="s">
        <v>23</v>
      </c>
      <c r="F819" s="208" t="s">
        <v>1525</v>
      </c>
      <c r="G819" s="205"/>
      <c r="H819" s="209">
        <v>1</v>
      </c>
      <c r="I819" s="210"/>
      <c r="J819" s="205"/>
      <c r="K819" s="205"/>
      <c r="L819" s="211"/>
      <c r="M819" s="212"/>
      <c r="N819" s="213"/>
      <c r="O819" s="213"/>
      <c r="P819" s="213"/>
      <c r="Q819" s="213"/>
      <c r="R819" s="213"/>
      <c r="S819" s="213"/>
      <c r="T819" s="214"/>
      <c r="AT819" s="215" t="s">
        <v>189</v>
      </c>
      <c r="AU819" s="215" t="s">
        <v>81</v>
      </c>
      <c r="AV819" s="11" t="s">
        <v>81</v>
      </c>
      <c r="AW819" s="11" t="s">
        <v>36</v>
      </c>
      <c r="AX819" s="11" t="s">
        <v>79</v>
      </c>
      <c r="AY819" s="215" t="s">
        <v>180</v>
      </c>
    </row>
    <row r="820" spans="2:65" s="1" customFormat="1" ht="25.5" customHeight="1">
      <c r="B820" s="41"/>
      <c r="C820" s="192" t="s">
        <v>1526</v>
      </c>
      <c r="D820" s="192" t="s">
        <v>182</v>
      </c>
      <c r="E820" s="193" t="s">
        <v>1527</v>
      </c>
      <c r="F820" s="194" t="s">
        <v>1528</v>
      </c>
      <c r="G820" s="195" t="s">
        <v>671</v>
      </c>
      <c r="H820" s="196">
        <v>1</v>
      </c>
      <c r="I820" s="197"/>
      <c r="J820" s="198">
        <f>ROUND(I820*H820,2)</f>
        <v>0</v>
      </c>
      <c r="K820" s="194" t="s">
        <v>23</v>
      </c>
      <c r="L820" s="61"/>
      <c r="M820" s="199" t="s">
        <v>23</v>
      </c>
      <c r="N820" s="200" t="s">
        <v>43</v>
      </c>
      <c r="O820" s="42"/>
      <c r="P820" s="201">
        <f>O820*H820</f>
        <v>0</v>
      </c>
      <c r="Q820" s="201">
        <v>0</v>
      </c>
      <c r="R820" s="201">
        <f>Q820*H820</f>
        <v>0</v>
      </c>
      <c r="S820" s="201">
        <v>0</v>
      </c>
      <c r="T820" s="202">
        <f>S820*H820</f>
        <v>0</v>
      </c>
      <c r="AR820" s="24" t="s">
        <v>262</v>
      </c>
      <c r="AT820" s="24" t="s">
        <v>182</v>
      </c>
      <c r="AU820" s="24" t="s">
        <v>81</v>
      </c>
      <c r="AY820" s="24" t="s">
        <v>180</v>
      </c>
      <c r="BE820" s="203">
        <f>IF(N820="základní",J820,0)</f>
        <v>0</v>
      </c>
      <c r="BF820" s="203">
        <f>IF(N820="snížená",J820,0)</f>
        <v>0</v>
      </c>
      <c r="BG820" s="203">
        <f>IF(N820="zákl. přenesená",J820,0)</f>
        <v>0</v>
      </c>
      <c r="BH820" s="203">
        <f>IF(N820="sníž. přenesená",J820,0)</f>
        <v>0</v>
      </c>
      <c r="BI820" s="203">
        <f>IF(N820="nulová",J820,0)</f>
        <v>0</v>
      </c>
      <c r="BJ820" s="24" t="s">
        <v>79</v>
      </c>
      <c r="BK820" s="203">
        <f>ROUND(I820*H820,2)</f>
        <v>0</v>
      </c>
      <c r="BL820" s="24" t="s">
        <v>262</v>
      </c>
      <c r="BM820" s="24" t="s">
        <v>1529</v>
      </c>
    </row>
    <row r="821" spans="2:51" s="11" customFormat="1" ht="13.5">
      <c r="B821" s="204"/>
      <c r="C821" s="205"/>
      <c r="D821" s="206" t="s">
        <v>189</v>
      </c>
      <c r="E821" s="207" t="s">
        <v>23</v>
      </c>
      <c r="F821" s="208" t="s">
        <v>1530</v>
      </c>
      <c r="G821" s="205"/>
      <c r="H821" s="209">
        <v>1</v>
      </c>
      <c r="I821" s="210"/>
      <c r="J821" s="205"/>
      <c r="K821" s="205"/>
      <c r="L821" s="211"/>
      <c r="M821" s="212"/>
      <c r="N821" s="213"/>
      <c r="O821" s="213"/>
      <c r="P821" s="213"/>
      <c r="Q821" s="213"/>
      <c r="R821" s="213"/>
      <c r="S821" s="213"/>
      <c r="T821" s="214"/>
      <c r="AT821" s="215" t="s">
        <v>189</v>
      </c>
      <c r="AU821" s="215" t="s">
        <v>81</v>
      </c>
      <c r="AV821" s="11" t="s">
        <v>81</v>
      </c>
      <c r="AW821" s="11" t="s">
        <v>36</v>
      </c>
      <c r="AX821" s="11" t="s">
        <v>79</v>
      </c>
      <c r="AY821" s="215" t="s">
        <v>180</v>
      </c>
    </row>
    <row r="822" spans="2:65" s="1" customFormat="1" ht="25.5" customHeight="1">
      <c r="B822" s="41"/>
      <c r="C822" s="192" t="s">
        <v>1531</v>
      </c>
      <c r="D822" s="192" t="s">
        <v>182</v>
      </c>
      <c r="E822" s="193" t="s">
        <v>1532</v>
      </c>
      <c r="F822" s="194" t="s">
        <v>1533</v>
      </c>
      <c r="G822" s="195" t="s">
        <v>671</v>
      </c>
      <c r="H822" s="196">
        <v>1</v>
      </c>
      <c r="I822" s="197"/>
      <c r="J822" s="198">
        <f>ROUND(I822*H822,2)</f>
        <v>0</v>
      </c>
      <c r="K822" s="194" t="s">
        <v>23</v>
      </c>
      <c r="L822" s="61"/>
      <c r="M822" s="199" t="s">
        <v>23</v>
      </c>
      <c r="N822" s="200" t="s">
        <v>43</v>
      </c>
      <c r="O822" s="42"/>
      <c r="P822" s="201">
        <f>O822*H822</f>
        <v>0</v>
      </c>
      <c r="Q822" s="201">
        <v>0</v>
      </c>
      <c r="R822" s="201">
        <f>Q822*H822</f>
        <v>0</v>
      </c>
      <c r="S822" s="201">
        <v>0</v>
      </c>
      <c r="T822" s="202">
        <f>S822*H822</f>
        <v>0</v>
      </c>
      <c r="AR822" s="24" t="s">
        <v>262</v>
      </c>
      <c r="AT822" s="24" t="s">
        <v>182</v>
      </c>
      <c r="AU822" s="24" t="s">
        <v>81</v>
      </c>
      <c r="AY822" s="24" t="s">
        <v>180</v>
      </c>
      <c r="BE822" s="203">
        <f>IF(N822="základní",J822,0)</f>
        <v>0</v>
      </c>
      <c r="BF822" s="203">
        <f>IF(N822="snížená",J822,0)</f>
        <v>0</v>
      </c>
      <c r="BG822" s="203">
        <f>IF(N822="zákl. přenesená",J822,0)</f>
        <v>0</v>
      </c>
      <c r="BH822" s="203">
        <f>IF(N822="sníž. přenesená",J822,0)</f>
        <v>0</v>
      </c>
      <c r="BI822" s="203">
        <f>IF(N822="nulová",J822,0)</f>
        <v>0</v>
      </c>
      <c r="BJ822" s="24" t="s">
        <v>79</v>
      </c>
      <c r="BK822" s="203">
        <f>ROUND(I822*H822,2)</f>
        <v>0</v>
      </c>
      <c r="BL822" s="24" t="s">
        <v>262</v>
      </c>
      <c r="BM822" s="24" t="s">
        <v>1534</v>
      </c>
    </row>
    <row r="823" spans="2:51" s="11" customFormat="1" ht="13.5">
      <c r="B823" s="204"/>
      <c r="C823" s="205"/>
      <c r="D823" s="206" t="s">
        <v>189</v>
      </c>
      <c r="E823" s="207" t="s">
        <v>23</v>
      </c>
      <c r="F823" s="208" t="s">
        <v>1535</v>
      </c>
      <c r="G823" s="205"/>
      <c r="H823" s="209">
        <v>1</v>
      </c>
      <c r="I823" s="210"/>
      <c r="J823" s="205"/>
      <c r="K823" s="205"/>
      <c r="L823" s="211"/>
      <c r="M823" s="212"/>
      <c r="N823" s="213"/>
      <c r="O823" s="213"/>
      <c r="P823" s="213"/>
      <c r="Q823" s="213"/>
      <c r="R823" s="213"/>
      <c r="S823" s="213"/>
      <c r="T823" s="214"/>
      <c r="AT823" s="215" t="s">
        <v>189</v>
      </c>
      <c r="AU823" s="215" t="s">
        <v>81</v>
      </c>
      <c r="AV823" s="11" t="s">
        <v>81</v>
      </c>
      <c r="AW823" s="11" t="s">
        <v>36</v>
      </c>
      <c r="AX823" s="11" t="s">
        <v>79</v>
      </c>
      <c r="AY823" s="215" t="s">
        <v>180</v>
      </c>
    </row>
    <row r="824" spans="2:65" s="1" customFormat="1" ht="25.5" customHeight="1">
      <c r="B824" s="41"/>
      <c r="C824" s="192" t="s">
        <v>1536</v>
      </c>
      <c r="D824" s="192" t="s">
        <v>182</v>
      </c>
      <c r="E824" s="193" t="s">
        <v>1537</v>
      </c>
      <c r="F824" s="194" t="s">
        <v>1538</v>
      </c>
      <c r="G824" s="195" t="s">
        <v>671</v>
      </c>
      <c r="H824" s="196">
        <v>1</v>
      </c>
      <c r="I824" s="197"/>
      <c r="J824" s="198">
        <f>ROUND(I824*H824,2)</f>
        <v>0</v>
      </c>
      <c r="K824" s="194" t="s">
        <v>23</v>
      </c>
      <c r="L824" s="61"/>
      <c r="M824" s="199" t="s">
        <v>23</v>
      </c>
      <c r="N824" s="200" t="s">
        <v>43</v>
      </c>
      <c r="O824" s="42"/>
      <c r="P824" s="201">
        <f>O824*H824</f>
        <v>0</v>
      </c>
      <c r="Q824" s="201">
        <v>0</v>
      </c>
      <c r="R824" s="201">
        <f>Q824*H824</f>
        <v>0</v>
      </c>
      <c r="S824" s="201">
        <v>0</v>
      </c>
      <c r="T824" s="202">
        <f>S824*H824</f>
        <v>0</v>
      </c>
      <c r="AR824" s="24" t="s">
        <v>262</v>
      </c>
      <c r="AT824" s="24" t="s">
        <v>182</v>
      </c>
      <c r="AU824" s="24" t="s">
        <v>81</v>
      </c>
      <c r="AY824" s="24" t="s">
        <v>180</v>
      </c>
      <c r="BE824" s="203">
        <f>IF(N824="základní",J824,0)</f>
        <v>0</v>
      </c>
      <c r="BF824" s="203">
        <f>IF(N824="snížená",J824,0)</f>
        <v>0</v>
      </c>
      <c r="BG824" s="203">
        <f>IF(N824="zákl. přenesená",J824,0)</f>
        <v>0</v>
      </c>
      <c r="BH824" s="203">
        <f>IF(N824="sníž. přenesená",J824,0)</f>
        <v>0</v>
      </c>
      <c r="BI824" s="203">
        <f>IF(N824="nulová",J824,0)</f>
        <v>0</v>
      </c>
      <c r="BJ824" s="24" t="s">
        <v>79</v>
      </c>
      <c r="BK824" s="203">
        <f>ROUND(I824*H824,2)</f>
        <v>0</v>
      </c>
      <c r="BL824" s="24" t="s">
        <v>262</v>
      </c>
      <c r="BM824" s="24" t="s">
        <v>1539</v>
      </c>
    </row>
    <row r="825" spans="2:51" s="11" customFormat="1" ht="13.5">
      <c r="B825" s="204"/>
      <c r="C825" s="205"/>
      <c r="D825" s="206" t="s">
        <v>189</v>
      </c>
      <c r="E825" s="207" t="s">
        <v>23</v>
      </c>
      <c r="F825" s="208" t="s">
        <v>1540</v>
      </c>
      <c r="G825" s="205"/>
      <c r="H825" s="209">
        <v>1</v>
      </c>
      <c r="I825" s="210"/>
      <c r="J825" s="205"/>
      <c r="K825" s="205"/>
      <c r="L825" s="211"/>
      <c r="M825" s="212"/>
      <c r="N825" s="213"/>
      <c r="O825" s="213"/>
      <c r="P825" s="213"/>
      <c r="Q825" s="213"/>
      <c r="R825" s="213"/>
      <c r="S825" s="213"/>
      <c r="T825" s="214"/>
      <c r="AT825" s="215" t="s">
        <v>189</v>
      </c>
      <c r="AU825" s="215" t="s">
        <v>81</v>
      </c>
      <c r="AV825" s="11" t="s">
        <v>81</v>
      </c>
      <c r="AW825" s="11" t="s">
        <v>36</v>
      </c>
      <c r="AX825" s="11" t="s">
        <v>79</v>
      </c>
      <c r="AY825" s="215" t="s">
        <v>180</v>
      </c>
    </row>
    <row r="826" spans="2:65" s="1" customFormat="1" ht="25.5" customHeight="1">
      <c r="B826" s="41"/>
      <c r="C826" s="192" t="s">
        <v>1541</v>
      </c>
      <c r="D826" s="192" t="s">
        <v>182</v>
      </c>
      <c r="E826" s="193" t="s">
        <v>1542</v>
      </c>
      <c r="F826" s="194" t="s">
        <v>1543</v>
      </c>
      <c r="G826" s="195" t="s">
        <v>671</v>
      </c>
      <c r="H826" s="196">
        <v>1</v>
      </c>
      <c r="I826" s="197"/>
      <c r="J826" s="198">
        <f>ROUND(I826*H826,2)</f>
        <v>0</v>
      </c>
      <c r="K826" s="194" t="s">
        <v>23</v>
      </c>
      <c r="L826" s="61"/>
      <c r="M826" s="199" t="s">
        <v>23</v>
      </c>
      <c r="N826" s="200" t="s">
        <v>43</v>
      </c>
      <c r="O826" s="42"/>
      <c r="P826" s="201">
        <f>O826*H826</f>
        <v>0</v>
      </c>
      <c r="Q826" s="201">
        <v>0</v>
      </c>
      <c r="R826" s="201">
        <f>Q826*H826</f>
        <v>0</v>
      </c>
      <c r="S826" s="201">
        <v>0</v>
      </c>
      <c r="T826" s="202">
        <f>S826*H826</f>
        <v>0</v>
      </c>
      <c r="AR826" s="24" t="s">
        <v>262</v>
      </c>
      <c r="AT826" s="24" t="s">
        <v>182</v>
      </c>
      <c r="AU826" s="24" t="s">
        <v>81</v>
      </c>
      <c r="AY826" s="24" t="s">
        <v>180</v>
      </c>
      <c r="BE826" s="203">
        <f>IF(N826="základní",J826,0)</f>
        <v>0</v>
      </c>
      <c r="BF826" s="203">
        <f>IF(N826="snížená",J826,0)</f>
        <v>0</v>
      </c>
      <c r="BG826" s="203">
        <f>IF(N826="zákl. přenesená",J826,0)</f>
        <v>0</v>
      </c>
      <c r="BH826" s="203">
        <f>IF(N826="sníž. přenesená",J826,0)</f>
        <v>0</v>
      </c>
      <c r="BI826" s="203">
        <f>IF(N826="nulová",J826,0)</f>
        <v>0</v>
      </c>
      <c r="BJ826" s="24" t="s">
        <v>79</v>
      </c>
      <c r="BK826" s="203">
        <f>ROUND(I826*H826,2)</f>
        <v>0</v>
      </c>
      <c r="BL826" s="24" t="s">
        <v>262</v>
      </c>
      <c r="BM826" s="24" t="s">
        <v>1544</v>
      </c>
    </row>
    <row r="827" spans="2:51" s="11" customFormat="1" ht="13.5">
      <c r="B827" s="204"/>
      <c r="C827" s="205"/>
      <c r="D827" s="206" t="s">
        <v>189</v>
      </c>
      <c r="E827" s="207" t="s">
        <v>23</v>
      </c>
      <c r="F827" s="208" t="s">
        <v>1545</v>
      </c>
      <c r="G827" s="205"/>
      <c r="H827" s="209">
        <v>1</v>
      </c>
      <c r="I827" s="210"/>
      <c r="J827" s="205"/>
      <c r="K827" s="205"/>
      <c r="L827" s="211"/>
      <c r="M827" s="212"/>
      <c r="N827" s="213"/>
      <c r="O827" s="213"/>
      <c r="P827" s="213"/>
      <c r="Q827" s="213"/>
      <c r="R827" s="213"/>
      <c r="S827" s="213"/>
      <c r="T827" s="214"/>
      <c r="AT827" s="215" t="s">
        <v>189</v>
      </c>
      <c r="AU827" s="215" t="s">
        <v>81</v>
      </c>
      <c r="AV827" s="11" t="s">
        <v>81</v>
      </c>
      <c r="AW827" s="11" t="s">
        <v>36</v>
      </c>
      <c r="AX827" s="11" t="s">
        <v>79</v>
      </c>
      <c r="AY827" s="215" t="s">
        <v>180</v>
      </c>
    </row>
    <row r="828" spans="2:65" s="1" customFormat="1" ht="25.5" customHeight="1">
      <c r="B828" s="41"/>
      <c r="C828" s="192" t="s">
        <v>1546</v>
      </c>
      <c r="D828" s="192" t="s">
        <v>182</v>
      </c>
      <c r="E828" s="193" t="s">
        <v>1547</v>
      </c>
      <c r="F828" s="194" t="s">
        <v>1548</v>
      </c>
      <c r="G828" s="195" t="s">
        <v>671</v>
      </c>
      <c r="H828" s="196">
        <v>1</v>
      </c>
      <c r="I828" s="197"/>
      <c r="J828" s="198">
        <f>ROUND(I828*H828,2)</f>
        <v>0</v>
      </c>
      <c r="K828" s="194" t="s">
        <v>23</v>
      </c>
      <c r="L828" s="61"/>
      <c r="M828" s="199" t="s">
        <v>23</v>
      </c>
      <c r="N828" s="200" t="s">
        <v>43</v>
      </c>
      <c r="O828" s="42"/>
      <c r="P828" s="201">
        <f>O828*H828</f>
        <v>0</v>
      </c>
      <c r="Q828" s="201">
        <v>0</v>
      </c>
      <c r="R828" s="201">
        <f>Q828*H828</f>
        <v>0</v>
      </c>
      <c r="S828" s="201">
        <v>0</v>
      </c>
      <c r="T828" s="202">
        <f>S828*H828</f>
        <v>0</v>
      </c>
      <c r="AR828" s="24" t="s">
        <v>262</v>
      </c>
      <c r="AT828" s="24" t="s">
        <v>182</v>
      </c>
      <c r="AU828" s="24" t="s">
        <v>81</v>
      </c>
      <c r="AY828" s="24" t="s">
        <v>180</v>
      </c>
      <c r="BE828" s="203">
        <f>IF(N828="základní",J828,0)</f>
        <v>0</v>
      </c>
      <c r="BF828" s="203">
        <f>IF(N828="snížená",J828,0)</f>
        <v>0</v>
      </c>
      <c r="BG828" s="203">
        <f>IF(N828="zákl. přenesená",J828,0)</f>
        <v>0</v>
      </c>
      <c r="BH828" s="203">
        <f>IF(N828="sníž. přenesená",J828,0)</f>
        <v>0</v>
      </c>
      <c r="BI828" s="203">
        <f>IF(N828="nulová",J828,0)</f>
        <v>0</v>
      </c>
      <c r="BJ828" s="24" t="s">
        <v>79</v>
      </c>
      <c r="BK828" s="203">
        <f>ROUND(I828*H828,2)</f>
        <v>0</v>
      </c>
      <c r="BL828" s="24" t="s">
        <v>262</v>
      </c>
      <c r="BM828" s="24" t="s">
        <v>1549</v>
      </c>
    </row>
    <row r="829" spans="2:51" s="11" customFormat="1" ht="13.5">
      <c r="B829" s="204"/>
      <c r="C829" s="205"/>
      <c r="D829" s="206" t="s">
        <v>189</v>
      </c>
      <c r="E829" s="207" t="s">
        <v>23</v>
      </c>
      <c r="F829" s="208" t="s">
        <v>1550</v>
      </c>
      <c r="G829" s="205"/>
      <c r="H829" s="209">
        <v>1</v>
      </c>
      <c r="I829" s="210"/>
      <c r="J829" s="205"/>
      <c r="K829" s="205"/>
      <c r="L829" s="211"/>
      <c r="M829" s="212"/>
      <c r="N829" s="213"/>
      <c r="O829" s="213"/>
      <c r="P829" s="213"/>
      <c r="Q829" s="213"/>
      <c r="R829" s="213"/>
      <c r="S829" s="213"/>
      <c r="T829" s="214"/>
      <c r="AT829" s="215" t="s">
        <v>189</v>
      </c>
      <c r="AU829" s="215" t="s">
        <v>81</v>
      </c>
      <c r="AV829" s="11" t="s">
        <v>81</v>
      </c>
      <c r="AW829" s="11" t="s">
        <v>36</v>
      </c>
      <c r="AX829" s="11" t="s">
        <v>79</v>
      </c>
      <c r="AY829" s="215" t="s">
        <v>180</v>
      </c>
    </row>
    <row r="830" spans="2:65" s="1" customFormat="1" ht="25.5" customHeight="1">
      <c r="B830" s="41"/>
      <c r="C830" s="192" t="s">
        <v>1551</v>
      </c>
      <c r="D830" s="192" t="s">
        <v>182</v>
      </c>
      <c r="E830" s="193" t="s">
        <v>1552</v>
      </c>
      <c r="F830" s="194" t="s">
        <v>1553</v>
      </c>
      <c r="G830" s="195" t="s">
        <v>671</v>
      </c>
      <c r="H830" s="196">
        <v>1</v>
      </c>
      <c r="I830" s="197"/>
      <c r="J830" s="198">
        <f>ROUND(I830*H830,2)</f>
        <v>0</v>
      </c>
      <c r="K830" s="194" t="s">
        <v>23</v>
      </c>
      <c r="L830" s="61"/>
      <c r="M830" s="199" t="s">
        <v>23</v>
      </c>
      <c r="N830" s="200" t="s">
        <v>43</v>
      </c>
      <c r="O830" s="42"/>
      <c r="P830" s="201">
        <f>O830*H830</f>
        <v>0</v>
      </c>
      <c r="Q830" s="201">
        <v>0</v>
      </c>
      <c r="R830" s="201">
        <f>Q830*H830</f>
        <v>0</v>
      </c>
      <c r="S830" s="201">
        <v>0</v>
      </c>
      <c r="T830" s="202">
        <f>S830*H830</f>
        <v>0</v>
      </c>
      <c r="AR830" s="24" t="s">
        <v>262</v>
      </c>
      <c r="AT830" s="24" t="s">
        <v>182</v>
      </c>
      <c r="AU830" s="24" t="s">
        <v>81</v>
      </c>
      <c r="AY830" s="24" t="s">
        <v>180</v>
      </c>
      <c r="BE830" s="203">
        <f>IF(N830="základní",J830,0)</f>
        <v>0</v>
      </c>
      <c r="BF830" s="203">
        <f>IF(N830="snížená",J830,0)</f>
        <v>0</v>
      </c>
      <c r="BG830" s="203">
        <f>IF(N830="zákl. přenesená",J830,0)</f>
        <v>0</v>
      </c>
      <c r="BH830" s="203">
        <f>IF(N830="sníž. přenesená",J830,0)</f>
        <v>0</v>
      </c>
      <c r="BI830" s="203">
        <f>IF(N830="nulová",J830,0)</f>
        <v>0</v>
      </c>
      <c r="BJ830" s="24" t="s">
        <v>79</v>
      </c>
      <c r="BK830" s="203">
        <f>ROUND(I830*H830,2)</f>
        <v>0</v>
      </c>
      <c r="BL830" s="24" t="s">
        <v>262</v>
      </c>
      <c r="BM830" s="24" t="s">
        <v>1554</v>
      </c>
    </row>
    <row r="831" spans="2:51" s="11" customFormat="1" ht="13.5">
      <c r="B831" s="204"/>
      <c r="C831" s="205"/>
      <c r="D831" s="206" t="s">
        <v>189</v>
      </c>
      <c r="E831" s="207" t="s">
        <v>23</v>
      </c>
      <c r="F831" s="208" t="s">
        <v>1555</v>
      </c>
      <c r="G831" s="205"/>
      <c r="H831" s="209">
        <v>1</v>
      </c>
      <c r="I831" s="210"/>
      <c r="J831" s="205"/>
      <c r="K831" s="205"/>
      <c r="L831" s="211"/>
      <c r="M831" s="212"/>
      <c r="N831" s="213"/>
      <c r="O831" s="213"/>
      <c r="P831" s="213"/>
      <c r="Q831" s="213"/>
      <c r="R831" s="213"/>
      <c r="S831" s="213"/>
      <c r="T831" s="214"/>
      <c r="AT831" s="215" t="s">
        <v>189</v>
      </c>
      <c r="AU831" s="215" t="s">
        <v>81</v>
      </c>
      <c r="AV831" s="11" t="s">
        <v>81</v>
      </c>
      <c r="AW831" s="11" t="s">
        <v>36</v>
      </c>
      <c r="AX831" s="11" t="s">
        <v>79</v>
      </c>
      <c r="AY831" s="215" t="s">
        <v>180</v>
      </c>
    </row>
    <row r="832" spans="2:65" s="1" customFormat="1" ht="16.5" customHeight="1">
      <c r="B832" s="41"/>
      <c r="C832" s="192" t="s">
        <v>1556</v>
      </c>
      <c r="D832" s="192" t="s">
        <v>182</v>
      </c>
      <c r="E832" s="193" t="s">
        <v>1557</v>
      </c>
      <c r="F832" s="194" t="s">
        <v>1558</v>
      </c>
      <c r="G832" s="195" t="s">
        <v>904</v>
      </c>
      <c r="H832" s="196">
        <v>1</v>
      </c>
      <c r="I832" s="197"/>
      <c r="J832" s="198">
        <f>ROUND(I832*H832,2)</f>
        <v>0</v>
      </c>
      <c r="K832" s="194" t="s">
        <v>23</v>
      </c>
      <c r="L832" s="61"/>
      <c r="M832" s="199" t="s">
        <v>23</v>
      </c>
      <c r="N832" s="200" t="s">
        <v>43</v>
      </c>
      <c r="O832" s="42"/>
      <c r="P832" s="201">
        <f>O832*H832</f>
        <v>0</v>
      </c>
      <c r="Q832" s="201">
        <v>0</v>
      </c>
      <c r="R832" s="201">
        <f>Q832*H832</f>
        <v>0</v>
      </c>
      <c r="S832" s="201">
        <v>0</v>
      </c>
      <c r="T832" s="202">
        <f>S832*H832</f>
        <v>0</v>
      </c>
      <c r="AR832" s="24" t="s">
        <v>262</v>
      </c>
      <c r="AT832" s="24" t="s">
        <v>182</v>
      </c>
      <c r="AU832" s="24" t="s">
        <v>81</v>
      </c>
      <c r="AY832" s="24" t="s">
        <v>180</v>
      </c>
      <c r="BE832" s="203">
        <f>IF(N832="základní",J832,0)</f>
        <v>0</v>
      </c>
      <c r="BF832" s="203">
        <f>IF(N832="snížená",J832,0)</f>
        <v>0</v>
      </c>
      <c r="BG832" s="203">
        <f>IF(N832="zákl. přenesená",J832,0)</f>
        <v>0</v>
      </c>
      <c r="BH832" s="203">
        <f>IF(N832="sníž. přenesená",J832,0)</f>
        <v>0</v>
      </c>
      <c r="BI832" s="203">
        <f>IF(N832="nulová",J832,0)</f>
        <v>0</v>
      </c>
      <c r="BJ832" s="24" t="s">
        <v>79</v>
      </c>
      <c r="BK832" s="203">
        <f>ROUND(I832*H832,2)</f>
        <v>0</v>
      </c>
      <c r="BL832" s="24" t="s">
        <v>262</v>
      </c>
      <c r="BM832" s="24" t="s">
        <v>1559</v>
      </c>
    </row>
    <row r="833" spans="2:63" s="10" customFormat="1" ht="29.85" customHeight="1">
      <c r="B833" s="176"/>
      <c r="C833" s="177"/>
      <c r="D833" s="178" t="s">
        <v>71</v>
      </c>
      <c r="E833" s="190" t="s">
        <v>1560</v>
      </c>
      <c r="F833" s="190" t="s">
        <v>1561</v>
      </c>
      <c r="G833" s="177"/>
      <c r="H833" s="177"/>
      <c r="I833" s="180"/>
      <c r="J833" s="191">
        <f>BK833</f>
        <v>0</v>
      </c>
      <c r="K833" s="177"/>
      <c r="L833" s="182"/>
      <c r="M833" s="183"/>
      <c r="N833" s="184"/>
      <c r="O833" s="184"/>
      <c r="P833" s="185">
        <f>SUM(P834:P863)</f>
        <v>0</v>
      </c>
      <c r="Q833" s="184"/>
      <c r="R833" s="185">
        <f>SUM(R834:R863)</f>
        <v>1.0228898</v>
      </c>
      <c r="S833" s="184"/>
      <c r="T833" s="186">
        <f>SUM(T834:T863)</f>
        <v>0</v>
      </c>
      <c r="AR833" s="187" t="s">
        <v>81</v>
      </c>
      <c r="AT833" s="188" t="s">
        <v>71</v>
      </c>
      <c r="AU833" s="188" t="s">
        <v>79</v>
      </c>
      <c r="AY833" s="187" t="s">
        <v>180</v>
      </c>
      <c r="BK833" s="189">
        <f>SUM(BK834:BK863)</f>
        <v>0</v>
      </c>
    </row>
    <row r="834" spans="2:65" s="1" customFormat="1" ht="16.5" customHeight="1">
      <c r="B834" s="41"/>
      <c r="C834" s="192" t="s">
        <v>1562</v>
      </c>
      <c r="D834" s="192" t="s">
        <v>182</v>
      </c>
      <c r="E834" s="193" t="s">
        <v>1563</v>
      </c>
      <c r="F834" s="194" t="s">
        <v>1564</v>
      </c>
      <c r="G834" s="195" t="s">
        <v>185</v>
      </c>
      <c r="H834" s="196">
        <v>145.63</v>
      </c>
      <c r="I834" s="197"/>
      <c r="J834" s="198">
        <f>ROUND(I834*H834,2)</f>
        <v>0</v>
      </c>
      <c r="K834" s="194" t="s">
        <v>259</v>
      </c>
      <c r="L834" s="61"/>
      <c r="M834" s="199" t="s">
        <v>23</v>
      </c>
      <c r="N834" s="200" t="s">
        <v>43</v>
      </c>
      <c r="O834" s="42"/>
      <c r="P834" s="201">
        <f>O834*H834</f>
        <v>0</v>
      </c>
      <c r="Q834" s="201">
        <v>0.00416</v>
      </c>
      <c r="R834" s="201">
        <f>Q834*H834</f>
        <v>0.6058207999999999</v>
      </c>
      <c r="S834" s="201">
        <v>0</v>
      </c>
      <c r="T834" s="202">
        <f>S834*H834</f>
        <v>0</v>
      </c>
      <c r="AR834" s="24" t="s">
        <v>262</v>
      </c>
      <c r="AT834" s="24" t="s">
        <v>182</v>
      </c>
      <c r="AU834" s="24" t="s">
        <v>81</v>
      </c>
      <c r="AY834" s="24" t="s">
        <v>180</v>
      </c>
      <c r="BE834" s="203">
        <f>IF(N834="základní",J834,0)</f>
        <v>0</v>
      </c>
      <c r="BF834" s="203">
        <f>IF(N834="snížená",J834,0)</f>
        <v>0</v>
      </c>
      <c r="BG834" s="203">
        <f>IF(N834="zákl. přenesená",J834,0)</f>
        <v>0</v>
      </c>
      <c r="BH834" s="203">
        <f>IF(N834="sníž. přenesená",J834,0)</f>
        <v>0</v>
      </c>
      <c r="BI834" s="203">
        <f>IF(N834="nulová",J834,0)</f>
        <v>0</v>
      </c>
      <c r="BJ834" s="24" t="s">
        <v>79</v>
      </c>
      <c r="BK834" s="203">
        <f>ROUND(I834*H834,2)</f>
        <v>0</v>
      </c>
      <c r="BL834" s="24" t="s">
        <v>262</v>
      </c>
      <c r="BM834" s="24" t="s">
        <v>1565</v>
      </c>
    </row>
    <row r="835" spans="2:51" s="11" customFormat="1" ht="13.5">
      <c r="B835" s="204"/>
      <c r="C835" s="205"/>
      <c r="D835" s="206" t="s">
        <v>189</v>
      </c>
      <c r="E835" s="207" t="s">
        <v>23</v>
      </c>
      <c r="F835" s="208" t="s">
        <v>1566</v>
      </c>
      <c r="G835" s="205"/>
      <c r="H835" s="209">
        <v>9.8</v>
      </c>
      <c r="I835" s="210"/>
      <c r="J835" s="205"/>
      <c r="K835" s="205"/>
      <c r="L835" s="211"/>
      <c r="M835" s="212"/>
      <c r="N835" s="213"/>
      <c r="O835" s="213"/>
      <c r="P835" s="213"/>
      <c r="Q835" s="213"/>
      <c r="R835" s="213"/>
      <c r="S835" s="213"/>
      <c r="T835" s="214"/>
      <c r="AT835" s="215" t="s">
        <v>189</v>
      </c>
      <c r="AU835" s="215" t="s">
        <v>81</v>
      </c>
      <c r="AV835" s="11" t="s">
        <v>81</v>
      </c>
      <c r="AW835" s="11" t="s">
        <v>36</v>
      </c>
      <c r="AX835" s="11" t="s">
        <v>72</v>
      </c>
      <c r="AY835" s="215" t="s">
        <v>180</v>
      </c>
    </row>
    <row r="836" spans="2:51" s="11" customFormat="1" ht="13.5">
      <c r="B836" s="204"/>
      <c r="C836" s="205"/>
      <c r="D836" s="206" t="s">
        <v>189</v>
      </c>
      <c r="E836" s="207" t="s">
        <v>23</v>
      </c>
      <c r="F836" s="208" t="s">
        <v>1567</v>
      </c>
      <c r="G836" s="205"/>
      <c r="H836" s="209">
        <v>29.5</v>
      </c>
      <c r="I836" s="210"/>
      <c r="J836" s="205"/>
      <c r="K836" s="205"/>
      <c r="L836" s="211"/>
      <c r="M836" s="212"/>
      <c r="N836" s="213"/>
      <c r="O836" s="213"/>
      <c r="P836" s="213"/>
      <c r="Q836" s="213"/>
      <c r="R836" s="213"/>
      <c r="S836" s="213"/>
      <c r="T836" s="214"/>
      <c r="AT836" s="215" t="s">
        <v>189</v>
      </c>
      <c r="AU836" s="215" t="s">
        <v>81</v>
      </c>
      <c r="AV836" s="11" t="s">
        <v>81</v>
      </c>
      <c r="AW836" s="11" t="s">
        <v>36</v>
      </c>
      <c r="AX836" s="11" t="s">
        <v>72</v>
      </c>
      <c r="AY836" s="215" t="s">
        <v>180</v>
      </c>
    </row>
    <row r="837" spans="2:51" s="11" customFormat="1" ht="13.5">
      <c r="B837" s="204"/>
      <c r="C837" s="205"/>
      <c r="D837" s="206" t="s">
        <v>189</v>
      </c>
      <c r="E837" s="207" t="s">
        <v>23</v>
      </c>
      <c r="F837" s="208" t="s">
        <v>1568</v>
      </c>
      <c r="G837" s="205"/>
      <c r="H837" s="209">
        <v>41.9</v>
      </c>
      <c r="I837" s="210"/>
      <c r="J837" s="205"/>
      <c r="K837" s="205"/>
      <c r="L837" s="211"/>
      <c r="M837" s="212"/>
      <c r="N837" s="213"/>
      <c r="O837" s="213"/>
      <c r="P837" s="213"/>
      <c r="Q837" s="213"/>
      <c r="R837" s="213"/>
      <c r="S837" s="213"/>
      <c r="T837" s="214"/>
      <c r="AT837" s="215" t="s">
        <v>189</v>
      </c>
      <c r="AU837" s="215" t="s">
        <v>81</v>
      </c>
      <c r="AV837" s="11" t="s">
        <v>81</v>
      </c>
      <c r="AW837" s="11" t="s">
        <v>36</v>
      </c>
      <c r="AX837" s="11" t="s">
        <v>72</v>
      </c>
      <c r="AY837" s="215" t="s">
        <v>180</v>
      </c>
    </row>
    <row r="838" spans="2:51" s="11" customFormat="1" ht="13.5">
      <c r="B838" s="204"/>
      <c r="C838" s="205"/>
      <c r="D838" s="206" t="s">
        <v>189</v>
      </c>
      <c r="E838" s="207" t="s">
        <v>23</v>
      </c>
      <c r="F838" s="208" t="s">
        <v>1569</v>
      </c>
      <c r="G838" s="205"/>
      <c r="H838" s="209">
        <v>64.43</v>
      </c>
      <c r="I838" s="210"/>
      <c r="J838" s="205"/>
      <c r="K838" s="205"/>
      <c r="L838" s="211"/>
      <c r="M838" s="212"/>
      <c r="N838" s="213"/>
      <c r="O838" s="213"/>
      <c r="P838" s="213"/>
      <c r="Q838" s="213"/>
      <c r="R838" s="213"/>
      <c r="S838" s="213"/>
      <c r="T838" s="214"/>
      <c r="AT838" s="215" t="s">
        <v>189</v>
      </c>
      <c r="AU838" s="215" t="s">
        <v>81</v>
      </c>
      <c r="AV838" s="11" t="s">
        <v>81</v>
      </c>
      <c r="AW838" s="11" t="s">
        <v>36</v>
      </c>
      <c r="AX838" s="11" t="s">
        <v>72</v>
      </c>
      <c r="AY838" s="215" t="s">
        <v>180</v>
      </c>
    </row>
    <row r="839" spans="2:51" s="12" customFormat="1" ht="13.5">
      <c r="B839" s="216"/>
      <c r="C839" s="217"/>
      <c r="D839" s="206" t="s">
        <v>189</v>
      </c>
      <c r="E839" s="218" t="s">
        <v>23</v>
      </c>
      <c r="F839" s="219" t="s">
        <v>199</v>
      </c>
      <c r="G839" s="217"/>
      <c r="H839" s="220">
        <v>145.63</v>
      </c>
      <c r="I839" s="221"/>
      <c r="J839" s="217"/>
      <c r="K839" s="217"/>
      <c r="L839" s="222"/>
      <c r="M839" s="223"/>
      <c r="N839" s="224"/>
      <c r="O839" s="224"/>
      <c r="P839" s="224"/>
      <c r="Q839" s="224"/>
      <c r="R839" s="224"/>
      <c r="S839" s="224"/>
      <c r="T839" s="225"/>
      <c r="AT839" s="226" t="s">
        <v>189</v>
      </c>
      <c r="AU839" s="226" t="s">
        <v>81</v>
      </c>
      <c r="AV839" s="12" t="s">
        <v>187</v>
      </c>
      <c r="AW839" s="12" t="s">
        <v>36</v>
      </c>
      <c r="AX839" s="12" t="s">
        <v>79</v>
      </c>
      <c r="AY839" s="226" t="s">
        <v>180</v>
      </c>
    </row>
    <row r="840" spans="2:65" s="1" customFormat="1" ht="16.5" customHeight="1">
      <c r="B840" s="41"/>
      <c r="C840" s="248" t="s">
        <v>1570</v>
      </c>
      <c r="D840" s="248" t="s">
        <v>505</v>
      </c>
      <c r="E840" s="249" t="s">
        <v>1571</v>
      </c>
      <c r="F840" s="250" t="s">
        <v>1572</v>
      </c>
      <c r="G840" s="251" t="s">
        <v>185</v>
      </c>
      <c r="H840" s="252">
        <v>160.193</v>
      </c>
      <c r="I840" s="253"/>
      <c r="J840" s="254">
        <f>ROUND(I840*H840,2)</f>
        <v>0</v>
      </c>
      <c r="K840" s="250" t="s">
        <v>23</v>
      </c>
      <c r="L840" s="255"/>
      <c r="M840" s="256" t="s">
        <v>23</v>
      </c>
      <c r="N840" s="257" t="s">
        <v>43</v>
      </c>
      <c r="O840" s="42"/>
      <c r="P840" s="201">
        <f>O840*H840</f>
        <v>0</v>
      </c>
      <c r="Q840" s="201">
        <v>0</v>
      </c>
      <c r="R840" s="201">
        <f>Q840*H840</f>
        <v>0</v>
      </c>
      <c r="S840" s="201">
        <v>0</v>
      </c>
      <c r="T840" s="202">
        <f>S840*H840</f>
        <v>0</v>
      </c>
      <c r="AR840" s="24" t="s">
        <v>351</v>
      </c>
      <c r="AT840" s="24" t="s">
        <v>505</v>
      </c>
      <c r="AU840" s="24" t="s">
        <v>81</v>
      </c>
      <c r="AY840" s="24" t="s">
        <v>180</v>
      </c>
      <c r="BE840" s="203">
        <f>IF(N840="základní",J840,0)</f>
        <v>0</v>
      </c>
      <c r="BF840" s="203">
        <f>IF(N840="snížená",J840,0)</f>
        <v>0</v>
      </c>
      <c r="BG840" s="203">
        <f>IF(N840="zákl. přenesená",J840,0)</f>
        <v>0</v>
      </c>
      <c r="BH840" s="203">
        <f>IF(N840="sníž. přenesená",J840,0)</f>
        <v>0</v>
      </c>
      <c r="BI840" s="203">
        <f>IF(N840="nulová",J840,0)</f>
        <v>0</v>
      </c>
      <c r="BJ840" s="24" t="s">
        <v>79</v>
      </c>
      <c r="BK840" s="203">
        <f>ROUND(I840*H840,2)</f>
        <v>0</v>
      </c>
      <c r="BL840" s="24" t="s">
        <v>262</v>
      </c>
      <c r="BM840" s="24" t="s">
        <v>1573</v>
      </c>
    </row>
    <row r="841" spans="2:51" s="11" customFormat="1" ht="13.5">
      <c r="B841" s="204"/>
      <c r="C841" s="205"/>
      <c r="D841" s="206" t="s">
        <v>189</v>
      </c>
      <c r="E841" s="207" t="s">
        <v>23</v>
      </c>
      <c r="F841" s="208" t="s">
        <v>1574</v>
      </c>
      <c r="G841" s="205"/>
      <c r="H841" s="209">
        <v>160.193</v>
      </c>
      <c r="I841" s="210"/>
      <c r="J841" s="205"/>
      <c r="K841" s="205"/>
      <c r="L841" s="211"/>
      <c r="M841" s="212"/>
      <c r="N841" s="213"/>
      <c r="O841" s="213"/>
      <c r="P841" s="213"/>
      <c r="Q841" s="213"/>
      <c r="R841" s="213"/>
      <c r="S841" s="213"/>
      <c r="T841" s="214"/>
      <c r="AT841" s="215" t="s">
        <v>189</v>
      </c>
      <c r="AU841" s="215" t="s">
        <v>81</v>
      </c>
      <c r="AV841" s="11" t="s">
        <v>81</v>
      </c>
      <c r="AW841" s="11" t="s">
        <v>36</v>
      </c>
      <c r="AX841" s="11" t="s">
        <v>79</v>
      </c>
      <c r="AY841" s="215" t="s">
        <v>180</v>
      </c>
    </row>
    <row r="842" spans="2:65" s="1" customFormat="1" ht="16.5" customHeight="1">
      <c r="B842" s="41"/>
      <c r="C842" s="192" t="s">
        <v>1575</v>
      </c>
      <c r="D842" s="192" t="s">
        <v>182</v>
      </c>
      <c r="E842" s="193" t="s">
        <v>1576</v>
      </c>
      <c r="F842" s="194" t="s">
        <v>1577</v>
      </c>
      <c r="G842" s="195" t="s">
        <v>185</v>
      </c>
      <c r="H842" s="196">
        <v>81.2</v>
      </c>
      <c r="I842" s="197"/>
      <c r="J842" s="198">
        <f>ROUND(I842*H842,2)</f>
        <v>0</v>
      </c>
      <c r="K842" s="194" t="s">
        <v>259</v>
      </c>
      <c r="L842" s="61"/>
      <c r="M842" s="199" t="s">
        <v>23</v>
      </c>
      <c r="N842" s="200" t="s">
        <v>43</v>
      </c>
      <c r="O842" s="42"/>
      <c r="P842" s="201">
        <f>O842*H842</f>
        <v>0</v>
      </c>
      <c r="Q842" s="201">
        <v>0</v>
      </c>
      <c r="R842" s="201">
        <f>Q842*H842</f>
        <v>0</v>
      </c>
      <c r="S842" s="201">
        <v>0</v>
      </c>
      <c r="T842" s="202">
        <f>S842*H842</f>
        <v>0</v>
      </c>
      <c r="AR842" s="24" t="s">
        <v>262</v>
      </c>
      <c r="AT842" s="24" t="s">
        <v>182</v>
      </c>
      <c r="AU842" s="24" t="s">
        <v>81</v>
      </c>
      <c r="AY842" s="24" t="s">
        <v>180</v>
      </c>
      <c r="BE842" s="203">
        <f>IF(N842="základní",J842,0)</f>
        <v>0</v>
      </c>
      <c r="BF842" s="203">
        <f>IF(N842="snížená",J842,0)</f>
        <v>0</v>
      </c>
      <c r="BG842" s="203">
        <f>IF(N842="zákl. přenesená",J842,0)</f>
        <v>0</v>
      </c>
      <c r="BH842" s="203">
        <f>IF(N842="sníž. přenesená",J842,0)</f>
        <v>0</v>
      </c>
      <c r="BI842" s="203">
        <f>IF(N842="nulová",J842,0)</f>
        <v>0</v>
      </c>
      <c r="BJ842" s="24" t="s">
        <v>79</v>
      </c>
      <c r="BK842" s="203">
        <f>ROUND(I842*H842,2)</f>
        <v>0</v>
      </c>
      <c r="BL842" s="24" t="s">
        <v>262</v>
      </c>
      <c r="BM842" s="24" t="s">
        <v>1578</v>
      </c>
    </row>
    <row r="843" spans="2:51" s="11" customFormat="1" ht="13.5">
      <c r="B843" s="204"/>
      <c r="C843" s="205"/>
      <c r="D843" s="206" t="s">
        <v>189</v>
      </c>
      <c r="E843" s="207" t="s">
        <v>23</v>
      </c>
      <c r="F843" s="208" t="s">
        <v>1566</v>
      </c>
      <c r="G843" s="205"/>
      <c r="H843" s="209">
        <v>9.8</v>
      </c>
      <c r="I843" s="210"/>
      <c r="J843" s="205"/>
      <c r="K843" s="205"/>
      <c r="L843" s="211"/>
      <c r="M843" s="212"/>
      <c r="N843" s="213"/>
      <c r="O843" s="213"/>
      <c r="P843" s="213"/>
      <c r="Q843" s="213"/>
      <c r="R843" s="213"/>
      <c r="S843" s="213"/>
      <c r="T843" s="214"/>
      <c r="AT843" s="215" t="s">
        <v>189</v>
      </c>
      <c r="AU843" s="215" t="s">
        <v>81</v>
      </c>
      <c r="AV843" s="11" t="s">
        <v>81</v>
      </c>
      <c r="AW843" s="11" t="s">
        <v>36</v>
      </c>
      <c r="AX843" s="11" t="s">
        <v>72</v>
      </c>
      <c r="AY843" s="215" t="s">
        <v>180</v>
      </c>
    </row>
    <row r="844" spans="2:51" s="11" customFormat="1" ht="13.5">
      <c r="B844" s="204"/>
      <c r="C844" s="205"/>
      <c r="D844" s="206" t="s">
        <v>189</v>
      </c>
      <c r="E844" s="207" t="s">
        <v>23</v>
      </c>
      <c r="F844" s="208" t="s">
        <v>1567</v>
      </c>
      <c r="G844" s="205"/>
      <c r="H844" s="209">
        <v>29.5</v>
      </c>
      <c r="I844" s="210"/>
      <c r="J844" s="205"/>
      <c r="K844" s="205"/>
      <c r="L844" s="211"/>
      <c r="M844" s="212"/>
      <c r="N844" s="213"/>
      <c r="O844" s="213"/>
      <c r="P844" s="213"/>
      <c r="Q844" s="213"/>
      <c r="R844" s="213"/>
      <c r="S844" s="213"/>
      <c r="T844" s="214"/>
      <c r="AT844" s="215" t="s">
        <v>189</v>
      </c>
      <c r="AU844" s="215" t="s">
        <v>81</v>
      </c>
      <c r="AV844" s="11" t="s">
        <v>81</v>
      </c>
      <c r="AW844" s="11" t="s">
        <v>36</v>
      </c>
      <c r="AX844" s="11" t="s">
        <v>72</v>
      </c>
      <c r="AY844" s="215" t="s">
        <v>180</v>
      </c>
    </row>
    <row r="845" spans="2:51" s="11" customFormat="1" ht="13.5">
      <c r="B845" s="204"/>
      <c r="C845" s="205"/>
      <c r="D845" s="206" t="s">
        <v>189</v>
      </c>
      <c r="E845" s="207" t="s">
        <v>23</v>
      </c>
      <c r="F845" s="208" t="s">
        <v>1568</v>
      </c>
      <c r="G845" s="205"/>
      <c r="H845" s="209">
        <v>41.9</v>
      </c>
      <c r="I845" s="210"/>
      <c r="J845" s="205"/>
      <c r="K845" s="205"/>
      <c r="L845" s="211"/>
      <c r="M845" s="212"/>
      <c r="N845" s="213"/>
      <c r="O845" s="213"/>
      <c r="P845" s="213"/>
      <c r="Q845" s="213"/>
      <c r="R845" s="213"/>
      <c r="S845" s="213"/>
      <c r="T845" s="214"/>
      <c r="AT845" s="215" t="s">
        <v>189</v>
      </c>
      <c r="AU845" s="215" t="s">
        <v>81</v>
      </c>
      <c r="AV845" s="11" t="s">
        <v>81</v>
      </c>
      <c r="AW845" s="11" t="s">
        <v>36</v>
      </c>
      <c r="AX845" s="11" t="s">
        <v>72</v>
      </c>
      <c r="AY845" s="215" t="s">
        <v>180</v>
      </c>
    </row>
    <row r="846" spans="2:51" s="12" customFormat="1" ht="13.5">
      <c r="B846" s="216"/>
      <c r="C846" s="217"/>
      <c r="D846" s="206" t="s">
        <v>189</v>
      </c>
      <c r="E846" s="218" t="s">
        <v>23</v>
      </c>
      <c r="F846" s="219" t="s">
        <v>199</v>
      </c>
      <c r="G846" s="217"/>
      <c r="H846" s="220">
        <v>81.2</v>
      </c>
      <c r="I846" s="221"/>
      <c r="J846" s="217"/>
      <c r="K846" s="217"/>
      <c r="L846" s="222"/>
      <c r="M846" s="223"/>
      <c r="N846" s="224"/>
      <c r="O846" s="224"/>
      <c r="P846" s="224"/>
      <c r="Q846" s="224"/>
      <c r="R846" s="224"/>
      <c r="S846" s="224"/>
      <c r="T846" s="225"/>
      <c r="AT846" s="226" t="s">
        <v>189</v>
      </c>
      <c r="AU846" s="226" t="s">
        <v>81</v>
      </c>
      <c r="AV846" s="12" t="s">
        <v>187</v>
      </c>
      <c r="AW846" s="12" t="s">
        <v>36</v>
      </c>
      <c r="AX846" s="12" t="s">
        <v>79</v>
      </c>
      <c r="AY846" s="226" t="s">
        <v>180</v>
      </c>
    </row>
    <row r="847" spans="2:65" s="1" customFormat="1" ht="25.5" customHeight="1">
      <c r="B847" s="41"/>
      <c r="C847" s="192" t="s">
        <v>1579</v>
      </c>
      <c r="D847" s="192" t="s">
        <v>182</v>
      </c>
      <c r="E847" s="193" t="s">
        <v>1580</v>
      </c>
      <c r="F847" s="194" t="s">
        <v>1581</v>
      </c>
      <c r="G847" s="195" t="s">
        <v>185</v>
      </c>
      <c r="H847" s="196">
        <v>145.63</v>
      </c>
      <c r="I847" s="197"/>
      <c r="J847" s="198">
        <f>ROUND(I847*H847,2)</f>
        <v>0</v>
      </c>
      <c r="K847" s="194" t="s">
        <v>259</v>
      </c>
      <c r="L847" s="61"/>
      <c r="M847" s="199" t="s">
        <v>23</v>
      </c>
      <c r="N847" s="200" t="s">
        <v>43</v>
      </c>
      <c r="O847" s="42"/>
      <c r="P847" s="201">
        <f>O847*H847</f>
        <v>0</v>
      </c>
      <c r="Q847" s="201">
        <v>0</v>
      </c>
      <c r="R847" s="201">
        <f>Q847*H847</f>
        <v>0</v>
      </c>
      <c r="S847" s="201">
        <v>0</v>
      </c>
      <c r="T847" s="202">
        <f>S847*H847</f>
        <v>0</v>
      </c>
      <c r="AR847" s="24" t="s">
        <v>262</v>
      </c>
      <c r="AT847" s="24" t="s">
        <v>182</v>
      </c>
      <c r="AU847" s="24" t="s">
        <v>81</v>
      </c>
      <c r="AY847" s="24" t="s">
        <v>180</v>
      </c>
      <c r="BE847" s="203">
        <f>IF(N847="základní",J847,0)</f>
        <v>0</v>
      </c>
      <c r="BF847" s="203">
        <f>IF(N847="snížená",J847,0)</f>
        <v>0</v>
      </c>
      <c r="BG847" s="203">
        <f>IF(N847="zákl. přenesená",J847,0)</f>
        <v>0</v>
      </c>
      <c r="BH847" s="203">
        <f>IF(N847="sníž. přenesená",J847,0)</f>
        <v>0</v>
      </c>
      <c r="BI847" s="203">
        <f>IF(N847="nulová",J847,0)</f>
        <v>0</v>
      </c>
      <c r="BJ847" s="24" t="s">
        <v>79</v>
      </c>
      <c r="BK847" s="203">
        <f>ROUND(I847*H847,2)</f>
        <v>0</v>
      </c>
      <c r="BL847" s="24" t="s">
        <v>262</v>
      </c>
      <c r="BM847" s="24" t="s">
        <v>1582</v>
      </c>
    </row>
    <row r="848" spans="2:51" s="11" customFormat="1" ht="13.5">
      <c r="B848" s="204"/>
      <c r="C848" s="205"/>
      <c r="D848" s="206" t="s">
        <v>189</v>
      </c>
      <c r="E848" s="207" t="s">
        <v>23</v>
      </c>
      <c r="F848" s="208" t="s">
        <v>1566</v>
      </c>
      <c r="G848" s="205"/>
      <c r="H848" s="209">
        <v>9.8</v>
      </c>
      <c r="I848" s="210"/>
      <c r="J848" s="205"/>
      <c r="K848" s="205"/>
      <c r="L848" s="211"/>
      <c r="M848" s="212"/>
      <c r="N848" s="213"/>
      <c r="O848" s="213"/>
      <c r="P848" s="213"/>
      <c r="Q848" s="213"/>
      <c r="R848" s="213"/>
      <c r="S848" s="213"/>
      <c r="T848" s="214"/>
      <c r="AT848" s="215" t="s">
        <v>189</v>
      </c>
      <c r="AU848" s="215" t="s">
        <v>81</v>
      </c>
      <c r="AV848" s="11" t="s">
        <v>81</v>
      </c>
      <c r="AW848" s="11" t="s">
        <v>36</v>
      </c>
      <c r="AX848" s="11" t="s">
        <v>72</v>
      </c>
      <c r="AY848" s="215" t="s">
        <v>180</v>
      </c>
    </row>
    <row r="849" spans="2:51" s="11" customFormat="1" ht="13.5">
      <c r="B849" s="204"/>
      <c r="C849" s="205"/>
      <c r="D849" s="206" t="s">
        <v>189</v>
      </c>
      <c r="E849" s="207" t="s">
        <v>23</v>
      </c>
      <c r="F849" s="208" t="s">
        <v>1567</v>
      </c>
      <c r="G849" s="205"/>
      <c r="H849" s="209">
        <v>29.5</v>
      </c>
      <c r="I849" s="210"/>
      <c r="J849" s="205"/>
      <c r="K849" s="205"/>
      <c r="L849" s="211"/>
      <c r="M849" s="212"/>
      <c r="N849" s="213"/>
      <c r="O849" s="213"/>
      <c r="P849" s="213"/>
      <c r="Q849" s="213"/>
      <c r="R849" s="213"/>
      <c r="S849" s="213"/>
      <c r="T849" s="214"/>
      <c r="AT849" s="215" t="s">
        <v>189</v>
      </c>
      <c r="AU849" s="215" t="s">
        <v>81</v>
      </c>
      <c r="AV849" s="11" t="s">
        <v>81</v>
      </c>
      <c r="AW849" s="11" t="s">
        <v>36</v>
      </c>
      <c r="AX849" s="11" t="s">
        <v>72</v>
      </c>
      <c r="AY849" s="215" t="s">
        <v>180</v>
      </c>
    </row>
    <row r="850" spans="2:51" s="11" customFormat="1" ht="13.5">
      <c r="B850" s="204"/>
      <c r="C850" s="205"/>
      <c r="D850" s="206" t="s">
        <v>189</v>
      </c>
      <c r="E850" s="207" t="s">
        <v>23</v>
      </c>
      <c r="F850" s="208" t="s">
        <v>1568</v>
      </c>
      <c r="G850" s="205"/>
      <c r="H850" s="209">
        <v>41.9</v>
      </c>
      <c r="I850" s="210"/>
      <c r="J850" s="205"/>
      <c r="K850" s="205"/>
      <c r="L850" s="211"/>
      <c r="M850" s="212"/>
      <c r="N850" s="213"/>
      <c r="O850" s="213"/>
      <c r="P850" s="213"/>
      <c r="Q850" s="213"/>
      <c r="R850" s="213"/>
      <c r="S850" s="213"/>
      <c r="T850" s="214"/>
      <c r="AT850" s="215" t="s">
        <v>189</v>
      </c>
      <c r="AU850" s="215" t="s">
        <v>81</v>
      </c>
      <c r="AV850" s="11" t="s">
        <v>81</v>
      </c>
      <c r="AW850" s="11" t="s">
        <v>36</v>
      </c>
      <c r="AX850" s="11" t="s">
        <v>72</v>
      </c>
      <c r="AY850" s="215" t="s">
        <v>180</v>
      </c>
    </row>
    <row r="851" spans="2:51" s="11" customFormat="1" ht="13.5">
      <c r="B851" s="204"/>
      <c r="C851" s="205"/>
      <c r="D851" s="206" t="s">
        <v>189</v>
      </c>
      <c r="E851" s="207" t="s">
        <v>23</v>
      </c>
      <c r="F851" s="208" t="s">
        <v>1569</v>
      </c>
      <c r="G851" s="205"/>
      <c r="H851" s="209">
        <v>64.43</v>
      </c>
      <c r="I851" s="210"/>
      <c r="J851" s="205"/>
      <c r="K851" s="205"/>
      <c r="L851" s="211"/>
      <c r="M851" s="212"/>
      <c r="N851" s="213"/>
      <c r="O851" s="213"/>
      <c r="P851" s="213"/>
      <c r="Q851" s="213"/>
      <c r="R851" s="213"/>
      <c r="S851" s="213"/>
      <c r="T851" s="214"/>
      <c r="AT851" s="215" t="s">
        <v>189</v>
      </c>
      <c r="AU851" s="215" t="s">
        <v>81</v>
      </c>
      <c r="AV851" s="11" t="s">
        <v>81</v>
      </c>
      <c r="AW851" s="11" t="s">
        <v>36</v>
      </c>
      <c r="AX851" s="11" t="s">
        <v>72</v>
      </c>
      <c r="AY851" s="215" t="s">
        <v>180</v>
      </c>
    </row>
    <row r="852" spans="2:51" s="12" customFormat="1" ht="13.5">
      <c r="B852" s="216"/>
      <c r="C852" s="217"/>
      <c r="D852" s="206" t="s">
        <v>189</v>
      </c>
      <c r="E852" s="218" t="s">
        <v>23</v>
      </c>
      <c r="F852" s="219" t="s">
        <v>199</v>
      </c>
      <c r="G852" s="217"/>
      <c r="H852" s="220">
        <v>145.63</v>
      </c>
      <c r="I852" s="221"/>
      <c r="J852" s="217"/>
      <c r="K852" s="217"/>
      <c r="L852" s="222"/>
      <c r="M852" s="223"/>
      <c r="N852" s="224"/>
      <c r="O852" s="224"/>
      <c r="P852" s="224"/>
      <c r="Q852" s="224"/>
      <c r="R852" s="224"/>
      <c r="S852" s="224"/>
      <c r="T852" s="225"/>
      <c r="AT852" s="226" t="s">
        <v>189</v>
      </c>
      <c r="AU852" s="226" t="s">
        <v>81</v>
      </c>
      <c r="AV852" s="12" t="s">
        <v>187</v>
      </c>
      <c r="AW852" s="12" t="s">
        <v>36</v>
      </c>
      <c r="AX852" s="12" t="s">
        <v>79</v>
      </c>
      <c r="AY852" s="226" t="s">
        <v>180</v>
      </c>
    </row>
    <row r="853" spans="2:65" s="1" customFormat="1" ht="16.5" customHeight="1">
      <c r="B853" s="41"/>
      <c r="C853" s="192" t="s">
        <v>1583</v>
      </c>
      <c r="D853" s="192" t="s">
        <v>182</v>
      </c>
      <c r="E853" s="193" t="s">
        <v>1584</v>
      </c>
      <c r="F853" s="194" t="s">
        <v>1585</v>
      </c>
      <c r="G853" s="195" t="s">
        <v>185</v>
      </c>
      <c r="H853" s="196">
        <v>1390.23</v>
      </c>
      <c r="I853" s="197"/>
      <c r="J853" s="198">
        <f>ROUND(I853*H853,2)</f>
        <v>0</v>
      </c>
      <c r="K853" s="194" t="s">
        <v>186</v>
      </c>
      <c r="L853" s="61"/>
      <c r="M853" s="199" t="s">
        <v>23</v>
      </c>
      <c r="N853" s="200" t="s">
        <v>43</v>
      </c>
      <c r="O853" s="42"/>
      <c r="P853" s="201">
        <f>O853*H853</f>
        <v>0</v>
      </c>
      <c r="Q853" s="201">
        <v>0.0003</v>
      </c>
      <c r="R853" s="201">
        <f>Q853*H853</f>
        <v>0.41706899999999997</v>
      </c>
      <c r="S853" s="201">
        <v>0</v>
      </c>
      <c r="T853" s="202">
        <f>S853*H853</f>
        <v>0</v>
      </c>
      <c r="AR853" s="24" t="s">
        <v>262</v>
      </c>
      <c r="AT853" s="24" t="s">
        <v>182</v>
      </c>
      <c r="AU853" s="24" t="s">
        <v>81</v>
      </c>
      <c r="AY853" s="24" t="s">
        <v>180</v>
      </c>
      <c r="BE853" s="203">
        <f>IF(N853="základní",J853,0)</f>
        <v>0</v>
      </c>
      <c r="BF853" s="203">
        <f>IF(N853="snížená",J853,0)</f>
        <v>0</v>
      </c>
      <c r="BG853" s="203">
        <f>IF(N853="zákl. přenesená",J853,0)</f>
        <v>0</v>
      </c>
      <c r="BH853" s="203">
        <f>IF(N853="sníž. přenesená",J853,0)</f>
        <v>0</v>
      </c>
      <c r="BI853" s="203">
        <f>IF(N853="nulová",J853,0)</f>
        <v>0</v>
      </c>
      <c r="BJ853" s="24" t="s">
        <v>79</v>
      </c>
      <c r="BK853" s="203">
        <f>ROUND(I853*H853,2)</f>
        <v>0</v>
      </c>
      <c r="BL853" s="24" t="s">
        <v>262</v>
      </c>
      <c r="BM853" s="24" t="s">
        <v>1586</v>
      </c>
    </row>
    <row r="854" spans="2:51" s="11" customFormat="1" ht="13.5">
      <c r="B854" s="204"/>
      <c r="C854" s="205"/>
      <c r="D854" s="206" t="s">
        <v>189</v>
      </c>
      <c r="E854" s="207" t="s">
        <v>23</v>
      </c>
      <c r="F854" s="208" t="s">
        <v>1587</v>
      </c>
      <c r="G854" s="205"/>
      <c r="H854" s="209">
        <v>19.6</v>
      </c>
      <c r="I854" s="210"/>
      <c r="J854" s="205"/>
      <c r="K854" s="205"/>
      <c r="L854" s="211"/>
      <c r="M854" s="212"/>
      <c r="N854" s="213"/>
      <c r="O854" s="213"/>
      <c r="P854" s="213"/>
      <c r="Q854" s="213"/>
      <c r="R854" s="213"/>
      <c r="S854" s="213"/>
      <c r="T854" s="214"/>
      <c r="AT854" s="215" t="s">
        <v>189</v>
      </c>
      <c r="AU854" s="215" t="s">
        <v>81</v>
      </c>
      <c r="AV854" s="11" t="s">
        <v>81</v>
      </c>
      <c r="AW854" s="11" t="s">
        <v>36</v>
      </c>
      <c r="AX854" s="11" t="s">
        <v>72</v>
      </c>
      <c r="AY854" s="215" t="s">
        <v>180</v>
      </c>
    </row>
    <row r="855" spans="2:51" s="11" customFormat="1" ht="13.5">
      <c r="B855" s="204"/>
      <c r="C855" s="205"/>
      <c r="D855" s="206" t="s">
        <v>189</v>
      </c>
      <c r="E855" s="207" t="s">
        <v>23</v>
      </c>
      <c r="F855" s="208" t="s">
        <v>1588</v>
      </c>
      <c r="G855" s="205"/>
      <c r="H855" s="209">
        <v>267.484</v>
      </c>
      <c r="I855" s="210"/>
      <c r="J855" s="205"/>
      <c r="K855" s="205"/>
      <c r="L855" s="211"/>
      <c r="M855" s="212"/>
      <c r="N855" s="213"/>
      <c r="O855" s="213"/>
      <c r="P855" s="213"/>
      <c r="Q855" s="213"/>
      <c r="R855" s="213"/>
      <c r="S855" s="213"/>
      <c r="T855" s="214"/>
      <c r="AT855" s="215" t="s">
        <v>189</v>
      </c>
      <c r="AU855" s="215" t="s">
        <v>81</v>
      </c>
      <c r="AV855" s="11" t="s">
        <v>81</v>
      </c>
      <c r="AW855" s="11" t="s">
        <v>36</v>
      </c>
      <c r="AX855" s="11" t="s">
        <v>72</v>
      </c>
      <c r="AY855" s="215" t="s">
        <v>180</v>
      </c>
    </row>
    <row r="856" spans="2:51" s="11" customFormat="1" ht="13.5">
      <c r="B856" s="204"/>
      <c r="C856" s="205"/>
      <c r="D856" s="206" t="s">
        <v>189</v>
      </c>
      <c r="E856" s="207" t="s">
        <v>23</v>
      </c>
      <c r="F856" s="208" t="s">
        <v>1589</v>
      </c>
      <c r="G856" s="205"/>
      <c r="H856" s="209">
        <v>59</v>
      </c>
      <c r="I856" s="210"/>
      <c r="J856" s="205"/>
      <c r="K856" s="205"/>
      <c r="L856" s="211"/>
      <c r="M856" s="212"/>
      <c r="N856" s="213"/>
      <c r="O856" s="213"/>
      <c r="P856" s="213"/>
      <c r="Q856" s="213"/>
      <c r="R856" s="213"/>
      <c r="S856" s="213"/>
      <c r="T856" s="214"/>
      <c r="AT856" s="215" t="s">
        <v>189</v>
      </c>
      <c r="AU856" s="215" t="s">
        <v>81</v>
      </c>
      <c r="AV856" s="11" t="s">
        <v>81</v>
      </c>
      <c r="AW856" s="11" t="s">
        <v>36</v>
      </c>
      <c r="AX856" s="11" t="s">
        <v>72</v>
      </c>
      <c r="AY856" s="215" t="s">
        <v>180</v>
      </c>
    </row>
    <row r="857" spans="2:51" s="11" customFormat="1" ht="13.5">
      <c r="B857" s="204"/>
      <c r="C857" s="205"/>
      <c r="D857" s="206" t="s">
        <v>189</v>
      </c>
      <c r="E857" s="207" t="s">
        <v>23</v>
      </c>
      <c r="F857" s="208" t="s">
        <v>1590</v>
      </c>
      <c r="G857" s="205"/>
      <c r="H857" s="209">
        <v>114</v>
      </c>
      <c r="I857" s="210"/>
      <c r="J857" s="205"/>
      <c r="K857" s="205"/>
      <c r="L857" s="211"/>
      <c r="M857" s="212"/>
      <c r="N857" s="213"/>
      <c r="O857" s="213"/>
      <c r="P857" s="213"/>
      <c r="Q857" s="213"/>
      <c r="R857" s="213"/>
      <c r="S857" s="213"/>
      <c r="T857" s="214"/>
      <c r="AT857" s="215" t="s">
        <v>189</v>
      </c>
      <c r="AU857" s="215" t="s">
        <v>81</v>
      </c>
      <c r="AV857" s="11" t="s">
        <v>81</v>
      </c>
      <c r="AW857" s="11" t="s">
        <v>36</v>
      </c>
      <c r="AX857" s="11" t="s">
        <v>72</v>
      </c>
      <c r="AY857" s="215" t="s">
        <v>180</v>
      </c>
    </row>
    <row r="858" spans="2:51" s="11" customFormat="1" ht="27">
      <c r="B858" s="204"/>
      <c r="C858" s="205"/>
      <c r="D858" s="206" t="s">
        <v>189</v>
      </c>
      <c r="E858" s="207" t="s">
        <v>23</v>
      </c>
      <c r="F858" s="208" t="s">
        <v>1591</v>
      </c>
      <c r="G858" s="205"/>
      <c r="H858" s="209">
        <v>808.36</v>
      </c>
      <c r="I858" s="210"/>
      <c r="J858" s="205"/>
      <c r="K858" s="205"/>
      <c r="L858" s="211"/>
      <c r="M858" s="212"/>
      <c r="N858" s="213"/>
      <c r="O858" s="213"/>
      <c r="P858" s="213"/>
      <c r="Q858" s="213"/>
      <c r="R858" s="213"/>
      <c r="S858" s="213"/>
      <c r="T858" s="214"/>
      <c r="AT858" s="215" t="s">
        <v>189</v>
      </c>
      <c r="AU858" s="215" t="s">
        <v>81</v>
      </c>
      <c r="AV858" s="11" t="s">
        <v>81</v>
      </c>
      <c r="AW858" s="11" t="s">
        <v>36</v>
      </c>
      <c r="AX858" s="11" t="s">
        <v>72</v>
      </c>
      <c r="AY858" s="215" t="s">
        <v>180</v>
      </c>
    </row>
    <row r="859" spans="2:51" s="11" customFormat="1" ht="13.5">
      <c r="B859" s="204"/>
      <c r="C859" s="205"/>
      <c r="D859" s="206" t="s">
        <v>189</v>
      </c>
      <c r="E859" s="207" t="s">
        <v>23</v>
      </c>
      <c r="F859" s="208" t="s">
        <v>1592</v>
      </c>
      <c r="G859" s="205"/>
      <c r="H859" s="209">
        <v>83.8</v>
      </c>
      <c r="I859" s="210"/>
      <c r="J859" s="205"/>
      <c r="K859" s="205"/>
      <c r="L859" s="211"/>
      <c r="M859" s="212"/>
      <c r="N859" s="213"/>
      <c r="O859" s="213"/>
      <c r="P859" s="213"/>
      <c r="Q859" s="213"/>
      <c r="R859" s="213"/>
      <c r="S859" s="213"/>
      <c r="T859" s="214"/>
      <c r="AT859" s="215" t="s">
        <v>189</v>
      </c>
      <c r="AU859" s="215" t="s">
        <v>81</v>
      </c>
      <c r="AV859" s="11" t="s">
        <v>81</v>
      </c>
      <c r="AW859" s="11" t="s">
        <v>36</v>
      </c>
      <c r="AX859" s="11" t="s">
        <v>72</v>
      </c>
      <c r="AY859" s="215" t="s">
        <v>180</v>
      </c>
    </row>
    <row r="860" spans="2:51" s="11" customFormat="1" ht="13.5">
      <c r="B860" s="204"/>
      <c r="C860" s="205"/>
      <c r="D860" s="206" t="s">
        <v>189</v>
      </c>
      <c r="E860" s="207" t="s">
        <v>23</v>
      </c>
      <c r="F860" s="208" t="s">
        <v>1593</v>
      </c>
      <c r="G860" s="205"/>
      <c r="H860" s="209">
        <v>128.86</v>
      </c>
      <c r="I860" s="210"/>
      <c r="J860" s="205"/>
      <c r="K860" s="205"/>
      <c r="L860" s="211"/>
      <c r="M860" s="212"/>
      <c r="N860" s="213"/>
      <c r="O860" s="213"/>
      <c r="P860" s="213"/>
      <c r="Q860" s="213"/>
      <c r="R860" s="213"/>
      <c r="S860" s="213"/>
      <c r="T860" s="214"/>
      <c r="AT860" s="215" t="s">
        <v>189</v>
      </c>
      <c r="AU860" s="215" t="s">
        <v>81</v>
      </c>
      <c r="AV860" s="11" t="s">
        <v>81</v>
      </c>
      <c r="AW860" s="11" t="s">
        <v>36</v>
      </c>
      <c r="AX860" s="11" t="s">
        <v>72</v>
      </c>
      <c r="AY860" s="215" t="s">
        <v>180</v>
      </c>
    </row>
    <row r="861" spans="2:51" s="11" customFormat="1" ht="13.5">
      <c r="B861" s="204"/>
      <c r="C861" s="205"/>
      <c r="D861" s="206" t="s">
        <v>189</v>
      </c>
      <c r="E861" s="207" t="s">
        <v>23</v>
      </c>
      <c r="F861" s="208" t="s">
        <v>1594</v>
      </c>
      <c r="G861" s="205"/>
      <c r="H861" s="209">
        <v>-90.874</v>
      </c>
      <c r="I861" s="210"/>
      <c r="J861" s="205"/>
      <c r="K861" s="205"/>
      <c r="L861" s="211"/>
      <c r="M861" s="212"/>
      <c r="N861" s="213"/>
      <c r="O861" s="213"/>
      <c r="P861" s="213"/>
      <c r="Q861" s="213"/>
      <c r="R861" s="213"/>
      <c r="S861" s="213"/>
      <c r="T861" s="214"/>
      <c r="AT861" s="215" t="s">
        <v>189</v>
      </c>
      <c r="AU861" s="215" t="s">
        <v>81</v>
      </c>
      <c r="AV861" s="11" t="s">
        <v>81</v>
      </c>
      <c r="AW861" s="11" t="s">
        <v>36</v>
      </c>
      <c r="AX861" s="11" t="s">
        <v>72</v>
      </c>
      <c r="AY861" s="215" t="s">
        <v>180</v>
      </c>
    </row>
    <row r="862" spans="2:51" s="12" customFormat="1" ht="13.5">
      <c r="B862" s="216"/>
      <c r="C862" s="217"/>
      <c r="D862" s="206" t="s">
        <v>189</v>
      </c>
      <c r="E862" s="218" t="s">
        <v>23</v>
      </c>
      <c r="F862" s="219" t="s">
        <v>199</v>
      </c>
      <c r="G862" s="217"/>
      <c r="H862" s="220">
        <v>1390.23</v>
      </c>
      <c r="I862" s="221"/>
      <c r="J862" s="217"/>
      <c r="K862" s="217"/>
      <c r="L862" s="222"/>
      <c r="M862" s="223"/>
      <c r="N862" s="224"/>
      <c r="O862" s="224"/>
      <c r="P862" s="224"/>
      <c r="Q862" s="224"/>
      <c r="R862" s="224"/>
      <c r="S862" s="224"/>
      <c r="T862" s="225"/>
      <c r="AT862" s="226" t="s">
        <v>189</v>
      </c>
      <c r="AU862" s="226" t="s">
        <v>81</v>
      </c>
      <c r="AV862" s="12" t="s">
        <v>187</v>
      </c>
      <c r="AW862" s="12" t="s">
        <v>36</v>
      </c>
      <c r="AX862" s="12" t="s">
        <v>79</v>
      </c>
      <c r="AY862" s="226" t="s">
        <v>180</v>
      </c>
    </row>
    <row r="863" spans="2:65" s="1" customFormat="1" ht="16.5" customHeight="1">
      <c r="B863" s="41"/>
      <c r="C863" s="192" t="s">
        <v>1595</v>
      </c>
      <c r="D863" s="192" t="s">
        <v>182</v>
      </c>
      <c r="E863" s="193" t="s">
        <v>1596</v>
      </c>
      <c r="F863" s="194" t="s">
        <v>1597</v>
      </c>
      <c r="G863" s="195" t="s">
        <v>904</v>
      </c>
      <c r="H863" s="196">
        <v>1</v>
      </c>
      <c r="I863" s="197"/>
      <c r="J863" s="198">
        <f>ROUND(I863*H863,2)</f>
        <v>0</v>
      </c>
      <c r="K863" s="194" t="s">
        <v>23</v>
      </c>
      <c r="L863" s="61"/>
      <c r="M863" s="199" t="s">
        <v>23</v>
      </c>
      <c r="N863" s="200" t="s">
        <v>43</v>
      </c>
      <c r="O863" s="42"/>
      <c r="P863" s="201">
        <f>O863*H863</f>
        <v>0</v>
      </c>
      <c r="Q863" s="201">
        <v>0</v>
      </c>
      <c r="R863" s="201">
        <f>Q863*H863</f>
        <v>0</v>
      </c>
      <c r="S863" s="201">
        <v>0</v>
      </c>
      <c r="T863" s="202">
        <f>S863*H863</f>
        <v>0</v>
      </c>
      <c r="AR863" s="24" t="s">
        <v>262</v>
      </c>
      <c r="AT863" s="24" t="s">
        <v>182</v>
      </c>
      <c r="AU863" s="24" t="s">
        <v>81</v>
      </c>
      <c r="AY863" s="24" t="s">
        <v>180</v>
      </c>
      <c r="BE863" s="203">
        <f>IF(N863="základní",J863,0)</f>
        <v>0</v>
      </c>
      <c r="BF863" s="203">
        <f>IF(N863="snížená",J863,0)</f>
        <v>0</v>
      </c>
      <c r="BG863" s="203">
        <f>IF(N863="zákl. přenesená",J863,0)</f>
        <v>0</v>
      </c>
      <c r="BH863" s="203">
        <f>IF(N863="sníž. přenesená",J863,0)</f>
        <v>0</v>
      </c>
      <c r="BI863" s="203">
        <f>IF(N863="nulová",J863,0)</f>
        <v>0</v>
      </c>
      <c r="BJ863" s="24" t="s">
        <v>79</v>
      </c>
      <c r="BK863" s="203">
        <f>ROUND(I863*H863,2)</f>
        <v>0</v>
      </c>
      <c r="BL863" s="24" t="s">
        <v>262</v>
      </c>
      <c r="BM863" s="24" t="s">
        <v>1598</v>
      </c>
    </row>
    <row r="864" spans="2:63" s="10" customFormat="1" ht="29.85" customHeight="1">
      <c r="B864" s="176"/>
      <c r="C864" s="177"/>
      <c r="D864" s="178" t="s">
        <v>71</v>
      </c>
      <c r="E864" s="190" t="s">
        <v>1599</v>
      </c>
      <c r="F864" s="190" t="s">
        <v>1600</v>
      </c>
      <c r="G864" s="177"/>
      <c r="H864" s="177"/>
      <c r="I864" s="180"/>
      <c r="J864" s="191">
        <f>BK864</f>
        <v>0</v>
      </c>
      <c r="K864" s="177"/>
      <c r="L864" s="182"/>
      <c r="M864" s="183"/>
      <c r="N864" s="184"/>
      <c r="O864" s="184"/>
      <c r="P864" s="185">
        <f>SUM(P865:P867)</f>
        <v>0</v>
      </c>
      <c r="Q864" s="184"/>
      <c r="R864" s="185">
        <f>SUM(R865:R867)</f>
        <v>0</v>
      </c>
      <c r="S864" s="184"/>
      <c r="T864" s="186">
        <f>SUM(T865:T867)</f>
        <v>0</v>
      </c>
      <c r="AR864" s="187" t="s">
        <v>81</v>
      </c>
      <c r="AT864" s="188" t="s">
        <v>71</v>
      </c>
      <c r="AU864" s="188" t="s">
        <v>79</v>
      </c>
      <c r="AY864" s="187" t="s">
        <v>180</v>
      </c>
      <c r="BK864" s="189">
        <f>SUM(BK865:BK867)</f>
        <v>0</v>
      </c>
    </row>
    <row r="865" spans="2:65" s="1" customFormat="1" ht="16.5" customHeight="1">
      <c r="B865" s="41"/>
      <c r="C865" s="192" t="s">
        <v>1601</v>
      </c>
      <c r="D865" s="192" t="s">
        <v>182</v>
      </c>
      <c r="E865" s="193" t="s">
        <v>1602</v>
      </c>
      <c r="F865" s="194" t="s">
        <v>1603</v>
      </c>
      <c r="G865" s="195" t="s">
        <v>904</v>
      </c>
      <c r="H865" s="196">
        <v>1</v>
      </c>
      <c r="I865" s="197"/>
      <c r="J865" s="198">
        <f>ROUND(I865*H865,2)</f>
        <v>0</v>
      </c>
      <c r="K865" s="194" t="s">
        <v>23</v>
      </c>
      <c r="L865" s="61"/>
      <c r="M865" s="199" t="s">
        <v>23</v>
      </c>
      <c r="N865" s="200" t="s">
        <v>43</v>
      </c>
      <c r="O865" s="42"/>
      <c r="P865" s="201">
        <f>O865*H865</f>
        <v>0</v>
      </c>
      <c r="Q865" s="201">
        <v>0</v>
      </c>
      <c r="R865" s="201">
        <f>Q865*H865</f>
        <v>0</v>
      </c>
      <c r="S865" s="201">
        <v>0</v>
      </c>
      <c r="T865" s="202">
        <f>S865*H865</f>
        <v>0</v>
      </c>
      <c r="AR865" s="24" t="s">
        <v>262</v>
      </c>
      <c r="AT865" s="24" t="s">
        <v>182</v>
      </c>
      <c r="AU865" s="24" t="s">
        <v>81</v>
      </c>
      <c r="AY865" s="24" t="s">
        <v>180</v>
      </c>
      <c r="BE865" s="203">
        <f>IF(N865="základní",J865,0)</f>
        <v>0</v>
      </c>
      <c r="BF865" s="203">
        <f>IF(N865="snížená",J865,0)</f>
        <v>0</v>
      </c>
      <c r="BG865" s="203">
        <f>IF(N865="zákl. přenesená",J865,0)</f>
        <v>0</v>
      </c>
      <c r="BH865" s="203">
        <f>IF(N865="sníž. přenesená",J865,0)</f>
        <v>0</v>
      </c>
      <c r="BI865" s="203">
        <f>IF(N865="nulová",J865,0)</f>
        <v>0</v>
      </c>
      <c r="BJ865" s="24" t="s">
        <v>79</v>
      </c>
      <c r="BK865" s="203">
        <f>ROUND(I865*H865,2)</f>
        <v>0</v>
      </c>
      <c r="BL865" s="24" t="s">
        <v>262</v>
      </c>
      <c r="BM865" s="24" t="s">
        <v>1604</v>
      </c>
    </row>
    <row r="866" spans="2:65" s="1" customFormat="1" ht="25.5" customHeight="1">
      <c r="B866" s="41"/>
      <c r="C866" s="192" t="s">
        <v>1605</v>
      </c>
      <c r="D866" s="192" t="s">
        <v>182</v>
      </c>
      <c r="E866" s="193" t="s">
        <v>1606</v>
      </c>
      <c r="F866" s="194" t="s">
        <v>1607</v>
      </c>
      <c r="G866" s="195" t="s">
        <v>185</v>
      </c>
      <c r="H866" s="196">
        <v>15.175</v>
      </c>
      <c r="I866" s="197"/>
      <c r="J866" s="198">
        <f>ROUND(I866*H866,2)</f>
        <v>0</v>
      </c>
      <c r="K866" s="194" t="s">
        <v>23</v>
      </c>
      <c r="L866" s="61"/>
      <c r="M866" s="199" t="s">
        <v>23</v>
      </c>
      <c r="N866" s="200" t="s">
        <v>43</v>
      </c>
      <c r="O866" s="42"/>
      <c r="P866" s="201">
        <f>O866*H866</f>
        <v>0</v>
      </c>
      <c r="Q866" s="201">
        <v>0</v>
      </c>
      <c r="R866" s="201">
        <f>Q866*H866</f>
        <v>0</v>
      </c>
      <c r="S866" s="201">
        <v>0</v>
      </c>
      <c r="T866" s="202">
        <f>S866*H866</f>
        <v>0</v>
      </c>
      <c r="AR866" s="24" t="s">
        <v>262</v>
      </c>
      <c r="AT866" s="24" t="s">
        <v>182</v>
      </c>
      <c r="AU866" s="24" t="s">
        <v>81</v>
      </c>
      <c r="AY866" s="24" t="s">
        <v>180</v>
      </c>
      <c r="BE866" s="203">
        <f>IF(N866="základní",J866,0)</f>
        <v>0</v>
      </c>
      <c r="BF866" s="203">
        <f>IF(N866="snížená",J866,0)</f>
        <v>0</v>
      </c>
      <c r="BG866" s="203">
        <f>IF(N866="zákl. přenesená",J866,0)</f>
        <v>0</v>
      </c>
      <c r="BH866" s="203">
        <f>IF(N866="sníž. přenesená",J866,0)</f>
        <v>0</v>
      </c>
      <c r="BI866" s="203">
        <f>IF(N866="nulová",J866,0)</f>
        <v>0</v>
      </c>
      <c r="BJ866" s="24" t="s">
        <v>79</v>
      </c>
      <c r="BK866" s="203">
        <f>ROUND(I866*H866,2)</f>
        <v>0</v>
      </c>
      <c r="BL866" s="24" t="s">
        <v>262</v>
      </c>
      <c r="BM866" s="24" t="s">
        <v>1608</v>
      </c>
    </row>
    <row r="867" spans="2:51" s="11" customFormat="1" ht="13.5">
      <c r="B867" s="204"/>
      <c r="C867" s="205"/>
      <c r="D867" s="206" t="s">
        <v>189</v>
      </c>
      <c r="E867" s="207" t="s">
        <v>23</v>
      </c>
      <c r="F867" s="208" t="s">
        <v>1609</v>
      </c>
      <c r="G867" s="205"/>
      <c r="H867" s="209">
        <v>15.175</v>
      </c>
      <c r="I867" s="210"/>
      <c r="J867" s="205"/>
      <c r="K867" s="205"/>
      <c r="L867" s="211"/>
      <c r="M867" s="212"/>
      <c r="N867" s="213"/>
      <c r="O867" s="213"/>
      <c r="P867" s="213"/>
      <c r="Q867" s="213"/>
      <c r="R867" s="213"/>
      <c r="S867" s="213"/>
      <c r="T867" s="214"/>
      <c r="AT867" s="215" t="s">
        <v>189</v>
      </c>
      <c r="AU867" s="215" t="s">
        <v>81</v>
      </c>
      <c r="AV867" s="11" t="s">
        <v>81</v>
      </c>
      <c r="AW867" s="11" t="s">
        <v>36</v>
      </c>
      <c r="AX867" s="11" t="s">
        <v>79</v>
      </c>
      <c r="AY867" s="215" t="s">
        <v>180</v>
      </c>
    </row>
    <row r="868" spans="2:63" s="10" customFormat="1" ht="29.85" customHeight="1">
      <c r="B868" s="176"/>
      <c r="C868" s="177"/>
      <c r="D868" s="178" t="s">
        <v>71</v>
      </c>
      <c r="E868" s="190" t="s">
        <v>1610</v>
      </c>
      <c r="F868" s="190" t="s">
        <v>1611</v>
      </c>
      <c r="G868" s="177"/>
      <c r="H868" s="177"/>
      <c r="I868" s="180"/>
      <c r="J868" s="191">
        <f>BK868</f>
        <v>0</v>
      </c>
      <c r="K868" s="177"/>
      <c r="L868" s="182"/>
      <c r="M868" s="183"/>
      <c r="N868" s="184"/>
      <c r="O868" s="184"/>
      <c r="P868" s="185">
        <f>SUM(P869:P884)</f>
        <v>0</v>
      </c>
      <c r="Q868" s="184"/>
      <c r="R868" s="185">
        <f>SUM(R869:R884)</f>
        <v>6.04185</v>
      </c>
      <c r="S868" s="184"/>
      <c r="T868" s="186">
        <f>SUM(T869:T884)</f>
        <v>0</v>
      </c>
      <c r="AR868" s="187" t="s">
        <v>81</v>
      </c>
      <c r="AT868" s="188" t="s">
        <v>71</v>
      </c>
      <c r="AU868" s="188" t="s">
        <v>79</v>
      </c>
      <c r="AY868" s="187" t="s">
        <v>180</v>
      </c>
      <c r="BK868" s="189">
        <f>SUM(BK869:BK884)</f>
        <v>0</v>
      </c>
    </row>
    <row r="869" spans="2:65" s="1" customFormat="1" ht="16.5" customHeight="1">
      <c r="B869" s="41"/>
      <c r="C869" s="192" t="s">
        <v>1612</v>
      </c>
      <c r="D869" s="192" t="s">
        <v>182</v>
      </c>
      <c r="E869" s="193" t="s">
        <v>1613</v>
      </c>
      <c r="F869" s="194" t="s">
        <v>1614</v>
      </c>
      <c r="G869" s="195" t="s">
        <v>185</v>
      </c>
      <c r="H869" s="196">
        <v>455.88</v>
      </c>
      <c r="I869" s="197"/>
      <c r="J869" s="198">
        <f>ROUND(I869*H869,2)</f>
        <v>0</v>
      </c>
      <c r="K869" s="194" t="s">
        <v>186</v>
      </c>
      <c r="L869" s="61"/>
      <c r="M869" s="199" t="s">
        <v>23</v>
      </c>
      <c r="N869" s="200" t="s">
        <v>43</v>
      </c>
      <c r="O869" s="42"/>
      <c r="P869" s="201">
        <f>O869*H869</f>
        <v>0</v>
      </c>
      <c r="Q869" s="201">
        <v>0.0075</v>
      </c>
      <c r="R869" s="201">
        <f>Q869*H869</f>
        <v>3.4191</v>
      </c>
      <c r="S869" s="201">
        <v>0</v>
      </c>
      <c r="T869" s="202">
        <f>S869*H869</f>
        <v>0</v>
      </c>
      <c r="AR869" s="24" t="s">
        <v>262</v>
      </c>
      <c r="AT869" s="24" t="s">
        <v>182</v>
      </c>
      <c r="AU869" s="24" t="s">
        <v>81</v>
      </c>
      <c r="AY869" s="24" t="s">
        <v>180</v>
      </c>
      <c r="BE869" s="203">
        <f>IF(N869="základní",J869,0)</f>
        <v>0</v>
      </c>
      <c r="BF869" s="203">
        <f>IF(N869="snížená",J869,0)</f>
        <v>0</v>
      </c>
      <c r="BG869" s="203">
        <f>IF(N869="zákl. přenesená",J869,0)</f>
        <v>0</v>
      </c>
      <c r="BH869" s="203">
        <f>IF(N869="sníž. přenesená",J869,0)</f>
        <v>0</v>
      </c>
      <c r="BI869" s="203">
        <f>IF(N869="nulová",J869,0)</f>
        <v>0</v>
      </c>
      <c r="BJ869" s="24" t="s">
        <v>79</v>
      </c>
      <c r="BK869" s="203">
        <f>ROUND(I869*H869,2)</f>
        <v>0</v>
      </c>
      <c r="BL869" s="24" t="s">
        <v>262</v>
      </c>
      <c r="BM869" s="24" t="s">
        <v>1615</v>
      </c>
    </row>
    <row r="870" spans="2:51" s="11" customFormat="1" ht="13.5">
      <c r="B870" s="204"/>
      <c r="C870" s="205"/>
      <c r="D870" s="206" t="s">
        <v>189</v>
      </c>
      <c r="E870" s="207" t="s">
        <v>23</v>
      </c>
      <c r="F870" s="208" t="s">
        <v>1566</v>
      </c>
      <c r="G870" s="205"/>
      <c r="H870" s="209">
        <v>9.8</v>
      </c>
      <c r="I870" s="210"/>
      <c r="J870" s="205"/>
      <c r="K870" s="205"/>
      <c r="L870" s="211"/>
      <c r="M870" s="212"/>
      <c r="N870" s="213"/>
      <c r="O870" s="213"/>
      <c r="P870" s="213"/>
      <c r="Q870" s="213"/>
      <c r="R870" s="213"/>
      <c r="S870" s="213"/>
      <c r="T870" s="214"/>
      <c r="AT870" s="215" t="s">
        <v>189</v>
      </c>
      <c r="AU870" s="215" t="s">
        <v>81</v>
      </c>
      <c r="AV870" s="11" t="s">
        <v>81</v>
      </c>
      <c r="AW870" s="11" t="s">
        <v>36</v>
      </c>
      <c r="AX870" s="11" t="s">
        <v>72</v>
      </c>
      <c r="AY870" s="215" t="s">
        <v>180</v>
      </c>
    </row>
    <row r="871" spans="2:51" s="11" customFormat="1" ht="27">
      <c r="B871" s="204"/>
      <c r="C871" s="205"/>
      <c r="D871" s="206" t="s">
        <v>189</v>
      </c>
      <c r="E871" s="207" t="s">
        <v>23</v>
      </c>
      <c r="F871" s="208" t="s">
        <v>569</v>
      </c>
      <c r="G871" s="205"/>
      <c r="H871" s="209">
        <v>404.18</v>
      </c>
      <c r="I871" s="210"/>
      <c r="J871" s="205"/>
      <c r="K871" s="205"/>
      <c r="L871" s="211"/>
      <c r="M871" s="212"/>
      <c r="N871" s="213"/>
      <c r="O871" s="213"/>
      <c r="P871" s="213"/>
      <c r="Q871" s="213"/>
      <c r="R871" s="213"/>
      <c r="S871" s="213"/>
      <c r="T871" s="214"/>
      <c r="AT871" s="215" t="s">
        <v>189</v>
      </c>
      <c r="AU871" s="215" t="s">
        <v>81</v>
      </c>
      <c r="AV871" s="11" t="s">
        <v>81</v>
      </c>
      <c r="AW871" s="11" t="s">
        <v>36</v>
      </c>
      <c r="AX871" s="11" t="s">
        <v>72</v>
      </c>
      <c r="AY871" s="215" t="s">
        <v>180</v>
      </c>
    </row>
    <row r="872" spans="2:51" s="11" customFormat="1" ht="13.5">
      <c r="B872" s="204"/>
      <c r="C872" s="205"/>
      <c r="D872" s="206" t="s">
        <v>189</v>
      </c>
      <c r="E872" s="207" t="s">
        <v>23</v>
      </c>
      <c r="F872" s="208" t="s">
        <v>570</v>
      </c>
      <c r="G872" s="205"/>
      <c r="H872" s="209">
        <v>41.9</v>
      </c>
      <c r="I872" s="210"/>
      <c r="J872" s="205"/>
      <c r="K872" s="205"/>
      <c r="L872" s="211"/>
      <c r="M872" s="212"/>
      <c r="N872" s="213"/>
      <c r="O872" s="213"/>
      <c r="P872" s="213"/>
      <c r="Q872" s="213"/>
      <c r="R872" s="213"/>
      <c r="S872" s="213"/>
      <c r="T872" s="214"/>
      <c r="AT872" s="215" t="s">
        <v>189</v>
      </c>
      <c r="AU872" s="215" t="s">
        <v>81</v>
      </c>
      <c r="AV872" s="11" t="s">
        <v>81</v>
      </c>
      <c r="AW872" s="11" t="s">
        <v>36</v>
      </c>
      <c r="AX872" s="11" t="s">
        <v>72</v>
      </c>
      <c r="AY872" s="215" t="s">
        <v>180</v>
      </c>
    </row>
    <row r="873" spans="2:51" s="12" customFormat="1" ht="13.5">
      <c r="B873" s="216"/>
      <c r="C873" s="217"/>
      <c r="D873" s="206" t="s">
        <v>189</v>
      </c>
      <c r="E873" s="218" t="s">
        <v>23</v>
      </c>
      <c r="F873" s="219" t="s">
        <v>199</v>
      </c>
      <c r="G873" s="217"/>
      <c r="H873" s="220">
        <v>455.88</v>
      </c>
      <c r="I873" s="221"/>
      <c r="J873" s="217"/>
      <c r="K873" s="217"/>
      <c r="L873" s="222"/>
      <c r="M873" s="223"/>
      <c r="N873" s="224"/>
      <c r="O873" s="224"/>
      <c r="P873" s="224"/>
      <c r="Q873" s="224"/>
      <c r="R873" s="224"/>
      <c r="S873" s="224"/>
      <c r="T873" s="225"/>
      <c r="AT873" s="226" t="s">
        <v>189</v>
      </c>
      <c r="AU873" s="226" t="s">
        <v>81</v>
      </c>
      <c r="AV873" s="12" t="s">
        <v>187</v>
      </c>
      <c r="AW873" s="12" t="s">
        <v>36</v>
      </c>
      <c r="AX873" s="12" t="s">
        <v>79</v>
      </c>
      <c r="AY873" s="226" t="s">
        <v>180</v>
      </c>
    </row>
    <row r="874" spans="2:65" s="1" customFormat="1" ht="25.5" customHeight="1">
      <c r="B874" s="41"/>
      <c r="C874" s="192" t="s">
        <v>1616</v>
      </c>
      <c r="D874" s="192" t="s">
        <v>182</v>
      </c>
      <c r="E874" s="193" t="s">
        <v>1617</v>
      </c>
      <c r="F874" s="194" t="s">
        <v>1618</v>
      </c>
      <c r="G874" s="195" t="s">
        <v>185</v>
      </c>
      <c r="H874" s="196">
        <v>549.53</v>
      </c>
      <c r="I874" s="197"/>
      <c r="J874" s="198">
        <f>ROUND(I874*H874,2)</f>
        <v>0</v>
      </c>
      <c r="K874" s="194" t="s">
        <v>23</v>
      </c>
      <c r="L874" s="61"/>
      <c r="M874" s="199" t="s">
        <v>23</v>
      </c>
      <c r="N874" s="200" t="s">
        <v>43</v>
      </c>
      <c r="O874" s="42"/>
      <c r="P874" s="201">
        <f>O874*H874</f>
        <v>0</v>
      </c>
      <c r="Q874" s="201">
        <v>0</v>
      </c>
      <c r="R874" s="201">
        <f>Q874*H874</f>
        <v>0</v>
      </c>
      <c r="S874" s="201">
        <v>0</v>
      </c>
      <c r="T874" s="202">
        <f>S874*H874</f>
        <v>0</v>
      </c>
      <c r="AR874" s="24" t="s">
        <v>262</v>
      </c>
      <c r="AT874" s="24" t="s">
        <v>182</v>
      </c>
      <c r="AU874" s="24" t="s">
        <v>81</v>
      </c>
      <c r="AY874" s="24" t="s">
        <v>180</v>
      </c>
      <c r="BE874" s="203">
        <f>IF(N874="základní",J874,0)</f>
        <v>0</v>
      </c>
      <c r="BF874" s="203">
        <f>IF(N874="snížená",J874,0)</f>
        <v>0</v>
      </c>
      <c r="BG874" s="203">
        <f>IF(N874="zákl. přenesená",J874,0)</f>
        <v>0</v>
      </c>
      <c r="BH874" s="203">
        <f>IF(N874="sníž. přenesená",J874,0)</f>
        <v>0</v>
      </c>
      <c r="BI874" s="203">
        <f>IF(N874="nulová",J874,0)</f>
        <v>0</v>
      </c>
      <c r="BJ874" s="24" t="s">
        <v>79</v>
      </c>
      <c r="BK874" s="203">
        <f>ROUND(I874*H874,2)</f>
        <v>0</v>
      </c>
      <c r="BL874" s="24" t="s">
        <v>262</v>
      </c>
      <c r="BM874" s="24" t="s">
        <v>1619</v>
      </c>
    </row>
    <row r="875" spans="2:51" s="11" customFormat="1" ht="13.5">
      <c r="B875" s="204"/>
      <c r="C875" s="205"/>
      <c r="D875" s="206" t="s">
        <v>189</v>
      </c>
      <c r="E875" s="207" t="s">
        <v>23</v>
      </c>
      <c r="F875" s="208" t="s">
        <v>612</v>
      </c>
      <c r="G875" s="205"/>
      <c r="H875" s="209">
        <v>88.35</v>
      </c>
      <c r="I875" s="210"/>
      <c r="J875" s="205"/>
      <c r="K875" s="205"/>
      <c r="L875" s="211"/>
      <c r="M875" s="212"/>
      <c r="N875" s="213"/>
      <c r="O875" s="213"/>
      <c r="P875" s="213"/>
      <c r="Q875" s="213"/>
      <c r="R875" s="213"/>
      <c r="S875" s="213"/>
      <c r="T875" s="214"/>
      <c r="AT875" s="215" t="s">
        <v>189</v>
      </c>
      <c r="AU875" s="215" t="s">
        <v>81</v>
      </c>
      <c r="AV875" s="11" t="s">
        <v>81</v>
      </c>
      <c r="AW875" s="11" t="s">
        <v>36</v>
      </c>
      <c r="AX875" s="11" t="s">
        <v>72</v>
      </c>
      <c r="AY875" s="215" t="s">
        <v>180</v>
      </c>
    </row>
    <row r="876" spans="2:51" s="11" customFormat="1" ht="13.5">
      <c r="B876" s="204"/>
      <c r="C876" s="205"/>
      <c r="D876" s="206" t="s">
        <v>189</v>
      </c>
      <c r="E876" s="207" t="s">
        <v>23</v>
      </c>
      <c r="F876" s="208" t="s">
        <v>1620</v>
      </c>
      <c r="G876" s="205"/>
      <c r="H876" s="209">
        <v>57</v>
      </c>
      <c r="I876" s="210"/>
      <c r="J876" s="205"/>
      <c r="K876" s="205"/>
      <c r="L876" s="211"/>
      <c r="M876" s="212"/>
      <c r="N876" s="213"/>
      <c r="O876" s="213"/>
      <c r="P876" s="213"/>
      <c r="Q876" s="213"/>
      <c r="R876" s="213"/>
      <c r="S876" s="213"/>
      <c r="T876" s="214"/>
      <c r="AT876" s="215" t="s">
        <v>189</v>
      </c>
      <c r="AU876" s="215" t="s">
        <v>81</v>
      </c>
      <c r="AV876" s="11" t="s">
        <v>81</v>
      </c>
      <c r="AW876" s="11" t="s">
        <v>36</v>
      </c>
      <c r="AX876" s="11" t="s">
        <v>72</v>
      </c>
      <c r="AY876" s="215" t="s">
        <v>180</v>
      </c>
    </row>
    <row r="877" spans="2:51" s="11" customFormat="1" ht="27">
      <c r="B877" s="204"/>
      <c r="C877" s="205"/>
      <c r="D877" s="206" t="s">
        <v>189</v>
      </c>
      <c r="E877" s="207" t="s">
        <v>23</v>
      </c>
      <c r="F877" s="208" t="s">
        <v>569</v>
      </c>
      <c r="G877" s="205"/>
      <c r="H877" s="209">
        <v>404.18</v>
      </c>
      <c r="I877" s="210"/>
      <c r="J877" s="205"/>
      <c r="K877" s="205"/>
      <c r="L877" s="211"/>
      <c r="M877" s="212"/>
      <c r="N877" s="213"/>
      <c r="O877" s="213"/>
      <c r="P877" s="213"/>
      <c r="Q877" s="213"/>
      <c r="R877" s="213"/>
      <c r="S877" s="213"/>
      <c r="T877" s="214"/>
      <c r="AT877" s="215" t="s">
        <v>189</v>
      </c>
      <c r="AU877" s="215" t="s">
        <v>81</v>
      </c>
      <c r="AV877" s="11" t="s">
        <v>81</v>
      </c>
      <c r="AW877" s="11" t="s">
        <v>36</v>
      </c>
      <c r="AX877" s="11" t="s">
        <v>72</v>
      </c>
      <c r="AY877" s="215" t="s">
        <v>180</v>
      </c>
    </row>
    <row r="878" spans="2:51" s="12" customFormat="1" ht="13.5">
      <c r="B878" s="216"/>
      <c r="C878" s="217"/>
      <c r="D878" s="206" t="s">
        <v>189</v>
      </c>
      <c r="E878" s="218" t="s">
        <v>23</v>
      </c>
      <c r="F878" s="219" t="s">
        <v>199</v>
      </c>
      <c r="G878" s="217"/>
      <c r="H878" s="220">
        <v>549.53</v>
      </c>
      <c r="I878" s="221"/>
      <c r="J878" s="217"/>
      <c r="K878" s="217"/>
      <c r="L878" s="222"/>
      <c r="M878" s="223"/>
      <c r="N878" s="224"/>
      <c r="O878" s="224"/>
      <c r="P878" s="224"/>
      <c r="Q878" s="224"/>
      <c r="R878" s="224"/>
      <c r="S878" s="224"/>
      <c r="T878" s="225"/>
      <c r="AT878" s="226" t="s">
        <v>189</v>
      </c>
      <c r="AU878" s="226" t="s">
        <v>81</v>
      </c>
      <c r="AV878" s="12" t="s">
        <v>187</v>
      </c>
      <c r="AW878" s="12" t="s">
        <v>36</v>
      </c>
      <c r="AX878" s="12" t="s">
        <v>79</v>
      </c>
      <c r="AY878" s="226" t="s">
        <v>180</v>
      </c>
    </row>
    <row r="879" spans="2:65" s="1" customFormat="1" ht="16.5" customHeight="1">
      <c r="B879" s="41"/>
      <c r="C879" s="192" t="s">
        <v>1621</v>
      </c>
      <c r="D879" s="192" t="s">
        <v>182</v>
      </c>
      <c r="E879" s="193" t="s">
        <v>1622</v>
      </c>
      <c r="F879" s="194" t="s">
        <v>1623</v>
      </c>
      <c r="G879" s="195" t="s">
        <v>185</v>
      </c>
      <c r="H879" s="196">
        <v>174.85</v>
      </c>
      <c r="I879" s="197"/>
      <c r="J879" s="198">
        <f>ROUND(I879*H879,2)</f>
        <v>0</v>
      </c>
      <c r="K879" s="194" t="s">
        <v>23</v>
      </c>
      <c r="L879" s="61"/>
      <c r="M879" s="199" t="s">
        <v>23</v>
      </c>
      <c r="N879" s="200" t="s">
        <v>43</v>
      </c>
      <c r="O879" s="42"/>
      <c r="P879" s="201">
        <f>O879*H879</f>
        <v>0</v>
      </c>
      <c r="Q879" s="201">
        <v>0.015</v>
      </c>
      <c r="R879" s="201">
        <f>Q879*H879</f>
        <v>2.62275</v>
      </c>
      <c r="S879" s="201">
        <v>0</v>
      </c>
      <c r="T879" s="202">
        <f>S879*H879</f>
        <v>0</v>
      </c>
      <c r="AR879" s="24" t="s">
        <v>262</v>
      </c>
      <c r="AT879" s="24" t="s">
        <v>182</v>
      </c>
      <c r="AU879" s="24" t="s">
        <v>81</v>
      </c>
      <c r="AY879" s="24" t="s">
        <v>180</v>
      </c>
      <c r="BE879" s="203">
        <f>IF(N879="základní",J879,0)</f>
        <v>0</v>
      </c>
      <c r="BF879" s="203">
        <f>IF(N879="snížená",J879,0)</f>
        <v>0</v>
      </c>
      <c r="BG879" s="203">
        <f>IF(N879="zákl. přenesená",J879,0)</f>
        <v>0</v>
      </c>
      <c r="BH879" s="203">
        <f>IF(N879="sníž. přenesená",J879,0)</f>
        <v>0</v>
      </c>
      <c r="BI879" s="203">
        <f>IF(N879="nulová",J879,0)</f>
        <v>0</v>
      </c>
      <c r="BJ879" s="24" t="s">
        <v>79</v>
      </c>
      <c r="BK879" s="203">
        <f>ROUND(I879*H879,2)</f>
        <v>0</v>
      </c>
      <c r="BL879" s="24" t="s">
        <v>262</v>
      </c>
      <c r="BM879" s="24" t="s">
        <v>1624</v>
      </c>
    </row>
    <row r="880" spans="2:51" s="11" customFormat="1" ht="13.5">
      <c r="B880" s="204"/>
      <c r="C880" s="205"/>
      <c r="D880" s="206" t="s">
        <v>189</v>
      </c>
      <c r="E880" s="207" t="s">
        <v>23</v>
      </c>
      <c r="F880" s="208" t="s">
        <v>612</v>
      </c>
      <c r="G880" s="205"/>
      <c r="H880" s="209">
        <v>88.35</v>
      </c>
      <c r="I880" s="210"/>
      <c r="J880" s="205"/>
      <c r="K880" s="205"/>
      <c r="L880" s="211"/>
      <c r="M880" s="212"/>
      <c r="N880" s="213"/>
      <c r="O880" s="213"/>
      <c r="P880" s="213"/>
      <c r="Q880" s="213"/>
      <c r="R880" s="213"/>
      <c r="S880" s="213"/>
      <c r="T880" s="214"/>
      <c r="AT880" s="215" t="s">
        <v>189</v>
      </c>
      <c r="AU880" s="215" t="s">
        <v>81</v>
      </c>
      <c r="AV880" s="11" t="s">
        <v>81</v>
      </c>
      <c r="AW880" s="11" t="s">
        <v>36</v>
      </c>
      <c r="AX880" s="11" t="s">
        <v>72</v>
      </c>
      <c r="AY880" s="215" t="s">
        <v>180</v>
      </c>
    </row>
    <row r="881" spans="2:51" s="11" customFormat="1" ht="13.5">
      <c r="B881" s="204"/>
      <c r="C881" s="205"/>
      <c r="D881" s="206" t="s">
        <v>189</v>
      </c>
      <c r="E881" s="207" t="s">
        <v>23</v>
      </c>
      <c r="F881" s="208" t="s">
        <v>580</v>
      </c>
      <c r="G881" s="205"/>
      <c r="H881" s="209">
        <v>29.5</v>
      </c>
      <c r="I881" s="210"/>
      <c r="J881" s="205"/>
      <c r="K881" s="205"/>
      <c r="L881" s="211"/>
      <c r="M881" s="212"/>
      <c r="N881" s="213"/>
      <c r="O881" s="213"/>
      <c r="P881" s="213"/>
      <c r="Q881" s="213"/>
      <c r="R881" s="213"/>
      <c r="S881" s="213"/>
      <c r="T881" s="214"/>
      <c r="AT881" s="215" t="s">
        <v>189</v>
      </c>
      <c r="AU881" s="215" t="s">
        <v>81</v>
      </c>
      <c r="AV881" s="11" t="s">
        <v>81</v>
      </c>
      <c r="AW881" s="11" t="s">
        <v>36</v>
      </c>
      <c r="AX881" s="11" t="s">
        <v>72</v>
      </c>
      <c r="AY881" s="215" t="s">
        <v>180</v>
      </c>
    </row>
    <row r="882" spans="2:51" s="11" customFormat="1" ht="13.5">
      <c r="B882" s="204"/>
      <c r="C882" s="205"/>
      <c r="D882" s="206" t="s">
        <v>189</v>
      </c>
      <c r="E882" s="207" t="s">
        <v>23</v>
      </c>
      <c r="F882" s="208" t="s">
        <v>1620</v>
      </c>
      <c r="G882" s="205"/>
      <c r="H882" s="209">
        <v>57</v>
      </c>
      <c r="I882" s="210"/>
      <c r="J882" s="205"/>
      <c r="K882" s="205"/>
      <c r="L882" s="211"/>
      <c r="M882" s="212"/>
      <c r="N882" s="213"/>
      <c r="O882" s="213"/>
      <c r="P882" s="213"/>
      <c r="Q882" s="213"/>
      <c r="R882" s="213"/>
      <c r="S882" s="213"/>
      <c r="T882" s="214"/>
      <c r="AT882" s="215" t="s">
        <v>189</v>
      </c>
      <c r="AU882" s="215" t="s">
        <v>81</v>
      </c>
      <c r="AV882" s="11" t="s">
        <v>81</v>
      </c>
      <c r="AW882" s="11" t="s">
        <v>36</v>
      </c>
      <c r="AX882" s="11" t="s">
        <v>72</v>
      </c>
      <c r="AY882" s="215" t="s">
        <v>180</v>
      </c>
    </row>
    <row r="883" spans="2:51" s="12" customFormat="1" ht="13.5">
      <c r="B883" s="216"/>
      <c r="C883" s="217"/>
      <c r="D883" s="206" t="s">
        <v>189</v>
      </c>
      <c r="E883" s="218" t="s">
        <v>23</v>
      </c>
      <c r="F883" s="219" t="s">
        <v>199</v>
      </c>
      <c r="G883" s="217"/>
      <c r="H883" s="220">
        <v>174.85</v>
      </c>
      <c r="I883" s="221"/>
      <c r="J883" s="217"/>
      <c r="K883" s="217"/>
      <c r="L883" s="222"/>
      <c r="M883" s="223"/>
      <c r="N883" s="224"/>
      <c r="O883" s="224"/>
      <c r="P883" s="224"/>
      <c r="Q883" s="224"/>
      <c r="R883" s="224"/>
      <c r="S883" s="224"/>
      <c r="T883" s="225"/>
      <c r="AT883" s="226" t="s">
        <v>189</v>
      </c>
      <c r="AU883" s="226" t="s">
        <v>81</v>
      </c>
      <c r="AV883" s="12" t="s">
        <v>187</v>
      </c>
      <c r="AW883" s="12" t="s">
        <v>36</v>
      </c>
      <c r="AX883" s="12" t="s">
        <v>79</v>
      </c>
      <c r="AY883" s="226" t="s">
        <v>180</v>
      </c>
    </row>
    <row r="884" spans="2:65" s="1" customFormat="1" ht="16.5" customHeight="1">
      <c r="B884" s="41"/>
      <c r="C884" s="192" t="s">
        <v>1625</v>
      </c>
      <c r="D884" s="192" t="s">
        <v>182</v>
      </c>
      <c r="E884" s="193" t="s">
        <v>1626</v>
      </c>
      <c r="F884" s="194" t="s">
        <v>1627</v>
      </c>
      <c r="G884" s="195" t="s">
        <v>904</v>
      </c>
      <c r="H884" s="196">
        <v>1</v>
      </c>
      <c r="I884" s="197"/>
      <c r="J884" s="198">
        <f>ROUND(I884*H884,2)</f>
        <v>0</v>
      </c>
      <c r="K884" s="194" t="s">
        <v>23</v>
      </c>
      <c r="L884" s="61"/>
      <c r="M884" s="199" t="s">
        <v>23</v>
      </c>
      <c r="N884" s="200" t="s">
        <v>43</v>
      </c>
      <c r="O884" s="42"/>
      <c r="P884" s="201">
        <f>O884*H884</f>
        <v>0</v>
      </c>
      <c r="Q884" s="201">
        <v>0</v>
      </c>
      <c r="R884" s="201">
        <f>Q884*H884</f>
        <v>0</v>
      </c>
      <c r="S884" s="201">
        <v>0</v>
      </c>
      <c r="T884" s="202">
        <f>S884*H884</f>
        <v>0</v>
      </c>
      <c r="AR884" s="24" t="s">
        <v>262</v>
      </c>
      <c r="AT884" s="24" t="s">
        <v>182</v>
      </c>
      <c r="AU884" s="24" t="s">
        <v>81</v>
      </c>
      <c r="AY884" s="24" t="s">
        <v>180</v>
      </c>
      <c r="BE884" s="203">
        <f>IF(N884="základní",J884,0)</f>
        <v>0</v>
      </c>
      <c r="BF884" s="203">
        <f>IF(N884="snížená",J884,0)</f>
        <v>0</v>
      </c>
      <c r="BG884" s="203">
        <f>IF(N884="zákl. přenesená",J884,0)</f>
        <v>0</v>
      </c>
      <c r="BH884" s="203">
        <f>IF(N884="sníž. přenesená",J884,0)</f>
        <v>0</v>
      </c>
      <c r="BI884" s="203">
        <f>IF(N884="nulová",J884,0)</f>
        <v>0</v>
      </c>
      <c r="BJ884" s="24" t="s">
        <v>79</v>
      </c>
      <c r="BK884" s="203">
        <f>ROUND(I884*H884,2)</f>
        <v>0</v>
      </c>
      <c r="BL884" s="24" t="s">
        <v>262</v>
      </c>
      <c r="BM884" s="24" t="s">
        <v>1628</v>
      </c>
    </row>
    <row r="885" spans="2:63" s="10" customFormat="1" ht="29.85" customHeight="1">
      <c r="B885" s="176"/>
      <c r="C885" s="177"/>
      <c r="D885" s="178" t="s">
        <v>71</v>
      </c>
      <c r="E885" s="190" t="s">
        <v>1629</v>
      </c>
      <c r="F885" s="190" t="s">
        <v>1630</v>
      </c>
      <c r="G885" s="177"/>
      <c r="H885" s="177"/>
      <c r="I885" s="180"/>
      <c r="J885" s="191">
        <f>BK885</f>
        <v>0</v>
      </c>
      <c r="K885" s="177"/>
      <c r="L885" s="182"/>
      <c r="M885" s="183"/>
      <c r="N885" s="184"/>
      <c r="O885" s="184"/>
      <c r="P885" s="185">
        <f>SUM(P886:P972)</f>
        <v>0</v>
      </c>
      <c r="Q885" s="184"/>
      <c r="R885" s="185">
        <f>SUM(R886:R972)</f>
        <v>1.02571144</v>
      </c>
      <c r="S885" s="184"/>
      <c r="T885" s="186">
        <f>SUM(T886:T972)</f>
        <v>0</v>
      </c>
      <c r="AR885" s="187" t="s">
        <v>81</v>
      </c>
      <c r="AT885" s="188" t="s">
        <v>71</v>
      </c>
      <c r="AU885" s="188" t="s">
        <v>79</v>
      </c>
      <c r="AY885" s="187" t="s">
        <v>180</v>
      </c>
      <c r="BK885" s="189">
        <f>SUM(BK886:BK972)</f>
        <v>0</v>
      </c>
    </row>
    <row r="886" spans="2:65" s="1" customFormat="1" ht="25.5" customHeight="1">
      <c r="B886" s="41"/>
      <c r="C886" s="192" t="s">
        <v>1631</v>
      </c>
      <c r="D886" s="192" t="s">
        <v>182</v>
      </c>
      <c r="E886" s="193" t="s">
        <v>1632</v>
      </c>
      <c r="F886" s="194" t="s">
        <v>1633</v>
      </c>
      <c r="G886" s="195" t="s">
        <v>185</v>
      </c>
      <c r="H886" s="196">
        <v>272.072</v>
      </c>
      <c r="I886" s="197"/>
      <c r="J886" s="198">
        <f>ROUND(I886*H886,2)</f>
        <v>0</v>
      </c>
      <c r="K886" s="194" t="s">
        <v>186</v>
      </c>
      <c r="L886" s="61"/>
      <c r="M886" s="199" t="s">
        <v>23</v>
      </c>
      <c r="N886" s="200" t="s">
        <v>43</v>
      </c>
      <c r="O886" s="42"/>
      <c r="P886" s="201">
        <f>O886*H886</f>
        <v>0</v>
      </c>
      <c r="Q886" s="201">
        <v>0.0032</v>
      </c>
      <c r="R886" s="201">
        <f>Q886*H886</f>
        <v>0.8706304</v>
      </c>
      <c r="S886" s="201">
        <v>0</v>
      </c>
      <c r="T886" s="202">
        <f>S886*H886</f>
        <v>0</v>
      </c>
      <c r="AR886" s="24" t="s">
        <v>262</v>
      </c>
      <c r="AT886" s="24" t="s">
        <v>182</v>
      </c>
      <c r="AU886" s="24" t="s">
        <v>81</v>
      </c>
      <c r="AY886" s="24" t="s">
        <v>180</v>
      </c>
      <c r="BE886" s="203">
        <f>IF(N886="základní",J886,0)</f>
        <v>0</v>
      </c>
      <c r="BF886" s="203">
        <f>IF(N886="snížená",J886,0)</f>
        <v>0</v>
      </c>
      <c r="BG886" s="203">
        <f>IF(N886="zákl. přenesená",J886,0)</f>
        <v>0</v>
      </c>
      <c r="BH886" s="203">
        <f>IF(N886="sníž. přenesená",J886,0)</f>
        <v>0</v>
      </c>
      <c r="BI886" s="203">
        <f>IF(N886="nulová",J886,0)</f>
        <v>0</v>
      </c>
      <c r="BJ886" s="24" t="s">
        <v>79</v>
      </c>
      <c r="BK886" s="203">
        <f>ROUND(I886*H886,2)</f>
        <v>0</v>
      </c>
      <c r="BL886" s="24" t="s">
        <v>262</v>
      </c>
      <c r="BM886" s="24" t="s">
        <v>1634</v>
      </c>
    </row>
    <row r="887" spans="2:51" s="11" customFormat="1" ht="13.5">
      <c r="B887" s="204"/>
      <c r="C887" s="205"/>
      <c r="D887" s="206" t="s">
        <v>189</v>
      </c>
      <c r="E887" s="207" t="s">
        <v>23</v>
      </c>
      <c r="F887" s="208" t="s">
        <v>1635</v>
      </c>
      <c r="G887" s="205"/>
      <c r="H887" s="209">
        <v>28.73</v>
      </c>
      <c r="I887" s="210"/>
      <c r="J887" s="205"/>
      <c r="K887" s="205"/>
      <c r="L887" s="211"/>
      <c r="M887" s="212"/>
      <c r="N887" s="213"/>
      <c r="O887" s="213"/>
      <c r="P887" s="213"/>
      <c r="Q887" s="213"/>
      <c r="R887" s="213"/>
      <c r="S887" s="213"/>
      <c r="T887" s="214"/>
      <c r="AT887" s="215" t="s">
        <v>189</v>
      </c>
      <c r="AU887" s="215" t="s">
        <v>81</v>
      </c>
      <c r="AV887" s="11" t="s">
        <v>81</v>
      </c>
      <c r="AW887" s="11" t="s">
        <v>36</v>
      </c>
      <c r="AX887" s="11" t="s">
        <v>72</v>
      </c>
      <c r="AY887" s="215" t="s">
        <v>180</v>
      </c>
    </row>
    <row r="888" spans="2:51" s="14" customFormat="1" ht="13.5">
      <c r="B888" s="237"/>
      <c r="C888" s="238"/>
      <c r="D888" s="206" t="s">
        <v>189</v>
      </c>
      <c r="E888" s="239" t="s">
        <v>23</v>
      </c>
      <c r="F888" s="240" t="s">
        <v>492</v>
      </c>
      <c r="G888" s="238"/>
      <c r="H888" s="241">
        <v>28.73</v>
      </c>
      <c r="I888" s="242"/>
      <c r="J888" s="238"/>
      <c r="K888" s="238"/>
      <c r="L888" s="243"/>
      <c r="M888" s="244"/>
      <c r="N888" s="245"/>
      <c r="O888" s="245"/>
      <c r="P888" s="245"/>
      <c r="Q888" s="245"/>
      <c r="R888" s="245"/>
      <c r="S888" s="245"/>
      <c r="T888" s="246"/>
      <c r="AT888" s="247" t="s">
        <v>189</v>
      </c>
      <c r="AU888" s="247" t="s">
        <v>81</v>
      </c>
      <c r="AV888" s="14" t="s">
        <v>195</v>
      </c>
      <c r="AW888" s="14" t="s">
        <v>36</v>
      </c>
      <c r="AX888" s="14" t="s">
        <v>72</v>
      </c>
      <c r="AY888" s="247" t="s">
        <v>180</v>
      </c>
    </row>
    <row r="889" spans="2:51" s="11" customFormat="1" ht="13.5">
      <c r="B889" s="204"/>
      <c r="C889" s="205"/>
      <c r="D889" s="206" t="s">
        <v>189</v>
      </c>
      <c r="E889" s="207" t="s">
        <v>23</v>
      </c>
      <c r="F889" s="208" t="s">
        <v>493</v>
      </c>
      <c r="G889" s="205"/>
      <c r="H889" s="209">
        <v>21.525</v>
      </c>
      <c r="I889" s="210"/>
      <c r="J889" s="205"/>
      <c r="K889" s="205"/>
      <c r="L889" s="211"/>
      <c r="M889" s="212"/>
      <c r="N889" s="213"/>
      <c r="O889" s="213"/>
      <c r="P889" s="213"/>
      <c r="Q889" s="213"/>
      <c r="R889" s="213"/>
      <c r="S889" s="213"/>
      <c r="T889" s="214"/>
      <c r="AT889" s="215" t="s">
        <v>189</v>
      </c>
      <c r="AU889" s="215" t="s">
        <v>81</v>
      </c>
      <c r="AV889" s="11" t="s">
        <v>81</v>
      </c>
      <c r="AW889" s="11" t="s">
        <v>36</v>
      </c>
      <c r="AX889" s="11" t="s">
        <v>72</v>
      </c>
      <c r="AY889" s="215" t="s">
        <v>180</v>
      </c>
    </row>
    <row r="890" spans="2:51" s="11" customFormat="1" ht="13.5">
      <c r="B890" s="204"/>
      <c r="C890" s="205"/>
      <c r="D890" s="206" t="s">
        <v>189</v>
      </c>
      <c r="E890" s="207" t="s">
        <v>23</v>
      </c>
      <c r="F890" s="208" t="s">
        <v>494</v>
      </c>
      <c r="G890" s="205"/>
      <c r="H890" s="209">
        <v>16.562</v>
      </c>
      <c r="I890" s="210"/>
      <c r="J890" s="205"/>
      <c r="K890" s="205"/>
      <c r="L890" s="211"/>
      <c r="M890" s="212"/>
      <c r="N890" s="213"/>
      <c r="O890" s="213"/>
      <c r="P890" s="213"/>
      <c r="Q890" s="213"/>
      <c r="R890" s="213"/>
      <c r="S890" s="213"/>
      <c r="T890" s="214"/>
      <c r="AT890" s="215" t="s">
        <v>189</v>
      </c>
      <c r="AU890" s="215" t="s">
        <v>81</v>
      </c>
      <c r="AV890" s="11" t="s">
        <v>81</v>
      </c>
      <c r="AW890" s="11" t="s">
        <v>36</v>
      </c>
      <c r="AX890" s="11" t="s">
        <v>72</v>
      </c>
      <c r="AY890" s="215" t="s">
        <v>180</v>
      </c>
    </row>
    <row r="891" spans="2:51" s="11" customFormat="1" ht="13.5">
      <c r="B891" s="204"/>
      <c r="C891" s="205"/>
      <c r="D891" s="206" t="s">
        <v>189</v>
      </c>
      <c r="E891" s="207" t="s">
        <v>23</v>
      </c>
      <c r="F891" s="208" t="s">
        <v>495</v>
      </c>
      <c r="G891" s="205"/>
      <c r="H891" s="209">
        <v>29.995</v>
      </c>
      <c r="I891" s="210"/>
      <c r="J891" s="205"/>
      <c r="K891" s="205"/>
      <c r="L891" s="211"/>
      <c r="M891" s="212"/>
      <c r="N891" s="213"/>
      <c r="O891" s="213"/>
      <c r="P891" s="213"/>
      <c r="Q891" s="213"/>
      <c r="R891" s="213"/>
      <c r="S891" s="213"/>
      <c r="T891" s="214"/>
      <c r="AT891" s="215" t="s">
        <v>189</v>
      </c>
      <c r="AU891" s="215" t="s">
        <v>81</v>
      </c>
      <c r="AV891" s="11" t="s">
        <v>81</v>
      </c>
      <c r="AW891" s="11" t="s">
        <v>36</v>
      </c>
      <c r="AX891" s="11" t="s">
        <v>72</v>
      </c>
      <c r="AY891" s="215" t="s">
        <v>180</v>
      </c>
    </row>
    <row r="892" spans="2:51" s="11" customFormat="1" ht="13.5">
      <c r="B892" s="204"/>
      <c r="C892" s="205"/>
      <c r="D892" s="206" t="s">
        <v>189</v>
      </c>
      <c r="E892" s="207" t="s">
        <v>23</v>
      </c>
      <c r="F892" s="208" t="s">
        <v>496</v>
      </c>
      <c r="G892" s="205"/>
      <c r="H892" s="209">
        <v>8.05</v>
      </c>
      <c r="I892" s="210"/>
      <c r="J892" s="205"/>
      <c r="K892" s="205"/>
      <c r="L892" s="211"/>
      <c r="M892" s="212"/>
      <c r="N892" s="213"/>
      <c r="O892" s="213"/>
      <c r="P892" s="213"/>
      <c r="Q892" s="213"/>
      <c r="R892" s="213"/>
      <c r="S892" s="213"/>
      <c r="T892" s="214"/>
      <c r="AT892" s="215" t="s">
        <v>189</v>
      </c>
      <c r="AU892" s="215" t="s">
        <v>81</v>
      </c>
      <c r="AV892" s="11" t="s">
        <v>81</v>
      </c>
      <c r="AW892" s="11" t="s">
        <v>36</v>
      </c>
      <c r="AX892" s="11" t="s">
        <v>72</v>
      </c>
      <c r="AY892" s="215" t="s">
        <v>180</v>
      </c>
    </row>
    <row r="893" spans="2:51" s="11" customFormat="1" ht="13.5">
      <c r="B893" s="204"/>
      <c r="C893" s="205"/>
      <c r="D893" s="206" t="s">
        <v>189</v>
      </c>
      <c r="E893" s="207" t="s">
        <v>23</v>
      </c>
      <c r="F893" s="208" t="s">
        <v>497</v>
      </c>
      <c r="G893" s="205"/>
      <c r="H893" s="209">
        <v>10.948</v>
      </c>
      <c r="I893" s="210"/>
      <c r="J893" s="205"/>
      <c r="K893" s="205"/>
      <c r="L893" s="211"/>
      <c r="M893" s="212"/>
      <c r="N893" s="213"/>
      <c r="O893" s="213"/>
      <c r="P893" s="213"/>
      <c r="Q893" s="213"/>
      <c r="R893" s="213"/>
      <c r="S893" s="213"/>
      <c r="T893" s="214"/>
      <c r="AT893" s="215" t="s">
        <v>189</v>
      </c>
      <c r="AU893" s="215" t="s">
        <v>81</v>
      </c>
      <c r="AV893" s="11" t="s">
        <v>81</v>
      </c>
      <c r="AW893" s="11" t="s">
        <v>36</v>
      </c>
      <c r="AX893" s="11" t="s">
        <v>72</v>
      </c>
      <c r="AY893" s="215" t="s">
        <v>180</v>
      </c>
    </row>
    <row r="894" spans="2:51" s="11" customFormat="1" ht="13.5">
      <c r="B894" s="204"/>
      <c r="C894" s="205"/>
      <c r="D894" s="206" t="s">
        <v>189</v>
      </c>
      <c r="E894" s="207" t="s">
        <v>23</v>
      </c>
      <c r="F894" s="208" t="s">
        <v>498</v>
      </c>
      <c r="G894" s="205"/>
      <c r="H894" s="209">
        <v>6.062</v>
      </c>
      <c r="I894" s="210"/>
      <c r="J894" s="205"/>
      <c r="K894" s="205"/>
      <c r="L894" s="211"/>
      <c r="M894" s="212"/>
      <c r="N894" s="213"/>
      <c r="O894" s="213"/>
      <c r="P894" s="213"/>
      <c r="Q894" s="213"/>
      <c r="R894" s="213"/>
      <c r="S894" s="213"/>
      <c r="T894" s="214"/>
      <c r="AT894" s="215" t="s">
        <v>189</v>
      </c>
      <c r="AU894" s="215" t="s">
        <v>81</v>
      </c>
      <c r="AV894" s="11" t="s">
        <v>81</v>
      </c>
      <c r="AW894" s="11" t="s">
        <v>36</v>
      </c>
      <c r="AX894" s="11" t="s">
        <v>72</v>
      </c>
      <c r="AY894" s="215" t="s">
        <v>180</v>
      </c>
    </row>
    <row r="895" spans="2:51" s="14" customFormat="1" ht="13.5">
      <c r="B895" s="237"/>
      <c r="C895" s="238"/>
      <c r="D895" s="206" t="s">
        <v>189</v>
      </c>
      <c r="E895" s="239" t="s">
        <v>23</v>
      </c>
      <c r="F895" s="240" t="s">
        <v>492</v>
      </c>
      <c r="G895" s="238"/>
      <c r="H895" s="241">
        <v>93.142</v>
      </c>
      <c r="I895" s="242"/>
      <c r="J895" s="238"/>
      <c r="K895" s="238"/>
      <c r="L895" s="243"/>
      <c r="M895" s="244"/>
      <c r="N895" s="245"/>
      <c r="O895" s="245"/>
      <c r="P895" s="245"/>
      <c r="Q895" s="245"/>
      <c r="R895" s="245"/>
      <c r="S895" s="245"/>
      <c r="T895" s="246"/>
      <c r="AT895" s="247" t="s">
        <v>189</v>
      </c>
      <c r="AU895" s="247" t="s">
        <v>81</v>
      </c>
      <c r="AV895" s="14" t="s">
        <v>195</v>
      </c>
      <c r="AW895" s="14" t="s">
        <v>36</v>
      </c>
      <c r="AX895" s="14" t="s">
        <v>72</v>
      </c>
      <c r="AY895" s="247" t="s">
        <v>180</v>
      </c>
    </row>
    <row r="896" spans="2:51" s="11" customFormat="1" ht="13.5">
      <c r="B896" s="204"/>
      <c r="C896" s="205"/>
      <c r="D896" s="206" t="s">
        <v>189</v>
      </c>
      <c r="E896" s="207" t="s">
        <v>23</v>
      </c>
      <c r="F896" s="208" t="s">
        <v>1636</v>
      </c>
      <c r="G896" s="205"/>
      <c r="H896" s="209">
        <v>11.34</v>
      </c>
      <c r="I896" s="210"/>
      <c r="J896" s="205"/>
      <c r="K896" s="205"/>
      <c r="L896" s="211"/>
      <c r="M896" s="212"/>
      <c r="N896" s="213"/>
      <c r="O896" s="213"/>
      <c r="P896" s="213"/>
      <c r="Q896" s="213"/>
      <c r="R896" s="213"/>
      <c r="S896" s="213"/>
      <c r="T896" s="214"/>
      <c r="AT896" s="215" t="s">
        <v>189</v>
      </c>
      <c r="AU896" s="215" t="s">
        <v>81</v>
      </c>
      <c r="AV896" s="11" t="s">
        <v>81</v>
      </c>
      <c r="AW896" s="11" t="s">
        <v>36</v>
      </c>
      <c r="AX896" s="11" t="s">
        <v>72</v>
      </c>
      <c r="AY896" s="215" t="s">
        <v>180</v>
      </c>
    </row>
    <row r="897" spans="2:51" s="11" customFormat="1" ht="13.5">
      <c r="B897" s="204"/>
      <c r="C897" s="205"/>
      <c r="D897" s="206" t="s">
        <v>189</v>
      </c>
      <c r="E897" s="207" t="s">
        <v>23</v>
      </c>
      <c r="F897" s="208" t="s">
        <v>1637</v>
      </c>
      <c r="G897" s="205"/>
      <c r="H897" s="209">
        <v>9.81</v>
      </c>
      <c r="I897" s="210"/>
      <c r="J897" s="205"/>
      <c r="K897" s="205"/>
      <c r="L897" s="211"/>
      <c r="M897" s="212"/>
      <c r="N897" s="213"/>
      <c r="O897" s="213"/>
      <c r="P897" s="213"/>
      <c r="Q897" s="213"/>
      <c r="R897" s="213"/>
      <c r="S897" s="213"/>
      <c r="T897" s="214"/>
      <c r="AT897" s="215" t="s">
        <v>189</v>
      </c>
      <c r="AU897" s="215" t="s">
        <v>81</v>
      </c>
      <c r="AV897" s="11" t="s">
        <v>81</v>
      </c>
      <c r="AW897" s="11" t="s">
        <v>36</v>
      </c>
      <c r="AX897" s="11" t="s">
        <v>72</v>
      </c>
      <c r="AY897" s="215" t="s">
        <v>180</v>
      </c>
    </row>
    <row r="898" spans="2:51" s="11" customFormat="1" ht="13.5">
      <c r="B898" s="204"/>
      <c r="C898" s="205"/>
      <c r="D898" s="206" t="s">
        <v>189</v>
      </c>
      <c r="E898" s="207" t="s">
        <v>23</v>
      </c>
      <c r="F898" s="208" t="s">
        <v>1638</v>
      </c>
      <c r="G898" s="205"/>
      <c r="H898" s="209">
        <v>16.95</v>
      </c>
      <c r="I898" s="210"/>
      <c r="J898" s="205"/>
      <c r="K898" s="205"/>
      <c r="L898" s="211"/>
      <c r="M898" s="212"/>
      <c r="N898" s="213"/>
      <c r="O898" s="213"/>
      <c r="P898" s="213"/>
      <c r="Q898" s="213"/>
      <c r="R898" s="213"/>
      <c r="S898" s="213"/>
      <c r="T898" s="214"/>
      <c r="AT898" s="215" t="s">
        <v>189</v>
      </c>
      <c r="AU898" s="215" t="s">
        <v>81</v>
      </c>
      <c r="AV898" s="11" t="s">
        <v>81</v>
      </c>
      <c r="AW898" s="11" t="s">
        <v>36</v>
      </c>
      <c r="AX898" s="11" t="s">
        <v>72</v>
      </c>
      <c r="AY898" s="215" t="s">
        <v>180</v>
      </c>
    </row>
    <row r="899" spans="2:51" s="11" customFormat="1" ht="13.5">
      <c r="B899" s="204"/>
      <c r="C899" s="205"/>
      <c r="D899" s="206" t="s">
        <v>189</v>
      </c>
      <c r="E899" s="207" t="s">
        <v>23</v>
      </c>
      <c r="F899" s="208" t="s">
        <v>1639</v>
      </c>
      <c r="G899" s="205"/>
      <c r="H899" s="209">
        <v>26.11</v>
      </c>
      <c r="I899" s="210"/>
      <c r="J899" s="205"/>
      <c r="K899" s="205"/>
      <c r="L899" s="211"/>
      <c r="M899" s="212"/>
      <c r="N899" s="213"/>
      <c r="O899" s="213"/>
      <c r="P899" s="213"/>
      <c r="Q899" s="213"/>
      <c r="R899" s="213"/>
      <c r="S899" s="213"/>
      <c r="T899" s="214"/>
      <c r="AT899" s="215" t="s">
        <v>189</v>
      </c>
      <c r="AU899" s="215" t="s">
        <v>81</v>
      </c>
      <c r="AV899" s="11" t="s">
        <v>81</v>
      </c>
      <c r="AW899" s="11" t="s">
        <v>36</v>
      </c>
      <c r="AX899" s="11" t="s">
        <v>72</v>
      </c>
      <c r="AY899" s="215" t="s">
        <v>180</v>
      </c>
    </row>
    <row r="900" spans="2:51" s="11" customFormat="1" ht="13.5">
      <c r="B900" s="204"/>
      <c r="C900" s="205"/>
      <c r="D900" s="206" t="s">
        <v>189</v>
      </c>
      <c r="E900" s="207" t="s">
        <v>23</v>
      </c>
      <c r="F900" s="208" t="s">
        <v>1640</v>
      </c>
      <c r="G900" s="205"/>
      <c r="H900" s="209">
        <v>22.96</v>
      </c>
      <c r="I900" s="210"/>
      <c r="J900" s="205"/>
      <c r="K900" s="205"/>
      <c r="L900" s="211"/>
      <c r="M900" s="212"/>
      <c r="N900" s="213"/>
      <c r="O900" s="213"/>
      <c r="P900" s="213"/>
      <c r="Q900" s="213"/>
      <c r="R900" s="213"/>
      <c r="S900" s="213"/>
      <c r="T900" s="214"/>
      <c r="AT900" s="215" t="s">
        <v>189</v>
      </c>
      <c r="AU900" s="215" t="s">
        <v>81</v>
      </c>
      <c r="AV900" s="11" t="s">
        <v>81</v>
      </c>
      <c r="AW900" s="11" t="s">
        <v>36</v>
      </c>
      <c r="AX900" s="11" t="s">
        <v>72</v>
      </c>
      <c r="AY900" s="215" t="s">
        <v>180</v>
      </c>
    </row>
    <row r="901" spans="2:51" s="11" customFormat="1" ht="13.5">
      <c r="B901" s="204"/>
      <c r="C901" s="205"/>
      <c r="D901" s="206" t="s">
        <v>189</v>
      </c>
      <c r="E901" s="207" t="s">
        <v>23</v>
      </c>
      <c r="F901" s="208" t="s">
        <v>1641</v>
      </c>
      <c r="G901" s="205"/>
      <c r="H901" s="209">
        <v>17.51</v>
      </c>
      <c r="I901" s="210"/>
      <c r="J901" s="205"/>
      <c r="K901" s="205"/>
      <c r="L901" s="211"/>
      <c r="M901" s="212"/>
      <c r="N901" s="213"/>
      <c r="O901" s="213"/>
      <c r="P901" s="213"/>
      <c r="Q901" s="213"/>
      <c r="R901" s="213"/>
      <c r="S901" s="213"/>
      <c r="T901" s="214"/>
      <c r="AT901" s="215" t="s">
        <v>189</v>
      </c>
      <c r="AU901" s="215" t="s">
        <v>81</v>
      </c>
      <c r="AV901" s="11" t="s">
        <v>81</v>
      </c>
      <c r="AW901" s="11" t="s">
        <v>36</v>
      </c>
      <c r="AX901" s="11" t="s">
        <v>72</v>
      </c>
      <c r="AY901" s="215" t="s">
        <v>180</v>
      </c>
    </row>
    <row r="902" spans="2:51" s="11" customFormat="1" ht="13.5">
      <c r="B902" s="204"/>
      <c r="C902" s="205"/>
      <c r="D902" s="206" t="s">
        <v>189</v>
      </c>
      <c r="E902" s="207" t="s">
        <v>23</v>
      </c>
      <c r="F902" s="208" t="s">
        <v>1642</v>
      </c>
      <c r="G902" s="205"/>
      <c r="H902" s="209">
        <v>17.1</v>
      </c>
      <c r="I902" s="210"/>
      <c r="J902" s="205"/>
      <c r="K902" s="205"/>
      <c r="L902" s="211"/>
      <c r="M902" s="212"/>
      <c r="N902" s="213"/>
      <c r="O902" s="213"/>
      <c r="P902" s="213"/>
      <c r="Q902" s="213"/>
      <c r="R902" s="213"/>
      <c r="S902" s="213"/>
      <c r="T902" s="214"/>
      <c r="AT902" s="215" t="s">
        <v>189</v>
      </c>
      <c r="AU902" s="215" t="s">
        <v>81</v>
      </c>
      <c r="AV902" s="11" t="s">
        <v>81</v>
      </c>
      <c r="AW902" s="11" t="s">
        <v>36</v>
      </c>
      <c r="AX902" s="11" t="s">
        <v>72</v>
      </c>
      <c r="AY902" s="215" t="s">
        <v>180</v>
      </c>
    </row>
    <row r="903" spans="2:51" s="11" customFormat="1" ht="13.5">
      <c r="B903" s="204"/>
      <c r="C903" s="205"/>
      <c r="D903" s="206" t="s">
        <v>189</v>
      </c>
      <c r="E903" s="207" t="s">
        <v>23</v>
      </c>
      <c r="F903" s="208" t="s">
        <v>1643</v>
      </c>
      <c r="G903" s="205"/>
      <c r="H903" s="209">
        <v>15.62</v>
      </c>
      <c r="I903" s="210"/>
      <c r="J903" s="205"/>
      <c r="K903" s="205"/>
      <c r="L903" s="211"/>
      <c r="M903" s="212"/>
      <c r="N903" s="213"/>
      <c r="O903" s="213"/>
      <c r="P903" s="213"/>
      <c r="Q903" s="213"/>
      <c r="R903" s="213"/>
      <c r="S903" s="213"/>
      <c r="T903" s="214"/>
      <c r="AT903" s="215" t="s">
        <v>189</v>
      </c>
      <c r="AU903" s="215" t="s">
        <v>81</v>
      </c>
      <c r="AV903" s="11" t="s">
        <v>81</v>
      </c>
      <c r="AW903" s="11" t="s">
        <v>36</v>
      </c>
      <c r="AX903" s="11" t="s">
        <v>72</v>
      </c>
      <c r="AY903" s="215" t="s">
        <v>180</v>
      </c>
    </row>
    <row r="904" spans="2:51" s="11" customFormat="1" ht="13.5">
      <c r="B904" s="204"/>
      <c r="C904" s="205"/>
      <c r="D904" s="206" t="s">
        <v>189</v>
      </c>
      <c r="E904" s="207" t="s">
        <v>23</v>
      </c>
      <c r="F904" s="208" t="s">
        <v>900</v>
      </c>
      <c r="G904" s="205"/>
      <c r="H904" s="209">
        <v>12.8</v>
      </c>
      <c r="I904" s="210"/>
      <c r="J904" s="205"/>
      <c r="K904" s="205"/>
      <c r="L904" s="211"/>
      <c r="M904" s="212"/>
      <c r="N904" s="213"/>
      <c r="O904" s="213"/>
      <c r="P904" s="213"/>
      <c r="Q904" s="213"/>
      <c r="R904" s="213"/>
      <c r="S904" s="213"/>
      <c r="T904" s="214"/>
      <c r="AT904" s="215" t="s">
        <v>189</v>
      </c>
      <c r="AU904" s="215" t="s">
        <v>81</v>
      </c>
      <c r="AV904" s="11" t="s">
        <v>81</v>
      </c>
      <c r="AW904" s="11" t="s">
        <v>36</v>
      </c>
      <c r="AX904" s="11" t="s">
        <v>72</v>
      </c>
      <c r="AY904" s="215" t="s">
        <v>180</v>
      </c>
    </row>
    <row r="905" spans="2:51" s="14" customFormat="1" ht="13.5">
      <c r="B905" s="237"/>
      <c r="C905" s="238"/>
      <c r="D905" s="206" t="s">
        <v>189</v>
      </c>
      <c r="E905" s="239" t="s">
        <v>23</v>
      </c>
      <c r="F905" s="240" t="s">
        <v>492</v>
      </c>
      <c r="G905" s="238"/>
      <c r="H905" s="241">
        <v>150.2</v>
      </c>
      <c r="I905" s="242"/>
      <c r="J905" s="238"/>
      <c r="K905" s="238"/>
      <c r="L905" s="243"/>
      <c r="M905" s="244"/>
      <c r="N905" s="245"/>
      <c r="O905" s="245"/>
      <c r="P905" s="245"/>
      <c r="Q905" s="245"/>
      <c r="R905" s="245"/>
      <c r="S905" s="245"/>
      <c r="T905" s="246"/>
      <c r="AT905" s="247" t="s">
        <v>189</v>
      </c>
      <c r="AU905" s="247" t="s">
        <v>81</v>
      </c>
      <c r="AV905" s="14" t="s">
        <v>195</v>
      </c>
      <c r="AW905" s="14" t="s">
        <v>36</v>
      </c>
      <c r="AX905" s="14" t="s">
        <v>72</v>
      </c>
      <c r="AY905" s="247" t="s">
        <v>180</v>
      </c>
    </row>
    <row r="906" spans="2:51" s="12" customFormat="1" ht="13.5">
      <c r="B906" s="216"/>
      <c r="C906" s="217"/>
      <c r="D906" s="206" t="s">
        <v>189</v>
      </c>
      <c r="E906" s="218" t="s">
        <v>23</v>
      </c>
      <c r="F906" s="219" t="s">
        <v>199</v>
      </c>
      <c r="G906" s="217"/>
      <c r="H906" s="220">
        <v>272.072</v>
      </c>
      <c r="I906" s="221"/>
      <c r="J906" s="217"/>
      <c r="K906" s="217"/>
      <c r="L906" s="222"/>
      <c r="M906" s="223"/>
      <c r="N906" s="224"/>
      <c r="O906" s="224"/>
      <c r="P906" s="224"/>
      <c r="Q906" s="224"/>
      <c r="R906" s="224"/>
      <c r="S906" s="224"/>
      <c r="T906" s="225"/>
      <c r="AT906" s="226" t="s">
        <v>189</v>
      </c>
      <c r="AU906" s="226" t="s">
        <v>81</v>
      </c>
      <c r="AV906" s="12" t="s">
        <v>187</v>
      </c>
      <c r="AW906" s="12" t="s">
        <v>36</v>
      </c>
      <c r="AX906" s="12" t="s">
        <v>79</v>
      </c>
      <c r="AY906" s="226" t="s">
        <v>180</v>
      </c>
    </row>
    <row r="907" spans="2:65" s="1" customFormat="1" ht="16.5" customHeight="1">
      <c r="B907" s="41"/>
      <c r="C907" s="248" t="s">
        <v>1644</v>
      </c>
      <c r="D907" s="248" t="s">
        <v>505</v>
      </c>
      <c r="E907" s="249" t="s">
        <v>1645</v>
      </c>
      <c r="F907" s="250" t="s">
        <v>1646</v>
      </c>
      <c r="G907" s="251" t="s">
        <v>185</v>
      </c>
      <c r="H907" s="252">
        <v>299.279</v>
      </c>
      <c r="I907" s="253"/>
      <c r="J907" s="254">
        <f>ROUND(I907*H907,2)</f>
        <v>0</v>
      </c>
      <c r="K907" s="250" t="s">
        <v>23</v>
      </c>
      <c r="L907" s="255"/>
      <c r="M907" s="256" t="s">
        <v>23</v>
      </c>
      <c r="N907" s="257" t="s">
        <v>43</v>
      </c>
      <c r="O907" s="42"/>
      <c r="P907" s="201">
        <f>O907*H907</f>
        <v>0</v>
      </c>
      <c r="Q907" s="201">
        <v>0</v>
      </c>
      <c r="R907" s="201">
        <f>Q907*H907</f>
        <v>0</v>
      </c>
      <c r="S907" s="201">
        <v>0</v>
      </c>
      <c r="T907" s="202">
        <f>S907*H907</f>
        <v>0</v>
      </c>
      <c r="AR907" s="24" t="s">
        <v>351</v>
      </c>
      <c r="AT907" s="24" t="s">
        <v>505</v>
      </c>
      <c r="AU907" s="24" t="s">
        <v>81</v>
      </c>
      <c r="AY907" s="24" t="s">
        <v>180</v>
      </c>
      <c r="BE907" s="203">
        <f>IF(N907="základní",J907,0)</f>
        <v>0</v>
      </c>
      <c r="BF907" s="203">
        <f>IF(N907="snížená",J907,0)</f>
        <v>0</v>
      </c>
      <c r="BG907" s="203">
        <f>IF(N907="zákl. přenesená",J907,0)</f>
        <v>0</v>
      </c>
      <c r="BH907" s="203">
        <f>IF(N907="sníž. přenesená",J907,0)</f>
        <v>0</v>
      </c>
      <c r="BI907" s="203">
        <f>IF(N907="nulová",J907,0)</f>
        <v>0</v>
      </c>
      <c r="BJ907" s="24" t="s">
        <v>79</v>
      </c>
      <c r="BK907" s="203">
        <f>ROUND(I907*H907,2)</f>
        <v>0</v>
      </c>
      <c r="BL907" s="24" t="s">
        <v>262</v>
      </c>
      <c r="BM907" s="24" t="s">
        <v>1647</v>
      </c>
    </row>
    <row r="908" spans="2:51" s="11" customFormat="1" ht="13.5">
      <c r="B908" s="204"/>
      <c r="C908" s="205"/>
      <c r="D908" s="206" t="s">
        <v>189</v>
      </c>
      <c r="E908" s="207" t="s">
        <v>23</v>
      </c>
      <c r="F908" s="208" t="s">
        <v>1648</v>
      </c>
      <c r="G908" s="205"/>
      <c r="H908" s="209">
        <v>299.279</v>
      </c>
      <c r="I908" s="210"/>
      <c r="J908" s="205"/>
      <c r="K908" s="205"/>
      <c r="L908" s="211"/>
      <c r="M908" s="212"/>
      <c r="N908" s="213"/>
      <c r="O908" s="213"/>
      <c r="P908" s="213"/>
      <c r="Q908" s="213"/>
      <c r="R908" s="213"/>
      <c r="S908" s="213"/>
      <c r="T908" s="214"/>
      <c r="AT908" s="215" t="s">
        <v>189</v>
      </c>
      <c r="AU908" s="215" t="s">
        <v>81</v>
      </c>
      <c r="AV908" s="11" t="s">
        <v>81</v>
      </c>
      <c r="AW908" s="11" t="s">
        <v>36</v>
      </c>
      <c r="AX908" s="11" t="s">
        <v>79</v>
      </c>
      <c r="AY908" s="215" t="s">
        <v>180</v>
      </c>
    </row>
    <row r="909" spans="2:65" s="1" customFormat="1" ht="16.5" customHeight="1">
      <c r="B909" s="41"/>
      <c r="C909" s="192" t="s">
        <v>1649</v>
      </c>
      <c r="D909" s="192" t="s">
        <v>182</v>
      </c>
      <c r="E909" s="193" t="s">
        <v>1650</v>
      </c>
      <c r="F909" s="194" t="s">
        <v>1651</v>
      </c>
      <c r="G909" s="195" t="s">
        <v>185</v>
      </c>
      <c r="H909" s="196">
        <v>272.072</v>
      </c>
      <c r="I909" s="197"/>
      <c r="J909" s="198">
        <f>ROUND(I909*H909,2)</f>
        <v>0</v>
      </c>
      <c r="K909" s="194" t="s">
        <v>186</v>
      </c>
      <c r="L909" s="61"/>
      <c r="M909" s="199" t="s">
        <v>23</v>
      </c>
      <c r="N909" s="200" t="s">
        <v>43</v>
      </c>
      <c r="O909" s="42"/>
      <c r="P909" s="201">
        <f>O909*H909</f>
        <v>0</v>
      </c>
      <c r="Q909" s="201">
        <v>0</v>
      </c>
      <c r="R909" s="201">
        <f>Q909*H909</f>
        <v>0</v>
      </c>
      <c r="S909" s="201">
        <v>0</v>
      </c>
      <c r="T909" s="202">
        <f>S909*H909</f>
        <v>0</v>
      </c>
      <c r="AR909" s="24" t="s">
        <v>262</v>
      </c>
      <c r="AT909" s="24" t="s">
        <v>182</v>
      </c>
      <c r="AU909" s="24" t="s">
        <v>81</v>
      </c>
      <c r="AY909" s="24" t="s">
        <v>180</v>
      </c>
      <c r="BE909" s="203">
        <f>IF(N909="základní",J909,0)</f>
        <v>0</v>
      </c>
      <c r="BF909" s="203">
        <f>IF(N909="snížená",J909,0)</f>
        <v>0</v>
      </c>
      <c r="BG909" s="203">
        <f>IF(N909="zákl. přenesená",J909,0)</f>
        <v>0</v>
      </c>
      <c r="BH909" s="203">
        <f>IF(N909="sníž. přenesená",J909,0)</f>
        <v>0</v>
      </c>
      <c r="BI909" s="203">
        <f>IF(N909="nulová",J909,0)</f>
        <v>0</v>
      </c>
      <c r="BJ909" s="24" t="s">
        <v>79</v>
      </c>
      <c r="BK909" s="203">
        <f>ROUND(I909*H909,2)</f>
        <v>0</v>
      </c>
      <c r="BL909" s="24" t="s">
        <v>262</v>
      </c>
      <c r="BM909" s="24" t="s">
        <v>1652</v>
      </c>
    </row>
    <row r="910" spans="2:51" s="11" customFormat="1" ht="13.5">
      <c r="B910" s="204"/>
      <c r="C910" s="205"/>
      <c r="D910" s="206" t="s">
        <v>189</v>
      </c>
      <c r="E910" s="207" t="s">
        <v>23</v>
      </c>
      <c r="F910" s="208" t="s">
        <v>1635</v>
      </c>
      <c r="G910" s="205"/>
      <c r="H910" s="209">
        <v>28.73</v>
      </c>
      <c r="I910" s="210"/>
      <c r="J910" s="205"/>
      <c r="K910" s="205"/>
      <c r="L910" s="211"/>
      <c r="M910" s="212"/>
      <c r="N910" s="213"/>
      <c r="O910" s="213"/>
      <c r="P910" s="213"/>
      <c r="Q910" s="213"/>
      <c r="R910" s="213"/>
      <c r="S910" s="213"/>
      <c r="T910" s="214"/>
      <c r="AT910" s="215" t="s">
        <v>189</v>
      </c>
      <c r="AU910" s="215" t="s">
        <v>81</v>
      </c>
      <c r="AV910" s="11" t="s">
        <v>81</v>
      </c>
      <c r="AW910" s="11" t="s">
        <v>36</v>
      </c>
      <c r="AX910" s="11" t="s">
        <v>72</v>
      </c>
      <c r="AY910" s="215" t="s">
        <v>180</v>
      </c>
    </row>
    <row r="911" spans="2:51" s="14" customFormat="1" ht="13.5">
      <c r="B911" s="237"/>
      <c r="C911" s="238"/>
      <c r="D911" s="206" t="s">
        <v>189</v>
      </c>
      <c r="E911" s="239" t="s">
        <v>23</v>
      </c>
      <c r="F911" s="240" t="s">
        <v>492</v>
      </c>
      <c r="G911" s="238"/>
      <c r="H911" s="241">
        <v>28.73</v>
      </c>
      <c r="I911" s="242"/>
      <c r="J911" s="238"/>
      <c r="K911" s="238"/>
      <c r="L911" s="243"/>
      <c r="M911" s="244"/>
      <c r="N911" s="245"/>
      <c r="O911" s="245"/>
      <c r="P911" s="245"/>
      <c r="Q911" s="245"/>
      <c r="R911" s="245"/>
      <c r="S911" s="245"/>
      <c r="T911" s="246"/>
      <c r="AT911" s="247" t="s">
        <v>189</v>
      </c>
      <c r="AU911" s="247" t="s">
        <v>81</v>
      </c>
      <c r="AV911" s="14" t="s">
        <v>195</v>
      </c>
      <c r="AW911" s="14" t="s">
        <v>36</v>
      </c>
      <c r="AX911" s="14" t="s">
        <v>72</v>
      </c>
      <c r="AY911" s="247" t="s">
        <v>180</v>
      </c>
    </row>
    <row r="912" spans="2:51" s="11" customFormat="1" ht="13.5">
      <c r="B912" s="204"/>
      <c r="C912" s="205"/>
      <c r="D912" s="206" t="s">
        <v>189</v>
      </c>
      <c r="E912" s="207" t="s">
        <v>23</v>
      </c>
      <c r="F912" s="208" t="s">
        <v>493</v>
      </c>
      <c r="G912" s="205"/>
      <c r="H912" s="209">
        <v>21.525</v>
      </c>
      <c r="I912" s="210"/>
      <c r="J912" s="205"/>
      <c r="K912" s="205"/>
      <c r="L912" s="211"/>
      <c r="M912" s="212"/>
      <c r="N912" s="213"/>
      <c r="O912" s="213"/>
      <c r="P912" s="213"/>
      <c r="Q912" s="213"/>
      <c r="R912" s="213"/>
      <c r="S912" s="213"/>
      <c r="T912" s="214"/>
      <c r="AT912" s="215" t="s">
        <v>189</v>
      </c>
      <c r="AU912" s="215" t="s">
        <v>81</v>
      </c>
      <c r="AV912" s="11" t="s">
        <v>81</v>
      </c>
      <c r="AW912" s="11" t="s">
        <v>36</v>
      </c>
      <c r="AX912" s="11" t="s">
        <v>72</v>
      </c>
      <c r="AY912" s="215" t="s">
        <v>180</v>
      </c>
    </row>
    <row r="913" spans="2:51" s="11" customFormat="1" ht="13.5">
      <c r="B913" s="204"/>
      <c r="C913" s="205"/>
      <c r="D913" s="206" t="s">
        <v>189</v>
      </c>
      <c r="E913" s="207" t="s">
        <v>23</v>
      </c>
      <c r="F913" s="208" t="s">
        <v>494</v>
      </c>
      <c r="G913" s="205"/>
      <c r="H913" s="209">
        <v>16.562</v>
      </c>
      <c r="I913" s="210"/>
      <c r="J913" s="205"/>
      <c r="K913" s="205"/>
      <c r="L913" s="211"/>
      <c r="M913" s="212"/>
      <c r="N913" s="213"/>
      <c r="O913" s="213"/>
      <c r="P913" s="213"/>
      <c r="Q913" s="213"/>
      <c r="R913" s="213"/>
      <c r="S913" s="213"/>
      <c r="T913" s="214"/>
      <c r="AT913" s="215" t="s">
        <v>189</v>
      </c>
      <c r="AU913" s="215" t="s">
        <v>81</v>
      </c>
      <c r="AV913" s="11" t="s">
        <v>81</v>
      </c>
      <c r="AW913" s="11" t="s">
        <v>36</v>
      </c>
      <c r="AX913" s="11" t="s">
        <v>72</v>
      </c>
      <c r="AY913" s="215" t="s">
        <v>180</v>
      </c>
    </row>
    <row r="914" spans="2:51" s="11" customFormat="1" ht="13.5">
      <c r="B914" s="204"/>
      <c r="C914" s="205"/>
      <c r="D914" s="206" t="s">
        <v>189</v>
      </c>
      <c r="E914" s="207" t="s">
        <v>23</v>
      </c>
      <c r="F914" s="208" t="s">
        <v>495</v>
      </c>
      <c r="G914" s="205"/>
      <c r="H914" s="209">
        <v>29.995</v>
      </c>
      <c r="I914" s="210"/>
      <c r="J914" s="205"/>
      <c r="K914" s="205"/>
      <c r="L914" s="211"/>
      <c r="M914" s="212"/>
      <c r="N914" s="213"/>
      <c r="O914" s="213"/>
      <c r="P914" s="213"/>
      <c r="Q914" s="213"/>
      <c r="R914" s="213"/>
      <c r="S914" s="213"/>
      <c r="T914" s="214"/>
      <c r="AT914" s="215" t="s">
        <v>189</v>
      </c>
      <c r="AU914" s="215" t="s">
        <v>81</v>
      </c>
      <c r="AV914" s="11" t="s">
        <v>81</v>
      </c>
      <c r="AW914" s="11" t="s">
        <v>36</v>
      </c>
      <c r="AX914" s="11" t="s">
        <v>72</v>
      </c>
      <c r="AY914" s="215" t="s">
        <v>180</v>
      </c>
    </row>
    <row r="915" spans="2:51" s="11" customFormat="1" ht="13.5">
      <c r="B915" s="204"/>
      <c r="C915" s="205"/>
      <c r="D915" s="206" t="s">
        <v>189</v>
      </c>
      <c r="E915" s="207" t="s">
        <v>23</v>
      </c>
      <c r="F915" s="208" t="s">
        <v>496</v>
      </c>
      <c r="G915" s="205"/>
      <c r="H915" s="209">
        <v>8.05</v>
      </c>
      <c r="I915" s="210"/>
      <c r="J915" s="205"/>
      <c r="K915" s="205"/>
      <c r="L915" s="211"/>
      <c r="M915" s="212"/>
      <c r="N915" s="213"/>
      <c r="O915" s="213"/>
      <c r="P915" s="213"/>
      <c r="Q915" s="213"/>
      <c r="R915" s="213"/>
      <c r="S915" s="213"/>
      <c r="T915" s="214"/>
      <c r="AT915" s="215" t="s">
        <v>189</v>
      </c>
      <c r="AU915" s="215" t="s">
        <v>81</v>
      </c>
      <c r="AV915" s="11" t="s">
        <v>81</v>
      </c>
      <c r="AW915" s="11" t="s">
        <v>36</v>
      </c>
      <c r="AX915" s="11" t="s">
        <v>72</v>
      </c>
      <c r="AY915" s="215" t="s">
        <v>180</v>
      </c>
    </row>
    <row r="916" spans="2:51" s="11" customFormat="1" ht="13.5">
      <c r="B916" s="204"/>
      <c r="C916" s="205"/>
      <c r="D916" s="206" t="s">
        <v>189</v>
      </c>
      <c r="E916" s="207" t="s">
        <v>23</v>
      </c>
      <c r="F916" s="208" t="s">
        <v>497</v>
      </c>
      <c r="G916" s="205"/>
      <c r="H916" s="209">
        <v>10.948</v>
      </c>
      <c r="I916" s="210"/>
      <c r="J916" s="205"/>
      <c r="K916" s="205"/>
      <c r="L916" s="211"/>
      <c r="M916" s="212"/>
      <c r="N916" s="213"/>
      <c r="O916" s="213"/>
      <c r="P916" s="213"/>
      <c r="Q916" s="213"/>
      <c r="R916" s="213"/>
      <c r="S916" s="213"/>
      <c r="T916" s="214"/>
      <c r="AT916" s="215" t="s">
        <v>189</v>
      </c>
      <c r="AU916" s="215" t="s">
        <v>81</v>
      </c>
      <c r="AV916" s="11" t="s">
        <v>81</v>
      </c>
      <c r="AW916" s="11" t="s">
        <v>36</v>
      </c>
      <c r="AX916" s="11" t="s">
        <v>72</v>
      </c>
      <c r="AY916" s="215" t="s">
        <v>180</v>
      </c>
    </row>
    <row r="917" spans="2:51" s="11" customFormat="1" ht="13.5">
      <c r="B917" s="204"/>
      <c r="C917" s="205"/>
      <c r="D917" s="206" t="s">
        <v>189</v>
      </c>
      <c r="E917" s="207" t="s">
        <v>23</v>
      </c>
      <c r="F917" s="208" t="s">
        <v>498</v>
      </c>
      <c r="G917" s="205"/>
      <c r="H917" s="209">
        <v>6.062</v>
      </c>
      <c r="I917" s="210"/>
      <c r="J917" s="205"/>
      <c r="K917" s="205"/>
      <c r="L917" s="211"/>
      <c r="M917" s="212"/>
      <c r="N917" s="213"/>
      <c r="O917" s="213"/>
      <c r="P917" s="213"/>
      <c r="Q917" s="213"/>
      <c r="R917" s="213"/>
      <c r="S917" s="213"/>
      <c r="T917" s="214"/>
      <c r="AT917" s="215" t="s">
        <v>189</v>
      </c>
      <c r="AU917" s="215" t="s">
        <v>81</v>
      </c>
      <c r="AV917" s="11" t="s">
        <v>81</v>
      </c>
      <c r="AW917" s="11" t="s">
        <v>36</v>
      </c>
      <c r="AX917" s="11" t="s">
        <v>72</v>
      </c>
      <c r="AY917" s="215" t="s">
        <v>180</v>
      </c>
    </row>
    <row r="918" spans="2:51" s="14" customFormat="1" ht="13.5">
      <c r="B918" s="237"/>
      <c r="C918" s="238"/>
      <c r="D918" s="206" t="s">
        <v>189</v>
      </c>
      <c r="E918" s="239" t="s">
        <v>23</v>
      </c>
      <c r="F918" s="240" t="s">
        <v>492</v>
      </c>
      <c r="G918" s="238"/>
      <c r="H918" s="241">
        <v>93.142</v>
      </c>
      <c r="I918" s="242"/>
      <c r="J918" s="238"/>
      <c r="K918" s="238"/>
      <c r="L918" s="243"/>
      <c r="M918" s="244"/>
      <c r="N918" s="245"/>
      <c r="O918" s="245"/>
      <c r="P918" s="245"/>
      <c r="Q918" s="245"/>
      <c r="R918" s="245"/>
      <c r="S918" s="245"/>
      <c r="T918" s="246"/>
      <c r="AT918" s="247" t="s">
        <v>189</v>
      </c>
      <c r="AU918" s="247" t="s">
        <v>81</v>
      </c>
      <c r="AV918" s="14" t="s">
        <v>195</v>
      </c>
      <c r="AW918" s="14" t="s">
        <v>36</v>
      </c>
      <c r="AX918" s="14" t="s">
        <v>72</v>
      </c>
      <c r="AY918" s="247" t="s">
        <v>180</v>
      </c>
    </row>
    <row r="919" spans="2:51" s="11" customFormat="1" ht="13.5">
      <c r="B919" s="204"/>
      <c r="C919" s="205"/>
      <c r="D919" s="206" t="s">
        <v>189</v>
      </c>
      <c r="E919" s="207" t="s">
        <v>23</v>
      </c>
      <c r="F919" s="208" t="s">
        <v>1636</v>
      </c>
      <c r="G919" s="205"/>
      <c r="H919" s="209">
        <v>11.34</v>
      </c>
      <c r="I919" s="210"/>
      <c r="J919" s="205"/>
      <c r="K919" s="205"/>
      <c r="L919" s="211"/>
      <c r="M919" s="212"/>
      <c r="N919" s="213"/>
      <c r="O919" s="213"/>
      <c r="P919" s="213"/>
      <c r="Q919" s="213"/>
      <c r="R919" s="213"/>
      <c r="S919" s="213"/>
      <c r="T919" s="214"/>
      <c r="AT919" s="215" t="s">
        <v>189</v>
      </c>
      <c r="AU919" s="215" t="s">
        <v>81</v>
      </c>
      <c r="AV919" s="11" t="s">
        <v>81</v>
      </c>
      <c r="AW919" s="11" t="s">
        <v>36</v>
      </c>
      <c r="AX919" s="11" t="s">
        <v>72</v>
      </c>
      <c r="AY919" s="215" t="s">
        <v>180</v>
      </c>
    </row>
    <row r="920" spans="2:51" s="11" customFormat="1" ht="13.5">
      <c r="B920" s="204"/>
      <c r="C920" s="205"/>
      <c r="D920" s="206" t="s">
        <v>189</v>
      </c>
      <c r="E920" s="207" t="s">
        <v>23</v>
      </c>
      <c r="F920" s="208" t="s">
        <v>1637</v>
      </c>
      <c r="G920" s="205"/>
      <c r="H920" s="209">
        <v>9.81</v>
      </c>
      <c r="I920" s="210"/>
      <c r="J920" s="205"/>
      <c r="K920" s="205"/>
      <c r="L920" s="211"/>
      <c r="M920" s="212"/>
      <c r="N920" s="213"/>
      <c r="O920" s="213"/>
      <c r="P920" s="213"/>
      <c r="Q920" s="213"/>
      <c r="R920" s="213"/>
      <c r="S920" s="213"/>
      <c r="T920" s="214"/>
      <c r="AT920" s="215" t="s">
        <v>189</v>
      </c>
      <c r="AU920" s="215" t="s">
        <v>81</v>
      </c>
      <c r="AV920" s="11" t="s">
        <v>81</v>
      </c>
      <c r="AW920" s="11" t="s">
        <v>36</v>
      </c>
      <c r="AX920" s="11" t="s">
        <v>72</v>
      </c>
      <c r="AY920" s="215" t="s">
        <v>180</v>
      </c>
    </row>
    <row r="921" spans="2:51" s="11" customFormat="1" ht="13.5">
      <c r="B921" s="204"/>
      <c r="C921" s="205"/>
      <c r="D921" s="206" t="s">
        <v>189</v>
      </c>
      <c r="E921" s="207" t="s">
        <v>23</v>
      </c>
      <c r="F921" s="208" t="s">
        <v>1638</v>
      </c>
      <c r="G921" s="205"/>
      <c r="H921" s="209">
        <v>16.95</v>
      </c>
      <c r="I921" s="210"/>
      <c r="J921" s="205"/>
      <c r="K921" s="205"/>
      <c r="L921" s="211"/>
      <c r="M921" s="212"/>
      <c r="N921" s="213"/>
      <c r="O921" s="213"/>
      <c r="P921" s="213"/>
      <c r="Q921" s="213"/>
      <c r="R921" s="213"/>
      <c r="S921" s="213"/>
      <c r="T921" s="214"/>
      <c r="AT921" s="215" t="s">
        <v>189</v>
      </c>
      <c r="AU921" s="215" t="s">
        <v>81</v>
      </c>
      <c r="AV921" s="11" t="s">
        <v>81</v>
      </c>
      <c r="AW921" s="11" t="s">
        <v>36</v>
      </c>
      <c r="AX921" s="11" t="s">
        <v>72</v>
      </c>
      <c r="AY921" s="215" t="s">
        <v>180</v>
      </c>
    </row>
    <row r="922" spans="2:51" s="11" customFormat="1" ht="13.5">
      <c r="B922" s="204"/>
      <c r="C922" s="205"/>
      <c r="D922" s="206" t="s">
        <v>189</v>
      </c>
      <c r="E922" s="207" t="s">
        <v>23</v>
      </c>
      <c r="F922" s="208" t="s">
        <v>1639</v>
      </c>
      <c r="G922" s="205"/>
      <c r="H922" s="209">
        <v>26.11</v>
      </c>
      <c r="I922" s="210"/>
      <c r="J922" s="205"/>
      <c r="K922" s="205"/>
      <c r="L922" s="211"/>
      <c r="M922" s="212"/>
      <c r="N922" s="213"/>
      <c r="O922" s="213"/>
      <c r="P922" s="213"/>
      <c r="Q922" s="213"/>
      <c r="R922" s="213"/>
      <c r="S922" s="213"/>
      <c r="T922" s="214"/>
      <c r="AT922" s="215" t="s">
        <v>189</v>
      </c>
      <c r="AU922" s="215" t="s">
        <v>81</v>
      </c>
      <c r="AV922" s="11" t="s">
        <v>81</v>
      </c>
      <c r="AW922" s="11" t="s">
        <v>36</v>
      </c>
      <c r="AX922" s="11" t="s">
        <v>72</v>
      </c>
      <c r="AY922" s="215" t="s">
        <v>180</v>
      </c>
    </row>
    <row r="923" spans="2:51" s="11" customFormat="1" ht="13.5">
      <c r="B923" s="204"/>
      <c r="C923" s="205"/>
      <c r="D923" s="206" t="s">
        <v>189</v>
      </c>
      <c r="E923" s="207" t="s">
        <v>23</v>
      </c>
      <c r="F923" s="208" t="s">
        <v>1640</v>
      </c>
      <c r="G923" s="205"/>
      <c r="H923" s="209">
        <v>22.96</v>
      </c>
      <c r="I923" s="210"/>
      <c r="J923" s="205"/>
      <c r="K923" s="205"/>
      <c r="L923" s="211"/>
      <c r="M923" s="212"/>
      <c r="N923" s="213"/>
      <c r="O923" s="213"/>
      <c r="P923" s="213"/>
      <c r="Q923" s="213"/>
      <c r="R923" s="213"/>
      <c r="S923" s="213"/>
      <c r="T923" s="214"/>
      <c r="AT923" s="215" t="s">
        <v>189</v>
      </c>
      <c r="AU923" s="215" t="s">
        <v>81</v>
      </c>
      <c r="AV923" s="11" t="s">
        <v>81</v>
      </c>
      <c r="AW923" s="11" t="s">
        <v>36</v>
      </c>
      <c r="AX923" s="11" t="s">
        <v>72</v>
      </c>
      <c r="AY923" s="215" t="s">
        <v>180</v>
      </c>
    </row>
    <row r="924" spans="2:51" s="11" customFormat="1" ht="13.5">
      <c r="B924" s="204"/>
      <c r="C924" s="205"/>
      <c r="D924" s="206" t="s">
        <v>189</v>
      </c>
      <c r="E924" s="207" t="s">
        <v>23</v>
      </c>
      <c r="F924" s="208" t="s">
        <v>1641</v>
      </c>
      <c r="G924" s="205"/>
      <c r="H924" s="209">
        <v>17.51</v>
      </c>
      <c r="I924" s="210"/>
      <c r="J924" s="205"/>
      <c r="K924" s="205"/>
      <c r="L924" s="211"/>
      <c r="M924" s="212"/>
      <c r="N924" s="213"/>
      <c r="O924" s="213"/>
      <c r="P924" s="213"/>
      <c r="Q924" s="213"/>
      <c r="R924" s="213"/>
      <c r="S924" s="213"/>
      <c r="T924" s="214"/>
      <c r="AT924" s="215" t="s">
        <v>189</v>
      </c>
      <c r="AU924" s="215" t="s">
        <v>81</v>
      </c>
      <c r="AV924" s="11" t="s">
        <v>81</v>
      </c>
      <c r="AW924" s="11" t="s">
        <v>36</v>
      </c>
      <c r="AX924" s="11" t="s">
        <v>72</v>
      </c>
      <c r="AY924" s="215" t="s">
        <v>180</v>
      </c>
    </row>
    <row r="925" spans="2:51" s="11" customFormat="1" ht="13.5">
      <c r="B925" s="204"/>
      <c r="C925" s="205"/>
      <c r="D925" s="206" t="s">
        <v>189</v>
      </c>
      <c r="E925" s="207" t="s">
        <v>23</v>
      </c>
      <c r="F925" s="208" t="s">
        <v>1642</v>
      </c>
      <c r="G925" s="205"/>
      <c r="H925" s="209">
        <v>17.1</v>
      </c>
      <c r="I925" s="210"/>
      <c r="J925" s="205"/>
      <c r="K925" s="205"/>
      <c r="L925" s="211"/>
      <c r="M925" s="212"/>
      <c r="N925" s="213"/>
      <c r="O925" s="213"/>
      <c r="P925" s="213"/>
      <c r="Q925" s="213"/>
      <c r="R925" s="213"/>
      <c r="S925" s="213"/>
      <c r="T925" s="214"/>
      <c r="AT925" s="215" t="s">
        <v>189</v>
      </c>
      <c r="AU925" s="215" t="s">
        <v>81</v>
      </c>
      <c r="AV925" s="11" t="s">
        <v>81</v>
      </c>
      <c r="AW925" s="11" t="s">
        <v>36</v>
      </c>
      <c r="AX925" s="11" t="s">
        <v>72</v>
      </c>
      <c r="AY925" s="215" t="s">
        <v>180</v>
      </c>
    </row>
    <row r="926" spans="2:51" s="11" customFormat="1" ht="13.5">
      <c r="B926" s="204"/>
      <c r="C926" s="205"/>
      <c r="D926" s="206" t="s">
        <v>189</v>
      </c>
      <c r="E926" s="207" t="s">
        <v>23</v>
      </c>
      <c r="F926" s="208" t="s">
        <v>1643</v>
      </c>
      <c r="G926" s="205"/>
      <c r="H926" s="209">
        <v>15.62</v>
      </c>
      <c r="I926" s="210"/>
      <c r="J926" s="205"/>
      <c r="K926" s="205"/>
      <c r="L926" s="211"/>
      <c r="M926" s="212"/>
      <c r="N926" s="213"/>
      <c r="O926" s="213"/>
      <c r="P926" s="213"/>
      <c r="Q926" s="213"/>
      <c r="R926" s="213"/>
      <c r="S926" s="213"/>
      <c r="T926" s="214"/>
      <c r="AT926" s="215" t="s">
        <v>189</v>
      </c>
      <c r="AU926" s="215" t="s">
        <v>81</v>
      </c>
      <c r="AV926" s="11" t="s">
        <v>81</v>
      </c>
      <c r="AW926" s="11" t="s">
        <v>36</v>
      </c>
      <c r="AX926" s="11" t="s">
        <v>72</v>
      </c>
      <c r="AY926" s="215" t="s">
        <v>180</v>
      </c>
    </row>
    <row r="927" spans="2:51" s="11" customFormat="1" ht="13.5">
      <c r="B927" s="204"/>
      <c r="C927" s="205"/>
      <c r="D927" s="206" t="s">
        <v>189</v>
      </c>
      <c r="E927" s="207" t="s">
        <v>23</v>
      </c>
      <c r="F927" s="208" t="s">
        <v>900</v>
      </c>
      <c r="G927" s="205"/>
      <c r="H927" s="209">
        <v>12.8</v>
      </c>
      <c r="I927" s="210"/>
      <c r="J927" s="205"/>
      <c r="K927" s="205"/>
      <c r="L927" s="211"/>
      <c r="M927" s="212"/>
      <c r="N927" s="213"/>
      <c r="O927" s="213"/>
      <c r="P927" s="213"/>
      <c r="Q927" s="213"/>
      <c r="R927" s="213"/>
      <c r="S927" s="213"/>
      <c r="T927" s="214"/>
      <c r="AT927" s="215" t="s">
        <v>189</v>
      </c>
      <c r="AU927" s="215" t="s">
        <v>81</v>
      </c>
      <c r="AV927" s="11" t="s">
        <v>81</v>
      </c>
      <c r="AW927" s="11" t="s">
        <v>36</v>
      </c>
      <c r="AX927" s="11" t="s">
        <v>72</v>
      </c>
      <c r="AY927" s="215" t="s">
        <v>180</v>
      </c>
    </row>
    <row r="928" spans="2:51" s="14" customFormat="1" ht="13.5">
      <c r="B928" s="237"/>
      <c r="C928" s="238"/>
      <c r="D928" s="206" t="s">
        <v>189</v>
      </c>
      <c r="E928" s="239" t="s">
        <v>23</v>
      </c>
      <c r="F928" s="240" t="s">
        <v>492</v>
      </c>
      <c r="G928" s="238"/>
      <c r="H928" s="241">
        <v>150.2</v>
      </c>
      <c r="I928" s="242"/>
      <c r="J928" s="238"/>
      <c r="K928" s="238"/>
      <c r="L928" s="243"/>
      <c r="M928" s="244"/>
      <c r="N928" s="245"/>
      <c r="O928" s="245"/>
      <c r="P928" s="245"/>
      <c r="Q928" s="245"/>
      <c r="R928" s="245"/>
      <c r="S928" s="245"/>
      <c r="T928" s="246"/>
      <c r="AT928" s="247" t="s">
        <v>189</v>
      </c>
      <c r="AU928" s="247" t="s">
        <v>81</v>
      </c>
      <c r="AV928" s="14" t="s">
        <v>195</v>
      </c>
      <c r="AW928" s="14" t="s">
        <v>36</v>
      </c>
      <c r="AX928" s="14" t="s">
        <v>72</v>
      </c>
      <c r="AY928" s="247" t="s">
        <v>180</v>
      </c>
    </row>
    <row r="929" spans="2:51" s="12" customFormat="1" ht="13.5">
      <c r="B929" s="216"/>
      <c r="C929" s="217"/>
      <c r="D929" s="206" t="s">
        <v>189</v>
      </c>
      <c r="E929" s="218" t="s">
        <v>23</v>
      </c>
      <c r="F929" s="219" t="s">
        <v>199</v>
      </c>
      <c r="G929" s="217"/>
      <c r="H929" s="220">
        <v>272.072</v>
      </c>
      <c r="I929" s="221"/>
      <c r="J929" s="217"/>
      <c r="K929" s="217"/>
      <c r="L929" s="222"/>
      <c r="M929" s="223"/>
      <c r="N929" s="224"/>
      <c r="O929" s="224"/>
      <c r="P929" s="224"/>
      <c r="Q929" s="224"/>
      <c r="R929" s="224"/>
      <c r="S929" s="224"/>
      <c r="T929" s="225"/>
      <c r="AT929" s="226" t="s">
        <v>189</v>
      </c>
      <c r="AU929" s="226" t="s">
        <v>81</v>
      </c>
      <c r="AV929" s="12" t="s">
        <v>187</v>
      </c>
      <c r="AW929" s="12" t="s">
        <v>36</v>
      </c>
      <c r="AX929" s="12" t="s">
        <v>79</v>
      </c>
      <c r="AY929" s="226" t="s">
        <v>180</v>
      </c>
    </row>
    <row r="930" spans="2:65" s="1" customFormat="1" ht="16.5" customHeight="1">
      <c r="B930" s="41"/>
      <c r="C930" s="192" t="s">
        <v>1653</v>
      </c>
      <c r="D930" s="192" t="s">
        <v>182</v>
      </c>
      <c r="E930" s="193" t="s">
        <v>1654</v>
      </c>
      <c r="F930" s="194" t="s">
        <v>1655</v>
      </c>
      <c r="G930" s="195" t="s">
        <v>185</v>
      </c>
      <c r="H930" s="196">
        <v>272.072</v>
      </c>
      <c r="I930" s="197"/>
      <c r="J930" s="198">
        <f>ROUND(I930*H930,2)</f>
        <v>0</v>
      </c>
      <c r="K930" s="194" t="s">
        <v>186</v>
      </c>
      <c r="L930" s="61"/>
      <c r="M930" s="199" t="s">
        <v>23</v>
      </c>
      <c r="N930" s="200" t="s">
        <v>43</v>
      </c>
      <c r="O930" s="42"/>
      <c r="P930" s="201">
        <f>O930*H930</f>
        <v>0</v>
      </c>
      <c r="Q930" s="201">
        <v>0.0003</v>
      </c>
      <c r="R930" s="201">
        <f>Q930*H930</f>
        <v>0.08162159999999999</v>
      </c>
      <c r="S930" s="201">
        <v>0</v>
      </c>
      <c r="T930" s="202">
        <f>S930*H930</f>
        <v>0</v>
      </c>
      <c r="AR930" s="24" t="s">
        <v>262</v>
      </c>
      <c r="AT930" s="24" t="s">
        <v>182</v>
      </c>
      <c r="AU930" s="24" t="s">
        <v>81</v>
      </c>
      <c r="AY930" s="24" t="s">
        <v>180</v>
      </c>
      <c r="BE930" s="203">
        <f>IF(N930="základní",J930,0)</f>
        <v>0</v>
      </c>
      <c r="BF930" s="203">
        <f>IF(N930="snížená",J930,0)</f>
        <v>0</v>
      </c>
      <c r="BG930" s="203">
        <f>IF(N930="zákl. přenesená",J930,0)</f>
        <v>0</v>
      </c>
      <c r="BH930" s="203">
        <f>IF(N930="sníž. přenesená",J930,0)</f>
        <v>0</v>
      </c>
      <c r="BI930" s="203">
        <f>IF(N930="nulová",J930,0)</f>
        <v>0</v>
      </c>
      <c r="BJ930" s="24" t="s">
        <v>79</v>
      </c>
      <c r="BK930" s="203">
        <f>ROUND(I930*H930,2)</f>
        <v>0</v>
      </c>
      <c r="BL930" s="24" t="s">
        <v>262</v>
      </c>
      <c r="BM930" s="24" t="s">
        <v>1656</v>
      </c>
    </row>
    <row r="931" spans="2:51" s="11" customFormat="1" ht="13.5">
      <c r="B931" s="204"/>
      <c r="C931" s="205"/>
      <c r="D931" s="206" t="s">
        <v>189</v>
      </c>
      <c r="E931" s="207" t="s">
        <v>23</v>
      </c>
      <c r="F931" s="208" t="s">
        <v>1635</v>
      </c>
      <c r="G931" s="205"/>
      <c r="H931" s="209">
        <v>28.73</v>
      </c>
      <c r="I931" s="210"/>
      <c r="J931" s="205"/>
      <c r="K931" s="205"/>
      <c r="L931" s="211"/>
      <c r="M931" s="212"/>
      <c r="N931" s="213"/>
      <c r="O931" s="213"/>
      <c r="P931" s="213"/>
      <c r="Q931" s="213"/>
      <c r="R931" s="213"/>
      <c r="S931" s="213"/>
      <c r="T931" s="214"/>
      <c r="AT931" s="215" t="s">
        <v>189</v>
      </c>
      <c r="AU931" s="215" t="s">
        <v>81</v>
      </c>
      <c r="AV931" s="11" t="s">
        <v>81</v>
      </c>
      <c r="AW931" s="11" t="s">
        <v>36</v>
      </c>
      <c r="AX931" s="11" t="s">
        <v>72</v>
      </c>
      <c r="AY931" s="215" t="s">
        <v>180</v>
      </c>
    </row>
    <row r="932" spans="2:51" s="14" customFormat="1" ht="13.5">
      <c r="B932" s="237"/>
      <c r="C932" s="238"/>
      <c r="D932" s="206" t="s">
        <v>189</v>
      </c>
      <c r="E932" s="239" t="s">
        <v>23</v>
      </c>
      <c r="F932" s="240" t="s">
        <v>492</v>
      </c>
      <c r="G932" s="238"/>
      <c r="H932" s="241">
        <v>28.73</v>
      </c>
      <c r="I932" s="242"/>
      <c r="J932" s="238"/>
      <c r="K932" s="238"/>
      <c r="L932" s="243"/>
      <c r="M932" s="244"/>
      <c r="N932" s="245"/>
      <c r="O932" s="245"/>
      <c r="P932" s="245"/>
      <c r="Q932" s="245"/>
      <c r="R932" s="245"/>
      <c r="S932" s="245"/>
      <c r="T932" s="246"/>
      <c r="AT932" s="247" t="s">
        <v>189</v>
      </c>
      <c r="AU932" s="247" t="s">
        <v>81</v>
      </c>
      <c r="AV932" s="14" t="s">
        <v>195</v>
      </c>
      <c r="AW932" s="14" t="s">
        <v>36</v>
      </c>
      <c r="AX932" s="14" t="s">
        <v>72</v>
      </c>
      <c r="AY932" s="247" t="s">
        <v>180</v>
      </c>
    </row>
    <row r="933" spans="2:51" s="11" customFormat="1" ht="13.5">
      <c r="B933" s="204"/>
      <c r="C933" s="205"/>
      <c r="D933" s="206" t="s">
        <v>189</v>
      </c>
      <c r="E933" s="207" t="s">
        <v>23</v>
      </c>
      <c r="F933" s="208" t="s">
        <v>493</v>
      </c>
      <c r="G933" s="205"/>
      <c r="H933" s="209">
        <v>21.525</v>
      </c>
      <c r="I933" s="210"/>
      <c r="J933" s="205"/>
      <c r="K933" s="205"/>
      <c r="L933" s="211"/>
      <c r="M933" s="212"/>
      <c r="N933" s="213"/>
      <c r="O933" s="213"/>
      <c r="P933" s="213"/>
      <c r="Q933" s="213"/>
      <c r="R933" s="213"/>
      <c r="S933" s="213"/>
      <c r="T933" s="214"/>
      <c r="AT933" s="215" t="s">
        <v>189</v>
      </c>
      <c r="AU933" s="215" t="s">
        <v>81</v>
      </c>
      <c r="AV933" s="11" t="s">
        <v>81</v>
      </c>
      <c r="AW933" s="11" t="s">
        <v>36</v>
      </c>
      <c r="AX933" s="11" t="s">
        <v>72</v>
      </c>
      <c r="AY933" s="215" t="s">
        <v>180</v>
      </c>
    </row>
    <row r="934" spans="2:51" s="11" customFormat="1" ht="13.5">
      <c r="B934" s="204"/>
      <c r="C934" s="205"/>
      <c r="D934" s="206" t="s">
        <v>189</v>
      </c>
      <c r="E934" s="207" t="s">
        <v>23</v>
      </c>
      <c r="F934" s="208" t="s">
        <v>494</v>
      </c>
      <c r="G934" s="205"/>
      <c r="H934" s="209">
        <v>16.562</v>
      </c>
      <c r="I934" s="210"/>
      <c r="J934" s="205"/>
      <c r="K934" s="205"/>
      <c r="L934" s="211"/>
      <c r="M934" s="212"/>
      <c r="N934" s="213"/>
      <c r="O934" s="213"/>
      <c r="P934" s="213"/>
      <c r="Q934" s="213"/>
      <c r="R934" s="213"/>
      <c r="S934" s="213"/>
      <c r="T934" s="214"/>
      <c r="AT934" s="215" t="s">
        <v>189</v>
      </c>
      <c r="AU934" s="215" t="s">
        <v>81</v>
      </c>
      <c r="AV934" s="11" t="s">
        <v>81</v>
      </c>
      <c r="AW934" s="11" t="s">
        <v>36</v>
      </c>
      <c r="AX934" s="11" t="s">
        <v>72</v>
      </c>
      <c r="AY934" s="215" t="s">
        <v>180</v>
      </c>
    </row>
    <row r="935" spans="2:51" s="11" customFormat="1" ht="13.5">
      <c r="B935" s="204"/>
      <c r="C935" s="205"/>
      <c r="D935" s="206" t="s">
        <v>189</v>
      </c>
      <c r="E935" s="207" t="s">
        <v>23</v>
      </c>
      <c r="F935" s="208" t="s">
        <v>495</v>
      </c>
      <c r="G935" s="205"/>
      <c r="H935" s="209">
        <v>29.995</v>
      </c>
      <c r="I935" s="210"/>
      <c r="J935" s="205"/>
      <c r="K935" s="205"/>
      <c r="L935" s="211"/>
      <c r="M935" s="212"/>
      <c r="N935" s="213"/>
      <c r="O935" s="213"/>
      <c r="P935" s="213"/>
      <c r="Q935" s="213"/>
      <c r="R935" s="213"/>
      <c r="S935" s="213"/>
      <c r="T935" s="214"/>
      <c r="AT935" s="215" t="s">
        <v>189</v>
      </c>
      <c r="AU935" s="215" t="s">
        <v>81</v>
      </c>
      <c r="AV935" s="11" t="s">
        <v>81</v>
      </c>
      <c r="AW935" s="11" t="s">
        <v>36</v>
      </c>
      <c r="AX935" s="11" t="s">
        <v>72</v>
      </c>
      <c r="AY935" s="215" t="s">
        <v>180</v>
      </c>
    </row>
    <row r="936" spans="2:51" s="11" customFormat="1" ht="13.5">
      <c r="B936" s="204"/>
      <c r="C936" s="205"/>
      <c r="D936" s="206" t="s">
        <v>189</v>
      </c>
      <c r="E936" s="207" t="s">
        <v>23</v>
      </c>
      <c r="F936" s="208" t="s">
        <v>496</v>
      </c>
      <c r="G936" s="205"/>
      <c r="H936" s="209">
        <v>8.05</v>
      </c>
      <c r="I936" s="210"/>
      <c r="J936" s="205"/>
      <c r="K936" s="205"/>
      <c r="L936" s="211"/>
      <c r="M936" s="212"/>
      <c r="N936" s="213"/>
      <c r="O936" s="213"/>
      <c r="P936" s="213"/>
      <c r="Q936" s="213"/>
      <c r="R936" s="213"/>
      <c r="S936" s="213"/>
      <c r="T936" s="214"/>
      <c r="AT936" s="215" t="s">
        <v>189</v>
      </c>
      <c r="AU936" s="215" t="s">
        <v>81</v>
      </c>
      <c r="AV936" s="11" t="s">
        <v>81</v>
      </c>
      <c r="AW936" s="11" t="s">
        <v>36</v>
      </c>
      <c r="AX936" s="11" t="s">
        <v>72</v>
      </c>
      <c r="AY936" s="215" t="s">
        <v>180</v>
      </c>
    </row>
    <row r="937" spans="2:51" s="11" customFormat="1" ht="13.5">
      <c r="B937" s="204"/>
      <c r="C937" s="205"/>
      <c r="D937" s="206" t="s">
        <v>189</v>
      </c>
      <c r="E937" s="207" t="s">
        <v>23</v>
      </c>
      <c r="F937" s="208" t="s">
        <v>497</v>
      </c>
      <c r="G937" s="205"/>
      <c r="H937" s="209">
        <v>10.948</v>
      </c>
      <c r="I937" s="210"/>
      <c r="J937" s="205"/>
      <c r="K937" s="205"/>
      <c r="L937" s="211"/>
      <c r="M937" s="212"/>
      <c r="N937" s="213"/>
      <c r="O937" s="213"/>
      <c r="P937" s="213"/>
      <c r="Q937" s="213"/>
      <c r="R937" s="213"/>
      <c r="S937" s="213"/>
      <c r="T937" s="214"/>
      <c r="AT937" s="215" t="s">
        <v>189</v>
      </c>
      <c r="AU937" s="215" t="s">
        <v>81</v>
      </c>
      <c r="AV937" s="11" t="s">
        <v>81</v>
      </c>
      <c r="AW937" s="11" t="s">
        <v>36</v>
      </c>
      <c r="AX937" s="11" t="s">
        <v>72</v>
      </c>
      <c r="AY937" s="215" t="s">
        <v>180</v>
      </c>
    </row>
    <row r="938" spans="2:51" s="11" customFormat="1" ht="13.5">
      <c r="B938" s="204"/>
      <c r="C938" s="205"/>
      <c r="D938" s="206" t="s">
        <v>189</v>
      </c>
      <c r="E938" s="207" t="s">
        <v>23</v>
      </c>
      <c r="F938" s="208" t="s">
        <v>498</v>
      </c>
      <c r="G938" s="205"/>
      <c r="H938" s="209">
        <v>6.062</v>
      </c>
      <c r="I938" s="210"/>
      <c r="J938" s="205"/>
      <c r="K938" s="205"/>
      <c r="L938" s="211"/>
      <c r="M938" s="212"/>
      <c r="N938" s="213"/>
      <c r="O938" s="213"/>
      <c r="P938" s="213"/>
      <c r="Q938" s="213"/>
      <c r="R938" s="213"/>
      <c r="S938" s="213"/>
      <c r="T938" s="214"/>
      <c r="AT938" s="215" t="s">
        <v>189</v>
      </c>
      <c r="AU938" s="215" t="s">
        <v>81</v>
      </c>
      <c r="AV938" s="11" t="s">
        <v>81</v>
      </c>
      <c r="AW938" s="11" t="s">
        <v>36</v>
      </c>
      <c r="AX938" s="11" t="s">
        <v>72</v>
      </c>
      <c r="AY938" s="215" t="s">
        <v>180</v>
      </c>
    </row>
    <row r="939" spans="2:51" s="14" customFormat="1" ht="13.5">
      <c r="B939" s="237"/>
      <c r="C939" s="238"/>
      <c r="D939" s="206" t="s">
        <v>189</v>
      </c>
      <c r="E939" s="239" t="s">
        <v>23</v>
      </c>
      <c r="F939" s="240" t="s">
        <v>492</v>
      </c>
      <c r="G939" s="238"/>
      <c r="H939" s="241">
        <v>93.142</v>
      </c>
      <c r="I939" s="242"/>
      <c r="J939" s="238"/>
      <c r="K939" s="238"/>
      <c r="L939" s="243"/>
      <c r="M939" s="244"/>
      <c r="N939" s="245"/>
      <c r="O939" s="245"/>
      <c r="P939" s="245"/>
      <c r="Q939" s="245"/>
      <c r="R939" s="245"/>
      <c r="S939" s="245"/>
      <c r="T939" s="246"/>
      <c r="AT939" s="247" t="s">
        <v>189</v>
      </c>
      <c r="AU939" s="247" t="s">
        <v>81</v>
      </c>
      <c r="AV939" s="14" t="s">
        <v>195</v>
      </c>
      <c r="AW939" s="14" t="s">
        <v>36</v>
      </c>
      <c r="AX939" s="14" t="s">
        <v>72</v>
      </c>
      <c r="AY939" s="247" t="s">
        <v>180</v>
      </c>
    </row>
    <row r="940" spans="2:51" s="11" customFormat="1" ht="13.5">
      <c r="B940" s="204"/>
      <c r="C940" s="205"/>
      <c r="D940" s="206" t="s">
        <v>189</v>
      </c>
      <c r="E940" s="207" t="s">
        <v>23</v>
      </c>
      <c r="F940" s="208" t="s">
        <v>1636</v>
      </c>
      <c r="G940" s="205"/>
      <c r="H940" s="209">
        <v>11.34</v>
      </c>
      <c r="I940" s="210"/>
      <c r="J940" s="205"/>
      <c r="K940" s="205"/>
      <c r="L940" s="211"/>
      <c r="M940" s="212"/>
      <c r="N940" s="213"/>
      <c r="O940" s="213"/>
      <c r="P940" s="213"/>
      <c r="Q940" s="213"/>
      <c r="R940" s="213"/>
      <c r="S940" s="213"/>
      <c r="T940" s="214"/>
      <c r="AT940" s="215" t="s">
        <v>189</v>
      </c>
      <c r="AU940" s="215" t="s">
        <v>81</v>
      </c>
      <c r="AV940" s="11" t="s">
        <v>81</v>
      </c>
      <c r="AW940" s="11" t="s">
        <v>36</v>
      </c>
      <c r="AX940" s="11" t="s">
        <v>72</v>
      </c>
      <c r="AY940" s="215" t="s">
        <v>180</v>
      </c>
    </row>
    <row r="941" spans="2:51" s="11" customFormat="1" ht="13.5">
      <c r="B941" s="204"/>
      <c r="C941" s="205"/>
      <c r="D941" s="206" t="s">
        <v>189</v>
      </c>
      <c r="E941" s="207" t="s">
        <v>23</v>
      </c>
      <c r="F941" s="208" t="s">
        <v>1637</v>
      </c>
      <c r="G941" s="205"/>
      <c r="H941" s="209">
        <v>9.81</v>
      </c>
      <c r="I941" s="210"/>
      <c r="J941" s="205"/>
      <c r="K941" s="205"/>
      <c r="L941" s="211"/>
      <c r="M941" s="212"/>
      <c r="N941" s="213"/>
      <c r="O941" s="213"/>
      <c r="P941" s="213"/>
      <c r="Q941" s="213"/>
      <c r="R941" s="213"/>
      <c r="S941" s="213"/>
      <c r="T941" s="214"/>
      <c r="AT941" s="215" t="s">
        <v>189</v>
      </c>
      <c r="AU941" s="215" t="s">
        <v>81</v>
      </c>
      <c r="AV941" s="11" t="s">
        <v>81</v>
      </c>
      <c r="AW941" s="11" t="s">
        <v>36</v>
      </c>
      <c r="AX941" s="11" t="s">
        <v>72</v>
      </c>
      <c r="AY941" s="215" t="s">
        <v>180</v>
      </c>
    </row>
    <row r="942" spans="2:51" s="11" customFormat="1" ht="13.5">
      <c r="B942" s="204"/>
      <c r="C942" s="205"/>
      <c r="D942" s="206" t="s">
        <v>189</v>
      </c>
      <c r="E942" s="207" t="s">
        <v>23</v>
      </c>
      <c r="F942" s="208" t="s">
        <v>1638</v>
      </c>
      <c r="G942" s="205"/>
      <c r="H942" s="209">
        <v>16.95</v>
      </c>
      <c r="I942" s="210"/>
      <c r="J942" s="205"/>
      <c r="K942" s="205"/>
      <c r="L942" s="211"/>
      <c r="M942" s="212"/>
      <c r="N942" s="213"/>
      <c r="O942" s="213"/>
      <c r="P942" s="213"/>
      <c r="Q942" s="213"/>
      <c r="R942" s="213"/>
      <c r="S942" s="213"/>
      <c r="T942" s="214"/>
      <c r="AT942" s="215" t="s">
        <v>189</v>
      </c>
      <c r="AU942" s="215" t="s">
        <v>81</v>
      </c>
      <c r="AV942" s="11" t="s">
        <v>81</v>
      </c>
      <c r="AW942" s="11" t="s">
        <v>36</v>
      </c>
      <c r="AX942" s="11" t="s">
        <v>72</v>
      </c>
      <c r="AY942" s="215" t="s">
        <v>180</v>
      </c>
    </row>
    <row r="943" spans="2:51" s="11" customFormat="1" ht="13.5">
      <c r="B943" s="204"/>
      <c r="C943" s="205"/>
      <c r="D943" s="206" t="s">
        <v>189</v>
      </c>
      <c r="E943" s="207" t="s">
        <v>23</v>
      </c>
      <c r="F943" s="208" t="s">
        <v>1639</v>
      </c>
      <c r="G943" s="205"/>
      <c r="H943" s="209">
        <v>26.11</v>
      </c>
      <c r="I943" s="210"/>
      <c r="J943" s="205"/>
      <c r="K943" s="205"/>
      <c r="L943" s="211"/>
      <c r="M943" s="212"/>
      <c r="N943" s="213"/>
      <c r="O943" s="213"/>
      <c r="P943" s="213"/>
      <c r="Q943" s="213"/>
      <c r="R943" s="213"/>
      <c r="S943" s="213"/>
      <c r="T943" s="214"/>
      <c r="AT943" s="215" t="s">
        <v>189</v>
      </c>
      <c r="AU943" s="215" t="s">
        <v>81</v>
      </c>
      <c r="AV943" s="11" t="s">
        <v>81</v>
      </c>
      <c r="AW943" s="11" t="s">
        <v>36</v>
      </c>
      <c r="AX943" s="11" t="s">
        <v>72</v>
      </c>
      <c r="AY943" s="215" t="s">
        <v>180</v>
      </c>
    </row>
    <row r="944" spans="2:51" s="11" customFormat="1" ht="13.5">
      <c r="B944" s="204"/>
      <c r="C944" s="205"/>
      <c r="D944" s="206" t="s">
        <v>189</v>
      </c>
      <c r="E944" s="207" t="s">
        <v>23</v>
      </c>
      <c r="F944" s="208" t="s">
        <v>1640</v>
      </c>
      <c r="G944" s="205"/>
      <c r="H944" s="209">
        <v>22.96</v>
      </c>
      <c r="I944" s="210"/>
      <c r="J944" s="205"/>
      <c r="K944" s="205"/>
      <c r="L944" s="211"/>
      <c r="M944" s="212"/>
      <c r="N944" s="213"/>
      <c r="O944" s="213"/>
      <c r="P944" s="213"/>
      <c r="Q944" s="213"/>
      <c r="R944" s="213"/>
      <c r="S944" s="213"/>
      <c r="T944" s="214"/>
      <c r="AT944" s="215" t="s">
        <v>189</v>
      </c>
      <c r="AU944" s="215" t="s">
        <v>81</v>
      </c>
      <c r="AV944" s="11" t="s">
        <v>81</v>
      </c>
      <c r="AW944" s="11" t="s">
        <v>36</v>
      </c>
      <c r="AX944" s="11" t="s">
        <v>72</v>
      </c>
      <c r="AY944" s="215" t="s">
        <v>180</v>
      </c>
    </row>
    <row r="945" spans="2:51" s="11" customFormat="1" ht="13.5">
      <c r="B945" s="204"/>
      <c r="C945" s="205"/>
      <c r="D945" s="206" t="s">
        <v>189</v>
      </c>
      <c r="E945" s="207" t="s">
        <v>23</v>
      </c>
      <c r="F945" s="208" t="s">
        <v>1641</v>
      </c>
      <c r="G945" s="205"/>
      <c r="H945" s="209">
        <v>17.51</v>
      </c>
      <c r="I945" s="210"/>
      <c r="J945" s="205"/>
      <c r="K945" s="205"/>
      <c r="L945" s="211"/>
      <c r="M945" s="212"/>
      <c r="N945" s="213"/>
      <c r="O945" s="213"/>
      <c r="P945" s="213"/>
      <c r="Q945" s="213"/>
      <c r="R945" s="213"/>
      <c r="S945" s="213"/>
      <c r="T945" s="214"/>
      <c r="AT945" s="215" t="s">
        <v>189</v>
      </c>
      <c r="AU945" s="215" t="s">
        <v>81</v>
      </c>
      <c r="AV945" s="11" t="s">
        <v>81</v>
      </c>
      <c r="AW945" s="11" t="s">
        <v>36</v>
      </c>
      <c r="AX945" s="11" t="s">
        <v>72</v>
      </c>
      <c r="AY945" s="215" t="s">
        <v>180</v>
      </c>
    </row>
    <row r="946" spans="2:51" s="11" customFormat="1" ht="13.5">
      <c r="B946" s="204"/>
      <c r="C946" s="205"/>
      <c r="D946" s="206" t="s">
        <v>189</v>
      </c>
      <c r="E946" s="207" t="s">
        <v>23</v>
      </c>
      <c r="F946" s="208" t="s">
        <v>1642</v>
      </c>
      <c r="G946" s="205"/>
      <c r="H946" s="209">
        <v>17.1</v>
      </c>
      <c r="I946" s="210"/>
      <c r="J946" s="205"/>
      <c r="K946" s="205"/>
      <c r="L946" s="211"/>
      <c r="M946" s="212"/>
      <c r="N946" s="213"/>
      <c r="O946" s="213"/>
      <c r="P946" s="213"/>
      <c r="Q946" s="213"/>
      <c r="R946" s="213"/>
      <c r="S946" s="213"/>
      <c r="T946" s="214"/>
      <c r="AT946" s="215" t="s">
        <v>189</v>
      </c>
      <c r="AU946" s="215" t="s">
        <v>81</v>
      </c>
      <c r="AV946" s="11" t="s">
        <v>81</v>
      </c>
      <c r="AW946" s="11" t="s">
        <v>36</v>
      </c>
      <c r="AX946" s="11" t="s">
        <v>72</v>
      </c>
      <c r="AY946" s="215" t="s">
        <v>180</v>
      </c>
    </row>
    <row r="947" spans="2:51" s="11" customFormat="1" ht="13.5">
      <c r="B947" s="204"/>
      <c r="C947" s="205"/>
      <c r="D947" s="206" t="s">
        <v>189</v>
      </c>
      <c r="E947" s="207" t="s">
        <v>23</v>
      </c>
      <c r="F947" s="208" t="s">
        <v>1643</v>
      </c>
      <c r="G947" s="205"/>
      <c r="H947" s="209">
        <v>15.62</v>
      </c>
      <c r="I947" s="210"/>
      <c r="J947" s="205"/>
      <c r="K947" s="205"/>
      <c r="L947" s="211"/>
      <c r="M947" s="212"/>
      <c r="N947" s="213"/>
      <c r="O947" s="213"/>
      <c r="P947" s="213"/>
      <c r="Q947" s="213"/>
      <c r="R947" s="213"/>
      <c r="S947" s="213"/>
      <c r="T947" s="214"/>
      <c r="AT947" s="215" t="s">
        <v>189</v>
      </c>
      <c r="AU947" s="215" t="s">
        <v>81</v>
      </c>
      <c r="AV947" s="11" t="s">
        <v>81</v>
      </c>
      <c r="AW947" s="11" t="s">
        <v>36</v>
      </c>
      <c r="AX947" s="11" t="s">
        <v>72</v>
      </c>
      <c r="AY947" s="215" t="s">
        <v>180</v>
      </c>
    </row>
    <row r="948" spans="2:51" s="11" customFormat="1" ht="13.5">
      <c r="B948" s="204"/>
      <c r="C948" s="205"/>
      <c r="D948" s="206" t="s">
        <v>189</v>
      </c>
      <c r="E948" s="207" t="s">
        <v>23</v>
      </c>
      <c r="F948" s="208" t="s">
        <v>900</v>
      </c>
      <c r="G948" s="205"/>
      <c r="H948" s="209">
        <v>12.8</v>
      </c>
      <c r="I948" s="210"/>
      <c r="J948" s="205"/>
      <c r="K948" s="205"/>
      <c r="L948" s="211"/>
      <c r="M948" s="212"/>
      <c r="N948" s="213"/>
      <c r="O948" s="213"/>
      <c r="P948" s="213"/>
      <c r="Q948" s="213"/>
      <c r="R948" s="213"/>
      <c r="S948" s="213"/>
      <c r="T948" s="214"/>
      <c r="AT948" s="215" t="s">
        <v>189</v>
      </c>
      <c r="AU948" s="215" t="s">
        <v>81</v>
      </c>
      <c r="AV948" s="11" t="s">
        <v>81</v>
      </c>
      <c r="AW948" s="11" t="s">
        <v>36</v>
      </c>
      <c r="AX948" s="11" t="s">
        <v>72</v>
      </c>
      <c r="AY948" s="215" t="s">
        <v>180</v>
      </c>
    </row>
    <row r="949" spans="2:51" s="14" customFormat="1" ht="13.5">
      <c r="B949" s="237"/>
      <c r="C949" s="238"/>
      <c r="D949" s="206" t="s">
        <v>189</v>
      </c>
      <c r="E949" s="239" t="s">
        <v>23</v>
      </c>
      <c r="F949" s="240" t="s">
        <v>492</v>
      </c>
      <c r="G949" s="238"/>
      <c r="H949" s="241">
        <v>150.2</v>
      </c>
      <c r="I949" s="242"/>
      <c r="J949" s="238"/>
      <c r="K949" s="238"/>
      <c r="L949" s="243"/>
      <c r="M949" s="244"/>
      <c r="N949" s="245"/>
      <c r="O949" s="245"/>
      <c r="P949" s="245"/>
      <c r="Q949" s="245"/>
      <c r="R949" s="245"/>
      <c r="S949" s="245"/>
      <c r="T949" s="246"/>
      <c r="AT949" s="247" t="s">
        <v>189</v>
      </c>
      <c r="AU949" s="247" t="s">
        <v>81</v>
      </c>
      <c r="AV949" s="14" t="s">
        <v>195</v>
      </c>
      <c r="AW949" s="14" t="s">
        <v>36</v>
      </c>
      <c r="AX949" s="14" t="s">
        <v>72</v>
      </c>
      <c r="AY949" s="247" t="s">
        <v>180</v>
      </c>
    </row>
    <row r="950" spans="2:51" s="12" customFormat="1" ht="13.5">
      <c r="B950" s="216"/>
      <c r="C950" s="217"/>
      <c r="D950" s="206" t="s">
        <v>189</v>
      </c>
      <c r="E950" s="218" t="s">
        <v>23</v>
      </c>
      <c r="F950" s="219" t="s">
        <v>199</v>
      </c>
      <c r="G950" s="217"/>
      <c r="H950" s="220">
        <v>272.072</v>
      </c>
      <c r="I950" s="221"/>
      <c r="J950" s="217"/>
      <c r="K950" s="217"/>
      <c r="L950" s="222"/>
      <c r="M950" s="223"/>
      <c r="N950" s="224"/>
      <c r="O950" s="224"/>
      <c r="P950" s="224"/>
      <c r="Q950" s="224"/>
      <c r="R950" s="224"/>
      <c r="S950" s="224"/>
      <c r="T950" s="225"/>
      <c r="AT950" s="226" t="s">
        <v>189</v>
      </c>
      <c r="AU950" s="226" t="s">
        <v>81</v>
      </c>
      <c r="AV950" s="12" t="s">
        <v>187</v>
      </c>
      <c r="AW950" s="12" t="s">
        <v>36</v>
      </c>
      <c r="AX950" s="12" t="s">
        <v>79</v>
      </c>
      <c r="AY950" s="226" t="s">
        <v>180</v>
      </c>
    </row>
    <row r="951" spans="2:65" s="1" customFormat="1" ht="25.5" customHeight="1">
      <c r="B951" s="41"/>
      <c r="C951" s="192" t="s">
        <v>1657</v>
      </c>
      <c r="D951" s="192" t="s">
        <v>182</v>
      </c>
      <c r="E951" s="193" t="s">
        <v>1658</v>
      </c>
      <c r="F951" s="194" t="s">
        <v>1659</v>
      </c>
      <c r="G951" s="195" t="s">
        <v>185</v>
      </c>
      <c r="H951" s="196">
        <v>272.072</v>
      </c>
      <c r="I951" s="197"/>
      <c r="J951" s="198">
        <f>ROUND(I951*H951,2)</f>
        <v>0</v>
      </c>
      <c r="K951" s="194" t="s">
        <v>23</v>
      </c>
      <c r="L951" s="61"/>
      <c r="M951" s="199" t="s">
        <v>23</v>
      </c>
      <c r="N951" s="200" t="s">
        <v>43</v>
      </c>
      <c r="O951" s="42"/>
      <c r="P951" s="201">
        <f>O951*H951</f>
        <v>0</v>
      </c>
      <c r="Q951" s="201">
        <v>0.00027</v>
      </c>
      <c r="R951" s="201">
        <f>Q951*H951</f>
        <v>0.07345944</v>
      </c>
      <c r="S951" s="201">
        <v>0</v>
      </c>
      <c r="T951" s="202">
        <f>S951*H951</f>
        <v>0</v>
      </c>
      <c r="AR951" s="24" t="s">
        <v>262</v>
      </c>
      <c r="AT951" s="24" t="s">
        <v>182</v>
      </c>
      <c r="AU951" s="24" t="s">
        <v>81</v>
      </c>
      <c r="AY951" s="24" t="s">
        <v>180</v>
      </c>
      <c r="BE951" s="203">
        <f>IF(N951="základní",J951,0)</f>
        <v>0</v>
      </c>
      <c r="BF951" s="203">
        <f>IF(N951="snížená",J951,0)</f>
        <v>0</v>
      </c>
      <c r="BG951" s="203">
        <f>IF(N951="zákl. přenesená",J951,0)</f>
        <v>0</v>
      </c>
      <c r="BH951" s="203">
        <f>IF(N951="sníž. přenesená",J951,0)</f>
        <v>0</v>
      </c>
      <c r="BI951" s="203">
        <f>IF(N951="nulová",J951,0)</f>
        <v>0</v>
      </c>
      <c r="BJ951" s="24" t="s">
        <v>79</v>
      </c>
      <c r="BK951" s="203">
        <f>ROUND(I951*H951,2)</f>
        <v>0</v>
      </c>
      <c r="BL951" s="24" t="s">
        <v>262</v>
      </c>
      <c r="BM951" s="24" t="s">
        <v>1660</v>
      </c>
    </row>
    <row r="952" spans="2:51" s="11" customFormat="1" ht="13.5">
      <c r="B952" s="204"/>
      <c r="C952" s="205"/>
      <c r="D952" s="206" t="s">
        <v>189</v>
      </c>
      <c r="E952" s="207" t="s">
        <v>23</v>
      </c>
      <c r="F952" s="208" t="s">
        <v>1635</v>
      </c>
      <c r="G952" s="205"/>
      <c r="H952" s="209">
        <v>28.73</v>
      </c>
      <c r="I952" s="210"/>
      <c r="J952" s="205"/>
      <c r="K952" s="205"/>
      <c r="L952" s="211"/>
      <c r="M952" s="212"/>
      <c r="N952" s="213"/>
      <c r="O952" s="213"/>
      <c r="P952" s="213"/>
      <c r="Q952" s="213"/>
      <c r="R952" s="213"/>
      <c r="S952" s="213"/>
      <c r="T952" s="214"/>
      <c r="AT952" s="215" t="s">
        <v>189</v>
      </c>
      <c r="AU952" s="215" t="s">
        <v>81</v>
      </c>
      <c r="AV952" s="11" t="s">
        <v>81</v>
      </c>
      <c r="AW952" s="11" t="s">
        <v>36</v>
      </c>
      <c r="AX952" s="11" t="s">
        <v>72</v>
      </c>
      <c r="AY952" s="215" t="s">
        <v>180</v>
      </c>
    </row>
    <row r="953" spans="2:51" s="14" customFormat="1" ht="13.5">
      <c r="B953" s="237"/>
      <c r="C953" s="238"/>
      <c r="D953" s="206" t="s">
        <v>189</v>
      </c>
      <c r="E953" s="239" t="s">
        <v>23</v>
      </c>
      <c r="F953" s="240" t="s">
        <v>492</v>
      </c>
      <c r="G953" s="238"/>
      <c r="H953" s="241">
        <v>28.73</v>
      </c>
      <c r="I953" s="242"/>
      <c r="J953" s="238"/>
      <c r="K953" s="238"/>
      <c r="L953" s="243"/>
      <c r="M953" s="244"/>
      <c r="N953" s="245"/>
      <c r="O953" s="245"/>
      <c r="P953" s="245"/>
      <c r="Q953" s="245"/>
      <c r="R953" s="245"/>
      <c r="S953" s="245"/>
      <c r="T953" s="246"/>
      <c r="AT953" s="247" t="s">
        <v>189</v>
      </c>
      <c r="AU953" s="247" t="s">
        <v>81</v>
      </c>
      <c r="AV953" s="14" t="s">
        <v>195</v>
      </c>
      <c r="AW953" s="14" t="s">
        <v>36</v>
      </c>
      <c r="AX953" s="14" t="s">
        <v>72</v>
      </c>
      <c r="AY953" s="247" t="s">
        <v>180</v>
      </c>
    </row>
    <row r="954" spans="2:51" s="11" customFormat="1" ht="13.5">
      <c r="B954" s="204"/>
      <c r="C954" s="205"/>
      <c r="D954" s="206" t="s">
        <v>189</v>
      </c>
      <c r="E954" s="207" t="s">
        <v>23</v>
      </c>
      <c r="F954" s="208" t="s">
        <v>493</v>
      </c>
      <c r="G954" s="205"/>
      <c r="H954" s="209">
        <v>21.525</v>
      </c>
      <c r="I954" s="210"/>
      <c r="J954" s="205"/>
      <c r="K954" s="205"/>
      <c r="L954" s="211"/>
      <c r="M954" s="212"/>
      <c r="N954" s="213"/>
      <c r="O954" s="213"/>
      <c r="P954" s="213"/>
      <c r="Q954" s="213"/>
      <c r="R954" s="213"/>
      <c r="S954" s="213"/>
      <c r="T954" s="214"/>
      <c r="AT954" s="215" t="s">
        <v>189</v>
      </c>
      <c r="AU954" s="215" t="s">
        <v>81</v>
      </c>
      <c r="AV954" s="11" t="s">
        <v>81</v>
      </c>
      <c r="AW954" s="11" t="s">
        <v>36</v>
      </c>
      <c r="AX954" s="11" t="s">
        <v>72</v>
      </c>
      <c r="AY954" s="215" t="s">
        <v>180</v>
      </c>
    </row>
    <row r="955" spans="2:51" s="11" customFormat="1" ht="13.5">
      <c r="B955" s="204"/>
      <c r="C955" s="205"/>
      <c r="D955" s="206" t="s">
        <v>189</v>
      </c>
      <c r="E955" s="207" t="s">
        <v>23</v>
      </c>
      <c r="F955" s="208" t="s">
        <v>494</v>
      </c>
      <c r="G955" s="205"/>
      <c r="H955" s="209">
        <v>16.562</v>
      </c>
      <c r="I955" s="210"/>
      <c r="J955" s="205"/>
      <c r="K955" s="205"/>
      <c r="L955" s="211"/>
      <c r="M955" s="212"/>
      <c r="N955" s="213"/>
      <c r="O955" s="213"/>
      <c r="P955" s="213"/>
      <c r="Q955" s="213"/>
      <c r="R955" s="213"/>
      <c r="S955" s="213"/>
      <c r="T955" s="214"/>
      <c r="AT955" s="215" t="s">
        <v>189</v>
      </c>
      <c r="AU955" s="215" t="s">
        <v>81</v>
      </c>
      <c r="AV955" s="11" t="s">
        <v>81</v>
      </c>
      <c r="AW955" s="11" t="s">
        <v>36</v>
      </c>
      <c r="AX955" s="11" t="s">
        <v>72</v>
      </c>
      <c r="AY955" s="215" t="s">
        <v>180</v>
      </c>
    </row>
    <row r="956" spans="2:51" s="11" customFormat="1" ht="13.5">
      <c r="B956" s="204"/>
      <c r="C956" s="205"/>
      <c r="D956" s="206" t="s">
        <v>189</v>
      </c>
      <c r="E956" s="207" t="s">
        <v>23</v>
      </c>
      <c r="F956" s="208" t="s">
        <v>495</v>
      </c>
      <c r="G956" s="205"/>
      <c r="H956" s="209">
        <v>29.995</v>
      </c>
      <c r="I956" s="210"/>
      <c r="J956" s="205"/>
      <c r="K956" s="205"/>
      <c r="L956" s="211"/>
      <c r="M956" s="212"/>
      <c r="N956" s="213"/>
      <c r="O956" s="213"/>
      <c r="P956" s="213"/>
      <c r="Q956" s="213"/>
      <c r="R956" s="213"/>
      <c r="S956" s="213"/>
      <c r="T956" s="214"/>
      <c r="AT956" s="215" t="s">
        <v>189</v>
      </c>
      <c r="AU956" s="215" t="s">
        <v>81</v>
      </c>
      <c r="AV956" s="11" t="s">
        <v>81</v>
      </c>
      <c r="AW956" s="11" t="s">
        <v>36</v>
      </c>
      <c r="AX956" s="11" t="s">
        <v>72</v>
      </c>
      <c r="AY956" s="215" t="s">
        <v>180</v>
      </c>
    </row>
    <row r="957" spans="2:51" s="11" customFormat="1" ht="13.5">
      <c r="B957" s="204"/>
      <c r="C957" s="205"/>
      <c r="D957" s="206" t="s">
        <v>189</v>
      </c>
      <c r="E957" s="207" t="s">
        <v>23</v>
      </c>
      <c r="F957" s="208" t="s">
        <v>496</v>
      </c>
      <c r="G957" s="205"/>
      <c r="H957" s="209">
        <v>8.05</v>
      </c>
      <c r="I957" s="210"/>
      <c r="J957" s="205"/>
      <c r="K957" s="205"/>
      <c r="L957" s="211"/>
      <c r="M957" s="212"/>
      <c r="N957" s="213"/>
      <c r="O957" s="213"/>
      <c r="P957" s="213"/>
      <c r="Q957" s="213"/>
      <c r="R957" s="213"/>
      <c r="S957" s="213"/>
      <c r="T957" s="214"/>
      <c r="AT957" s="215" t="s">
        <v>189</v>
      </c>
      <c r="AU957" s="215" t="s">
        <v>81</v>
      </c>
      <c r="AV957" s="11" t="s">
        <v>81</v>
      </c>
      <c r="AW957" s="11" t="s">
        <v>36</v>
      </c>
      <c r="AX957" s="11" t="s">
        <v>72</v>
      </c>
      <c r="AY957" s="215" t="s">
        <v>180</v>
      </c>
    </row>
    <row r="958" spans="2:51" s="11" customFormat="1" ht="13.5">
      <c r="B958" s="204"/>
      <c r="C958" s="205"/>
      <c r="D958" s="206" t="s">
        <v>189</v>
      </c>
      <c r="E958" s="207" t="s">
        <v>23</v>
      </c>
      <c r="F958" s="208" t="s">
        <v>497</v>
      </c>
      <c r="G958" s="205"/>
      <c r="H958" s="209">
        <v>10.948</v>
      </c>
      <c r="I958" s="210"/>
      <c r="J958" s="205"/>
      <c r="K958" s="205"/>
      <c r="L958" s="211"/>
      <c r="M958" s="212"/>
      <c r="N958" s="213"/>
      <c r="O958" s="213"/>
      <c r="P958" s="213"/>
      <c r="Q958" s="213"/>
      <c r="R958" s="213"/>
      <c r="S958" s="213"/>
      <c r="T958" s="214"/>
      <c r="AT958" s="215" t="s">
        <v>189</v>
      </c>
      <c r="AU958" s="215" t="s">
        <v>81</v>
      </c>
      <c r="AV958" s="11" t="s">
        <v>81</v>
      </c>
      <c r="AW958" s="11" t="s">
        <v>36</v>
      </c>
      <c r="AX958" s="11" t="s">
        <v>72</v>
      </c>
      <c r="AY958" s="215" t="s">
        <v>180</v>
      </c>
    </row>
    <row r="959" spans="2:51" s="11" customFormat="1" ht="13.5">
      <c r="B959" s="204"/>
      <c r="C959" s="205"/>
      <c r="D959" s="206" t="s">
        <v>189</v>
      </c>
      <c r="E959" s="207" t="s">
        <v>23</v>
      </c>
      <c r="F959" s="208" t="s">
        <v>498</v>
      </c>
      <c r="G959" s="205"/>
      <c r="H959" s="209">
        <v>6.062</v>
      </c>
      <c r="I959" s="210"/>
      <c r="J959" s="205"/>
      <c r="K959" s="205"/>
      <c r="L959" s="211"/>
      <c r="M959" s="212"/>
      <c r="N959" s="213"/>
      <c r="O959" s="213"/>
      <c r="P959" s="213"/>
      <c r="Q959" s="213"/>
      <c r="R959" s="213"/>
      <c r="S959" s="213"/>
      <c r="T959" s="214"/>
      <c r="AT959" s="215" t="s">
        <v>189</v>
      </c>
      <c r="AU959" s="215" t="s">
        <v>81</v>
      </c>
      <c r="AV959" s="11" t="s">
        <v>81</v>
      </c>
      <c r="AW959" s="11" t="s">
        <v>36</v>
      </c>
      <c r="AX959" s="11" t="s">
        <v>72</v>
      </c>
      <c r="AY959" s="215" t="s">
        <v>180</v>
      </c>
    </row>
    <row r="960" spans="2:51" s="14" customFormat="1" ht="13.5">
      <c r="B960" s="237"/>
      <c r="C960" s="238"/>
      <c r="D960" s="206" t="s">
        <v>189</v>
      </c>
      <c r="E960" s="239" t="s">
        <v>23</v>
      </c>
      <c r="F960" s="240" t="s">
        <v>492</v>
      </c>
      <c r="G960" s="238"/>
      <c r="H960" s="241">
        <v>93.142</v>
      </c>
      <c r="I960" s="242"/>
      <c r="J960" s="238"/>
      <c r="K960" s="238"/>
      <c r="L960" s="243"/>
      <c r="M960" s="244"/>
      <c r="N960" s="245"/>
      <c r="O960" s="245"/>
      <c r="P960" s="245"/>
      <c r="Q960" s="245"/>
      <c r="R960" s="245"/>
      <c r="S960" s="245"/>
      <c r="T960" s="246"/>
      <c r="AT960" s="247" t="s">
        <v>189</v>
      </c>
      <c r="AU960" s="247" t="s">
        <v>81</v>
      </c>
      <c r="AV960" s="14" t="s">
        <v>195</v>
      </c>
      <c r="AW960" s="14" t="s">
        <v>36</v>
      </c>
      <c r="AX960" s="14" t="s">
        <v>72</v>
      </c>
      <c r="AY960" s="247" t="s">
        <v>180</v>
      </c>
    </row>
    <row r="961" spans="2:51" s="11" customFormat="1" ht="13.5">
      <c r="B961" s="204"/>
      <c r="C961" s="205"/>
      <c r="D961" s="206" t="s">
        <v>189</v>
      </c>
      <c r="E961" s="207" t="s">
        <v>23</v>
      </c>
      <c r="F961" s="208" t="s">
        <v>1636</v>
      </c>
      <c r="G961" s="205"/>
      <c r="H961" s="209">
        <v>11.34</v>
      </c>
      <c r="I961" s="210"/>
      <c r="J961" s="205"/>
      <c r="K961" s="205"/>
      <c r="L961" s="211"/>
      <c r="M961" s="212"/>
      <c r="N961" s="213"/>
      <c r="O961" s="213"/>
      <c r="P961" s="213"/>
      <c r="Q961" s="213"/>
      <c r="R961" s="213"/>
      <c r="S961" s="213"/>
      <c r="T961" s="214"/>
      <c r="AT961" s="215" t="s">
        <v>189</v>
      </c>
      <c r="AU961" s="215" t="s">
        <v>81</v>
      </c>
      <c r="AV961" s="11" t="s">
        <v>81</v>
      </c>
      <c r="AW961" s="11" t="s">
        <v>36</v>
      </c>
      <c r="AX961" s="11" t="s">
        <v>72</v>
      </c>
      <c r="AY961" s="215" t="s">
        <v>180</v>
      </c>
    </row>
    <row r="962" spans="2:51" s="11" customFormat="1" ht="13.5">
      <c r="B962" s="204"/>
      <c r="C962" s="205"/>
      <c r="D962" s="206" t="s">
        <v>189</v>
      </c>
      <c r="E962" s="207" t="s">
        <v>23</v>
      </c>
      <c r="F962" s="208" t="s">
        <v>1637</v>
      </c>
      <c r="G962" s="205"/>
      <c r="H962" s="209">
        <v>9.81</v>
      </c>
      <c r="I962" s="210"/>
      <c r="J962" s="205"/>
      <c r="K962" s="205"/>
      <c r="L962" s="211"/>
      <c r="M962" s="212"/>
      <c r="N962" s="213"/>
      <c r="O962" s="213"/>
      <c r="P962" s="213"/>
      <c r="Q962" s="213"/>
      <c r="R962" s="213"/>
      <c r="S962" s="213"/>
      <c r="T962" s="214"/>
      <c r="AT962" s="215" t="s">
        <v>189</v>
      </c>
      <c r="AU962" s="215" t="s">
        <v>81</v>
      </c>
      <c r="AV962" s="11" t="s">
        <v>81</v>
      </c>
      <c r="AW962" s="11" t="s">
        <v>36</v>
      </c>
      <c r="AX962" s="11" t="s">
        <v>72</v>
      </c>
      <c r="AY962" s="215" t="s">
        <v>180</v>
      </c>
    </row>
    <row r="963" spans="2:51" s="11" customFormat="1" ht="13.5">
      <c r="B963" s="204"/>
      <c r="C963" s="205"/>
      <c r="D963" s="206" t="s">
        <v>189</v>
      </c>
      <c r="E963" s="207" t="s">
        <v>23</v>
      </c>
      <c r="F963" s="208" t="s">
        <v>1638</v>
      </c>
      <c r="G963" s="205"/>
      <c r="H963" s="209">
        <v>16.95</v>
      </c>
      <c r="I963" s="210"/>
      <c r="J963" s="205"/>
      <c r="K963" s="205"/>
      <c r="L963" s="211"/>
      <c r="M963" s="212"/>
      <c r="N963" s="213"/>
      <c r="O963" s="213"/>
      <c r="P963" s="213"/>
      <c r="Q963" s="213"/>
      <c r="R963" s="213"/>
      <c r="S963" s="213"/>
      <c r="T963" s="214"/>
      <c r="AT963" s="215" t="s">
        <v>189</v>
      </c>
      <c r="AU963" s="215" t="s">
        <v>81</v>
      </c>
      <c r="AV963" s="11" t="s">
        <v>81</v>
      </c>
      <c r="AW963" s="11" t="s">
        <v>36</v>
      </c>
      <c r="AX963" s="11" t="s">
        <v>72</v>
      </c>
      <c r="AY963" s="215" t="s">
        <v>180</v>
      </c>
    </row>
    <row r="964" spans="2:51" s="11" customFormat="1" ht="13.5">
      <c r="B964" s="204"/>
      <c r="C964" s="205"/>
      <c r="D964" s="206" t="s">
        <v>189</v>
      </c>
      <c r="E964" s="207" t="s">
        <v>23</v>
      </c>
      <c r="F964" s="208" t="s">
        <v>1639</v>
      </c>
      <c r="G964" s="205"/>
      <c r="H964" s="209">
        <v>26.11</v>
      </c>
      <c r="I964" s="210"/>
      <c r="J964" s="205"/>
      <c r="K964" s="205"/>
      <c r="L964" s="211"/>
      <c r="M964" s="212"/>
      <c r="N964" s="213"/>
      <c r="O964" s="213"/>
      <c r="P964" s="213"/>
      <c r="Q964" s="213"/>
      <c r="R964" s="213"/>
      <c r="S964" s="213"/>
      <c r="T964" s="214"/>
      <c r="AT964" s="215" t="s">
        <v>189</v>
      </c>
      <c r="AU964" s="215" t="s">
        <v>81</v>
      </c>
      <c r="AV964" s="11" t="s">
        <v>81</v>
      </c>
      <c r="AW964" s="11" t="s">
        <v>36</v>
      </c>
      <c r="AX964" s="11" t="s">
        <v>72</v>
      </c>
      <c r="AY964" s="215" t="s">
        <v>180</v>
      </c>
    </row>
    <row r="965" spans="2:51" s="11" customFormat="1" ht="13.5">
      <c r="B965" s="204"/>
      <c r="C965" s="205"/>
      <c r="D965" s="206" t="s">
        <v>189</v>
      </c>
      <c r="E965" s="207" t="s">
        <v>23</v>
      </c>
      <c r="F965" s="208" t="s">
        <v>1640</v>
      </c>
      <c r="G965" s="205"/>
      <c r="H965" s="209">
        <v>22.96</v>
      </c>
      <c r="I965" s="210"/>
      <c r="J965" s="205"/>
      <c r="K965" s="205"/>
      <c r="L965" s="211"/>
      <c r="M965" s="212"/>
      <c r="N965" s="213"/>
      <c r="O965" s="213"/>
      <c r="P965" s="213"/>
      <c r="Q965" s="213"/>
      <c r="R965" s="213"/>
      <c r="S965" s="213"/>
      <c r="T965" s="214"/>
      <c r="AT965" s="215" t="s">
        <v>189</v>
      </c>
      <c r="AU965" s="215" t="s">
        <v>81</v>
      </c>
      <c r="AV965" s="11" t="s">
        <v>81</v>
      </c>
      <c r="AW965" s="11" t="s">
        <v>36</v>
      </c>
      <c r="AX965" s="11" t="s">
        <v>72</v>
      </c>
      <c r="AY965" s="215" t="s">
        <v>180</v>
      </c>
    </row>
    <row r="966" spans="2:51" s="11" customFormat="1" ht="13.5">
      <c r="B966" s="204"/>
      <c r="C966" s="205"/>
      <c r="D966" s="206" t="s">
        <v>189</v>
      </c>
      <c r="E966" s="207" t="s">
        <v>23</v>
      </c>
      <c r="F966" s="208" t="s">
        <v>1641</v>
      </c>
      <c r="G966" s="205"/>
      <c r="H966" s="209">
        <v>17.51</v>
      </c>
      <c r="I966" s="210"/>
      <c r="J966" s="205"/>
      <c r="K966" s="205"/>
      <c r="L966" s="211"/>
      <c r="M966" s="212"/>
      <c r="N966" s="213"/>
      <c r="O966" s="213"/>
      <c r="P966" s="213"/>
      <c r="Q966" s="213"/>
      <c r="R966" s="213"/>
      <c r="S966" s="213"/>
      <c r="T966" s="214"/>
      <c r="AT966" s="215" t="s">
        <v>189</v>
      </c>
      <c r="AU966" s="215" t="s">
        <v>81</v>
      </c>
      <c r="AV966" s="11" t="s">
        <v>81</v>
      </c>
      <c r="AW966" s="11" t="s">
        <v>36</v>
      </c>
      <c r="AX966" s="11" t="s">
        <v>72</v>
      </c>
      <c r="AY966" s="215" t="s">
        <v>180</v>
      </c>
    </row>
    <row r="967" spans="2:51" s="11" customFormat="1" ht="13.5">
      <c r="B967" s="204"/>
      <c r="C967" s="205"/>
      <c r="D967" s="206" t="s">
        <v>189</v>
      </c>
      <c r="E967" s="207" t="s">
        <v>23</v>
      </c>
      <c r="F967" s="208" t="s">
        <v>1642</v>
      </c>
      <c r="G967" s="205"/>
      <c r="H967" s="209">
        <v>17.1</v>
      </c>
      <c r="I967" s="210"/>
      <c r="J967" s="205"/>
      <c r="K967" s="205"/>
      <c r="L967" s="211"/>
      <c r="M967" s="212"/>
      <c r="N967" s="213"/>
      <c r="O967" s="213"/>
      <c r="P967" s="213"/>
      <c r="Q967" s="213"/>
      <c r="R967" s="213"/>
      <c r="S967" s="213"/>
      <c r="T967" s="214"/>
      <c r="AT967" s="215" t="s">
        <v>189</v>
      </c>
      <c r="AU967" s="215" t="s">
        <v>81</v>
      </c>
      <c r="AV967" s="11" t="s">
        <v>81</v>
      </c>
      <c r="AW967" s="11" t="s">
        <v>36</v>
      </c>
      <c r="AX967" s="11" t="s">
        <v>72</v>
      </c>
      <c r="AY967" s="215" t="s">
        <v>180</v>
      </c>
    </row>
    <row r="968" spans="2:51" s="11" customFormat="1" ht="13.5">
      <c r="B968" s="204"/>
      <c r="C968" s="205"/>
      <c r="D968" s="206" t="s">
        <v>189</v>
      </c>
      <c r="E968" s="207" t="s">
        <v>23</v>
      </c>
      <c r="F968" s="208" t="s">
        <v>1643</v>
      </c>
      <c r="G968" s="205"/>
      <c r="H968" s="209">
        <v>15.62</v>
      </c>
      <c r="I968" s="210"/>
      <c r="J968" s="205"/>
      <c r="K968" s="205"/>
      <c r="L968" s="211"/>
      <c r="M968" s="212"/>
      <c r="N968" s="213"/>
      <c r="O968" s="213"/>
      <c r="P968" s="213"/>
      <c r="Q968" s="213"/>
      <c r="R968" s="213"/>
      <c r="S968" s="213"/>
      <c r="T968" s="214"/>
      <c r="AT968" s="215" t="s">
        <v>189</v>
      </c>
      <c r="AU968" s="215" t="s">
        <v>81</v>
      </c>
      <c r="AV968" s="11" t="s">
        <v>81</v>
      </c>
      <c r="AW968" s="11" t="s">
        <v>36</v>
      </c>
      <c r="AX968" s="11" t="s">
        <v>72</v>
      </c>
      <c r="AY968" s="215" t="s">
        <v>180</v>
      </c>
    </row>
    <row r="969" spans="2:51" s="11" customFormat="1" ht="13.5">
      <c r="B969" s="204"/>
      <c r="C969" s="205"/>
      <c r="D969" s="206" t="s">
        <v>189</v>
      </c>
      <c r="E969" s="207" t="s">
        <v>23</v>
      </c>
      <c r="F969" s="208" t="s">
        <v>900</v>
      </c>
      <c r="G969" s="205"/>
      <c r="H969" s="209">
        <v>12.8</v>
      </c>
      <c r="I969" s="210"/>
      <c r="J969" s="205"/>
      <c r="K969" s="205"/>
      <c r="L969" s="211"/>
      <c r="M969" s="212"/>
      <c r="N969" s="213"/>
      <c r="O969" s="213"/>
      <c r="P969" s="213"/>
      <c r="Q969" s="213"/>
      <c r="R969" s="213"/>
      <c r="S969" s="213"/>
      <c r="T969" s="214"/>
      <c r="AT969" s="215" t="s">
        <v>189</v>
      </c>
      <c r="AU969" s="215" t="s">
        <v>81</v>
      </c>
      <c r="AV969" s="11" t="s">
        <v>81</v>
      </c>
      <c r="AW969" s="11" t="s">
        <v>36</v>
      </c>
      <c r="AX969" s="11" t="s">
        <v>72</v>
      </c>
      <c r="AY969" s="215" t="s">
        <v>180</v>
      </c>
    </row>
    <row r="970" spans="2:51" s="14" customFormat="1" ht="13.5">
      <c r="B970" s="237"/>
      <c r="C970" s="238"/>
      <c r="D970" s="206" t="s">
        <v>189</v>
      </c>
      <c r="E970" s="239" t="s">
        <v>23</v>
      </c>
      <c r="F970" s="240" t="s">
        <v>492</v>
      </c>
      <c r="G970" s="238"/>
      <c r="H970" s="241">
        <v>150.2</v>
      </c>
      <c r="I970" s="242"/>
      <c r="J970" s="238"/>
      <c r="K970" s="238"/>
      <c r="L970" s="243"/>
      <c r="M970" s="244"/>
      <c r="N970" s="245"/>
      <c r="O970" s="245"/>
      <c r="P970" s="245"/>
      <c r="Q970" s="245"/>
      <c r="R970" s="245"/>
      <c r="S970" s="245"/>
      <c r="T970" s="246"/>
      <c r="AT970" s="247" t="s">
        <v>189</v>
      </c>
      <c r="AU970" s="247" t="s">
        <v>81</v>
      </c>
      <c r="AV970" s="14" t="s">
        <v>195</v>
      </c>
      <c r="AW970" s="14" t="s">
        <v>36</v>
      </c>
      <c r="AX970" s="14" t="s">
        <v>72</v>
      </c>
      <c r="AY970" s="247" t="s">
        <v>180</v>
      </c>
    </row>
    <row r="971" spans="2:51" s="12" customFormat="1" ht="13.5">
      <c r="B971" s="216"/>
      <c r="C971" s="217"/>
      <c r="D971" s="206" t="s">
        <v>189</v>
      </c>
      <c r="E971" s="218" t="s">
        <v>23</v>
      </c>
      <c r="F971" s="219" t="s">
        <v>199</v>
      </c>
      <c r="G971" s="217"/>
      <c r="H971" s="220">
        <v>272.072</v>
      </c>
      <c r="I971" s="221"/>
      <c r="J971" s="217"/>
      <c r="K971" s="217"/>
      <c r="L971" s="222"/>
      <c r="M971" s="223"/>
      <c r="N971" s="224"/>
      <c r="O971" s="224"/>
      <c r="P971" s="224"/>
      <c r="Q971" s="224"/>
      <c r="R971" s="224"/>
      <c r="S971" s="224"/>
      <c r="T971" s="225"/>
      <c r="AT971" s="226" t="s">
        <v>189</v>
      </c>
      <c r="AU971" s="226" t="s">
        <v>81</v>
      </c>
      <c r="AV971" s="12" t="s">
        <v>187</v>
      </c>
      <c r="AW971" s="12" t="s">
        <v>36</v>
      </c>
      <c r="AX971" s="12" t="s">
        <v>79</v>
      </c>
      <c r="AY971" s="226" t="s">
        <v>180</v>
      </c>
    </row>
    <row r="972" spans="2:65" s="1" customFormat="1" ht="16.5" customHeight="1">
      <c r="B972" s="41"/>
      <c r="C972" s="192" t="s">
        <v>1661</v>
      </c>
      <c r="D972" s="192" t="s">
        <v>182</v>
      </c>
      <c r="E972" s="193" t="s">
        <v>1662</v>
      </c>
      <c r="F972" s="194" t="s">
        <v>1663</v>
      </c>
      <c r="G972" s="195" t="s">
        <v>904</v>
      </c>
      <c r="H972" s="196">
        <v>1</v>
      </c>
      <c r="I972" s="197"/>
      <c r="J972" s="198">
        <f>ROUND(I972*H972,2)</f>
        <v>0</v>
      </c>
      <c r="K972" s="194" t="s">
        <v>23</v>
      </c>
      <c r="L972" s="61"/>
      <c r="M972" s="199" t="s">
        <v>23</v>
      </c>
      <c r="N972" s="200" t="s">
        <v>43</v>
      </c>
      <c r="O972" s="42"/>
      <c r="P972" s="201">
        <f>O972*H972</f>
        <v>0</v>
      </c>
      <c r="Q972" s="201">
        <v>0</v>
      </c>
      <c r="R972" s="201">
        <f>Q972*H972</f>
        <v>0</v>
      </c>
      <c r="S972" s="201">
        <v>0</v>
      </c>
      <c r="T972" s="202">
        <f>S972*H972</f>
        <v>0</v>
      </c>
      <c r="AR972" s="24" t="s">
        <v>262</v>
      </c>
      <c r="AT972" s="24" t="s">
        <v>182</v>
      </c>
      <c r="AU972" s="24" t="s">
        <v>81</v>
      </c>
      <c r="AY972" s="24" t="s">
        <v>180</v>
      </c>
      <c r="BE972" s="203">
        <f>IF(N972="základní",J972,0)</f>
        <v>0</v>
      </c>
      <c r="BF972" s="203">
        <f>IF(N972="snížená",J972,0)</f>
        <v>0</v>
      </c>
      <c r="BG972" s="203">
        <f>IF(N972="zákl. přenesená",J972,0)</f>
        <v>0</v>
      </c>
      <c r="BH972" s="203">
        <f>IF(N972="sníž. přenesená",J972,0)</f>
        <v>0</v>
      </c>
      <c r="BI972" s="203">
        <f>IF(N972="nulová",J972,0)</f>
        <v>0</v>
      </c>
      <c r="BJ972" s="24" t="s">
        <v>79</v>
      </c>
      <c r="BK972" s="203">
        <f>ROUND(I972*H972,2)</f>
        <v>0</v>
      </c>
      <c r="BL972" s="24" t="s">
        <v>262</v>
      </c>
      <c r="BM972" s="24" t="s">
        <v>1664</v>
      </c>
    </row>
    <row r="973" spans="2:63" s="10" customFormat="1" ht="29.85" customHeight="1">
      <c r="B973" s="176"/>
      <c r="C973" s="177"/>
      <c r="D973" s="178" t="s">
        <v>71</v>
      </c>
      <c r="E973" s="190" t="s">
        <v>1665</v>
      </c>
      <c r="F973" s="190" t="s">
        <v>1666</v>
      </c>
      <c r="G973" s="177"/>
      <c r="H973" s="177"/>
      <c r="I973" s="180"/>
      <c r="J973" s="191">
        <f>BK973</f>
        <v>0</v>
      </c>
      <c r="K973" s="177"/>
      <c r="L973" s="182"/>
      <c r="M973" s="183"/>
      <c r="N973" s="184"/>
      <c r="O973" s="184"/>
      <c r="P973" s="185">
        <f>SUM(P974:P981)</f>
        <v>0</v>
      </c>
      <c r="Q973" s="184"/>
      <c r="R973" s="185">
        <f>SUM(R974:R981)</f>
        <v>0.0339876</v>
      </c>
      <c r="S973" s="184"/>
      <c r="T973" s="186">
        <f>SUM(T974:T981)</f>
        <v>0</v>
      </c>
      <c r="AR973" s="187" t="s">
        <v>81</v>
      </c>
      <c r="AT973" s="188" t="s">
        <v>71</v>
      </c>
      <c r="AU973" s="188" t="s">
        <v>79</v>
      </c>
      <c r="AY973" s="187" t="s">
        <v>180</v>
      </c>
      <c r="BK973" s="189">
        <f>SUM(BK974:BK981)</f>
        <v>0</v>
      </c>
    </row>
    <row r="974" spans="2:65" s="1" customFormat="1" ht="25.5" customHeight="1">
      <c r="B974" s="41"/>
      <c r="C974" s="192" t="s">
        <v>1667</v>
      </c>
      <c r="D974" s="192" t="s">
        <v>182</v>
      </c>
      <c r="E974" s="193" t="s">
        <v>1668</v>
      </c>
      <c r="F974" s="194" t="s">
        <v>1669</v>
      </c>
      <c r="G974" s="195" t="s">
        <v>185</v>
      </c>
      <c r="H974" s="196">
        <v>15</v>
      </c>
      <c r="I974" s="197"/>
      <c r="J974" s="198">
        <f>ROUND(I974*H974,2)</f>
        <v>0</v>
      </c>
      <c r="K974" s="194" t="s">
        <v>186</v>
      </c>
      <c r="L974" s="61"/>
      <c r="M974" s="199" t="s">
        <v>23</v>
      </c>
      <c r="N974" s="200" t="s">
        <v>43</v>
      </c>
      <c r="O974" s="42"/>
      <c r="P974" s="201">
        <f>O974*H974</f>
        <v>0</v>
      </c>
      <c r="Q974" s="201">
        <v>0.00017</v>
      </c>
      <c r="R974" s="201">
        <f>Q974*H974</f>
        <v>0.00255</v>
      </c>
      <c r="S974" s="201">
        <v>0</v>
      </c>
      <c r="T974" s="202">
        <f>S974*H974</f>
        <v>0</v>
      </c>
      <c r="AR974" s="24" t="s">
        <v>262</v>
      </c>
      <c r="AT974" s="24" t="s">
        <v>182</v>
      </c>
      <c r="AU974" s="24" t="s">
        <v>81</v>
      </c>
      <c r="AY974" s="24" t="s">
        <v>180</v>
      </c>
      <c r="BE974" s="203">
        <f>IF(N974="základní",J974,0)</f>
        <v>0</v>
      </c>
      <c r="BF974" s="203">
        <f>IF(N974="snížená",J974,0)</f>
        <v>0</v>
      </c>
      <c r="BG974" s="203">
        <f>IF(N974="zákl. přenesená",J974,0)</f>
        <v>0</v>
      </c>
      <c r="BH974" s="203">
        <f>IF(N974="sníž. přenesená",J974,0)</f>
        <v>0</v>
      </c>
      <c r="BI974" s="203">
        <f>IF(N974="nulová",J974,0)</f>
        <v>0</v>
      </c>
      <c r="BJ974" s="24" t="s">
        <v>79</v>
      </c>
      <c r="BK974" s="203">
        <f>ROUND(I974*H974,2)</f>
        <v>0</v>
      </c>
      <c r="BL974" s="24" t="s">
        <v>262</v>
      </c>
      <c r="BM974" s="24" t="s">
        <v>1670</v>
      </c>
    </row>
    <row r="975" spans="2:51" s="11" customFormat="1" ht="13.5">
      <c r="B975" s="204"/>
      <c r="C975" s="205"/>
      <c r="D975" s="206" t="s">
        <v>189</v>
      </c>
      <c r="E975" s="207" t="s">
        <v>23</v>
      </c>
      <c r="F975" s="208" t="s">
        <v>532</v>
      </c>
      <c r="G975" s="205"/>
      <c r="H975" s="209">
        <v>15</v>
      </c>
      <c r="I975" s="210"/>
      <c r="J975" s="205"/>
      <c r="K975" s="205"/>
      <c r="L975" s="211"/>
      <c r="M975" s="212"/>
      <c r="N975" s="213"/>
      <c r="O975" s="213"/>
      <c r="P975" s="213"/>
      <c r="Q975" s="213"/>
      <c r="R975" s="213"/>
      <c r="S975" s="213"/>
      <c r="T975" s="214"/>
      <c r="AT975" s="215" t="s">
        <v>189</v>
      </c>
      <c r="AU975" s="215" t="s">
        <v>81</v>
      </c>
      <c r="AV975" s="11" t="s">
        <v>81</v>
      </c>
      <c r="AW975" s="11" t="s">
        <v>36</v>
      </c>
      <c r="AX975" s="11" t="s">
        <v>79</v>
      </c>
      <c r="AY975" s="215" t="s">
        <v>180</v>
      </c>
    </row>
    <row r="976" spans="2:65" s="1" customFormat="1" ht="25.5" customHeight="1">
      <c r="B976" s="41"/>
      <c r="C976" s="192" t="s">
        <v>1671</v>
      </c>
      <c r="D976" s="192" t="s">
        <v>182</v>
      </c>
      <c r="E976" s="193" t="s">
        <v>1672</v>
      </c>
      <c r="F976" s="194" t="s">
        <v>1673</v>
      </c>
      <c r="G976" s="195" t="s">
        <v>185</v>
      </c>
      <c r="H976" s="196">
        <v>15</v>
      </c>
      <c r="I976" s="197"/>
      <c r="J976" s="198">
        <f>ROUND(I976*H976,2)</f>
        <v>0</v>
      </c>
      <c r="K976" s="194" t="s">
        <v>186</v>
      </c>
      <c r="L976" s="61"/>
      <c r="M976" s="199" t="s">
        <v>23</v>
      </c>
      <c r="N976" s="200" t="s">
        <v>43</v>
      </c>
      <c r="O976" s="42"/>
      <c r="P976" s="201">
        <f>O976*H976</f>
        <v>0</v>
      </c>
      <c r="Q976" s="201">
        <v>0.0005</v>
      </c>
      <c r="R976" s="201">
        <f>Q976*H976</f>
        <v>0.0075</v>
      </c>
      <c r="S976" s="201">
        <v>0</v>
      </c>
      <c r="T976" s="202">
        <f>S976*H976</f>
        <v>0</v>
      </c>
      <c r="AR976" s="24" t="s">
        <v>262</v>
      </c>
      <c r="AT976" s="24" t="s">
        <v>182</v>
      </c>
      <c r="AU976" s="24" t="s">
        <v>81</v>
      </c>
      <c r="AY976" s="24" t="s">
        <v>180</v>
      </c>
      <c r="BE976" s="203">
        <f>IF(N976="základní",J976,0)</f>
        <v>0</v>
      </c>
      <c r="BF976" s="203">
        <f>IF(N976="snížená",J976,0)</f>
        <v>0</v>
      </c>
      <c r="BG976" s="203">
        <f>IF(N976="zákl. přenesená",J976,0)</f>
        <v>0</v>
      </c>
      <c r="BH976" s="203">
        <f>IF(N976="sníž. přenesená",J976,0)</f>
        <v>0</v>
      </c>
      <c r="BI976" s="203">
        <f>IF(N976="nulová",J976,0)</f>
        <v>0</v>
      </c>
      <c r="BJ976" s="24" t="s">
        <v>79</v>
      </c>
      <c r="BK976" s="203">
        <f>ROUND(I976*H976,2)</f>
        <v>0</v>
      </c>
      <c r="BL976" s="24" t="s">
        <v>262</v>
      </c>
      <c r="BM976" s="24" t="s">
        <v>1674</v>
      </c>
    </row>
    <row r="977" spans="2:51" s="11" customFormat="1" ht="13.5">
      <c r="B977" s="204"/>
      <c r="C977" s="205"/>
      <c r="D977" s="206" t="s">
        <v>189</v>
      </c>
      <c r="E977" s="207" t="s">
        <v>23</v>
      </c>
      <c r="F977" s="208" t="s">
        <v>532</v>
      </c>
      <c r="G977" s="205"/>
      <c r="H977" s="209">
        <v>15</v>
      </c>
      <c r="I977" s="210"/>
      <c r="J977" s="205"/>
      <c r="K977" s="205"/>
      <c r="L977" s="211"/>
      <c r="M977" s="212"/>
      <c r="N977" s="213"/>
      <c r="O977" s="213"/>
      <c r="P977" s="213"/>
      <c r="Q977" s="213"/>
      <c r="R977" s="213"/>
      <c r="S977" s="213"/>
      <c r="T977" s="214"/>
      <c r="AT977" s="215" t="s">
        <v>189</v>
      </c>
      <c r="AU977" s="215" t="s">
        <v>81</v>
      </c>
      <c r="AV977" s="11" t="s">
        <v>81</v>
      </c>
      <c r="AW977" s="11" t="s">
        <v>36</v>
      </c>
      <c r="AX977" s="11" t="s">
        <v>79</v>
      </c>
      <c r="AY977" s="215" t="s">
        <v>180</v>
      </c>
    </row>
    <row r="978" spans="2:65" s="1" customFormat="1" ht="16.5" customHeight="1">
      <c r="B978" s="41"/>
      <c r="C978" s="192" t="s">
        <v>1675</v>
      </c>
      <c r="D978" s="192" t="s">
        <v>182</v>
      </c>
      <c r="E978" s="193" t="s">
        <v>1676</v>
      </c>
      <c r="F978" s="194" t="s">
        <v>1677</v>
      </c>
      <c r="G978" s="195" t="s">
        <v>185</v>
      </c>
      <c r="H978" s="196">
        <v>18</v>
      </c>
      <c r="I978" s="197"/>
      <c r="J978" s="198">
        <f>ROUND(I978*H978,2)</f>
        <v>0</v>
      </c>
      <c r="K978" s="194" t="s">
        <v>186</v>
      </c>
      <c r="L978" s="61"/>
      <c r="M978" s="199" t="s">
        <v>23</v>
      </c>
      <c r="N978" s="200" t="s">
        <v>43</v>
      </c>
      <c r="O978" s="42"/>
      <c r="P978" s="201">
        <f>O978*H978</f>
        <v>0</v>
      </c>
      <c r="Q978" s="201">
        <v>0.00066</v>
      </c>
      <c r="R978" s="201">
        <f>Q978*H978</f>
        <v>0.01188</v>
      </c>
      <c r="S978" s="201">
        <v>0</v>
      </c>
      <c r="T978" s="202">
        <f>S978*H978</f>
        <v>0</v>
      </c>
      <c r="AR978" s="24" t="s">
        <v>262</v>
      </c>
      <c r="AT978" s="24" t="s">
        <v>182</v>
      </c>
      <c r="AU978" s="24" t="s">
        <v>81</v>
      </c>
      <c r="AY978" s="24" t="s">
        <v>180</v>
      </c>
      <c r="BE978" s="203">
        <f>IF(N978="základní",J978,0)</f>
        <v>0</v>
      </c>
      <c r="BF978" s="203">
        <f>IF(N978="snížená",J978,0)</f>
        <v>0</v>
      </c>
      <c r="BG978" s="203">
        <f>IF(N978="zákl. přenesená",J978,0)</f>
        <v>0</v>
      </c>
      <c r="BH978" s="203">
        <f>IF(N978="sníž. přenesená",J978,0)</f>
        <v>0</v>
      </c>
      <c r="BI978" s="203">
        <f>IF(N978="nulová",J978,0)</f>
        <v>0</v>
      </c>
      <c r="BJ978" s="24" t="s">
        <v>79</v>
      </c>
      <c r="BK978" s="203">
        <f>ROUND(I978*H978,2)</f>
        <v>0</v>
      </c>
      <c r="BL978" s="24" t="s">
        <v>262</v>
      </c>
      <c r="BM978" s="24" t="s">
        <v>1678</v>
      </c>
    </row>
    <row r="979" spans="2:51" s="11" customFormat="1" ht="13.5">
      <c r="B979" s="204"/>
      <c r="C979" s="205"/>
      <c r="D979" s="206" t="s">
        <v>189</v>
      </c>
      <c r="E979" s="207" t="s">
        <v>23</v>
      </c>
      <c r="F979" s="208" t="s">
        <v>1679</v>
      </c>
      <c r="G979" s="205"/>
      <c r="H979" s="209">
        <v>18</v>
      </c>
      <c r="I979" s="210"/>
      <c r="J979" s="205"/>
      <c r="K979" s="205"/>
      <c r="L979" s="211"/>
      <c r="M979" s="212"/>
      <c r="N979" s="213"/>
      <c r="O979" s="213"/>
      <c r="P979" s="213"/>
      <c r="Q979" s="213"/>
      <c r="R979" s="213"/>
      <c r="S979" s="213"/>
      <c r="T979" s="214"/>
      <c r="AT979" s="215" t="s">
        <v>189</v>
      </c>
      <c r="AU979" s="215" t="s">
        <v>81</v>
      </c>
      <c r="AV979" s="11" t="s">
        <v>81</v>
      </c>
      <c r="AW979" s="11" t="s">
        <v>36</v>
      </c>
      <c r="AX979" s="11" t="s">
        <v>79</v>
      </c>
      <c r="AY979" s="215" t="s">
        <v>180</v>
      </c>
    </row>
    <row r="980" spans="2:65" s="1" customFormat="1" ht="16.5" customHeight="1">
      <c r="B980" s="41"/>
      <c r="C980" s="192" t="s">
        <v>1680</v>
      </c>
      <c r="D980" s="192" t="s">
        <v>182</v>
      </c>
      <c r="E980" s="193" t="s">
        <v>1681</v>
      </c>
      <c r="F980" s="194" t="s">
        <v>1682</v>
      </c>
      <c r="G980" s="195" t="s">
        <v>185</v>
      </c>
      <c r="H980" s="196">
        <v>50.24</v>
      </c>
      <c r="I980" s="197"/>
      <c r="J980" s="198">
        <f>ROUND(I980*H980,2)</f>
        <v>0</v>
      </c>
      <c r="K980" s="194" t="s">
        <v>23</v>
      </c>
      <c r="L980" s="61"/>
      <c r="M980" s="199" t="s">
        <v>23</v>
      </c>
      <c r="N980" s="200" t="s">
        <v>43</v>
      </c>
      <c r="O980" s="42"/>
      <c r="P980" s="201">
        <f>O980*H980</f>
        <v>0</v>
      </c>
      <c r="Q980" s="201">
        <v>0.00024</v>
      </c>
      <c r="R980" s="201">
        <f>Q980*H980</f>
        <v>0.012057600000000002</v>
      </c>
      <c r="S980" s="201">
        <v>0</v>
      </c>
      <c r="T980" s="202">
        <f>S980*H980</f>
        <v>0</v>
      </c>
      <c r="AR980" s="24" t="s">
        <v>262</v>
      </c>
      <c r="AT980" s="24" t="s">
        <v>182</v>
      </c>
      <c r="AU980" s="24" t="s">
        <v>81</v>
      </c>
      <c r="AY980" s="24" t="s">
        <v>180</v>
      </c>
      <c r="BE980" s="203">
        <f>IF(N980="základní",J980,0)</f>
        <v>0</v>
      </c>
      <c r="BF980" s="203">
        <f>IF(N980="snížená",J980,0)</f>
        <v>0</v>
      </c>
      <c r="BG980" s="203">
        <f>IF(N980="zákl. přenesená",J980,0)</f>
        <v>0</v>
      </c>
      <c r="BH980" s="203">
        <f>IF(N980="sníž. přenesená",J980,0)</f>
        <v>0</v>
      </c>
      <c r="BI980" s="203">
        <f>IF(N980="nulová",J980,0)</f>
        <v>0</v>
      </c>
      <c r="BJ980" s="24" t="s">
        <v>79</v>
      </c>
      <c r="BK980" s="203">
        <f>ROUND(I980*H980,2)</f>
        <v>0</v>
      </c>
      <c r="BL980" s="24" t="s">
        <v>262</v>
      </c>
      <c r="BM980" s="24" t="s">
        <v>1683</v>
      </c>
    </row>
    <row r="981" spans="2:51" s="11" customFormat="1" ht="13.5">
      <c r="B981" s="204"/>
      <c r="C981" s="205"/>
      <c r="D981" s="206" t="s">
        <v>189</v>
      </c>
      <c r="E981" s="207" t="s">
        <v>23</v>
      </c>
      <c r="F981" s="208" t="s">
        <v>859</v>
      </c>
      <c r="G981" s="205"/>
      <c r="H981" s="209">
        <v>50.24</v>
      </c>
      <c r="I981" s="210"/>
      <c r="J981" s="205"/>
      <c r="K981" s="205"/>
      <c r="L981" s="211"/>
      <c r="M981" s="212"/>
      <c r="N981" s="213"/>
      <c r="O981" s="213"/>
      <c r="P981" s="213"/>
      <c r="Q981" s="213"/>
      <c r="R981" s="213"/>
      <c r="S981" s="213"/>
      <c r="T981" s="214"/>
      <c r="AT981" s="215" t="s">
        <v>189</v>
      </c>
      <c r="AU981" s="215" t="s">
        <v>81</v>
      </c>
      <c r="AV981" s="11" t="s">
        <v>81</v>
      </c>
      <c r="AW981" s="11" t="s">
        <v>36</v>
      </c>
      <c r="AX981" s="11" t="s">
        <v>79</v>
      </c>
      <c r="AY981" s="215" t="s">
        <v>180</v>
      </c>
    </row>
    <row r="982" spans="2:63" s="10" customFormat="1" ht="29.85" customHeight="1">
      <c r="B982" s="176"/>
      <c r="C982" s="177"/>
      <c r="D982" s="178" t="s">
        <v>71</v>
      </c>
      <c r="E982" s="190" t="s">
        <v>1684</v>
      </c>
      <c r="F982" s="190" t="s">
        <v>1685</v>
      </c>
      <c r="G982" s="177"/>
      <c r="H982" s="177"/>
      <c r="I982" s="180"/>
      <c r="J982" s="191">
        <f>BK982</f>
        <v>0</v>
      </c>
      <c r="K982" s="177"/>
      <c r="L982" s="182"/>
      <c r="M982" s="183"/>
      <c r="N982" s="184"/>
      <c r="O982" s="184"/>
      <c r="P982" s="185">
        <f>SUM(P983:P1044)</f>
        <v>0</v>
      </c>
      <c r="Q982" s="184"/>
      <c r="R982" s="185">
        <f>SUM(R983:R1044)</f>
        <v>1.5106289999999998</v>
      </c>
      <c r="S982" s="184"/>
      <c r="T982" s="186">
        <f>SUM(T983:T1044)</f>
        <v>0</v>
      </c>
      <c r="AR982" s="187" t="s">
        <v>81</v>
      </c>
      <c r="AT982" s="188" t="s">
        <v>71</v>
      </c>
      <c r="AU982" s="188" t="s">
        <v>79</v>
      </c>
      <c r="AY982" s="187" t="s">
        <v>180</v>
      </c>
      <c r="BK982" s="189">
        <f>SUM(BK983:BK1044)</f>
        <v>0</v>
      </c>
    </row>
    <row r="983" spans="2:65" s="1" customFormat="1" ht="25.5" customHeight="1">
      <c r="B983" s="41"/>
      <c r="C983" s="192" t="s">
        <v>1686</v>
      </c>
      <c r="D983" s="192" t="s">
        <v>182</v>
      </c>
      <c r="E983" s="193" t="s">
        <v>1687</v>
      </c>
      <c r="F983" s="194" t="s">
        <v>1688</v>
      </c>
      <c r="G983" s="195" t="s">
        <v>185</v>
      </c>
      <c r="H983" s="196">
        <v>3021.258</v>
      </c>
      <c r="I983" s="197"/>
      <c r="J983" s="198">
        <f>ROUND(I983*H983,2)</f>
        <v>0</v>
      </c>
      <c r="K983" s="194" t="s">
        <v>186</v>
      </c>
      <c r="L983" s="61"/>
      <c r="M983" s="199" t="s">
        <v>23</v>
      </c>
      <c r="N983" s="200" t="s">
        <v>43</v>
      </c>
      <c r="O983" s="42"/>
      <c r="P983" s="201">
        <f>O983*H983</f>
        <v>0</v>
      </c>
      <c r="Q983" s="201">
        <v>0.00021</v>
      </c>
      <c r="R983" s="201">
        <f>Q983*H983</f>
        <v>0.6344641799999999</v>
      </c>
      <c r="S983" s="201">
        <v>0</v>
      </c>
      <c r="T983" s="202">
        <f>S983*H983</f>
        <v>0</v>
      </c>
      <c r="AR983" s="24" t="s">
        <v>262</v>
      </c>
      <c r="AT983" s="24" t="s">
        <v>182</v>
      </c>
      <c r="AU983" s="24" t="s">
        <v>81</v>
      </c>
      <c r="AY983" s="24" t="s">
        <v>180</v>
      </c>
      <c r="BE983" s="203">
        <f>IF(N983="základní",J983,0)</f>
        <v>0</v>
      </c>
      <c r="BF983" s="203">
        <f>IF(N983="snížená",J983,0)</f>
        <v>0</v>
      </c>
      <c r="BG983" s="203">
        <f>IF(N983="zákl. přenesená",J983,0)</f>
        <v>0</v>
      </c>
      <c r="BH983" s="203">
        <f>IF(N983="sníž. přenesená",J983,0)</f>
        <v>0</v>
      </c>
      <c r="BI983" s="203">
        <f>IF(N983="nulová",J983,0)</f>
        <v>0</v>
      </c>
      <c r="BJ983" s="24" t="s">
        <v>79</v>
      </c>
      <c r="BK983" s="203">
        <f>ROUND(I983*H983,2)</f>
        <v>0</v>
      </c>
      <c r="BL983" s="24" t="s">
        <v>262</v>
      </c>
      <c r="BM983" s="24" t="s">
        <v>1689</v>
      </c>
    </row>
    <row r="984" spans="2:51" s="13" customFormat="1" ht="13.5">
      <c r="B984" s="227"/>
      <c r="C984" s="228"/>
      <c r="D984" s="206" t="s">
        <v>189</v>
      </c>
      <c r="E984" s="229" t="s">
        <v>23</v>
      </c>
      <c r="F984" s="230" t="s">
        <v>1690</v>
      </c>
      <c r="G984" s="228"/>
      <c r="H984" s="229" t="s">
        <v>23</v>
      </c>
      <c r="I984" s="231"/>
      <c r="J984" s="228"/>
      <c r="K984" s="228"/>
      <c r="L984" s="232"/>
      <c r="M984" s="233"/>
      <c r="N984" s="234"/>
      <c r="O984" s="234"/>
      <c r="P984" s="234"/>
      <c r="Q984" s="234"/>
      <c r="R984" s="234"/>
      <c r="S984" s="234"/>
      <c r="T984" s="235"/>
      <c r="AT984" s="236" t="s">
        <v>189</v>
      </c>
      <c r="AU984" s="236" t="s">
        <v>81</v>
      </c>
      <c r="AV984" s="13" t="s">
        <v>79</v>
      </c>
      <c r="AW984" s="13" t="s">
        <v>36</v>
      </c>
      <c r="AX984" s="13" t="s">
        <v>72</v>
      </c>
      <c r="AY984" s="236" t="s">
        <v>180</v>
      </c>
    </row>
    <row r="985" spans="2:51" s="11" customFormat="1" ht="27">
      <c r="B985" s="204"/>
      <c r="C985" s="205"/>
      <c r="D985" s="206" t="s">
        <v>189</v>
      </c>
      <c r="E985" s="207" t="s">
        <v>23</v>
      </c>
      <c r="F985" s="208" t="s">
        <v>456</v>
      </c>
      <c r="G985" s="205"/>
      <c r="H985" s="209">
        <v>115.22</v>
      </c>
      <c r="I985" s="210"/>
      <c r="J985" s="205"/>
      <c r="K985" s="205"/>
      <c r="L985" s="211"/>
      <c r="M985" s="212"/>
      <c r="N985" s="213"/>
      <c r="O985" s="213"/>
      <c r="P985" s="213"/>
      <c r="Q985" s="213"/>
      <c r="R985" s="213"/>
      <c r="S985" s="213"/>
      <c r="T985" s="214"/>
      <c r="AT985" s="215" t="s">
        <v>189</v>
      </c>
      <c r="AU985" s="215" t="s">
        <v>81</v>
      </c>
      <c r="AV985" s="11" t="s">
        <v>81</v>
      </c>
      <c r="AW985" s="11" t="s">
        <v>36</v>
      </c>
      <c r="AX985" s="11" t="s">
        <v>72</v>
      </c>
      <c r="AY985" s="215" t="s">
        <v>180</v>
      </c>
    </row>
    <row r="986" spans="2:51" s="11" customFormat="1" ht="13.5">
      <c r="B986" s="204"/>
      <c r="C986" s="205"/>
      <c r="D986" s="206" t="s">
        <v>189</v>
      </c>
      <c r="E986" s="207" t="s">
        <v>23</v>
      </c>
      <c r="F986" s="208" t="s">
        <v>451</v>
      </c>
      <c r="G986" s="205"/>
      <c r="H986" s="209">
        <v>68.89</v>
      </c>
      <c r="I986" s="210"/>
      <c r="J986" s="205"/>
      <c r="K986" s="205"/>
      <c r="L986" s="211"/>
      <c r="M986" s="212"/>
      <c r="N986" s="213"/>
      <c r="O986" s="213"/>
      <c r="P986" s="213"/>
      <c r="Q986" s="213"/>
      <c r="R986" s="213"/>
      <c r="S986" s="213"/>
      <c r="T986" s="214"/>
      <c r="AT986" s="215" t="s">
        <v>189</v>
      </c>
      <c r="AU986" s="215" t="s">
        <v>81</v>
      </c>
      <c r="AV986" s="11" t="s">
        <v>81</v>
      </c>
      <c r="AW986" s="11" t="s">
        <v>36</v>
      </c>
      <c r="AX986" s="11" t="s">
        <v>72</v>
      </c>
      <c r="AY986" s="215" t="s">
        <v>180</v>
      </c>
    </row>
    <row r="987" spans="2:51" s="11" customFormat="1" ht="13.5">
      <c r="B987" s="204"/>
      <c r="C987" s="205"/>
      <c r="D987" s="206" t="s">
        <v>189</v>
      </c>
      <c r="E987" s="207" t="s">
        <v>23</v>
      </c>
      <c r="F987" s="208" t="s">
        <v>457</v>
      </c>
      <c r="G987" s="205"/>
      <c r="H987" s="209">
        <v>93.18</v>
      </c>
      <c r="I987" s="210"/>
      <c r="J987" s="205"/>
      <c r="K987" s="205"/>
      <c r="L987" s="211"/>
      <c r="M987" s="212"/>
      <c r="N987" s="213"/>
      <c r="O987" s="213"/>
      <c r="P987" s="213"/>
      <c r="Q987" s="213"/>
      <c r="R987" s="213"/>
      <c r="S987" s="213"/>
      <c r="T987" s="214"/>
      <c r="AT987" s="215" t="s">
        <v>189</v>
      </c>
      <c r="AU987" s="215" t="s">
        <v>81</v>
      </c>
      <c r="AV987" s="11" t="s">
        <v>81</v>
      </c>
      <c r="AW987" s="11" t="s">
        <v>36</v>
      </c>
      <c r="AX987" s="11" t="s">
        <v>72</v>
      </c>
      <c r="AY987" s="215" t="s">
        <v>180</v>
      </c>
    </row>
    <row r="988" spans="2:51" s="11" customFormat="1" ht="13.5">
      <c r="B988" s="204"/>
      <c r="C988" s="205"/>
      <c r="D988" s="206" t="s">
        <v>189</v>
      </c>
      <c r="E988" s="207" t="s">
        <v>23</v>
      </c>
      <c r="F988" s="208" t="s">
        <v>458</v>
      </c>
      <c r="G988" s="205"/>
      <c r="H988" s="209">
        <v>58.74</v>
      </c>
      <c r="I988" s="210"/>
      <c r="J988" s="205"/>
      <c r="K988" s="205"/>
      <c r="L988" s="211"/>
      <c r="M988" s="212"/>
      <c r="N988" s="213"/>
      <c r="O988" s="213"/>
      <c r="P988" s="213"/>
      <c r="Q988" s="213"/>
      <c r="R988" s="213"/>
      <c r="S988" s="213"/>
      <c r="T988" s="214"/>
      <c r="AT988" s="215" t="s">
        <v>189</v>
      </c>
      <c r="AU988" s="215" t="s">
        <v>81</v>
      </c>
      <c r="AV988" s="11" t="s">
        <v>81</v>
      </c>
      <c r="AW988" s="11" t="s">
        <v>36</v>
      </c>
      <c r="AX988" s="11" t="s">
        <v>72</v>
      </c>
      <c r="AY988" s="215" t="s">
        <v>180</v>
      </c>
    </row>
    <row r="989" spans="2:51" s="11" customFormat="1" ht="13.5">
      <c r="B989" s="204"/>
      <c r="C989" s="205"/>
      <c r="D989" s="206" t="s">
        <v>189</v>
      </c>
      <c r="E989" s="207" t="s">
        <v>23</v>
      </c>
      <c r="F989" s="208" t="s">
        <v>464</v>
      </c>
      <c r="G989" s="205"/>
      <c r="H989" s="209">
        <v>23.75</v>
      </c>
      <c r="I989" s="210"/>
      <c r="J989" s="205"/>
      <c r="K989" s="205"/>
      <c r="L989" s="211"/>
      <c r="M989" s="212"/>
      <c r="N989" s="213"/>
      <c r="O989" s="213"/>
      <c r="P989" s="213"/>
      <c r="Q989" s="213"/>
      <c r="R989" s="213"/>
      <c r="S989" s="213"/>
      <c r="T989" s="214"/>
      <c r="AT989" s="215" t="s">
        <v>189</v>
      </c>
      <c r="AU989" s="215" t="s">
        <v>81</v>
      </c>
      <c r="AV989" s="11" t="s">
        <v>81</v>
      </c>
      <c r="AW989" s="11" t="s">
        <v>36</v>
      </c>
      <c r="AX989" s="11" t="s">
        <v>72</v>
      </c>
      <c r="AY989" s="215" t="s">
        <v>180</v>
      </c>
    </row>
    <row r="990" spans="2:51" s="13" customFormat="1" ht="13.5">
      <c r="B990" s="227"/>
      <c r="C990" s="228"/>
      <c r="D990" s="206" t="s">
        <v>189</v>
      </c>
      <c r="E990" s="229" t="s">
        <v>23</v>
      </c>
      <c r="F990" s="230" t="s">
        <v>465</v>
      </c>
      <c r="G990" s="228"/>
      <c r="H990" s="229" t="s">
        <v>23</v>
      </c>
      <c r="I990" s="231"/>
      <c r="J990" s="228"/>
      <c r="K990" s="228"/>
      <c r="L990" s="232"/>
      <c r="M990" s="233"/>
      <c r="N990" s="234"/>
      <c r="O990" s="234"/>
      <c r="P990" s="234"/>
      <c r="Q990" s="234"/>
      <c r="R990" s="234"/>
      <c r="S990" s="234"/>
      <c r="T990" s="235"/>
      <c r="AT990" s="236" t="s">
        <v>189</v>
      </c>
      <c r="AU990" s="236" t="s">
        <v>81</v>
      </c>
      <c r="AV990" s="13" t="s">
        <v>79</v>
      </c>
      <c r="AW990" s="13" t="s">
        <v>36</v>
      </c>
      <c r="AX990" s="13" t="s">
        <v>72</v>
      </c>
      <c r="AY990" s="236" t="s">
        <v>180</v>
      </c>
    </row>
    <row r="991" spans="2:51" s="11" customFormat="1" ht="13.5">
      <c r="B991" s="204"/>
      <c r="C991" s="205"/>
      <c r="D991" s="206" t="s">
        <v>189</v>
      </c>
      <c r="E991" s="207" t="s">
        <v>23</v>
      </c>
      <c r="F991" s="208" t="s">
        <v>466</v>
      </c>
      <c r="G991" s="205"/>
      <c r="H991" s="209">
        <v>19.71</v>
      </c>
      <c r="I991" s="210"/>
      <c r="J991" s="205"/>
      <c r="K991" s="205"/>
      <c r="L991" s="211"/>
      <c r="M991" s="212"/>
      <c r="N991" s="213"/>
      <c r="O991" s="213"/>
      <c r="P991" s="213"/>
      <c r="Q991" s="213"/>
      <c r="R991" s="213"/>
      <c r="S991" s="213"/>
      <c r="T991" s="214"/>
      <c r="AT991" s="215" t="s">
        <v>189</v>
      </c>
      <c r="AU991" s="215" t="s">
        <v>81</v>
      </c>
      <c r="AV991" s="11" t="s">
        <v>81</v>
      </c>
      <c r="AW991" s="11" t="s">
        <v>36</v>
      </c>
      <c r="AX991" s="11" t="s">
        <v>72</v>
      </c>
      <c r="AY991" s="215" t="s">
        <v>180</v>
      </c>
    </row>
    <row r="992" spans="2:51" s="11" customFormat="1" ht="13.5">
      <c r="B992" s="204"/>
      <c r="C992" s="205"/>
      <c r="D992" s="206" t="s">
        <v>189</v>
      </c>
      <c r="E992" s="207" t="s">
        <v>23</v>
      </c>
      <c r="F992" s="208" t="s">
        <v>467</v>
      </c>
      <c r="G992" s="205"/>
      <c r="H992" s="209">
        <v>16.596</v>
      </c>
      <c r="I992" s="210"/>
      <c r="J992" s="205"/>
      <c r="K992" s="205"/>
      <c r="L992" s="211"/>
      <c r="M992" s="212"/>
      <c r="N992" s="213"/>
      <c r="O992" s="213"/>
      <c r="P992" s="213"/>
      <c r="Q992" s="213"/>
      <c r="R992" s="213"/>
      <c r="S992" s="213"/>
      <c r="T992" s="214"/>
      <c r="AT992" s="215" t="s">
        <v>189</v>
      </c>
      <c r="AU992" s="215" t="s">
        <v>81</v>
      </c>
      <c r="AV992" s="11" t="s">
        <v>81</v>
      </c>
      <c r="AW992" s="11" t="s">
        <v>36</v>
      </c>
      <c r="AX992" s="11" t="s">
        <v>72</v>
      </c>
      <c r="AY992" s="215" t="s">
        <v>180</v>
      </c>
    </row>
    <row r="993" spans="2:51" s="11" customFormat="1" ht="13.5">
      <c r="B993" s="204"/>
      <c r="C993" s="205"/>
      <c r="D993" s="206" t="s">
        <v>189</v>
      </c>
      <c r="E993" s="207" t="s">
        <v>23</v>
      </c>
      <c r="F993" s="208" t="s">
        <v>468</v>
      </c>
      <c r="G993" s="205"/>
      <c r="H993" s="209">
        <v>26.91</v>
      </c>
      <c r="I993" s="210"/>
      <c r="J993" s="205"/>
      <c r="K993" s="205"/>
      <c r="L993" s="211"/>
      <c r="M993" s="212"/>
      <c r="N993" s="213"/>
      <c r="O993" s="213"/>
      <c r="P993" s="213"/>
      <c r="Q993" s="213"/>
      <c r="R993" s="213"/>
      <c r="S993" s="213"/>
      <c r="T993" s="214"/>
      <c r="AT993" s="215" t="s">
        <v>189</v>
      </c>
      <c r="AU993" s="215" t="s">
        <v>81</v>
      </c>
      <c r="AV993" s="11" t="s">
        <v>81</v>
      </c>
      <c r="AW993" s="11" t="s">
        <v>36</v>
      </c>
      <c r="AX993" s="11" t="s">
        <v>72</v>
      </c>
      <c r="AY993" s="215" t="s">
        <v>180</v>
      </c>
    </row>
    <row r="994" spans="2:51" s="11" customFormat="1" ht="13.5">
      <c r="B994" s="204"/>
      <c r="C994" s="205"/>
      <c r="D994" s="206" t="s">
        <v>189</v>
      </c>
      <c r="E994" s="207" t="s">
        <v>23</v>
      </c>
      <c r="F994" s="208" t="s">
        <v>469</v>
      </c>
      <c r="G994" s="205"/>
      <c r="H994" s="209">
        <v>8.1</v>
      </c>
      <c r="I994" s="210"/>
      <c r="J994" s="205"/>
      <c r="K994" s="205"/>
      <c r="L994" s="211"/>
      <c r="M994" s="212"/>
      <c r="N994" s="213"/>
      <c r="O994" s="213"/>
      <c r="P994" s="213"/>
      <c r="Q994" s="213"/>
      <c r="R994" s="213"/>
      <c r="S994" s="213"/>
      <c r="T994" s="214"/>
      <c r="AT994" s="215" t="s">
        <v>189</v>
      </c>
      <c r="AU994" s="215" t="s">
        <v>81</v>
      </c>
      <c r="AV994" s="11" t="s">
        <v>81</v>
      </c>
      <c r="AW994" s="11" t="s">
        <v>36</v>
      </c>
      <c r="AX994" s="11" t="s">
        <v>72</v>
      </c>
      <c r="AY994" s="215" t="s">
        <v>180</v>
      </c>
    </row>
    <row r="995" spans="2:51" s="11" customFormat="1" ht="13.5">
      <c r="B995" s="204"/>
      <c r="C995" s="205"/>
      <c r="D995" s="206" t="s">
        <v>189</v>
      </c>
      <c r="E995" s="207" t="s">
        <v>23</v>
      </c>
      <c r="F995" s="208" t="s">
        <v>470</v>
      </c>
      <c r="G995" s="205"/>
      <c r="H995" s="209">
        <v>10.584</v>
      </c>
      <c r="I995" s="210"/>
      <c r="J995" s="205"/>
      <c r="K995" s="205"/>
      <c r="L995" s="211"/>
      <c r="M995" s="212"/>
      <c r="N995" s="213"/>
      <c r="O995" s="213"/>
      <c r="P995" s="213"/>
      <c r="Q995" s="213"/>
      <c r="R995" s="213"/>
      <c r="S995" s="213"/>
      <c r="T995" s="214"/>
      <c r="AT995" s="215" t="s">
        <v>189</v>
      </c>
      <c r="AU995" s="215" t="s">
        <v>81</v>
      </c>
      <c r="AV995" s="11" t="s">
        <v>81</v>
      </c>
      <c r="AW995" s="11" t="s">
        <v>36</v>
      </c>
      <c r="AX995" s="11" t="s">
        <v>72</v>
      </c>
      <c r="AY995" s="215" t="s">
        <v>180</v>
      </c>
    </row>
    <row r="996" spans="2:51" s="11" customFormat="1" ht="13.5">
      <c r="B996" s="204"/>
      <c r="C996" s="205"/>
      <c r="D996" s="206" t="s">
        <v>189</v>
      </c>
      <c r="E996" s="207" t="s">
        <v>23</v>
      </c>
      <c r="F996" s="208" t="s">
        <v>471</v>
      </c>
      <c r="G996" s="205"/>
      <c r="H996" s="209">
        <v>7.596</v>
      </c>
      <c r="I996" s="210"/>
      <c r="J996" s="205"/>
      <c r="K996" s="205"/>
      <c r="L996" s="211"/>
      <c r="M996" s="212"/>
      <c r="N996" s="213"/>
      <c r="O996" s="213"/>
      <c r="P996" s="213"/>
      <c r="Q996" s="213"/>
      <c r="R996" s="213"/>
      <c r="S996" s="213"/>
      <c r="T996" s="214"/>
      <c r="AT996" s="215" t="s">
        <v>189</v>
      </c>
      <c r="AU996" s="215" t="s">
        <v>81</v>
      </c>
      <c r="AV996" s="11" t="s">
        <v>81</v>
      </c>
      <c r="AW996" s="11" t="s">
        <v>36</v>
      </c>
      <c r="AX996" s="11" t="s">
        <v>72</v>
      </c>
      <c r="AY996" s="215" t="s">
        <v>180</v>
      </c>
    </row>
    <row r="997" spans="2:51" s="11" customFormat="1" ht="13.5">
      <c r="B997" s="204"/>
      <c r="C997" s="205"/>
      <c r="D997" s="206" t="s">
        <v>189</v>
      </c>
      <c r="E997" s="207" t="s">
        <v>23</v>
      </c>
      <c r="F997" s="208" t="s">
        <v>472</v>
      </c>
      <c r="G997" s="205"/>
      <c r="H997" s="209">
        <v>104.715</v>
      </c>
      <c r="I997" s="210"/>
      <c r="J997" s="205"/>
      <c r="K997" s="205"/>
      <c r="L997" s="211"/>
      <c r="M997" s="212"/>
      <c r="N997" s="213"/>
      <c r="O997" s="213"/>
      <c r="P997" s="213"/>
      <c r="Q997" s="213"/>
      <c r="R997" s="213"/>
      <c r="S997" s="213"/>
      <c r="T997" s="214"/>
      <c r="AT997" s="215" t="s">
        <v>189</v>
      </c>
      <c r="AU997" s="215" t="s">
        <v>81</v>
      </c>
      <c r="AV997" s="11" t="s">
        <v>81</v>
      </c>
      <c r="AW997" s="11" t="s">
        <v>36</v>
      </c>
      <c r="AX997" s="11" t="s">
        <v>72</v>
      </c>
      <c r="AY997" s="215" t="s">
        <v>180</v>
      </c>
    </row>
    <row r="998" spans="2:51" s="11" customFormat="1" ht="27">
      <c r="B998" s="204"/>
      <c r="C998" s="205"/>
      <c r="D998" s="206" t="s">
        <v>189</v>
      </c>
      <c r="E998" s="207" t="s">
        <v>23</v>
      </c>
      <c r="F998" s="208" t="s">
        <v>483</v>
      </c>
      <c r="G998" s="205"/>
      <c r="H998" s="209">
        <v>358.8</v>
      </c>
      <c r="I998" s="210"/>
      <c r="J998" s="205"/>
      <c r="K998" s="205"/>
      <c r="L998" s="211"/>
      <c r="M998" s="212"/>
      <c r="N998" s="213"/>
      <c r="O998" s="213"/>
      <c r="P998" s="213"/>
      <c r="Q998" s="213"/>
      <c r="R998" s="213"/>
      <c r="S998" s="213"/>
      <c r="T998" s="214"/>
      <c r="AT998" s="215" t="s">
        <v>189</v>
      </c>
      <c r="AU998" s="215" t="s">
        <v>81</v>
      </c>
      <c r="AV998" s="11" t="s">
        <v>81</v>
      </c>
      <c r="AW998" s="11" t="s">
        <v>36</v>
      </c>
      <c r="AX998" s="11" t="s">
        <v>72</v>
      </c>
      <c r="AY998" s="215" t="s">
        <v>180</v>
      </c>
    </row>
    <row r="999" spans="2:51" s="11" customFormat="1" ht="13.5">
      <c r="B999" s="204"/>
      <c r="C999" s="205"/>
      <c r="D999" s="206" t="s">
        <v>189</v>
      </c>
      <c r="E999" s="207" t="s">
        <v>23</v>
      </c>
      <c r="F999" s="208" t="s">
        <v>484</v>
      </c>
      <c r="G999" s="205"/>
      <c r="H999" s="209">
        <v>241.8</v>
      </c>
      <c r="I999" s="210"/>
      <c r="J999" s="205"/>
      <c r="K999" s="205"/>
      <c r="L999" s="211"/>
      <c r="M999" s="212"/>
      <c r="N999" s="213"/>
      <c r="O999" s="213"/>
      <c r="P999" s="213"/>
      <c r="Q999" s="213"/>
      <c r="R999" s="213"/>
      <c r="S999" s="213"/>
      <c r="T999" s="214"/>
      <c r="AT999" s="215" t="s">
        <v>189</v>
      </c>
      <c r="AU999" s="215" t="s">
        <v>81</v>
      </c>
      <c r="AV999" s="11" t="s">
        <v>81</v>
      </c>
      <c r="AW999" s="11" t="s">
        <v>36</v>
      </c>
      <c r="AX999" s="11" t="s">
        <v>72</v>
      </c>
      <c r="AY999" s="215" t="s">
        <v>180</v>
      </c>
    </row>
    <row r="1000" spans="2:51" s="11" customFormat="1" ht="13.5">
      <c r="B1000" s="204"/>
      <c r="C1000" s="205"/>
      <c r="D1000" s="206" t="s">
        <v>189</v>
      </c>
      <c r="E1000" s="207" t="s">
        <v>23</v>
      </c>
      <c r="F1000" s="208" t="s">
        <v>485</v>
      </c>
      <c r="G1000" s="205"/>
      <c r="H1000" s="209">
        <v>120.9</v>
      </c>
      <c r="I1000" s="210"/>
      <c r="J1000" s="205"/>
      <c r="K1000" s="205"/>
      <c r="L1000" s="211"/>
      <c r="M1000" s="212"/>
      <c r="N1000" s="213"/>
      <c r="O1000" s="213"/>
      <c r="P1000" s="213"/>
      <c r="Q1000" s="213"/>
      <c r="R1000" s="213"/>
      <c r="S1000" s="213"/>
      <c r="T1000" s="214"/>
      <c r="AT1000" s="215" t="s">
        <v>189</v>
      </c>
      <c r="AU1000" s="215" t="s">
        <v>81</v>
      </c>
      <c r="AV1000" s="11" t="s">
        <v>81</v>
      </c>
      <c r="AW1000" s="11" t="s">
        <v>36</v>
      </c>
      <c r="AX1000" s="11" t="s">
        <v>72</v>
      </c>
      <c r="AY1000" s="215" t="s">
        <v>180</v>
      </c>
    </row>
    <row r="1001" spans="2:51" s="14" customFormat="1" ht="13.5">
      <c r="B1001" s="237"/>
      <c r="C1001" s="238"/>
      <c r="D1001" s="206" t="s">
        <v>189</v>
      </c>
      <c r="E1001" s="239" t="s">
        <v>23</v>
      </c>
      <c r="F1001" s="240" t="s">
        <v>492</v>
      </c>
      <c r="G1001" s="238"/>
      <c r="H1001" s="241">
        <v>1275.491</v>
      </c>
      <c r="I1001" s="242"/>
      <c r="J1001" s="238"/>
      <c r="K1001" s="238"/>
      <c r="L1001" s="243"/>
      <c r="M1001" s="244"/>
      <c r="N1001" s="245"/>
      <c r="O1001" s="245"/>
      <c r="P1001" s="245"/>
      <c r="Q1001" s="245"/>
      <c r="R1001" s="245"/>
      <c r="S1001" s="245"/>
      <c r="T1001" s="246"/>
      <c r="AT1001" s="247" t="s">
        <v>189</v>
      </c>
      <c r="AU1001" s="247" t="s">
        <v>81</v>
      </c>
      <c r="AV1001" s="14" t="s">
        <v>195</v>
      </c>
      <c r="AW1001" s="14" t="s">
        <v>36</v>
      </c>
      <c r="AX1001" s="14" t="s">
        <v>72</v>
      </c>
      <c r="AY1001" s="247" t="s">
        <v>180</v>
      </c>
    </row>
    <row r="1002" spans="2:51" s="11" customFormat="1" ht="13.5">
      <c r="B1002" s="204"/>
      <c r="C1002" s="205"/>
      <c r="D1002" s="206" t="s">
        <v>189</v>
      </c>
      <c r="E1002" s="207" t="s">
        <v>23</v>
      </c>
      <c r="F1002" s="208" t="s">
        <v>1691</v>
      </c>
      <c r="G1002" s="205"/>
      <c r="H1002" s="209">
        <v>538</v>
      </c>
      <c r="I1002" s="210"/>
      <c r="J1002" s="205"/>
      <c r="K1002" s="205"/>
      <c r="L1002" s="211"/>
      <c r="M1002" s="212"/>
      <c r="N1002" s="213"/>
      <c r="O1002" s="213"/>
      <c r="P1002" s="213"/>
      <c r="Q1002" s="213"/>
      <c r="R1002" s="213"/>
      <c r="S1002" s="213"/>
      <c r="T1002" s="214"/>
      <c r="AT1002" s="215" t="s">
        <v>189</v>
      </c>
      <c r="AU1002" s="215" t="s">
        <v>81</v>
      </c>
      <c r="AV1002" s="11" t="s">
        <v>81</v>
      </c>
      <c r="AW1002" s="11" t="s">
        <v>36</v>
      </c>
      <c r="AX1002" s="11" t="s">
        <v>72</v>
      </c>
      <c r="AY1002" s="215" t="s">
        <v>180</v>
      </c>
    </row>
    <row r="1003" spans="2:51" s="11" customFormat="1" ht="13.5">
      <c r="B1003" s="204"/>
      <c r="C1003" s="205"/>
      <c r="D1003" s="206" t="s">
        <v>189</v>
      </c>
      <c r="E1003" s="207" t="s">
        <v>23</v>
      </c>
      <c r="F1003" s="208" t="s">
        <v>1094</v>
      </c>
      <c r="G1003" s="205"/>
      <c r="H1003" s="209">
        <v>52.07</v>
      </c>
      <c r="I1003" s="210"/>
      <c r="J1003" s="205"/>
      <c r="K1003" s="205"/>
      <c r="L1003" s="211"/>
      <c r="M1003" s="212"/>
      <c r="N1003" s="213"/>
      <c r="O1003" s="213"/>
      <c r="P1003" s="213"/>
      <c r="Q1003" s="213"/>
      <c r="R1003" s="213"/>
      <c r="S1003" s="213"/>
      <c r="T1003" s="214"/>
      <c r="AT1003" s="215" t="s">
        <v>189</v>
      </c>
      <c r="AU1003" s="215" t="s">
        <v>81</v>
      </c>
      <c r="AV1003" s="11" t="s">
        <v>81</v>
      </c>
      <c r="AW1003" s="11" t="s">
        <v>36</v>
      </c>
      <c r="AX1003" s="11" t="s">
        <v>72</v>
      </c>
      <c r="AY1003" s="215" t="s">
        <v>180</v>
      </c>
    </row>
    <row r="1004" spans="2:51" s="11" customFormat="1" ht="13.5">
      <c r="B1004" s="204"/>
      <c r="C1004" s="205"/>
      <c r="D1004" s="206" t="s">
        <v>189</v>
      </c>
      <c r="E1004" s="207" t="s">
        <v>23</v>
      </c>
      <c r="F1004" s="208" t="s">
        <v>1692</v>
      </c>
      <c r="G1004" s="205"/>
      <c r="H1004" s="209">
        <v>56.99</v>
      </c>
      <c r="I1004" s="210"/>
      <c r="J1004" s="205"/>
      <c r="K1004" s="205"/>
      <c r="L1004" s="211"/>
      <c r="M1004" s="212"/>
      <c r="N1004" s="213"/>
      <c r="O1004" s="213"/>
      <c r="P1004" s="213"/>
      <c r="Q1004" s="213"/>
      <c r="R1004" s="213"/>
      <c r="S1004" s="213"/>
      <c r="T1004" s="214"/>
      <c r="AT1004" s="215" t="s">
        <v>189</v>
      </c>
      <c r="AU1004" s="215" t="s">
        <v>81</v>
      </c>
      <c r="AV1004" s="11" t="s">
        <v>81</v>
      </c>
      <c r="AW1004" s="11" t="s">
        <v>36</v>
      </c>
      <c r="AX1004" s="11" t="s">
        <v>72</v>
      </c>
      <c r="AY1004" s="215" t="s">
        <v>180</v>
      </c>
    </row>
    <row r="1005" spans="2:51" s="11" customFormat="1" ht="13.5">
      <c r="B1005" s="204"/>
      <c r="C1005" s="205"/>
      <c r="D1005" s="206" t="s">
        <v>189</v>
      </c>
      <c r="E1005" s="207" t="s">
        <v>23</v>
      </c>
      <c r="F1005" s="208" t="s">
        <v>1693</v>
      </c>
      <c r="G1005" s="205"/>
      <c r="H1005" s="209">
        <v>95.448</v>
      </c>
      <c r="I1005" s="210"/>
      <c r="J1005" s="205"/>
      <c r="K1005" s="205"/>
      <c r="L1005" s="211"/>
      <c r="M1005" s="212"/>
      <c r="N1005" s="213"/>
      <c r="O1005" s="213"/>
      <c r="P1005" s="213"/>
      <c r="Q1005" s="213"/>
      <c r="R1005" s="213"/>
      <c r="S1005" s="213"/>
      <c r="T1005" s="214"/>
      <c r="AT1005" s="215" t="s">
        <v>189</v>
      </c>
      <c r="AU1005" s="215" t="s">
        <v>81</v>
      </c>
      <c r="AV1005" s="11" t="s">
        <v>81</v>
      </c>
      <c r="AW1005" s="11" t="s">
        <v>36</v>
      </c>
      <c r="AX1005" s="11" t="s">
        <v>72</v>
      </c>
      <c r="AY1005" s="215" t="s">
        <v>180</v>
      </c>
    </row>
    <row r="1006" spans="2:51" s="11" customFormat="1" ht="13.5">
      <c r="B1006" s="204"/>
      <c r="C1006" s="205"/>
      <c r="D1006" s="206" t="s">
        <v>189</v>
      </c>
      <c r="E1006" s="207" t="s">
        <v>23</v>
      </c>
      <c r="F1006" s="208" t="s">
        <v>1694</v>
      </c>
      <c r="G1006" s="205"/>
      <c r="H1006" s="209">
        <v>134.931</v>
      </c>
      <c r="I1006" s="210"/>
      <c r="J1006" s="205"/>
      <c r="K1006" s="205"/>
      <c r="L1006" s="211"/>
      <c r="M1006" s="212"/>
      <c r="N1006" s="213"/>
      <c r="O1006" s="213"/>
      <c r="P1006" s="213"/>
      <c r="Q1006" s="213"/>
      <c r="R1006" s="213"/>
      <c r="S1006" s="213"/>
      <c r="T1006" s="214"/>
      <c r="AT1006" s="215" t="s">
        <v>189</v>
      </c>
      <c r="AU1006" s="215" t="s">
        <v>81</v>
      </c>
      <c r="AV1006" s="11" t="s">
        <v>81</v>
      </c>
      <c r="AW1006" s="11" t="s">
        <v>36</v>
      </c>
      <c r="AX1006" s="11" t="s">
        <v>72</v>
      </c>
      <c r="AY1006" s="215" t="s">
        <v>180</v>
      </c>
    </row>
    <row r="1007" spans="2:51" s="11" customFormat="1" ht="13.5">
      <c r="B1007" s="204"/>
      <c r="C1007" s="205"/>
      <c r="D1007" s="206" t="s">
        <v>189</v>
      </c>
      <c r="E1007" s="207" t="s">
        <v>23</v>
      </c>
      <c r="F1007" s="208" t="s">
        <v>1695</v>
      </c>
      <c r="G1007" s="205"/>
      <c r="H1007" s="209">
        <v>486.998</v>
      </c>
      <c r="I1007" s="210"/>
      <c r="J1007" s="205"/>
      <c r="K1007" s="205"/>
      <c r="L1007" s="211"/>
      <c r="M1007" s="212"/>
      <c r="N1007" s="213"/>
      <c r="O1007" s="213"/>
      <c r="P1007" s="213"/>
      <c r="Q1007" s="213"/>
      <c r="R1007" s="213"/>
      <c r="S1007" s="213"/>
      <c r="T1007" s="214"/>
      <c r="AT1007" s="215" t="s">
        <v>189</v>
      </c>
      <c r="AU1007" s="215" t="s">
        <v>81</v>
      </c>
      <c r="AV1007" s="11" t="s">
        <v>81</v>
      </c>
      <c r="AW1007" s="11" t="s">
        <v>36</v>
      </c>
      <c r="AX1007" s="11" t="s">
        <v>72</v>
      </c>
      <c r="AY1007" s="215" t="s">
        <v>180</v>
      </c>
    </row>
    <row r="1008" spans="2:51" s="11" customFormat="1" ht="13.5">
      <c r="B1008" s="204"/>
      <c r="C1008" s="205"/>
      <c r="D1008" s="206" t="s">
        <v>189</v>
      </c>
      <c r="E1008" s="207" t="s">
        <v>23</v>
      </c>
      <c r="F1008" s="208" t="s">
        <v>1696</v>
      </c>
      <c r="G1008" s="205"/>
      <c r="H1008" s="209">
        <v>12.2</v>
      </c>
      <c r="I1008" s="210"/>
      <c r="J1008" s="205"/>
      <c r="K1008" s="205"/>
      <c r="L1008" s="211"/>
      <c r="M1008" s="212"/>
      <c r="N1008" s="213"/>
      <c r="O1008" s="213"/>
      <c r="P1008" s="213"/>
      <c r="Q1008" s="213"/>
      <c r="R1008" s="213"/>
      <c r="S1008" s="213"/>
      <c r="T1008" s="214"/>
      <c r="AT1008" s="215" t="s">
        <v>189</v>
      </c>
      <c r="AU1008" s="215" t="s">
        <v>81</v>
      </c>
      <c r="AV1008" s="11" t="s">
        <v>81</v>
      </c>
      <c r="AW1008" s="11" t="s">
        <v>36</v>
      </c>
      <c r="AX1008" s="11" t="s">
        <v>72</v>
      </c>
      <c r="AY1008" s="215" t="s">
        <v>180</v>
      </c>
    </row>
    <row r="1009" spans="2:51" s="11" customFormat="1" ht="13.5">
      <c r="B1009" s="204"/>
      <c r="C1009" s="205"/>
      <c r="D1009" s="206" t="s">
        <v>189</v>
      </c>
      <c r="E1009" s="207" t="s">
        <v>23</v>
      </c>
      <c r="F1009" s="208" t="s">
        <v>1697</v>
      </c>
      <c r="G1009" s="205"/>
      <c r="H1009" s="209">
        <v>133.2</v>
      </c>
      <c r="I1009" s="210"/>
      <c r="J1009" s="205"/>
      <c r="K1009" s="205"/>
      <c r="L1009" s="211"/>
      <c r="M1009" s="212"/>
      <c r="N1009" s="213"/>
      <c r="O1009" s="213"/>
      <c r="P1009" s="213"/>
      <c r="Q1009" s="213"/>
      <c r="R1009" s="213"/>
      <c r="S1009" s="213"/>
      <c r="T1009" s="214"/>
      <c r="AT1009" s="215" t="s">
        <v>189</v>
      </c>
      <c r="AU1009" s="215" t="s">
        <v>81</v>
      </c>
      <c r="AV1009" s="11" t="s">
        <v>81</v>
      </c>
      <c r="AW1009" s="11" t="s">
        <v>36</v>
      </c>
      <c r="AX1009" s="11" t="s">
        <v>72</v>
      </c>
      <c r="AY1009" s="215" t="s">
        <v>180</v>
      </c>
    </row>
    <row r="1010" spans="2:51" s="11" customFormat="1" ht="13.5">
      <c r="B1010" s="204"/>
      <c r="C1010" s="205"/>
      <c r="D1010" s="206" t="s">
        <v>189</v>
      </c>
      <c r="E1010" s="207" t="s">
        <v>23</v>
      </c>
      <c r="F1010" s="208" t="s">
        <v>1698</v>
      </c>
      <c r="G1010" s="205"/>
      <c r="H1010" s="209">
        <v>378.43</v>
      </c>
      <c r="I1010" s="210"/>
      <c r="J1010" s="205"/>
      <c r="K1010" s="205"/>
      <c r="L1010" s="211"/>
      <c r="M1010" s="212"/>
      <c r="N1010" s="213"/>
      <c r="O1010" s="213"/>
      <c r="P1010" s="213"/>
      <c r="Q1010" s="213"/>
      <c r="R1010" s="213"/>
      <c r="S1010" s="213"/>
      <c r="T1010" s="214"/>
      <c r="AT1010" s="215" t="s">
        <v>189</v>
      </c>
      <c r="AU1010" s="215" t="s">
        <v>81</v>
      </c>
      <c r="AV1010" s="11" t="s">
        <v>81</v>
      </c>
      <c r="AW1010" s="11" t="s">
        <v>36</v>
      </c>
      <c r="AX1010" s="11" t="s">
        <v>72</v>
      </c>
      <c r="AY1010" s="215" t="s">
        <v>180</v>
      </c>
    </row>
    <row r="1011" spans="2:51" s="14" customFormat="1" ht="13.5">
      <c r="B1011" s="237"/>
      <c r="C1011" s="238"/>
      <c r="D1011" s="206" t="s">
        <v>189</v>
      </c>
      <c r="E1011" s="239" t="s">
        <v>23</v>
      </c>
      <c r="F1011" s="240" t="s">
        <v>492</v>
      </c>
      <c r="G1011" s="238"/>
      <c r="H1011" s="241">
        <v>1888.267</v>
      </c>
      <c r="I1011" s="242"/>
      <c r="J1011" s="238"/>
      <c r="K1011" s="238"/>
      <c r="L1011" s="243"/>
      <c r="M1011" s="244"/>
      <c r="N1011" s="245"/>
      <c r="O1011" s="245"/>
      <c r="P1011" s="245"/>
      <c r="Q1011" s="245"/>
      <c r="R1011" s="245"/>
      <c r="S1011" s="245"/>
      <c r="T1011" s="246"/>
      <c r="AT1011" s="247" t="s">
        <v>189</v>
      </c>
      <c r="AU1011" s="247" t="s">
        <v>81</v>
      </c>
      <c r="AV1011" s="14" t="s">
        <v>195</v>
      </c>
      <c r="AW1011" s="14" t="s">
        <v>36</v>
      </c>
      <c r="AX1011" s="14" t="s">
        <v>72</v>
      </c>
      <c r="AY1011" s="247" t="s">
        <v>180</v>
      </c>
    </row>
    <row r="1012" spans="2:51" s="11" customFormat="1" ht="13.5">
      <c r="B1012" s="204"/>
      <c r="C1012" s="205"/>
      <c r="D1012" s="206" t="s">
        <v>189</v>
      </c>
      <c r="E1012" s="207" t="s">
        <v>23</v>
      </c>
      <c r="F1012" s="208" t="s">
        <v>1699</v>
      </c>
      <c r="G1012" s="205"/>
      <c r="H1012" s="209">
        <v>-142.5</v>
      </c>
      <c r="I1012" s="210"/>
      <c r="J1012" s="205"/>
      <c r="K1012" s="205"/>
      <c r="L1012" s="211"/>
      <c r="M1012" s="212"/>
      <c r="N1012" s="213"/>
      <c r="O1012" s="213"/>
      <c r="P1012" s="213"/>
      <c r="Q1012" s="213"/>
      <c r="R1012" s="213"/>
      <c r="S1012" s="213"/>
      <c r="T1012" s="214"/>
      <c r="AT1012" s="215" t="s">
        <v>189</v>
      </c>
      <c r="AU1012" s="215" t="s">
        <v>81</v>
      </c>
      <c r="AV1012" s="11" t="s">
        <v>81</v>
      </c>
      <c r="AW1012" s="11" t="s">
        <v>36</v>
      </c>
      <c r="AX1012" s="11" t="s">
        <v>72</v>
      </c>
      <c r="AY1012" s="215" t="s">
        <v>180</v>
      </c>
    </row>
    <row r="1013" spans="2:51" s="12" customFormat="1" ht="13.5">
      <c r="B1013" s="216"/>
      <c r="C1013" s="217"/>
      <c r="D1013" s="206" t="s">
        <v>189</v>
      </c>
      <c r="E1013" s="218" t="s">
        <v>23</v>
      </c>
      <c r="F1013" s="219" t="s">
        <v>199</v>
      </c>
      <c r="G1013" s="217"/>
      <c r="H1013" s="220">
        <v>3021.258</v>
      </c>
      <c r="I1013" s="221"/>
      <c r="J1013" s="217"/>
      <c r="K1013" s="217"/>
      <c r="L1013" s="222"/>
      <c r="M1013" s="223"/>
      <c r="N1013" s="224"/>
      <c r="O1013" s="224"/>
      <c r="P1013" s="224"/>
      <c r="Q1013" s="224"/>
      <c r="R1013" s="224"/>
      <c r="S1013" s="224"/>
      <c r="T1013" s="225"/>
      <c r="AT1013" s="226" t="s">
        <v>189</v>
      </c>
      <c r="AU1013" s="226" t="s">
        <v>81</v>
      </c>
      <c r="AV1013" s="12" t="s">
        <v>187</v>
      </c>
      <c r="AW1013" s="12" t="s">
        <v>36</v>
      </c>
      <c r="AX1013" s="12" t="s">
        <v>79</v>
      </c>
      <c r="AY1013" s="226" t="s">
        <v>180</v>
      </c>
    </row>
    <row r="1014" spans="2:65" s="1" customFormat="1" ht="25.5" customHeight="1">
      <c r="B1014" s="41"/>
      <c r="C1014" s="192" t="s">
        <v>1700</v>
      </c>
      <c r="D1014" s="192" t="s">
        <v>182</v>
      </c>
      <c r="E1014" s="193" t="s">
        <v>1701</v>
      </c>
      <c r="F1014" s="194" t="s">
        <v>1702</v>
      </c>
      <c r="G1014" s="195" t="s">
        <v>185</v>
      </c>
      <c r="H1014" s="196">
        <v>3021.258</v>
      </c>
      <c r="I1014" s="197"/>
      <c r="J1014" s="198">
        <f>ROUND(I1014*H1014,2)</f>
        <v>0</v>
      </c>
      <c r="K1014" s="194" t="s">
        <v>186</v>
      </c>
      <c r="L1014" s="61"/>
      <c r="M1014" s="199" t="s">
        <v>23</v>
      </c>
      <c r="N1014" s="200" t="s">
        <v>43</v>
      </c>
      <c r="O1014" s="42"/>
      <c r="P1014" s="201">
        <f>O1014*H1014</f>
        <v>0</v>
      </c>
      <c r="Q1014" s="201">
        <v>0.00029</v>
      </c>
      <c r="R1014" s="201">
        <f>Q1014*H1014</f>
        <v>0.87616482</v>
      </c>
      <c r="S1014" s="201">
        <v>0</v>
      </c>
      <c r="T1014" s="202">
        <f>S1014*H1014</f>
        <v>0</v>
      </c>
      <c r="AR1014" s="24" t="s">
        <v>262</v>
      </c>
      <c r="AT1014" s="24" t="s">
        <v>182</v>
      </c>
      <c r="AU1014" s="24" t="s">
        <v>81</v>
      </c>
      <c r="AY1014" s="24" t="s">
        <v>180</v>
      </c>
      <c r="BE1014" s="203">
        <f>IF(N1014="základní",J1014,0)</f>
        <v>0</v>
      </c>
      <c r="BF1014" s="203">
        <f>IF(N1014="snížená",J1014,0)</f>
        <v>0</v>
      </c>
      <c r="BG1014" s="203">
        <f>IF(N1014="zákl. přenesená",J1014,0)</f>
        <v>0</v>
      </c>
      <c r="BH1014" s="203">
        <f>IF(N1014="sníž. přenesená",J1014,0)</f>
        <v>0</v>
      </c>
      <c r="BI1014" s="203">
        <f>IF(N1014="nulová",J1014,0)</f>
        <v>0</v>
      </c>
      <c r="BJ1014" s="24" t="s">
        <v>79</v>
      </c>
      <c r="BK1014" s="203">
        <f>ROUND(I1014*H1014,2)</f>
        <v>0</v>
      </c>
      <c r="BL1014" s="24" t="s">
        <v>262</v>
      </c>
      <c r="BM1014" s="24" t="s">
        <v>1703</v>
      </c>
    </row>
    <row r="1015" spans="2:51" s="13" customFormat="1" ht="13.5">
      <c r="B1015" s="227"/>
      <c r="C1015" s="228"/>
      <c r="D1015" s="206" t="s">
        <v>189</v>
      </c>
      <c r="E1015" s="229" t="s">
        <v>23</v>
      </c>
      <c r="F1015" s="230" t="s">
        <v>1690</v>
      </c>
      <c r="G1015" s="228"/>
      <c r="H1015" s="229" t="s">
        <v>23</v>
      </c>
      <c r="I1015" s="231"/>
      <c r="J1015" s="228"/>
      <c r="K1015" s="228"/>
      <c r="L1015" s="232"/>
      <c r="M1015" s="233"/>
      <c r="N1015" s="234"/>
      <c r="O1015" s="234"/>
      <c r="P1015" s="234"/>
      <c r="Q1015" s="234"/>
      <c r="R1015" s="234"/>
      <c r="S1015" s="234"/>
      <c r="T1015" s="235"/>
      <c r="AT1015" s="236" t="s">
        <v>189</v>
      </c>
      <c r="AU1015" s="236" t="s">
        <v>81</v>
      </c>
      <c r="AV1015" s="13" t="s">
        <v>79</v>
      </c>
      <c r="AW1015" s="13" t="s">
        <v>36</v>
      </c>
      <c r="AX1015" s="13" t="s">
        <v>72</v>
      </c>
      <c r="AY1015" s="236" t="s">
        <v>180</v>
      </c>
    </row>
    <row r="1016" spans="2:51" s="11" customFormat="1" ht="27">
      <c r="B1016" s="204"/>
      <c r="C1016" s="205"/>
      <c r="D1016" s="206" t="s">
        <v>189</v>
      </c>
      <c r="E1016" s="207" t="s">
        <v>23</v>
      </c>
      <c r="F1016" s="208" t="s">
        <v>456</v>
      </c>
      <c r="G1016" s="205"/>
      <c r="H1016" s="209">
        <v>115.22</v>
      </c>
      <c r="I1016" s="210"/>
      <c r="J1016" s="205"/>
      <c r="K1016" s="205"/>
      <c r="L1016" s="211"/>
      <c r="M1016" s="212"/>
      <c r="N1016" s="213"/>
      <c r="O1016" s="213"/>
      <c r="P1016" s="213"/>
      <c r="Q1016" s="213"/>
      <c r="R1016" s="213"/>
      <c r="S1016" s="213"/>
      <c r="T1016" s="214"/>
      <c r="AT1016" s="215" t="s">
        <v>189</v>
      </c>
      <c r="AU1016" s="215" t="s">
        <v>81</v>
      </c>
      <c r="AV1016" s="11" t="s">
        <v>81</v>
      </c>
      <c r="AW1016" s="11" t="s">
        <v>36</v>
      </c>
      <c r="AX1016" s="11" t="s">
        <v>72</v>
      </c>
      <c r="AY1016" s="215" t="s">
        <v>180</v>
      </c>
    </row>
    <row r="1017" spans="2:51" s="11" customFormat="1" ht="13.5">
      <c r="B1017" s="204"/>
      <c r="C1017" s="205"/>
      <c r="D1017" s="206" t="s">
        <v>189</v>
      </c>
      <c r="E1017" s="207" t="s">
        <v>23</v>
      </c>
      <c r="F1017" s="208" t="s">
        <v>451</v>
      </c>
      <c r="G1017" s="205"/>
      <c r="H1017" s="209">
        <v>68.89</v>
      </c>
      <c r="I1017" s="210"/>
      <c r="J1017" s="205"/>
      <c r="K1017" s="205"/>
      <c r="L1017" s="211"/>
      <c r="M1017" s="212"/>
      <c r="N1017" s="213"/>
      <c r="O1017" s="213"/>
      <c r="P1017" s="213"/>
      <c r="Q1017" s="213"/>
      <c r="R1017" s="213"/>
      <c r="S1017" s="213"/>
      <c r="T1017" s="214"/>
      <c r="AT1017" s="215" t="s">
        <v>189</v>
      </c>
      <c r="AU1017" s="215" t="s">
        <v>81</v>
      </c>
      <c r="AV1017" s="11" t="s">
        <v>81</v>
      </c>
      <c r="AW1017" s="11" t="s">
        <v>36</v>
      </c>
      <c r="AX1017" s="11" t="s">
        <v>72</v>
      </c>
      <c r="AY1017" s="215" t="s">
        <v>180</v>
      </c>
    </row>
    <row r="1018" spans="2:51" s="11" customFormat="1" ht="13.5">
      <c r="B1018" s="204"/>
      <c r="C1018" s="205"/>
      <c r="D1018" s="206" t="s">
        <v>189</v>
      </c>
      <c r="E1018" s="207" t="s">
        <v>23</v>
      </c>
      <c r="F1018" s="208" t="s">
        <v>457</v>
      </c>
      <c r="G1018" s="205"/>
      <c r="H1018" s="209">
        <v>93.18</v>
      </c>
      <c r="I1018" s="210"/>
      <c r="J1018" s="205"/>
      <c r="K1018" s="205"/>
      <c r="L1018" s="211"/>
      <c r="M1018" s="212"/>
      <c r="N1018" s="213"/>
      <c r="O1018" s="213"/>
      <c r="P1018" s="213"/>
      <c r="Q1018" s="213"/>
      <c r="R1018" s="213"/>
      <c r="S1018" s="213"/>
      <c r="T1018" s="214"/>
      <c r="AT1018" s="215" t="s">
        <v>189</v>
      </c>
      <c r="AU1018" s="215" t="s">
        <v>81</v>
      </c>
      <c r="AV1018" s="11" t="s">
        <v>81</v>
      </c>
      <c r="AW1018" s="11" t="s">
        <v>36</v>
      </c>
      <c r="AX1018" s="11" t="s">
        <v>72</v>
      </c>
      <c r="AY1018" s="215" t="s">
        <v>180</v>
      </c>
    </row>
    <row r="1019" spans="2:51" s="11" customFormat="1" ht="13.5">
      <c r="B1019" s="204"/>
      <c r="C1019" s="205"/>
      <c r="D1019" s="206" t="s">
        <v>189</v>
      </c>
      <c r="E1019" s="207" t="s">
        <v>23</v>
      </c>
      <c r="F1019" s="208" t="s">
        <v>458</v>
      </c>
      <c r="G1019" s="205"/>
      <c r="H1019" s="209">
        <v>58.74</v>
      </c>
      <c r="I1019" s="210"/>
      <c r="J1019" s="205"/>
      <c r="K1019" s="205"/>
      <c r="L1019" s="211"/>
      <c r="M1019" s="212"/>
      <c r="N1019" s="213"/>
      <c r="O1019" s="213"/>
      <c r="P1019" s="213"/>
      <c r="Q1019" s="213"/>
      <c r="R1019" s="213"/>
      <c r="S1019" s="213"/>
      <c r="T1019" s="214"/>
      <c r="AT1019" s="215" t="s">
        <v>189</v>
      </c>
      <c r="AU1019" s="215" t="s">
        <v>81</v>
      </c>
      <c r="AV1019" s="11" t="s">
        <v>81</v>
      </c>
      <c r="AW1019" s="11" t="s">
        <v>36</v>
      </c>
      <c r="AX1019" s="11" t="s">
        <v>72</v>
      </c>
      <c r="AY1019" s="215" t="s">
        <v>180</v>
      </c>
    </row>
    <row r="1020" spans="2:51" s="11" customFormat="1" ht="13.5">
      <c r="B1020" s="204"/>
      <c r="C1020" s="205"/>
      <c r="D1020" s="206" t="s">
        <v>189</v>
      </c>
      <c r="E1020" s="207" t="s">
        <v>23</v>
      </c>
      <c r="F1020" s="208" t="s">
        <v>464</v>
      </c>
      <c r="G1020" s="205"/>
      <c r="H1020" s="209">
        <v>23.75</v>
      </c>
      <c r="I1020" s="210"/>
      <c r="J1020" s="205"/>
      <c r="K1020" s="205"/>
      <c r="L1020" s="211"/>
      <c r="M1020" s="212"/>
      <c r="N1020" s="213"/>
      <c r="O1020" s="213"/>
      <c r="P1020" s="213"/>
      <c r="Q1020" s="213"/>
      <c r="R1020" s="213"/>
      <c r="S1020" s="213"/>
      <c r="T1020" s="214"/>
      <c r="AT1020" s="215" t="s">
        <v>189</v>
      </c>
      <c r="AU1020" s="215" t="s">
        <v>81</v>
      </c>
      <c r="AV1020" s="11" t="s">
        <v>81</v>
      </c>
      <c r="AW1020" s="11" t="s">
        <v>36</v>
      </c>
      <c r="AX1020" s="11" t="s">
        <v>72</v>
      </c>
      <c r="AY1020" s="215" t="s">
        <v>180</v>
      </c>
    </row>
    <row r="1021" spans="2:51" s="13" customFormat="1" ht="13.5">
      <c r="B1021" s="227"/>
      <c r="C1021" s="228"/>
      <c r="D1021" s="206" t="s">
        <v>189</v>
      </c>
      <c r="E1021" s="229" t="s">
        <v>23</v>
      </c>
      <c r="F1021" s="230" t="s">
        <v>465</v>
      </c>
      <c r="G1021" s="228"/>
      <c r="H1021" s="229" t="s">
        <v>23</v>
      </c>
      <c r="I1021" s="231"/>
      <c r="J1021" s="228"/>
      <c r="K1021" s="228"/>
      <c r="L1021" s="232"/>
      <c r="M1021" s="233"/>
      <c r="N1021" s="234"/>
      <c r="O1021" s="234"/>
      <c r="P1021" s="234"/>
      <c r="Q1021" s="234"/>
      <c r="R1021" s="234"/>
      <c r="S1021" s="234"/>
      <c r="T1021" s="235"/>
      <c r="AT1021" s="236" t="s">
        <v>189</v>
      </c>
      <c r="AU1021" s="236" t="s">
        <v>81</v>
      </c>
      <c r="AV1021" s="13" t="s">
        <v>79</v>
      </c>
      <c r="AW1021" s="13" t="s">
        <v>36</v>
      </c>
      <c r="AX1021" s="13" t="s">
        <v>72</v>
      </c>
      <c r="AY1021" s="236" t="s">
        <v>180</v>
      </c>
    </row>
    <row r="1022" spans="2:51" s="11" customFormat="1" ht="13.5">
      <c r="B1022" s="204"/>
      <c r="C1022" s="205"/>
      <c r="D1022" s="206" t="s">
        <v>189</v>
      </c>
      <c r="E1022" s="207" t="s">
        <v>23</v>
      </c>
      <c r="F1022" s="208" t="s">
        <v>466</v>
      </c>
      <c r="G1022" s="205"/>
      <c r="H1022" s="209">
        <v>19.71</v>
      </c>
      <c r="I1022" s="210"/>
      <c r="J1022" s="205"/>
      <c r="K1022" s="205"/>
      <c r="L1022" s="211"/>
      <c r="M1022" s="212"/>
      <c r="N1022" s="213"/>
      <c r="O1022" s="213"/>
      <c r="P1022" s="213"/>
      <c r="Q1022" s="213"/>
      <c r="R1022" s="213"/>
      <c r="S1022" s="213"/>
      <c r="T1022" s="214"/>
      <c r="AT1022" s="215" t="s">
        <v>189</v>
      </c>
      <c r="AU1022" s="215" t="s">
        <v>81</v>
      </c>
      <c r="AV1022" s="11" t="s">
        <v>81</v>
      </c>
      <c r="AW1022" s="11" t="s">
        <v>36</v>
      </c>
      <c r="AX1022" s="11" t="s">
        <v>72</v>
      </c>
      <c r="AY1022" s="215" t="s">
        <v>180</v>
      </c>
    </row>
    <row r="1023" spans="2:51" s="11" customFormat="1" ht="13.5">
      <c r="B1023" s="204"/>
      <c r="C1023" s="205"/>
      <c r="D1023" s="206" t="s">
        <v>189</v>
      </c>
      <c r="E1023" s="207" t="s">
        <v>23</v>
      </c>
      <c r="F1023" s="208" t="s">
        <v>467</v>
      </c>
      <c r="G1023" s="205"/>
      <c r="H1023" s="209">
        <v>16.596</v>
      </c>
      <c r="I1023" s="210"/>
      <c r="J1023" s="205"/>
      <c r="K1023" s="205"/>
      <c r="L1023" s="211"/>
      <c r="M1023" s="212"/>
      <c r="N1023" s="213"/>
      <c r="O1023" s="213"/>
      <c r="P1023" s="213"/>
      <c r="Q1023" s="213"/>
      <c r="R1023" s="213"/>
      <c r="S1023" s="213"/>
      <c r="T1023" s="214"/>
      <c r="AT1023" s="215" t="s">
        <v>189</v>
      </c>
      <c r="AU1023" s="215" t="s">
        <v>81</v>
      </c>
      <c r="AV1023" s="11" t="s">
        <v>81</v>
      </c>
      <c r="AW1023" s="11" t="s">
        <v>36</v>
      </c>
      <c r="AX1023" s="11" t="s">
        <v>72</v>
      </c>
      <c r="AY1023" s="215" t="s">
        <v>180</v>
      </c>
    </row>
    <row r="1024" spans="2:51" s="11" customFormat="1" ht="13.5">
      <c r="B1024" s="204"/>
      <c r="C1024" s="205"/>
      <c r="D1024" s="206" t="s">
        <v>189</v>
      </c>
      <c r="E1024" s="207" t="s">
        <v>23</v>
      </c>
      <c r="F1024" s="208" t="s">
        <v>468</v>
      </c>
      <c r="G1024" s="205"/>
      <c r="H1024" s="209">
        <v>26.91</v>
      </c>
      <c r="I1024" s="210"/>
      <c r="J1024" s="205"/>
      <c r="K1024" s="205"/>
      <c r="L1024" s="211"/>
      <c r="M1024" s="212"/>
      <c r="N1024" s="213"/>
      <c r="O1024" s="213"/>
      <c r="P1024" s="213"/>
      <c r="Q1024" s="213"/>
      <c r="R1024" s="213"/>
      <c r="S1024" s="213"/>
      <c r="T1024" s="214"/>
      <c r="AT1024" s="215" t="s">
        <v>189</v>
      </c>
      <c r="AU1024" s="215" t="s">
        <v>81</v>
      </c>
      <c r="AV1024" s="11" t="s">
        <v>81</v>
      </c>
      <c r="AW1024" s="11" t="s">
        <v>36</v>
      </c>
      <c r="AX1024" s="11" t="s">
        <v>72</v>
      </c>
      <c r="AY1024" s="215" t="s">
        <v>180</v>
      </c>
    </row>
    <row r="1025" spans="2:51" s="11" customFormat="1" ht="13.5">
      <c r="B1025" s="204"/>
      <c r="C1025" s="205"/>
      <c r="D1025" s="206" t="s">
        <v>189</v>
      </c>
      <c r="E1025" s="207" t="s">
        <v>23</v>
      </c>
      <c r="F1025" s="208" t="s">
        <v>469</v>
      </c>
      <c r="G1025" s="205"/>
      <c r="H1025" s="209">
        <v>8.1</v>
      </c>
      <c r="I1025" s="210"/>
      <c r="J1025" s="205"/>
      <c r="K1025" s="205"/>
      <c r="L1025" s="211"/>
      <c r="M1025" s="212"/>
      <c r="N1025" s="213"/>
      <c r="O1025" s="213"/>
      <c r="P1025" s="213"/>
      <c r="Q1025" s="213"/>
      <c r="R1025" s="213"/>
      <c r="S1025" s="213"/>
      <c r="T1025" s="214"/>
      <c r="AT1025" s="215" t="s">
        <v>189</v>
      </c>
      <c r="AU1025" s="215" t="s">
        <v>81</v>
      </c>
      <c r="AV1025" s="11" t="s">
        <v>81</v>
      </c>
      <c r="AW1025" s="11" t="s">
        <v>36</v>
      </c>
      <c r="AX1025" s="11" t="s">
        <v>72</v>
      </c>
      <c r="AY1025" s="215" t="s">
        <v>180</v>
      </c>
    </row>
    <row r="1026" spans="2:51" s="11" customFormat="1" ht="13.5">
      <c r="B1026" s="204"/>
      <c r="C1026" s="205"/>
      <c r="D1026" s="206" t="s">
        <v>189</v>
      </c>
      <c r="E1026" s="207" t="s">
        <v>23</v>
      </c>
      <c r="F1026" s="208" t="s">
        <v>470</v>
      </c>
      <c r="G1026" s="205"/>
      <c r="H1026" s="209">
        <v>10.584</v>
      </c>
      <c r="I1026" s="210"/>
      <c r="J1026" s="205"/>
      <c r="K1026" s="205"/>
      <c r="L1026" s="211"/>
      <c r="M1026" s="212"/>
      <c r="N1026" s="213"/>
      <c r="O1026" s="213"/>
      <c r="P1026" s="213"/>
      <c r="Q1026" s="213"/>
      <c r="R1026" s="213"/>
      <c r="S1026" s="213"/>
      <c r="T1026" s="214"/>
      <c r="AT1026" s="215" t="s">
        <v>189</v>
      </c>
      <c r="AU1026" s="215" t="s">
        <v>81</v>
      </c>
      <c r="AV1026" s="11" t="s">
        <v>81</v>
      </c>
      <c r="AW1026" s="11" t="s">
        <v>36</v>
      </c>
      <c r="AX1026" s="11" t="s">
        <v>72</v>
      </c>
      <c r="AY1026" s="215" t="s">
        <v>180</v>
      </c>
    </row>
    <row r="1027" spans="2:51" s="11" customFormat="1" ht="13.5">
      <c r="B1027" s="204"/>
      <c r="C1027" s="205"/>
      <c r="D1027" s="206" t="s">
        <v>189</v>
      </c>
      <c r="E1027" s="207" t="s">
        <v>23</v>
      </c>
      <c r="F1027" s="208" t="s">
        <v>471</v>
      </c>
      <c r="G1027" s="205"/>
      <c r="H1027" s="209">
        <v>7.596</v>
      </c>
      <c r="I1027" s="210"/>
      <c r="J1027" s="205"/>
      <c r="K1027" s="205"/>
      <c r="L1027" s="211"/>
      <c r="M1027" s="212"/>
      <c r="N1027" s="213"/>
      <c r="O1027" s="213"/>
      <c r="P1027" s="213"/>
      <c r="Q1027" s="213"/>
      <c r="R1027" s="213"/>
      <c r="S1027" s="213"/>
      <c r="T1027" s="214"/>
      <c r="AT1027" s="215" t="s">
        <v>189</v>
      </c>
      <c r="AU1027" s="215" t="s">
        <v>81</v>
      </c>
      <c r="AV1027" s="11" t="s">
        <v>81</v>
      </c>
      <c r="AW1027" s="11" t="s">
        <v>36</v>
      </c>
      <c r="AX1027" s="11" t="s">
        <v>72</v>
      </c>
      <c r="AY1027" s="215" t="s">
        <v>180</v>
      </c>
    </row>
    <row r="1028" spans="2:51" s="11" customFormat="1" ht="13.5">
      <c r="B1028" s="204"/>
      <c r="C1028" s="205"/>
      <c r="D1028" s="206" t="s">
        <v>189</v>
      </c>
      <c r="E1028" s="207" t="s">
        <v>23</v>
      </c>
      <c r="F1028" s="208" t="s">
        <v>472</v>
      </c>
      <c r="G1028" s="205"/>
      <c r="H1028" s="209">
        <v>104.715</v>
      </c>
      <c r="I1028" s="210"/>
      <c r="J1028" s="205"/>
      <c r="K1028" s="205"/>
      <c r="L1028" s="211"/>
      <c r="M1028" s="212"/>
      <c r="N1028" s="213"/>
      <c r="O1028" s="213"/>
      <c r="P1028" s="213"/>
      <c r="Q1028" s="213"/>
      <c r="R1028" s="213"/>
      <c r="S1028" s="213"/>
      <c r="T1028" s="214"/>
      <c r="AT1028" s="215" t="s">
        <v>189</v>
      </c>
      <c r="AU1028" s="215" t="s">
        <v>81</v>
      </c>
      <c r="AV1028" s="11" t="s">
        <v>81</v>
      </c>
      <c r="AW1028" s="11" t="s">
        <v>36</v>
      </c>
      <c r="AX1028" s="11" t="s">
        <v>72</v>
      </c>
      <c r="AY1028" s="215" t="s">
        <v>180</v>
      </c>
    </row>
    <row r="1029" spans="2:51" s="11" customFormat="1" ht="27">
      <c r="B1029" s="204"/>
      <c r="C1029" s="205"/>
      <c r="D1029" s="206" t="s">
        <v>189</v>
      </c>
      <c r="E1029" s="207" t="s">
        <v>23</v>
      </c>
      <c r="F1029" s="208" t="s">
        <v>483</v>
      </c>
      <c r="G1029" s="205"/>
      <c r="H1029" s="209">
        <v>358.8</v>
      </c>
      <c r="I1029" s="210"/>
      <c r="J1029" s="205"/>
      <c r="K1029" s="205"/>
      <c r="L1029" s="211"/>
      <c r="M1029" s="212"/>
      <c r="N1029" s="213"/>
      <c r="O1029" s="213"/>
      <c r="P1029" s="213"/>
      <c r="Q1029" s="213"/>
      <c r="R1029" s="213"/>
      <c r="S1029" s="213"/>
      <c r="T1029" s="214"/>
      <c r="AT1029" s="215" t="s">
        <v>189</v>
      </c>
      <c r="AU1029" s="215" t="s">
        <v>81</v>
      </c>
      <c r="AV1029" s="11" t="s">
        <v>81</v>
      </c>
      <c r="AW1029" s="11" t="s">
        <v>36</v>
      </c>
      <c r="AX1029" s="11" t="s">
        <v>72</v>
      </c>
      <c r="AY1029" s="215" t="s">
        <v>180</v>
      </c>
    </row>
    <row r="1030" spans="2:51" s="11" customFormat="1" ht="13.5">
      <c r="B1030" s="204"/>
      <c r="C1030" s="205"/>
      <c r="D1030" s="206" t="s">
        <v>189</v>
      </c>
      <c r="E1030" s="207" t="s">
        <v>23</v>
      </c>
      <c r="F1030" s="208" t="s">
        <v>484</v>
      </c>
      <c r="G1030" s="205"/>
      <c r="H1030" s="209">
        <v>241.8</v>
      </c>
      <c r="I1030" s="210"/>
      <c r="J1030" s="205"/>
      <c r="K1030" s="205"/>
      <c r="L1030" s="211"/>
      <c r="M1030" s="212"/>
      <c r="N1030" s="213"/>
      <c r="O1030" s="213"/>
      <c r="P1030" s="213"/>
      <c r="Q1030" s="213"/>
      <c r="R1030" s="213"/>
      <c r="S1030" s="213"/>
      <c r="T1030" s="214"/>
      <c r="AT1030" s="215" t="s">
        <v>189</v>
      </c>
      <c r="AU1030" s="215" t="s">
        <v>81</v>
      </c>
      <c r="AV1030" s="11" t="s">
        <v>81</v>
      </c>
      <c r="AW1030" s="11" t="s">
        <v>36</v>
      </c>
      <c r="AX1030" s="11" t="s">
        <v>72</v>
      </c>
      <c r="AY1030" s="215" t="s">
        <v>180</v>
      </c>
    </row>
    <row r="1031" spans="2:51" s="11" customFormat="1" ht="13.5">
      <c r="B1031" s="204"/>
      <c r="C1031" s="205"/>
      <c r="D1031" s="206" t="s">
        <v>189</v>
      </c>
      <c r="E1031" s="207" t="s">
        <v>23</v>
      </c>
      <c r="F1031" s="208" t="s">
        <v>485</v>
      </c>
      <c r="G1031" s="205"/>
      <c r="H1031" s="209">
        <v>120.9</v>
      </c>
      <c r="I1031" s="210"/>
      <c r="J1031" s="205"/>
      <c r="K1031" s="205"/>
      <c r="L1031" s="211"/>
      <c r="M1031" s="212"/>
      <c r="N1031" s="213"/>
      <c r="O1031" s="213"/>
      <c r="P1031" s="213"/>
      <c r="Q1031" s="213"/>
      <c r="R1031" s="213"/>
      <c r="S1031" s="213"/>
      <c r="T1031" s="214"/>
      <c r="AT1031" s="215" t="s">
        <v>189</v>
      </c>
      <c r="AU1031" s="215" t="s">
        <v>81</v>
      </c>
      <c r="AV1031" s="11" t="s">
        <v>81</v>
      </c>
      <c r="AW1031" s="11" t="s">
        <v>36</v>
      </c>
      <c r="AX1031" s="11" t="s">
        <v>72</v>
      </c>
      <c r="AY1031" s="215" t="s">
        <v>180</v>
      </c>
    </row>
    <row r="1032" spans="2:51" s="14" customFormat="1" ht="13.5">
      <c r="B1032" s="237"/>
      <c r="C1032" s="238"/>
      <c r="D1032" s="206" t="s">
        <v>189</v>
      </c>
      <c r="E1032" s="239" t="s">
        <v>23</v>
      </c>
      <c r="F1032" s="240" t="s">
        <v>492</v>
      </c>
      <c r="G1032" s="238"/>
      <c r="H1032" s="241">
        <v>1275.491</v>
      </c>
      <c r="I1032" s="242"/>
      <c r="J1032" s="238"/>
      <c r="K1032" s="238"/>
      <c r="L1032" s="243"/>
      <c r="M1032" s="244"/>
      <c r="N1032" s="245"/>
      <c r="O1032" s="245"/>
      <c r="P1032" s="245"/>
      <c r="Q1032" s="245"/>
      <c r="R1032" s="245"/>
      <c r="S1032" s="245"/>
      <c r="T1032" s="246"/>
      <c r="AT1032" s="247" t="s">
        <v>189</v>
      </c>
      <c r="AU1032" s="247" t="s">
        <v>81</v>
      </c>
      <c r="AV1032" s="14" t="s">
        <v>195</v>
      </c>
      <c r="AW1032" s="14" t="s">
        <v>36</v>
      </c>
      <c r="AX1032" s="14" t="s">
        <v>72</v>
      </c>
      <c r="AY1032" s="247" t="s">
        <v>180</v>
      </c>
    </row>
    <row r="1033" spans="2:51" s="11" customFormat="1" ht="13.5">
      <c r="B1033" s="204"/>
      <c r="C1033" s="205"/>
      <c r="D1033" s="206" t="s">
        <v>189</v>
      </c>
      <c r="E1033" s="207" t="s">
        <v>23</v>
      </c>
      <c r="F1033" s="208" t="s">
        <v>1691</v>
      </c>
      <c r="G1033" s="205"/>
      <c r="H1033" s="209">
        <v>538</v>
      </c>
      <c r="I1033" s="210"/>
      <c r="J1033" s="205"/>
      <c r="K1033" s="205"/>
      <c r="L1033" s="211"/>
      <c r="M1033" s="212"/>
      <c r="N1033" s="213"/>
      <c r="O1033" s="213"/>
      <c r="P1033" s="213"/>
      <c r="Q1033" s="213"/>
      <c r="R1033" s="213"/>
      <c r="S1033" s="213"/>
      <c r="T1033" s="214"/>
      <c r="AT1033" s="215" t="s">
        <v>189</v>
      </c>
      <c r="AU1033" s="215" t="s">
        <v>81</v>
      </c>
      <c r="AV1033" s="11" t="s">
        <v>81</v>
      </c>
      <c r="AW1033" s="11" t="s">
        <v>36</v>
      </c>
      <c r="AX1033" s="11" t="s">
        <v>72</v>
      </c>
      <c r="AY1033" s="215" t="s">
        <v>180</v>
      </c>
    </row>
    <row r="1034" spans="2:51" s="11" customFormat="1" ht="13.5">
      <c r="B1034" s="204"/>
      <c r="C1034" s="205"/>
      <c r="D1034" s="206" t="s">
        <v>189</v>
      </c>
      <c r="E1034" s="207" t="s">
        <v>23</v>
      </c>
      <c r="F1034" s="208" t="s">
        <v>1094</v>
      </c>
      <c r="G1034" s="205"/>
      <c r="H1034" s="209">
        <v>52.07</v>
      </c>
      <c r="I1034" s="210"/>
      <c r="J1034" s="205"/>
      <c r="K1034" s="205"/>
      <c r="L1034" s="211"/>
      <c r="M1034" s="212"/>
      <c r="N1034" s="213"/>
      <c r="O1034" s="213"/>
      <c r="P1034" s="213"/>
      <c r="Q1034" s="213"/>
      <c r="R1034" s="213"/>
      <c r="S1034" s="213"/>
      <c r="T1034" s="214"/>
      <c r="AT1034" s="215" t="s">
        <v>189</v>
      </c>
      <c r="AU1034" s="215" t="s">
        <v>81</v>
      </c>
      <c r="AV1034" s="11" t="s">
        <v>81</v>
      </c>
      <c r="AW1034" s="11" t="s">
        <v>36</v>
      </c>
      <c r="AX1034" s="11" t="s">
        <v>72</v>
      </c>
      <c r="AY1034" s="215" t="s">
        <v>180</v>
      </c>
    </row>
    <row r="1035" spans="2:51" s="11" customFormat="1" ht="13.5">
      <c r="B1035" s="204"/>
      <c r="C1035" s="205"/>
      <c r="D1035" s="206" t="s">
        <v>189</v>
      </c>
      <c r="E1035" s="207" t="s">
        <v>23</v>
      </c>
      <c r="F1035" s="208" t="s">
        <v>1692</v>
      </c>
      <c r="G1035" s="205"/>
      <c r="H1035" s="209">
        <v>56.99</v>
      </c>
      <c r="I1035" s="210"/>
      <c r="J1035" s="205"/>
      <c r="K1035" s="205"/>
      <c r="L1035" s="211"/>
      <c r="M1035" s="212"/>
      <c r="N1035" s="213"/>
      <c r="O1035" s="213"/>
      <c r="P1035" s="213"/>
      <c r="Q1035" s="213"/>
      <c r="R1035" s="213"/>
      <c r="S1035" s="213"/>
      <c r="T1035" s="214"/>
      <c r="AT1035" s="215" t="s">
        <v>189</v>
      </c>
      <c r="AU1035" s="215" t="s">
        <v>81</v>
      </c>
      <c r="AV1035" s="11" t="s">
        <v>81</v>
      </c>
      <c r="AW1035" s="11" t="s">
        <v>36</v>
      </c>
      <c r="AX1035" s="11" t="s">
        <v>72</v>
      </c>
      <c r="AY1035" s="215" t="s">
        <v>180</v>
      </c>
    </row>
    <row r="1036" spans="2:51" s="11" customFormat="1" ht="13.5">
      <c r="B1036" s="204"/>
      <c r="C1036" s="205"/>
      <c r="D1036" s="206" t="s">
        <v>189</v>
      </c>
      <c r="E1036" s="207" t="s">
        <v>23</v>
      </c>
      <c r="F1036" s="208" t="s">
        <v>1693</v>
      </c>
      <c r="G1036" s="205"/>
      <c r="H1036" s="209">
        <v>95.448</v>
      </c>
      <c r="I1036" s="210"/>
      <c r="J1036" s="205"/>
      <c r="K1036" s="205"/>
      <c r="L1036" s="211"/>
      <c r="M1036" s="212"/>
      <c r="N1036" s="213"/>
      <c r="O1036" s="213"/>
      <c r="P1036" s="213"/>
      <c r="Q1036" s="213"/>
      <c r="R1036" s="213"/>
      <c r="S1036" s="213"/>
      <c r="T1036" s="214"/>
      <c r="AT1036" s="215" t="s">
        <v>189</v>
      </c>
      <c r="AU1036" s="215" t="s">
        <v>81</v>
      </c>
      <c r="AV1036" s="11" t="s">
        <v>81</v>
      </c>
      <c r="AW1036" s="11" t="s">
        <v>36</v>
      </c>
      <c r="AX1036" s="11" t="s">
        <v>72</v>
      </c>
      <c r="AY1036" s="215" t="s">
        <v>180</v>
      </c>
    </row>
    <row r="1037" spans="2:51" s="11" customFormat="1" ht="13.5">
      <c r="B1037" s="204"/>
      <c r="C1037" s="205"/>
      <c r="D1037" s="206" t="s">
        <v>189</v>
      </c>
      <c r="E1037" s="207" t="s">
        <v>23</v>
      </c>
      <c r="F1037" s="208" t="s">
        <v>1694</v>
      </c>
      <c r="G1037" s="205"/>
      <c r="H1037" s="209">
        <v>134.931</v>
      </c>
      <c r="I1037" s="210"/>
      <c r="J1037" s="205"/>
      <c r="K1037" s="205"/>
      <c r="L1037" s="211"/>
      <c r="M1037" s="212"/>
      <c r="N1037" s="213"/>
      <c r="O1037" s="213"/>
      <c r="P1037" s="213"/>
      <c r="Q1037" s="213"/>
      <c r="R1037" s="213"/>
      <c r="S1037" s="213"/>
      <c r="T1037" s="214"/>
      <c r="AT1037" s="215" t="s">
        <v>189</v>
      </c>
      <c r="AU1037" s="215" t="s">
        <v>81</v>
      </c>
      <c r="AV1037" s="11" t="s">
        <v>81</v>
      </c>
      <c r="AW1037" s="11" t="s">
        <v>36</v>
      </c>
      <c r="AX1037" s="11" t="s">
        <v>72</v>
      </c>
      <c r="AY1037" s="215" t="s">
        <v>180</v>
      </c>
    </row>
    <row r="1038" spans="2:51" s="11" customFormat="1" ht="13.5">
      <c r="B1038" s="204"/>
      <c r="C1038" s="205"/>
      <c r="D1038" s="206" t="s">
        <v>189</v>
      </c>
      <c r="E1038" s="207" t="s">
        <v>23</v>
      </c>
      <c r="F1038" s="208" t="s">
        <v>1695</v>
      </c>
      <c r="G1038" s="205"/>
      <c r="H1038" s="209">
        <v>486.998</v>
      </c>
      <c r="I1038" s="210"/>
      <c r="J1038" s="205"/>
      <c r="K1038" s="205"/>
      <c r="L1038" s="211"/>
      <c r="M1038" s="212"/>
      <c r="N1038" s="213"/>
      <c r="O1038" s="213"/>
      <c r="P1038" s="213"/>
      <c r="Q1038" s="213"/>
      <c r="R1038" s="213"/>
      <c r="S1038" s="213"/>
      <c r="T1038" s="214"/>
      <c r="AT1038" s="215" t="s">
        <v>189</v>
      </c>
      <c r="AU1038" s="215" t="s">
        <v>81</v>
      </c>
      <c r="AV1038" s="11" t="s">
        <v>81</v>
      </c>
      <c r="AW1038" s="11" t="s">
        <v>36</v>
      </c>
      <c r="AX1038" s="11" t="s">
        <v>72</v>
      </c>
      <c r="AY1038" s="215" t="s">
        <v>180</v>
      </c>
    </row>
    <row r="1039" spans="2:51" s="11" customFormat="1" ht="13.5">
      <c r="B1039" s="204"/>
      <c r="C1039" s="205"/>
      <c r="D1039" s="206" t="s">
        <v>189</v>
      </c>
      <c r="E1039" s="207" t="s">
        <v>23</v>
      </c>
      <c r="F1039" s="208" t="s">
        <v>1696</v>
      </c>
      <c r="G1039" s="205"/>
      <c r="H1039" s="209">
        <v>12.2</v>
      </c>
      <c r="I1039" s="210"/>
      <c r="J1039" s="205"/>
      <c r="K1039" s="205"/>
      <c r="L1039" s="211"/>
      <c r="M1039" s="212"/>
      <c r="N1039" s="213"/>
      <c r="O1039" s="213"/>
      <c r="P1039" s="213"/>
      <c r="Q1039" s="213"/>
      <c r="R1039" s="213"/>
      <c r="S1039" s="213"/>
      <c r="T1039" s="214"/>
      <c r="AT1039" s="215" t="s">
        <v>189</v>
      </c>
      <c r="AU1039" s="215" t="s">
        <v>81</v>
      </c>
      <c r="AV1039" s="11" t="s">
        <v>81</v>
      </c>
      <c r="AW1039" s="11" t="s">
        <v>36</v>
      </c>
      <c r="AX1039" s="11" t="s">
        <v>72</v>
      </c>
      <c r="AY1039" s="215" t="s">
        <v>180</v>
      </c>
    </row>
    <row r="1040" spans="2:51" s="11" customFormat="1" ht="13.5">
      <c r="B1040" s="204"/>
      <c r="C1040" s="205"/>
      <c r="D1040" s="206" t="s">
        <v>189</v>
      </c>
      <c r="E1040" s="207" t="s">
        <v>23</v>
      </c>
      <c r="F1040" s="208" t="s">
        <v>1697</v>
      </c>
      <c r="G1040" s="205"/>
      <c r="H1040" s="209">
        <v>133.2</v>
      </c>
      <c r="I1040" s="210"/>
      <c r="J1040" s="205"/>
      <c r="K1040" s="205"/>
      <c r="L1040" s="211"/>
      <c r="M1040" s="212"/>
      <c r="N1040" s="213"/>
      <c r="O1040" s="213"/>
      <c r="P1040" s="213"/>
      <c r="Q1040" s="213"/>
      <c r="R1040" s="213"/>
      <c r="S1040" s="213"/>
      <c r="T1040" s="214"/>
      <c r="AT1040" s="215" t="s">
        <v>189</v>
      </c>
      <c r="AU1040" s="215" t="s">
        <v>81</v>
      </c>
      <c r="AV1040" s="11" t="s">
        <v>81</v>
      </c>
      <c r="AW1040" s="11" t="s">
        <v>36</v>
      </c>
      <c r="AX1040" s="11" t="s">
        <v>72</v>
      </c>
      <c r="AY1040" s="215" t="s">
        <v>180</v>
      </c>
    </row>
    <row r="1041" spans="2:51" s="11" customFormat="1" ht="13.5">
      <c r="B1041" s="204"/>
      <c r="C1041" s="205"/>
      <c r="D1041" s="206" t="s">
        <v>189</v>
      </c>
      <c r="E1041" s="207" t="s">
        <v>23</v>
      </c>
      <c r="F1041" s="208" t="s">
        <v>1698</v>
      </c>
      <c r="G1041" s="205"/>
      <c r="H1041" s="209">
        <v>378.43</v>
      </c>
      <c r="I1041" s="210"/>
      <c r="J1041" s="205"/>
      <c r="K1041" s="205"/>
      <c r="L1041" s="211"/>
      <c r="M1041" s="212"/>
      <c r="N1041" s="213"/>
      <c r="O1041" s="213"/>
      <c r="P1041" s="213"/>
      <c r="Q1041" s="213"/>
      <c r="R1041" s="213"/>
      <c r="S1041" s="213"/>
      <c r="T1041" s="214"/>
      <c r="AT1041" s="215" t="s">
        <v>189</v>
      </c>
      <c r="AU1041" s="215" t="s">
        <v>81</v>
      </c>
      <c r="AV1041" s="11" t="s">
        <v>81</v>
      </c>
      <c r="AW1041" s="11" t="s">
        <v>36</v>
      </c>
      <c r="AX1041" s="11" t="s">
        <v>72</v>
      </c>
      <c r="AY1041" s="215" t="s">
        <v>180</v>
      </c>
    </row>
    <row r="1042" spans="2:51" s="14" customFormat="1" ht="13.5">
      <c r="B1042" s="237"/>
      <c r="C1042" s="238"/>
      <c r="D1042" s="206" t="s">
        <v>189</v>
      </c>
      <c r="E1042" s="239" t="s">
        <v>23</v>
      </c>
      <c r="F1042" s="240" t="s">
        <v>492</v>
      </c>
      <c r="G1042" s="238"/>
      <c r="H1042" s="241">
        <v>1888.267</v>
      </c>
      <c r="I1042" s="242"/>
      <c r="J1042" s="238"/>
      <c r="K1042" s="238"/>
      <c r="L1042" s="243"/>
      <c r="M1042" s="244"/>
      <c r="N1042" s="245"/>
      <c r="O1042" s="245"/>
      <c r="P1042" s="245"/>
      <c r="Q1042" s="245"/>
      <c r="R1042" s="245"/>
      <c r="S1042" s="245"/>
      <c r="T1042" s="246"/>
      <c r="AT1042" s="247" t="s">
        <v>189</v>
      </c>
      <c r="AU1042" s="247" t="s">
        <v>81</v>
      </c>
      <c r="AV1042" s="14" t="s">
        <v>195</v>
      </c>
      <c r="AW1042" s="14" t="s">
        <v>36</v>
      </c>
      <c r="AX1042" s="14" t="s">
        <v>72</v>
      </c>
      <c r="AY1042" s="247" t="s">
        <v>180</v>
      </c>
    </row>
    <row r="1043" spans="2:51" s="11" customFormat="1" ht="13.5">
      <c r="B1043" s="204"/>
      <c r="C1043" s="205"/>
      <c r="D1043" s="206" t="s">
        <v>189</v>
      </c>
      <c r="E1043" s="207" t="s">
        <v>23</v>
      </c>
      <c r="F1043" s="208" t="s">
        <v>1699</v>
      </c>
      <c r="G1043" s="205"/>
      <c r="H1043" s="209">
        <v>-142.5</v>
      </c>
      <c r="I1043" s="210"/>
      <c r="J1043" s="205"/>
      <c r="K1043" s="205"/>
      <c r="L1043" s="211"/>
      <c r="M1043" s="212"/>
      <c r="N1043" s="213"/>
      <c r="O1043" s="213"/>
      <c r="P1043" s="213"/>
      <c r="Q1043" s="213"/>
      <c r="R1043" s="213"/>
      <c r="S1043" s="213"/>
      <c r="T1043" s="214"/>
      <c r="AT1043" s="215" t="s">
        <v>189</v>
      </c>
      <c r="AU1043" s="215" t="s">
        <v>81</v>
      </c>
      <c r="AV1043" s="11" t="s">
        <v>81</v>
      </c>
      <c r="AW1043" s="11" t="s">
        <v>36</v>
      </c>
      <c r="AX1043" s="11" t="s">
        <v>72</v>
      </c>
      <c r="AY1043" s="215" t="s">
        <v>180</v>
      </c>
    </row>
    <row r="1044" spans="2:51" s="12" customFormat="1" ht="13.5">
      <c r="B1044" s="216"/>
      <c r="C1044" s="217"/>
      <c r="D1044" s="206" t="s">
        <v>189</v>
      </c>
      <c r="E1044" s="218" t="s">
        <v>23</v>
      </c>
      <c r="F1044" s="219" t="s">
        <v>199</v>
      </c>
      <c r="G1044" s="217"/>
      <c r="H1044" s="220">
        <v>3021.258</v>
      </c>
      <c r="I1044" s="221"/>
      <c r="J1044" s="217"/>
      <c r="K1044" s="217"/>
      <c r="L1044" s="222"/>
      <c r="M1044" s="260"/>
      <c r="N1044" s="261"/>
      <c r="O1044" s="261"/>
      <c r="P1044" s="261"/>
      <c r="Q1044" s="261"/>
      <c r="R1044" s="261"/>
      <c r="S1044" s="261"/>
      <c r="T1044" s="262"/>
      <c r="AT1044" s="226" t="s">
        <v>189</v>
      </c>
      <c r="AU1044" s="226" t="s">
        <v>81</v>
      </c>
      <c r="AV1044" s="12" t="s">
        <v>187</v>
      </c>
      <c r="AW1044" s="12" t="s">
        <v>36</v>
      </c>
      <c r="AX1044" s="12" t="s">
        <v>79</v>
      </c>
      <c r="AY1044" s="226" t="s">
        <v>180</v>
      </c>
    </row>
    <row r="1045" spans="2:12" s="1" customFormat="1" ht="6.95" customHeight="1">
      <c r="B1045" s="56"/>
      <c r="C1045" s="57"/>
      <c r="D1045" s="57"/>
      <c r="E1045" s="57"/>
      <c r="F1045" s="57"/>
      <c r="G1045" s="57"/>
      <c r="H1045" s="57"/>
      <c r="I1045" s="139"/>
      <c r="J1045" s="57"/>
      <c r="K1045" s="57"/>
      <c r="L1045" s="61"/>
    </row>
  </sheetData>
  <sheetProtection algorithmName="SHA-512" hashValue="cdZ2FKKLUOfUmuBkoxsCyZEA+49DVhWXlvcx7+NLxh+gthMtSI6/HYs13oEAp6iRZiRPozru/oosfaVmaN/+wg==" saltValue="LWDA06HhDdtD1cvoEG8gnIIX2cy2zggLWVanSu/ZPYcUvVb4Z8b9aj5qjQKXL6ji0gu9nhErzbo4fz7RoTtwUQ==" spinCount="100000" sheet="1" objects="1" scenarios="1" formatColumns="0" formatRows="0" autoFilter="0"/>
  <autoFilter ref="C102:K1044"/>
  <mergeCells count="10">
    <mergeCell ref="J51:J52"/>
    <mergeCell ref="E93:H93"/>
    <mergeCell ref="E95:H9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6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124</v>
      </c>
      <c r="G1" s="397" t="s">
        <v>125</v>
      </c>
      <c r="H1" s="397"/>
      <c r="I1" s="115"/>
      <c r="J1" s="114" t="s">
        <v>126</v>
      </c>
      <c r="K1" s="113" t="s">
        <v>127</v>
      </c>
      <c r="L1" s="114" t="s">
        <v>128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8"/>
      <c r="M2" s="388"/>
      <c r="N2" s="388"/>
      <c r="O2" s="388"/>
      <c r="P2" s="388"/>
      <c r="Q2" s="388"/>
      <c r="R2" s="388"/>
      <c r="S2" s="388"/>
      <c r="T2" s="388"/>
      <c r="U2" s="388"/>
      <c r="V2" s="388"/>
      <c r="AT2" s="24" t="s">
        <v>84</v>
      </c>
    </row>
    <row r="3" spans="2:46" ht="6.95" customHeight="1">
      <c r="B3" s="25"/>
      <c r="C3" s="26"/>
      <c r="D3" s="26"/>
      <c r="E3" s="26"/>
      <c r="F3" s="26"/>
      <c r="G3" s="26"/>
      <c r="H3" s="26"/>
      <c r="I3" s="116"/>
      <c r="J3" s="26"/>
      <c r="K3" s="27"/>
      <c r="AT3" s="24" t="s">
        <v>81</v>
      </c>
    </row>
    <row r="4" spans="2:46" ht="36.95" customHeight="1">
      <c r="B4" s="28"/>
      <c r="C4" s="29"/>
      <c r="D4" s="30" t="s">
        <v>129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9" t="str">
        <f>'Rekapitulace stavby'!K6</f>
        <v>NÁSTAVBA UČEBEN A STAVEBNÍ ÚPRAVYJÍDELNY A ŠKOLNÍ DRUŽINY ZŠ A MŠ DĚLNICKÁ KARVINÁ</v>
      </c>
      <c r="F7" s="390"/>
      <c r="G7" s="390"/>
      <c r="H7" s="390"/>
      <c r="I7" s="117"/>
      <c r="J7" s="29"/>
      <c r="K7" s="31"/>
    </row>
    <row r="8" spans="2:11" s="1" customFormat="1" ht="13.5">
      <c r="B8" s="41"/>
      <c r="C8" s="42"/>
      <c r="D8" s="37" t="s">
        <v>130</v>
      </c>
      <c r="E8" s="42"/>
      <c r="F8" s="42"/>
      <c r="G8" s="42"/>
      <c r="H8" s="42"/>
      <c r="I8" s="118"/>
      <c r="J8" s="42"/>
      <c r="K8" s="45"/>
    </row>
    <row r="9" spans="2:11" s="1" customFormat="1" ht="36.95" customHeight="1">
      <c r="B9" s="41"/>
      <c r="C9" s="42"/>
      <c r="D9" s="42"/>
      <c r="E9" s="391" t="s">
        <v>1704</v>
      </c>
      <c r="F9" s="392"/>
      <c r="G9" s="392"/>
      <c r="H9" s="392"/>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58" t="s">
        <v>23</v>
      </c>
      <c r="F24" s="358"/>
      <c r="G24" s="358"/>
      <c r="H24" s="35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ROUND(J92,2)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ROUND(SUM(BE92:BE361),2)</f>
        <v>0</v>
      </c>
      <c r="G30" s="42"/>
      <c r="H30" s="42"/>
      <c r="I30" s="131">
        <v>0.21</v>
      </c>
      <c r="J30" s="130">
        <f>ROUND(ROUND((SUM(BE92:BE361)),2)*I30,2)</f>
        <v>0</v>
      </c>
      <c r="K30" s="45"/>
    </row>
    <row r="31" spans="2:11" s="1" customFormat="1" ht="14.45" customHeight="1">
      <c r="B31" s="41"/>
      <c r="C31" s="42"/>
      <c r="D31" s="42"/>
      <c r="E31" s="49" t="s">
        <v>44</v>
      </c>
      <c r="F31" s="130">
        <f>ROUND(SUM(BF92:BF361),2)</f>
        <v>0</v>
      </c>
      <c r="G31" s="42"/>
      <c r="H31" s="42"/>
      <c r="I31" s="131">
        <v>0.15</v>
      </c>
      <c r="J31" s="130">
        <f>ROUND(ROUND((SUM(BF92:BF361)),2)*I31,2)</f>
        <v>0</v>
      </c>
      <c r="K31" s="45"/>
    </row>
    <row r="32" spans="2:11" s="1" customFormat="1" ht="14.45" customHeight="1" hidden="1">
      <c r="B32" s="41"/>
      <c r="C32" s="42"/>
      <c r="D32" s="42"/>
      <c r="E32" s="49" t="s">
        <v>45</v>
      </c>
      <c r="F32" s="130">
        <f>ROUND(SUM(BG92:BG361),2)</f>
        <v>0</v>
      </c>
      <c r="G32" s="42"/>
      <c r="H32" s="42"/>
      <c r="I32" s="131">
        <v>0.21</v>
      </c>
      <c r="J32" s="130">
        <v>0</v>
      </c>
      <c r="K32" s="45"/>
    </row>
    <row r="33" spans="2:11" s="1" customFormat="1" ht="14.45" customHeight="1" hidden="1">
      <c r="B33" s="41"/>
      <c r="C33" s="42"/>
      <c r="D33" s="42"/>
      <c r="E33" s="49" t="s">
        <v>46</v>
      </c>
      <c r="F33" s="130">
        <f>ROUND(SUM(BH92:BH361),2)</f>
        <v>0</v>
      </c>
      <c r="G33" s="42"/>
      <c r="H33" s="42"/>
      <c r="I33" s="131">
        <v>0.15</v>
      </c>
      <c r="J33" s="130">
        <v>0</v>
      </c>
      <c r="K33" s="45"/>
    </row>
    <row r="34" spans="2:11" s="1" customFormat="1" ht="14.45" customHeight="1" hidden="1">
      <c r="B34" s="41"/>
      <c r="C34" s="42"/>
      <c r="D34" s="42"/>
      <c r="E34" s="49" t="s">
        <v>47</v>
      </c>
      <c r="F34" s="130">
        <f>ROUND(SUM(BI92:BI361),2)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132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9" t="str">
        <f>E7</f>
        <v>NÁSTAVBA UČEBEN A STAVEBNÍ ÚPRAVYJÍDELNY A ŠKOLNÍ DRUŽINY ZŠ A MŠ DĚLNICKÁ KARVINÁ</v>
      </c>
      <c r="F45" s="390"/>
      <c r="G45" s="390"/>
      <c r="H45" s="390"/>
      <c r="I45" s="118"/>
      <c r="J45" s="42"/>
      <c r="K45" s="45"/>
    </row>
    <row r="46" spans="2:11" s="1" customFormat="1" ht="14.45" customHeight="1">
      <c r="B46" s="41"/>
      <c r="C46" s="37" t="s">
        <v>130</v>
      </c>
      <c r="D46" s="42"/>
      <c r="E46" s="42"/>
      <c r="F46" s="42"/>
      <c r="G46" s="42"/>
      <c r="H46" s="42"/>
      <c r="I46" s="118"/>
      <c r="J46" s="42"/>
      <c r="K46" s="45"/>
    </row>
    <row r="47" spans="2:11" s="1" customFormat="1" ht="17.25" customHeight="1">
      <c r="B47" s="41"/>
      <c r="C47" s="42"/>
      <c r="D47" s="42"/>
      <c r="E47" s="391" t="str">
        <f>E9</f>
        <v xml:space="preserve">001,1 - Zdravotechnika </v>
      </c>
      <c r="F47" s="392"/>
      <c r="G47" s="392"/>
      <c r="H47" s="392"/>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8" t="str">
        <f>E21</f>
        <v>ATRIS s.r.o.</v>
      </c>
      <c r="K51" s="45"/>
    </row>
    <row r="52" spans="2:11" s="1" customFormat="1" ht="14.45" customHeight="1">
      <c r="B52" s="41"/>
      <c r="C52" s="37" t="s">
        <v>32</v>
      </c>
      <c r="D52" s="42"/>
      <c r="E52" s="42"/>
      <c r="F52" s="35" t="str">
        <f>IF(E18="","",E18)</f>
        <v/>
      </c>
      <c r="G52" s="42"/>
      <c r="H52" s="42"/>
      <c r="I52" s="118"/>
      <c r="J52" s="393"/>
      <c r="K52" s="45"/>
    </row>
    <row r="53" spans="2:11" s="1" customFormat="1" ht="10.35" customHeight="1">
      <c r="B53" s="41"/>
      <c r="C53" s="42"/>
      <c r="D53" s="42"/>
      <c r="E53" s="42"/>
      <c r="F53" s="42"/>
      <c r="G53" s="42"/>
      <c r="H53" s="42"/>
      <c r="I53" s="118"/>
      <c r="J53" s="42"/>
      <c r="K53" s="45"/>
    </row>
    <row r="54" spans="2:11" s="1" customFormat="1" ht="29.25" customHeight="1">
      <c r="B54" s="41"/>
      <c r="C54" s="144" t="s">
        <v>133</v>
      </c>
      <c r="D54" s="132"/>
      <c r="E54" s="132"/>
      <c r="F54" s="132"/>
      <c r="G54" s="132"/>
      <c r="H54" s="132"/>
      <c r="I54" s="145"/>
      <c r="J54" s="146" t="s">
        <v>134</v>
      </c>
      <c r="K54" s="147"/>
    </row>
    <row r="55" spans="2:11" s="1" customFormat="1" ht="10.35" customHeight="1">
      <c r="B55" s="41"/>
      <c r="C55" s="42"/>
      <c r="D55" s="42"/>
      <c r="E55" s="42"/>
      <c r="F55" s="42"/>
      <c r="G55" s="42"/>
      <c r="H55" s="42"/>
      <c r="I55" s="118"/>
      <c r="J55" s="42"/>
      <c r="K55" s="45"/>
    </row>
    <row r="56" spans="2:47" s="1" customFormat="1" ht="29.25" customHeight="1">
      <c r="B56" s="41"/>
      <c r="C56" s="148" t="s">
        <v>135</v>
      </c>
      <c r="D56" s="42"/>
      <c r="E56" s="42"/>
      <c r="F56" s="42"/>
      <c r="G56" s="42"/>
      <c r="H56" s="42"/>
      <c r="I56" s="118"/>
      <c r="J56" s="128">
        <f>J92</f>
        <v>0</v>
      </c>
      <c r="K56" s="45"/>
      <c r="AU56" s="24" t="s">
        <v>136</v>
      </c>
    </row>
    <row r="57" spans="2:11" s="7" customFormat="1" ht="24.95" customHeight="1">
      <c r="B57" s="149"/>
      <c r="C57" s="150"/>
      <c r="D57" s="151" t="s">
        <v>137</v>
      </c>
      <c r="E57" s="152"/>
      <c r="F57" s="152"/>
      <c r="G57" s="152"/>
      <c r="H57" s="152"/>
      <c r="I57" s="153"/>
      <c r="J57" s="154">
        <f>J93</f>
        <v>0</v>
      </c>
      <c r="K57" s="155"/>
    </row>
    <row r="58" spans="2:11" s="8" customFormat="1" ht="19.9" customHeight="1">
      <c r="B58" s="156"/>
      <c r="C58" s="157"/>
      <c r="D58" s="158" t="s">
        <v>138</v>
      </c>
      <c r="E58" s="159"/>
      <c r="F58" s="159"/>
      <c r="G58" s="159"/>
      <c r="H58" s="159"/>
      <c r="I58" s="160"/>
      <c r="J58" s="161">
        <f>J94</f>
        <v>0</v>
      </c>
      <c r="K58" s="162"/>
    </row>
    <row r="59" spans="2:11" s="8" customFormat="1" ht="19.9" customHeight="1">
      <c r="B59" s="156"/>
      <c r="C59" s="157"/>
      <c r="D59" s="158" t="s">
        <v>139</v>
      </c>
      <c r="E59" s="159"/>
      <c r="F59" s="159"/>
      <c r="G59" s="159"/>
      <c r="H59" s="159"/>
      <c r="I59" s="160"/>
      <c r="J59" s="161">
        <f>J113</f>
        <v>0</v>
      </c>
      <c r="K59" s="162"/>
    </row>
    <row r="60" spans="2:11" s="8" customFormat="1" ht="19.9" customHeight="1">
      <c r="B60" s="156"/>
      <c r="C60" s="157"/>
      <c r="D60" s="158" t="s">
        <v>140</v>
      </c>
      <c r="E60" s="159"/>
      <c r="F60" s="159"/>
      <c r="G60" s="159"/>
      <c r="H60" s="159"/>
      <c r="I60" s="160"/>
      <c r="J60" s="161">
        <f>J115</f>
        <v>0</v>
      </c>
      <c r="K60" s="162"/>
    </row>
    <row r="61" spans="2:11" s="8" customFormat="1" ht="19.9" customHeight="1">
      <c r="B61" s="156"/>
      <c r="C61" s="157"/>
      <c r="D61" s="158" t="s">
        <v>141</v>
      </c>
      <c r="E61" s="159"/>
      <c r="F61" s="159"/>
      <c r="G61" s="159"/>
      <c r="H61" s="159"/>
      <c r="I61" s="160"/>
      <c r="J61" s="161">
        <f>J119</f>
        <v>0</v>
      </c>
      <c r="K61" s="162"/>
    </row>
    <row r="62" spans="2:11" s="8" customFormat="1" ht="19.9" customHeight="1">
      <c r="B62" s="156"/>
      <c r="C62" s="157"/>
      <c r="D62" s="158" t="s">
        <v>142</v>
      </c>
      <c r="E62" s="159"/>
      <c r="F62" s="159"/>
      <c r="G62" s="159"/>
      <c r="H62" s="159"/>
      <c r="I62" s="160"/>
      <c r="J62" s="161">
        <f>J125</f>
        <v>0</v>
      </c>
      <c r="K62" s="162"/>
    </row>
    <row r="63" spans="2:11" s="8" customFormat="1" ht="19.9" customHeight="1">
      <c r="B63" s="156"/>
      <c r="C63" s="157"/>
      <c r="D63" s="158" t="s">
        <v>1705</v>
      </c>
      <c r="E63" s="159"/>
      <c r="F63" s="159"/>
      <c r="G63" s="159"/>
      <c r="H63" s="159"/>
      <c r="I63" s="160"/>
      <c r="J63" s="161">
        <f>J129</f>
        <v>0</v>
      </c>
      <c r="K63" s="162"/>
    </row>
    <row r="64" spans="2:11" s="8" customFormat="1" ht="19.9" customHeight="1">
      <c r="B64" s="156"/>
      <c r="C64" s="157"/>
      <c r="D64" s="158" t="s">
        <v>1706</v>
      </c>
      <c r="E64" s="159"/>
      <c r="F64" s="159"/>
      <c r="G64" s="159"/>
      <c r="H64" s="159"/>
      <c r="I64" s="160"/>
      <c r="J64" s="161">
        <f>J135</f>
        <v>0</v>
      </c>
      <c r="K64" s="162"/>
    </row>
    <row r="65" spans="2:11" s="8" customFormat="1" ht="19.9" customHeight="1">
      <c r="B65" s="156"/>
      <c r="C65" s="157"/>
      <c r="D65" s="158" t="s">
        <v>146</v>
      </c>
      <c r="E65" s="159"/>
      <c r="F65" s="159"/>
      <c r="G65" s="159"/>
      <c r="H65" s="159"/>
      <c r="I65" s="160"/>
      <c r="J65" s="161">
        <f>J138</f>
        <v>0</v>
      </c>
      <c r="K65" s="162"/>
    </row>
    <row r="66" spans="2:11" s="8" customFormat="1" ht="19.9" customHeight="1">
      <c r="B66" s="156"/>
      <c r="C66" s="157"/>
      <c r="D66" s="158" t="s">
        <v>147</v>
      </c>
      <c r="E66" s="159"/>
      <c r="F66" s="159"/>
      <c r="G66" s="159"/>
      <c r="H66" s="159"/>
      <c r="I66" s="160"/>
      <c r="J66" s="161">
        <f>J147</f>
        <v>0</v>
      </c>
      <c r="K66" s="162"/>
    </row>
    <row r="67" spans="2:11" s="8" customFormat="1" ht="19.9" customHeight="1">
      <c r="B67" s="156"/>
      <c r="C67" s="157"/>
      <c r="D67" s="158" t="s">
        <v>1707</v>
      </c>
      <c r="E67" s="159"/>
      <c r="F67" s="159"/>
      <c r="G67" s="159"/>
      <c r="H67" s="159"/>
      <c r="I67" s="160"/>
      <c r="J67" s="161">
        <f>J149</f>
        <v>0</v>
      </c>
      <c r="K67" s="162"/>
    </row>
    <row r="68" spans="2:11" s="7" customFormat="1" ht="24.95" customHeight="1">
      <c r="B68" s="149"/>
      <c r="C68" s="150"/>
      <c r="D68" s="151" t="s">
        <v>148</v>
      </c>
      <c r="E68" s="152"/>
      <c r="F68" s="152"/>
      <c r="G68" s="152"/>
      <c r="H68" s="152"/>
      <c r="I68" s="153"/>
      <c r="J68" s="154">
        <f>J151</f>
        <v>0</v>
      </c>
      <c r="K68" s="155"/>
    </row>
    <row r="69" spans="2:11" s="8" customFormat="1" ht="19.9" customHeight="1">
      <c r="B69" s="156"/>
      <c r="C69" s="157"/>
      <c r="D69" s="158" t="s">
        <v>1708</v>
      </c>
      <c r="E69" s="159"/>
      <c r="F69" s="159"/>
      <c r="G69" s="159"/>
      <c r="H69" s="159"/>
      <c r="I69" s="160"/>
      <c r="J69" s="161">
        <f>J152</f>
        <v>0</v>
      </c>
      <c r="K69" s="162"/>
    </row>
    <row r="70" spans="2:11" s="8" customFormat="1" ht="19.9" customHeight="1">
      <c r="B70" s="156"/>
      <c r="C70" s="157"/>
      <c r="D70" s="158" t="s">
        <v>151</v>
      </c>
      <c r="E70" s="159"/>
      <c r="F70" s="159"/>
      <c r="G70" s="159"/>
      <c r="H70" s="159"/>
      <c r="I70" s="160"/>
      <c r="J70" s="161">
        <f>J182</f>
        <v>0</v>
      </c>
      <c r="K70" s="162"/>
    </row>
    <row r="71" spans="2:11" s="8" customFormat="1" ht="19.9" customHeight="1">
      <c r="B71" s="156"/>
      <c r="C71" s="157"/>
      <c r="D71" s="158" t="s">
        <v>152</v>
      </c>
      <c r="E71" s="159"/>
      <c r="F71" s="159"/>
      <c r="G71" s="159"/>
      <c r="H71" s="159"/>
      <c r="I71" s="160"/>
      <c r="J71" s="161">
        <f>J203</f>
        <v>0</v>
      </c>
      <c r="K71" s="162"/>
    </row>
    <row r="72" spans="2:11" s="8" customFormat="1" ht="19.9" customHeight="1">
      <c r="B72" s="156"/>
      <c r="C72" s="157"/>
      <c r="D72" s="158" t="s">
        <v>1709</v>
      </c>
      <c r="E72" s="159"/>
      <c r="F72" s="159"/>
      <c r="G72" s="159"/>
      <c r="H72" s="159"/>
      <c r="I72" s="160"/>
      <c r="J72" s="161">
        <f>J270</f>
        <v>0</v>
      </c>
      <c r="K72" s="162"/>
    </row>
    <row r="73" spans="2:11" s="1" customFormat="1" ht="21.75" customHeight="1">
      <c r="B73" s="41"/>
      <c r="C73" s="42"/>
      <c r="D73" s="42"/>
      <c r="E73" s="42"/>
      <c r="F73" s="42"/>
      <c r="G73" s="42"/>
      <c r="H73" s="42"/>
      <c r="I73" s="118"/>
      <c r="J73" s="42"/>
      <c r="K73" s="45"/>
    </row>
    <row r="74" spans="2:11" s="1" customFormat="1" ht="6.95" customHeight="1">
      <c r="B74" s="56"/>
      <c r="C74" s="57"/>
      <c r="D74" s="57"/>
      <c r="E74" s="57"/>
      <c r="F74" s="57"/>
      <c r="G74" s="57"/>
      <c r="H74" s="57"/>
      <c r="I74" s="139"/>
      <c r="J74" s="57"/>
      <c r="K74" s="58"/>
    </row>
    <row r="78" spans="2:12" s="1" customFormat="1" ht="6.95" customHeight="1">
      <c r="B78" s="59"/>
      <c r="C78" s="60"/>
      <c r="D78" s="60"/>
      <c r="E78" s="60"/>
      <c r="F78" s="60"/>
      <c r="G78" s="60"/>
      <c r="H78" s="60"/>
      <c r="I78" s="142"/>
      <c r="J78" s="60"/>
      <c r="K78" s="60"/>
      <c r="L78" s="61"/>
    </row>
    <row r="79" spans="2:12" s="1" customFormat="1" ht="36.95" customHeight="1">
      <c r="B79" s="41"/>
      <c r="C79" s="62" t="s">
        <v>164</v>
      </c>
      <c r="D79" s="63"/>
      <c r="E79" s="63"/>
      <c r="F79" s="63"/>
      <c r="G79" s="63"/>
      <c r="H79" s="63"/>
      <c r="I79" s="163"/>
      <c r="J79" s="63"/>
      <c r="K79" s="63"/>
      <c r="L79" s="61"/>
    </row>
    <row r="80" spans="2:12" s="1" customFormat="1" ht="6.95" customHeight="1">
      <c r="B80" s="41"/>
      <c r="C80" s="63"/>
      <c r="D80" s="63"/>
      <c r="E80" s="63"/>
      <c r="F80" s="63"/>
      <c r="G80" s="63"/>
      <c r="H80" s="63"/>
      <c r="I80" s="163"/>
      <c r="J80" s="63"/>
      <c r="K80" s="63"/>
      <c r="L80" s="61"/>
    </row>
    <row r="81" spans="2:12" s="1" customFormat="1" ht="14.45" customHeight="1">
      <c r="B81" s="41"/>
      <c r="C81" s="65" t="s">
        <v>18</v>
      </c>
      <c r="D81" s="63"/>
      <c r="E81" s="63"/>
      <c r="F81" s="63"/>
      <c r="G81" s="63"/>
      <c r="H81" s="63"/>
      <c r="I81" s="163"/>
      <c r="J81" s="63"/>
      <c r="K81" s="63"/>
      <c r="L81" s="61"/>
    </row>
    <row r="82" spans="2:12" s="1" customFormat="1" ht="16.5" customHeight="1">
      <c r="B82" s="41"/>
      <c r="C82" s="63"/>
      <c r="D82" s="63"/>
      <c r="E82" s="394" t="str">
        <f>E7</f>
        <v>NÁSTAVBA UČEBEN A STAVEBNÍ ÚPRAVYJÍDELNY A ŠKOLNÍ DRUŽINY ZŠ A MŠ DĚLNICKÁ KARVINÁ</v>
      </c>
      <c r="F82" s="395"/>
      <c r="G82" s="395"/>
      <c r="H82" s="395"/>
      <c r="I82" s="163"/>
      <c r="J82" s="63"/>
      <c r="K82" s="63"/>
      <c r="L82" s="61"/>
    </row>
    <row r="83" spans="2:12" s="1" customFormat="1" ht="14.45" customHeight="1">
      <c r="B83" s="41"/>
      <c r="C83" s="65" t="s">
        <v>130</v>
      </c>
      <c r="D83" s="63"/>
      <c r="E83" s="63"/>
      <c r="F83" s="63"/>
      <c r="G83" s="63"/>
      <c r="H83" s="63"/>
      <c r="I83" s="163"/>
      <c r="J83" s="63"/>
      <c r="K83" s="63"/>
      <c r="L83" s="61"/>
    </row>
    <row r="84" spans="2:12" s="1" customFormat="1" ht="17.25" customHeight="1">
      <c r="B84" s="41"/>
      <c r="C84" s="63"/>
      <c r="D84" s="63"/>
      <c r="E84" s="369" t="str">
        <f>E9</f>
        <v xml:space="preserve">001,1 - Zdravotechnika </v>
      </c>
      <c r="F84" s="396"/>
      <c r="G84" s="396"/>
      <c r="H84" s="396"/>
      <c r="I84" s="163"/>
      <c r="J84" s="63"/>
      <c r="K84" s="63"/>
      <c r="L84" s="61"/>
    </row>
    <row r="85" spans="2:12" s="1" customFormat="1" ht="6.95" customHeight="1">
      <c r="B85" s="41"/>
      <c r="C85" s="63"/>
      <c r="D85" s="63"/>
      <c r="E85" s="63"/>
      <c r="F85" s="63"/>
      <c r="G85" s="63"/>
      <c r="H85" s="63"/>
      <c r="I85" s="163"/>
      <c r="J85" s="63"/>
      <c r="K85" s="63"/>
      <c r="L85" s="61"/>
    </row>
    <row r="86" spans="2:12" s="1" customFormat="1" ht="18" customHeight="1">
      <c r="B86" s="41"/>
      <c r="C86" s="65" t="s">
        <v>24</v>
      </c>
      <c r="D86" s="63"/>
      <c r="E86" s="63"/>
      <c r="F86" s="164" t="str">
        <f>F12</f>
        <v>Karviná</v>
      </c>
      <c r="G86" s="63"/>
      <c r="H86" s="63"/>
      <c r="I86" s="165" t="s">
        <v>26</v>
      </c>
      <c r="J86" s="73" t="str">
        <f>IF(J12="","",J12)</f>
        <v>14. 4. 2017</v>
      </c>
      <c r="K86" s="63"/>
      <c r="L86" s="61"/>
    </row>
    <row r="87" spans="2:12" s="1" customFormat="1" ht="6.95" customHeight="1">
      <c r="B87" s="41"/>
      <c r="C87" s="63"/>
      <c r="D87" s="63"/>
      <c r="E87" s="63"/>
      <c r="F87" s="63"/>
      <c r="G87" s="63"/>
      <c r="H87" s="63"/>
      <c r="I87" s="163"/>
      <c r="J87" s="63"/>
      <c r="K87" s="63"/>
      <c r="L87" s="61"/>
    </row>
    <row r="88" spans="2:12" s="1" customFormat="1" ht="13.5">
      <c r="B88" s="41"/>
      <c r="C88" s="65" t="s">
        <v>28</v>
      </c>
      <c r="D88" s="63"/>
      <c r="E88" s="63"/>
      <c r="F88" s="164" t="str">
        <f>E15</f>
        <v>Statutární město Karviná</v>
      </c>
      <c r="G88" s="63"/>
      <c r="H88" s="63"/>
      <c r="I88" s="165" t="s">
        <v>34</v>
      </c>
      <c r="J88" s="164" t="str">
        <f>E21</f>
        <v>ATRIS s.r.o.</v>
      </c>
      <c r="K88" s="63"/>
      <c r="L88" s="61"/>
    </row>
    <row r="89" spans="2:12" s="1" customFormat="1" ht="14.45" customHeight="1">
      <c r="B89" s="41"/>
      <c r="C89" s="65" t="s">
        <v>32</v>
      </c>
      <c r="D89" s="63"/>
      <c r="E89" s="63"/>
      <c r="F89" s="164" t="str">
        <f>IF(E18="","",E18)</f>
        <v/>
      </c>
      <c r="G89" s="63"/>
      <c r="H89" s="63"/>
      <c r="I89" s="163"/>
      <c r="J89" s="63"/>
      <c r="K89" s="63"/>
      <c r="L89" s="61"/>
    </row>
    <row r="90" spans="2:12" s="1" customFormat="1" ht="10.35" customHeight="1">
      <c r="B90" s="41"/>
      <c r="C90" s="63"/>
      <c r="D90" s="63"/>
      <c r="E90" s="63"/>
      <c r="F90" s="63"/>
      <c r="G90" s="63"/>
      <c r="H90" s="63"/>
      <c r="I90" s="163"/>
      <c r="J90" s="63"/>
      <c r="K90" s="63"/>
      <c r="L90" s="61"/>
    </row>
    <row r="91" spans="2:20" s="9" customFormat="1" ht="29.25" customHeight="1">
      <c r="B91" s="166"/>
      <c r="C91" s="167" t="s">
        <v>165</v>
      </c>
      <c r="D91" s="168" t="s">
        <v>57</v>
      </c>
      <c r="E91" s="168" t="s">
        <v>53</v>
      </c>
      <c r="F91" s="168" t="s">
        <v>166</v>
      </c>
      <c r="G91" s="168" t="s">
        <v>167</v>
      </c>
      <c r="H91" s="168" t="s">
        <v>168</v>
      </c>
      <c r="I91" s="169" t="s">
        <v>169</v>
      </c>
      <c r="J91" s="168" t="s">
        <v>134</v>
      </c>
      <c r="K91" s="170" t="s">
        <v>170</v>
      </c>
      <c r="L91" s="171"/>
      <c r="M91" s="81" t="s">
        <v>171</v>
      </c>
      <c r="N91" s="82" t="s">
        <v>42</v>
      </c>
      <c r="O91" s="82" t="s">
        <v>172</v>
      </c>
      <c r="P91" s="82" t="s">
        <v>173</v>
      </c>
      <c r="Q91" s="82" t="s">
        <v>174</v>
      </c>
      <c r="R91" s="82" t="s">
        <v>175</v>
      </c>
      <c r="S91" s="82" t="s">
        <v>176</v>
      </c>
      <c r="T91" s="83" t="s">
        <v>177</v>
      </c>
    </row>
    <row r="92" spans="2:63" s="1" customFormat="1" ht="29.25" customHeight="1">
      <c r="B92" s="41"/>
      <c r="C92" s="87" t="s">
        <v>135</v>
      </c>
      <c r="D92" s="63"/>
      <c r="E92" s="63"/>
      <c r="F92" s="63"/>
      <c r="G92" s="63"/>
      <c r="H92" s="63"/>
      <c r="I92" s="163"/>
      <c r="J92" s="172">
        <f>BK92</f>
        <v>0</v>
      </c>
      <c r="K92" s="63"/>
      <c r="L92" s="61"/>
      <c r="M92" s="84"/>
      <c r="N92" s="85"/>
      <c r="O92" s="85"/>
      <c r="P92" s="173">
        <f>P93+P151</f>
        <v>0</v>
      </c>
      <c r="Q92" s="85"/>
      <c r="R92" s="173">
        <f>R93+R151</f>
        <v>22.178289999999997</v>
      </c>
      <c r="S92" s="85"/>
      <c r="T92" s="174">
        <f>T93+T151</f>
        <v>20.99772</v>
      </c>
      <c r="AT92" s="24" t="s">
        <v>71</v>
      </c>
      <c r="AU92" s="24" t="s">
        <v>136</v>
      </c>
      <c r="BK92" s="175">
        <f>BK93+BK151</f>
        <v>0</v>
      </c>
    </row>
    <row r="93" spans="2:63" s="10" customFormat="1" ht="37.35" customHeight="1">
      <c r="B93" s="176"/>
      <c r="C93" s="177"/>
      <c r="D93" s="178" t="s">
        <v>71</v>
      </c>
      <c r="E93" s="179" t="s">
        <v>178</v>
      </c>
      <c r="F93" s="179" t="s">
        <v>179</v>
      </c>
      <c r="G93" s="177"/>
      <c r="H93" s="177"/>
      <c r="I93" s="180"/>
      <c r="J93" s="181">
        <f>BK93</f>
        <v>0</v>
      </c>
      <c r="K93" s="177"/>
      <c r="L93" s="182"/>
      <c r="M93" s="183"/>
      <c r="N93" s="184"/>
      <c r="O93" s="184"/>
      <c r="P93" s="185">
        <f>P94+P113+P115+P119+P125+P129+P135+P138+P147+P149</f>
        <v>0</v>
      </c>
      <c r="Q93" s="184"/>
      <c r="R93" s="185">
        <f>R94+R113+R115+R119+R125+R129+R135+R138+R147+R149</f>
        <v>20.061149999999998</v>
      </c>
      <c r="S93" s="184"/>
      <c r="T93" s="186">
        <f>T94+T113+T115+T119+T125+T129+T135+T138+T147+T149</f>
        <v>16.686</v>
      </c>
      <c r="AR93" s="187" t="s">
        <v>79</v>
      </c>
      <c r="AT93" s="188" t="s">
        <v>71</v>
      </c>
      <c r="AU93" s="188" t="s">
        <v>72</v>
      </c>
      <c r="AY93" s="187" t="s">
        <v>180</v>
      </c>
      <c r="BK93" s="189">
        <f>BK94+BK113+BK115+BK119+BK125+BK129+BK135+BK138+BK147+BK149</f>
        <v>0</v>
      </c>
    </row>
    <row r="94" spans="2:63" s="10" customFormat="1" ht="19.9" customHeight="1">
      <c r="B94" s="176"/>
      <c r="C94" s="177"/>
      <c r="D94" s="178" t="s">
        <v>71</v>
      </c>
      <c r="E94" s="190" t="s">
        <v>79</v>
      </c>
      <c r="F94" s="190" t="s">
        <v>181</v>
      </c>
      <c r="G94" s="177"/>
      <c r="H94" s="177"/>
      <c r="I94" s="180"/>
      <c r="J94" s="191">
        <f>BK94</f>
        <v>0</v>
      </c>
      <c r="K94" s="177"/>
      <c r="L94" s="182"/>
      <c r="M94" s="183"/>
      <c r="N94" s="184"/>
      <c r="O94" s="184"/>
      <c r="P94" s="185">
        <f>SUM(P95:P112)</f>
        <v>0</v>
      </c>
      <c r="Q94" s="184"/>
      <c r="R94" s="185">
        <f>SUM(R95:R112)</f>
        <v>0</v>
      </c>
      <c r="S94" s="184"/>
      <c r="T94" s="186">
        <f>SUM(T95:T112)</f>
        <v>0</v>
      </c>
      <c r="AR94" s="187" t="s">
        <v>79</v>
      </c>
      <c r="AT94" s="188" t="s">
        <v>71</v>
      </c>
      <c r="AU94" s="188" t="s">
        <v>79</v>
      </c>
      <c r="AY94" s="187" t="s">
        <v>180</v>
      </c>
      <c r="BK94" s="189">
        <f>SUM(BK95:BK112)</f>
        <v>0</v>
      </c>
    </row>
    <row r="95" spans="2:65" s="1" customFormat="1" ht="16.5" customHeight="1">
      <c r="B95" s="41"/>
      <c r="C95" s="192" t="s">
        <v>79</v>
      </c>
      <c r="D95" s="192" t="s">
        <v>182</v>
      </c>
      <c r="E95" s="193" t="s">
        <v>1710</v>
      </c>
      <c r="F95" s="194" t="s">
        <v>1711</v>
      </c>
      <c r="G95" s="195" t="s">
        <v>221</v>
      </c>
      <c r="H95" s="196">
        <v>15</v>
      </c>
      <c r="I95" s="197"/>
      <c r="J95" s="198">
        <f>ROUND(I95*H95,2)</f>
        <v>0</v>
      </c>
      <c r="K95" s="194" t="s">
        <v>186</v>
      </c>
      <c r="L95" s="61"/>
      <c r="M95" s="199" t="s">
        <v>23</v>
      </c>
      <c r="N95" s="200" t="s">
        <v>43</v>
      </c>
      <c r="O95" s="42"/>
      <c r="P95" s="201">
        <f>O95*H95</f>
        <v>0</v>
      </c>
      <c r="Q95" s="201">
        <v>0</v>
      </c>
      <c r="R95" s="201">
        <f>Q95*H95</f>
        <v>0</v>
      </c>
      <c r="S95" s="201">
        <v>0</v>
      </c>
      <c r="T95" s="202">
        <f>S95*H95</f>
        <v>0</v>
      </c>
      <c r="AR95" s="24" t="s">
        <v>187</v>
      </c>
      <c r="AT95" s="24" t="s">
        <v>182</v>
      </c>
      <c r="AU95" s="24" t="s">
        <v>81</v>
      </c>
      <c r="AY95" s="24" t="s">
        <v>180</v>
      </c>
      <c r="BE95" s="203">
        <f>IF(N95="základní",J95,0)</f>
        <v>0</v>
      </c>
      <c r="BF95" s="203">
        <f>IF(N95="snížená",J95,0)</f>
        <v>0</v>
      </c>
      <c r="BG95" s="203">
        <f>IF(N95="zákl. přenesená",J95,0)</f>
        <v>0</v>
      </c>
      <c r="BH95" s="203">
        <f>IF(N95="sníž. přenesená",J95,0)</f>
        <v>0</v>
      </c>
      <c r="BI95" s="203">
        <f>IF(N95="nulová",J95,0)</f>
        <v>0</v>
      </c>
      <c r="BJ95" s="24" t="s">
        <v>79</v>
      </c>
      <c r="BK95" s="203">
        <f>ROUND(I95*H95,2)</f>
        <v>0</v>
      </c>
      <c r="BL95" s="24" t="s">
        <v>187</v>
      </c>
      <c r="BM95" s="24" t="s">
        <v>1712</v>
      </c>
    </row>
    <row r="96" spans="2:51" s="11" customFormat="1" ht="13.5">
      <c r="B96" s="204"/>
      <c r="C96" s="205"/>
      <c r="D96" s="206" t="s">
        <v>189</v>
      </c>
      <c r="E96" s="207" t="s">
        <v>23</v>
      </c>
      <c r="F96" s="208" t="s">
        <v>1713</v>
      </c>
      <c r="G96" s="205"/>
      <c r="H96" s="209">
        <v>15</v>
      </c>
      <c r="I96" s="210"/>
      <c r="J96" s="205"/>
      <c r="K96" s="205"/>
      <c r="L96" s="211"/>
      <c r="M96" s="212"/>
      <c r="N96" s="213"/>
      <c r="O96" s="213"/>
      <c r="P96" s="213"/>
      <c r="Q96" s="213"/>
      <c r="R96" s="213"/>
      <c r="S96" s="213"/>
      <c r="T96" s="214"/>
      <c r="AT96" s="215" t="s">
        <v>189</v>
      </c>
      <c r="AU96" s="215" t="s">
        <v>81</v>
      </c>
      <c r="AV96" s="11" t="s">
        <v>81</v>
      </c>
      <c r="AW96" s="11" t="s">
        <v>36</v>
      </c>
      <c r="AX96" s="11" t="s">
        <v>79</v>
      </c>
      <c r="AY96" s="215" t="s">
        <v>180</v>
      </c>
    </row>
    <row r="97" spans="2:65" s="1" customFormat="1" ht="16.5" customHeight="1">
      <c r="B97" s="41"/>
      <c r="C97" s="192" t="s">
        <v>81</v>
      </c>
      <c r="D97" s="192" t="s">
        <v>182</v>
      </c>
      <c r="E97" s="193" t="s">
        <v>1714</v>
      </c>
      <c r="F97" s="194" t="s">
        <v>1715</v>
      </c>
      <c r="G97" s="195" t="s">
        <v>221</v>
      </c>
      <c r="H97" s="196">
        <v>15</v>
      </c>
      <c r="I97" s="197"/>
      <c r="J97" s="198">
        <f>ROUND(I97*H97,2)</f>
        <v>0</v>
      </c>
      <c r="K97" s="194" t="s">
        <v>186</v>
      </c>
      <c r="L97" s="61"/>
      <c r="M97" s="199" t="s">
        <v>23</v>
      </c>
      <c r="N97" s="200" t="s">
        <v>43</v>
      </c>
      <c r="O97" s="42"/>
      <c r="P97" s="201">
        <f>O97*H97</f>
        <v>0</v>
      </c>
      <c r="Q97" s="201">
        <v>0</v>
      </c>
      <c r="R97" s="201">
        <f>Q97*H97</f>
        <v>0</v>
      </c>
      <c r="S97" s="201">
        <v>0</v>
      </c>
      <c r="T97" s="202">
        <f>S97*H97</f>
        <v>0</v>
      </c>
      <c r="AR97" s="24" t="s">
        <v>187</v>
      </c>
      <c r="AT97" s="24" t="s">
        <v>182</v>
      </c>
      <c r="AU97" s="24" t="s">
        <v>81</v>
      </c>
      <c r="AY97" s="24" t="s">
        <v>180</v>
      </c>
      <c r="BE97" s="203">
        <f>IF(N97="základní",J97,0)</f>
        <v>0</v>
      </c>
      <c r="BF97" s="203">
        <f>IF(N97="snížená",J97,0)</f>
        <v>0</v>
      </c>
      <c r="BG97" s="203">
        <f>IF(N97="zákl. přenesená",J97,0)</f>
        <v>0</v>
      </c>
      <c r="BH97" s="203">
        <f>IF(N97="sníž. přenesená",J97,0)</f>
        <v>0</v>
      </c>
      <c r="BI97" s="203">
        <f>IF(N97="nulová",J97,0)</f>
        <v>0</v>
      </c>
      <c r="BJ97" s="24" t="s">
        <v>79</v>
      </c>
      <c r="BK97" s="203">
        <f>ROUND(I97*H97,2)</f>
        <v>0</v>
      </c>
      <c r="BL97" s="24" t="s">
        <v>187</v>
      </c>
      <c r="BM97" s="24" t="s">
        <v>1716</v>
      </c>
    </row>
    <row r="98" spans="2:65" s="1" customFormat="1" ht="25.5" customHeight="1">
      <c r="B98" s="41"/>
      <c r="C98" s="192" t="s">
        <v>195</v>
      </c>
      <c r="D98" s="192" t="s">
        <v>182</v>
      </c>
      <c r="E98" s="193" t="s">
        <v>257</v>
      </c>
      <c r="F98" s="194" t="s">
        <v>258</v>
      </c>
      <c r="G98" s="195" t="s">
        <v>221</v>
      </c>
      <c r="H98" s="196">
        <v>15</v>
      </c>
      <c r="I98" s="197"/>
      <c r="J98" s="198">
        <f>ROUND(I98*H98,2)</f>
        <v>0</v>
      </c>
      <c r="K98" s="194" t="s">
        <v>186</v>
      </c>
      <c r="L98" s="61"/>
      <c r="M98" s="199" t="s">
        <v>23</v>
      </c>
      <c r="N98" s="200" t="s">
        <v>43</v>
      </c>
      <c r="O98" s="42"/>
      <c r="P98" s="201">
        <f>O98*H98</f>
        <v>0</v>
      </c>
      <c r="Q98" s="201">
        <v>0</v>
      </c>
      <c r="R98" s="201">
        <f>Q98*H98</f>
        <v>0</v>
      </c>
      <c r="S98" s="201">
        <v>0</v>
      </c>
      <c r="T98" s="202">
        <f>S98*H98</f>
        <v>0</v>
      </c>
      <c r="AR98" s="24" t="s">
        <v>187</v>
      </c>
      <c r="AT98" s="24" t="s">
        <v>182</v>
      </c>
      <c r="AU98" s="24" t="s">
        <v>81</v>
      </c>
      <c r="AY98" s="24" t="s">
        <v>180</v>
      </c>
      <c r="BE98" s="203">
        <f>IF(N98="základní",J98,0)</f>
        <v>0</v>
      </c>
      <c r="BF98" s="203">
        <f>IF(N98="snížená",J98,0)</f>
        <v>0</v>
      </c>
      <c r="BG98" s="203">
        <f>IF(N98="zákl. přenesená",J98,0)</f>
        <v>0</v>
      </c>
      <c r="BH98" s="203">
        <f>IF(N98="sníž. přenesená",J98,0)</f>
        <v>0</v>
      </c>
      <c r="BI98" s="203">
        <f>IF(N98="nulová",J98,0)</f>
        <v>0</v>
      </c>
      <c r="BJ98" s="24" t="s">
        <v>79</v>
      </c>
      <c r="BK98" s="203">
        <f>ROUND(I98*H98,2)</f>
        <v>0</v>
      </c>
      <c r="BL98" s="24" t="s">
        <v>187</v>
      </c>
      <c r="BM98" s="24" t="s">
        <v>1717</v>
      </c>
    </row>
    <row r="99" spans="2:51" s="11" customFormat="1" ht="13.5">
      <c r="B99" s="204"/>
      <c r="C99" s="205"/>
      <c r="D99" s="206" t="s">
        <v>189</v>
      </c>
      <c r="E99" s="207" t="s">
        <v>23</v>
      </c>
      <c r="F99" s="208" t="s">
        <v>1713</v>
      </c>
      <c r="G99" s="205"/>
      <c r="H99" s="209">
        <v>15</v>
      </c>
      <c r="I99" s="210"/>
      <c r="J99" s="205"/>
      <c r="K99" s="205"/>
      <c r="L99" s="211"/>
      <c r="M99" s="212"/>
      <c r="N99" s="213"/>
      <c r="O99" s="213"/>
      <c r="P99" s="213"/>
      <c r="Q99" s="213"/>
      <c r="R99" s="213"/>
      <c r="S99" s="213"/>
      <c r="T99" s="214"/>
      <c r="AT99" s="215" t="s">
        <v>189</v>
      </c>
      <c r="AU99" s="215" t="s">
        <v>81</v>
      </c>
      <c r="AV99" s="11" t="s">
        <v>81</v>
      </c>
      <c r="AW99" s="11" t="s">
        <v>36</v>
      </c>
      <c r="AX99" s="11" t="s">
        <v>79</v>
      </c>
      <c r="AY99" s="215" t="s">
        <v>180</v>
      </c>
    </row>
    <row r="100" spans="2:65" s="1" customFormat="1" ht="25.5" customHeight="1">
      <c r="B100" s="41"/>
      <c r="C100" s="192" t="s">
        <v>187</v>
      </c>
      <c r="D100" s="192" t="s">
        <v>182</v>
      </c>
      <c r="E100" s="193" t="s">
        <v>263</v>
      </c>
      <c r="F100" s="194" t="s">
        <v>264</v>
      </c>
      <c r="G100" s="195" t="s">
        <v>221</v>
      </c>
      <c r="H100" s="196">
        <v>15</v>
      </c>
      <c r="I100" s="197"/>
      <c r="J100" s="198">
        <f>ROUND(I100*H100,2)</f>
        <v>0</v>
      </c>
      <c r="K100" s="194" t="s">
        <v>186</v>
      </c>
      <c r="L100" s="61"/>
      <c r="M100" s="199" t="s">
        <v>23</v>
      </c>
      <c r="N100" s="200" t="s">
        <v>43</v>
      </c>
      <c r="O100" s="42"/>
      <c r="P100" s="201">
        <f>O100*H100</f>
        <v>0</v>
      </c>
      <c r="Q100" s="201">
        <v>0</v>
      </c>
      <c r="R100" s="201">
        <f>Q100*H100</f>
        <v>0</v>
      </c>
      <c r="S100" s="201">
        <v>0</v>
      </c>
      <c r="T100" s="202">
        <f>S100*H100</f>
        <v>0</v>
      </c>
      <c r="AR100" s="24" t="s">
        <v>187</v>
      </c>
      <c r="AT100" s="24" t="s">
        <v>182</v>
      </c>
      <c r="AU100" s="24" t="s">
        <v>81</v>
      </c>
      <c r="AY100" s="24" t="s">
        <v>180</v>
      </c>
      <c r="BE100" s="203">
        <f>IF(N100="základní",J100,0)</f>
        <v>0</v>
      </c>
      <c r="BF100" s="203">
        <f>IF(N100="snížená",J100,0)</f>
        <v>0</v>
      </c>
      <c r="BG100" s="203">
        <f>IF(N100="zákl. přenesená",J100,0)</f>
        <v>0</v>
      </c>
      <c r="BH100" s="203">
        <f>IF(N100="sníž. přenesená",J100,0)</f>
        <v>0</v>
      </c>
      <c r="BI100" s="203">
        <f>IF(N100="nulová",J100,0)</f>
        <v>0</v>
      </c>
      <c r="BJ100" s="24" t="s">
        <v>79</v>
      </c>
      <c r="BK100" s="203">
        <f>ROUND(I100*H100,2)</f>
        <v>0</v>
      </c>
      <c r="BL100" s="24" t="s">
        <v>187</v>
      </c>
      <c r="BM100" s="24" t="s">
        <v>1718</v>
      </c>
    </row>
    <row r="101" spans="2:65" s="1" customFormat="1" ht="16.5" customHeight="1">
      <c r="B101" s="41"/>
      <c r="C101" s="192" t="s">
        <v>203</v>
      </c>
      <c r="D101" s="192" t="s">
        <v>182</v>
      </c>
      <c r="E101" s="193" t="s">
        <v>281</v>
      </c>
      <c r="F101" s="194" t="s">
        <v>282</v>
      </c>
      <c r="G101" s="195" t="s">
        <v>221</v>
      </c>
      <c r="H101" s="196">
        <v>12</v>
      </c>
      <c r="I101" s="197"/>
      <c r="J101" s="198">
        <f>ROUND(I101*H101,2)</f>
        <v>0</v>
      </c>
      <c r="K101" s="194" t="s">
        <v>186</v>
      </c>
      <c r="L101" s="61"/>
      <c r="M101" s="199" t="s">
        <v>23</v>
      </c>
      <c r="N101" s="200" t="s">
        <v>43</v>
      </c>
      <c r="O101" s="42"/>
      <c r="P101" s="201">
        <f>O101*H101</f>
        <v>0</v>
      </c>
      <c r="Q101" s="201">
        <v>0</v>
      </c>
      <c r="R101" s="201">
        <f>Q101*H101</f>
        <v>0</v>
      </c>
      <c r="S101" s="201">
        <v>0</v>
      </c>
      <c r="T101" s="202">
        <f>S101*H101</f>
        <v>0</v>
      </c>
      <c r="AR101" s="24" t="s">
        <v>187</v>
      </c>
      <c r="AT101" s="24" t="s">
        <v>182</v>
      </c>
      <c r="AU101" s="24" t="s">
        <v>81</v>
      </c>
      <c r="AY101" s="24" t="s">
        <v>180</v>
      </c>
      <c r="BE101" s="203">
        <f>IF(N101="základní",J101,0)</f>
        <v>0</v>
      </c>
      <c r="BF101" s="203">
        <f>IF(N101="snížená",J101,0)</f>
        <v>0</v>
      </c>
      <c r="BG101" s="203">
        <f>IF(N101="zákl. přenesená",J101,0)</f>
        <v>0</v>
      </c>
      <c r="BH101" s="203">
        <f>IF(N101="sníž. přenesená",J101,0)</f>
        <v>0</v>
      </c>
      <c r="BI101" s="203">
        <f>IF(N101="nulová",J101,0)</f>
        <v>0</v>
      </c>
      <c r="BJ101" s="24" t="s">
        <v>79</v>
      </c>
      <c r="BK101" s="203">
        <f>ROUND(I101*H101,2)</f>
        <v>0</v>
      </c>
      <c r="BL101" s="24" t="s">
        <v>187</v>
      </c>
      <c r="BM101" s="24" t="s">
        <v>1719</v>
      </c>
    </row>
    <row r="102" spans="2:65" s="1" customFormat="1" ht="25.5" customHeight="1">
      <c r="B102" s="41"/>
      <c r="C102" s="192" t="s">
        <v>207</v>
      </c>
      <c r="D102" s="192" t="s">
        <v>182</v>
      </c>
      <c r="E102" s="193" t="s">
        <v>285</v>
      </c>
      <c r="F102" s="194" t="s">
        <v>286</v>
      </c>
      <c r="G102" s="195" t="s">
        <v>221</v>
      </c>
      <c r="H102" s="196">
        <v>60</v>
      </c>
      <c r="I102" s="197"/>
      <c r="J102" s="198">
        <f>ROUND(I102*H102,2)</f>
        <v>0</v>
      </c>
      <c r="K102" s="194" t="s">
        <v>186</v>
      </c>
      <c r="L102" s="61"/>
      <c r="M102" s="199" t="s">
        <v>23</v>
      </c>
      <c r="N102" s="200" t="s">
        <v>43</v>
      </c>
      <c r="O102" s="42"/>
      <c r="P102" s="201">
        <f>O102*H102</f>
        <v>0</v>
      </c>
      <c r="Q102" s="201">
        <v>0</v>
      </c>
      <c r="R102" s="201">
        <f>Q102*H102</f>
        <v>0</v>
      </c>
      <c r="S102" s="201">
        <v>0</v>
      </c>
      <c r="T102" s="202">
        <f>S102*H102</f>
        <v>0</v>
      </c>
      <c r="AR102" s="24" t="s">
        <v>187</v>
      </c>
      <c r="AT102" s="24" t="s">
        <v>182</v>
      </c>
      <c r="AU102" s="24" t="s">
        <v>81</v>
      </c>
      <c r="AY102" s="24" t="s">
        <v>180</v>
      </c>
      <c r="BE102" s="203">
        <f>IF(N102="základní",J102,0)</f>
        <v>0</v>
      </c>
      <c r="BF102" s="203">
        <f>IF(N102="snížená",J102,0)</f>
        <v>0</v>
      </c>
      <c r="BG102" s="203">
        <f>IF(N102="zákl. přenesená",J102,0)</f>
        <v>0</v>
      </c>
      <c r="BH102" s="203">
        <f>IF(N102="sníž. přenesená",J102,0)</f>
        <v>0</v>
      </c>
      <c r="BI102" s="203">
        <f>IF(N102="nulová",J102,0)</f>
        <v>0</v>
      </c>
      <c r="BJ102" s="24" t="s">
        <v>79</v>
      </c>
      <c r="BK102" s="203">
        <f>ROUND(I102*H102,2)</f>
        <v>0</v>
      </c>
      <c r="BL102" s="24" t="s">
        <v>187</v>
      </c>
      <c r="BM102" s="24" t="s">
        <v>1720</v>
      </c>
    </row>
    <row r="103" spans="2:51" s="11" customFormat="1" ht="13.5">
      <c r="B103" s="204"/>
      <c r="C103" s="205"/>
      <c r="D103" s="206" t="s">
        <v>189</v>
      </c>
      <c r="E103" s="207" t="s">
        <v>23</v>
      </c>
      <c r="F103" s="208" t="s">
        <v>1721</v>
      </c>
      <c r="G103" s="205"/>
      <c r="H103" s="209">
        <v>60</v>
      </c>
      <c r="I103" s="210"/>
      <c r="J103" s="205"/>
      <c r="K103" s="205"/>
      <c r="L103" s="211"/>
      <c r="M103" s="212"/>
      <c r="N103" s="213"/>
      <c r="O103" s="213"/>
      <c r="P103" s="213"/>
      <c r="Q103" s="213"/>
      <c r="R103" s="213"/>
      <c r="S103" s="213"/>
      <c r="T103" s="214"/>
      <c r="AT103" s="215" t="s">
        <v>189</v>
      </c>
      <c r="AU103" s="215" t="s">
        <v>81</v>
      </c>
      <c r="AV103" s="11" t="s">
        <v>81</v>
      </c>
      <c r="AW103" s="11" t="s">
        <v>36</v>
      </c>
      <c r="AX103" s="11" t="s">
        <v>79</v>
      </c>
      <c r="AY103" s="215" t="s">
        <v>180</v>
      </c>
    </row>
    <row r="104" spans="2:65" s="1" customFormat="1" ht="16.5" customHeight="1">
      <c r="B104" s="41"/>
      <c r="C104" s="192" t="s">
        <v>212</v>
      </c>
      <c r="D104" s="192" t="s">
        <v>182</v>
      </c>
      <c r="E104" s="193" t="s">
        <v>290</v>
      </c>
      <c r="F104" s="194" t="s">
        <v>291</v>
      </c>
      <c r="G104" s="195" t="s">
        <v>221</v>
      </c>
      <c r="H104" s="196">
        <v>12</v>
      </c>
      <c r="I104" s="197"/>
      <c r="J104" s="198">
        <f>ROUND(I104*H104,2)</f>
        <v>0</v>
      </c>
      <c r="K104" s="194" t="s">
        <v>186</v>
      </c>
      <c r="L104" s="61"/>
      <c r="M104" s="199" t="s">
        <v>23</v>
      </c>
      <c r="N104" s="200" t="s">
        <v>43</v>
      </c>
      <c r="O104" s="42"/>
      <c r="P104" s="201">
        <f>O104*H104</f>
        <v>0</v>
      </c>
      <c r="Q104" s="201">
        <v>0</v>
      </c>
      <c r="R104" s="201">
        <f>Q104*H104</f>
        <v>0</v>
      </c>
      <c r="S104" s="201">
        <v>0</v>
      </c>
      <c r="T104" s="202">
        <f>S104*H104</f>
        <v>0</v>
      </c>
      <c r="AR104" s="24" t="s">
        <v>187</v>
      </c>
      <c r="AT104" s="24" t="s">
        <v>182</v>
      </c>
      <c r="AU104" s="24" t="s">
        <v>81</v>
      </c>
      <c r="AY104" s="24" t="s">
        <v>180</v>
      </c>
      <c r="BE104" s="203">
        <f>IF(N104="základní",J104,0)</f>
        <v>0</v>
      </c>
      <c r="BF104" s="203">
        <f>IF(N104="snížená",J104,0)</f>
        <v>0</v>
      </c>
      <c r="BG104" s="203">
        <f>IF(N104="zákl. přenesená",J104,0)</f>
        <v>0</v>
      </c>
      <c r="BH104" s="203">
        <f>IF(N104="sníž. přenesená",J104,0)</f>
        <v>0</v>
      </c>
      <c r="BI104" s="203">
        <f>IF(N104="nulová",J104,0)</f>
        <v>0</v>
      </c>
      <c r="BJ104" s="24" t="s">
        <v>79</v>
      </c>
      <c r="BK104" s="203">
        <f>ROUND(I104*H104,2)</f>
        <v>0</v>
      </c>
      <c r="BL104" s="24" t="s">
        <v>187</v>
      </c>
      <c r="BM104" s="24" t="s">
        <v>1722</v>
      </c>
    </row>
    <row r="105" spans="2:65" s="1" customFormat="1" ht="16.5" customHeight="1">
      <c r="B105" s="41"/>
      <c r="C105" s="192" t="s">
        <v>218</v>
      </c>
      <c r="D105" s="192" t="s">
        <v>182</v>
      </c>
      <c r="E105" s="193" t="s">
        <v>294</v>
      </c>
      <c r="F105" s="194" t="s">
        <v>1723</v>
      </c>
      <c r="G105" s="195" t="s">
        <v>221</v>
      </c>
      <c r="H105" s="196">
        <v>12</v>
      </c>
      <c r="I105" s="197"/>
      <c r="J105" s="198">
        <f>ROUND(I105*H105,2)</f>
        <v>0</v>
      </c>
      <c r="K105" s="194" t="s">
        <v>186</v>
      </c>
      <c r="L105" s="61"/>
      <c r="M105" s="199" t="s">
        <v>23</v>
      </c>
      <c r="N105" s="200" t="s">
        <v>43</v>
      </c>
      <c r="O105" s="42"/>
      <c r="P105" s="201">
        <f>O105*H105</f>
        <v>0</v>
      </c>
      <c r="Q105" s="201">
        <v>0</v>
      </c>
      <c r="R105" s="201">
        <f>Q105*H105</f>
        <v>0</v>
      </c>
      <c r="S105" s="201">
        <v>0</v>
      </c>
      <c r="T105" s="202">
        <f>S105*H105</f>
        <v>0</v>
      </c>
      <c r="AR105" s="24" t="s">
        <v>187</v>
      </c>
      <c r="AT105" s="24" t="s">
        <v>182</v>
      </c>
      <c r="AU105" s="24" t="s">
        <v>81</v>
      </c>
      <c r="AY105" s="24" t="s">
        <v>180</v>
      </c>
      <c r="BE105" s="203">
        <f>IF(N105="základní",J105,0)</f>
        <v>0</v>
      </c>
      <c r="BF105" s="203">
        <f>IF(N105="snížená",J105,0)</f>
        <v>0</v>
      </c>
      <c r="BG105" s="203">
        <f>IF(N105="zákl. přenesená",J105,0)</f>
        <v>0</v>
      </c>
      <c r="BH105" s="203">
        <f>IF(N105="sníž. přenesená",J105,0)</f>
        <v>0</v>
      </c>
      <c r="BI105" s="203">
        <f>IF(N105="nulová",J105,0)</f>
        <v>0</v>
      </c>
      <c r="BJ105" s="24" t="s">
        <v>79</v>
      </c>
      <c r="BK105" s="203">
        <f>ROUND(I105*H105,2)</f>
        <v>0</v>
      </c>
      <c r="BL105" s="24" t="s">
        <v>187</v>
      </c>
      <c r="BM105" s="24" t="s">
        <v>1724</v>
      </c>
    </row>
    <row r="106" spans="2:65" s="1" customFormat="1" ht="16.5" customHeight="1">
      <c r="B106" s="41"/>
      <c r="C106" s="192" t="s">
        <v>224</v>
      </c>
      <c r="D106" s="192" t="s">
        <v>182</v>
      </c>
      <c r="E106" s="193" t="s">
        <v>298</v>
      </c>
      <c r="F106" s="194" t="s">
        <v>299</v>
      </c>
      <c r="G106" s="195" t="s">
        <v>300</v>
      </c>
      <c r="H106" s="196">
        <v>21.6</v>
      </c>
      <c r="I106" s="197"/>
      <c r="J106" s="198">
        <f>ROUND(I106*H106,2)</f>
        <v>0</v>
      </c>
      <c r="K106" s="194" t="s">
        <v>186</v>
      </c>
      <c r="L106" s="61"/>
      <c r="M106" s="199" t="s">
        <v>23</v>
      </c>
      <c r="N106" s="200" t="s">
        <v>43</v>
      </c>
      <c r="O106" s="42"/>
      <c r="P106" s="201">
        <f>O106*H106</f>
        <v>0</v>
      </c>
      <c r="Q106" s="201">
        <v>0</v>
      </c>
      <c r="R106" s="201">
        <f>Q106*H106</f>
        <v>0</v>
      </c>
      <c r="S106" s="201">
        <v>0</v>
      </c>
      <c r="T106" s="202">
        <f>S106*H106</f>
        <v>0</v>
      </c>
      <c r="AR106" s="24" t="s">
        <v>187</v>
      </c>
      <c r="AT106" s="24" t="s">
        <v>182</v>
      </c>
      <c r="AU106" s="24" t="s">
        <v>81</v>
      </c>
      <c r="AY106" s="24" t="s">
        <v>180</v>
      </c>
      <c r="BE106" s="203">
        <f>IF(N106="základní",J106,0)</f>
        <v>0</v>
      </c>
      <c r="BF106" s="203">
        <f>IF(N106="snížená",J106,0)</f>
        <v>0</v>
      </c>
      <c r="BG106" s="203">
        <f>IF(N106="zákl. přenesená",J106,0)</f>
        <v>0</v>
      </c>
      <c r="BH106" s="203">
        <f>IF(N106="sníž. přenesená",J106,0)</f>
        <v>0</v>
      </c>
      <c r="BI106" s="203">
        <f>IF(N106="nulová",J106,0)</f>
        <v>0</v>
      </c>
      <c r="BJ106" s="24" t="s">
        <v>79</v>
      </c>
      <c r="BK106" s="203">
        <f>ROUND(I106*H106,2)</f>
        <v>0</v>
      </c>
      <c r="BL106" s="24" t="s">
        <v>187</v>
      </c>
      <c r="BM106" s="24" t="s">
        <v>1725</v>
      </c>
    </row>
    <row r="107" spans="2:51" s="11" customFormat="1" ht="13.5">
      <c r="B107" s="204"/>
      <c r="C107" s="205"/>
      <c r="D107" s="206" t="s">
        <v>189</v>
      </c>
      <c r="E107" s="207" t="s">
        <v>23</v>
      </c>
      <c r="F107" s="208" t="s">
        <v>1726</v>
      </c>
      <c r="G107" s="205"/>
      <c r="H107" s="209">
        <v>21.6</v>
      </c>
      <c r="I107" s="210"/>
      <c r="J107" s="205"/>
      <c r="K107" s="205"/>
      <c r="L107" s="211"/>
      <c r="M107" s="212"/>
      <c r="N107" s="213"/>
      <c r="O107" s="213"/>
      <c r="P107" s="213"/>
      <c r="Q107" s="213"/>
      <c r="R107" s="213"/>
      <c r="S107" s="213"/>
      <c r="T107" s="214"/>
      <c r="AT107" s="215" t="s">
        <v>189</v>
      </c>
      <c r="AU107" s="215" t="s">
        <v>81</v>
      </c>
      <c r="AV107" s="11" t="s">
        <v>81</v>
      </c>
      <c r="AW107" s="11" t="s">
        <v>36</v>
      </c>
      <c r="AX107" s="11" t="s">
        <v>79</v>
      </c>
      <c r="AY107" s="215" t="s">
        <v>180</v>
      </c>
    </row>
    <row r="108" spans="2:65" s="1" customFormat="1" ht="16.5" customHeight="1">
      <c r="B108" s="41"/>
      <c r="C108" s="192" t="s">
        <v>231</v>
      </c>
      <c r="D108" s="192" t="s">
        <v>182</v>
      </c>
      <c r="E108" s="193" t="s">
        <v>304</v>
      </c>
      <c r="F108" s="194" t="s">
        <v>305</v>
      </c>
      <c r="G108" s="195" t="s">
        <v>221</v>
      </c>
      <c r="H108" s="196">
        <v>4.2</v>
      </c>
      <c r="I108" s="197"/>
      <c r="J108" s="198">
        <f>ROUND(I108*H108,2)</f>
        <v>0</v>
      </c>
      <c r="K108" s="194" t="s">
        <v>186</v>
      </c>
      <c r="L108" s="61"/>
      <c r="M108" s="199" t="s">
        <v>23</v>
      </c>
      <c r="N108" s="200" t="s">
        <v>43</v>
      </c>
      <c r="O108" s="42"/>
      <c r="P108" s="201">
        <f>O108*H108</f>
        <v>0</v>
      </c>
      <c r="Q108" s="201">
        <v>0</v>
      </c>
      <c r="R108" s="201">
        <f>Q108*H108</f>
        <v>0</v>
      </c>
      <c r="S108" s="201">
        <v>0</v>
      </c>
      <c r="T108" s="202">
        <f>S108*H108</f>
        <v>0</v>
      </c>
      <c r="AR108" s="24" t="s">
        <v>187</v>
      </c>
      <c r="AT108" s="24" t="s">
        <v>182</v>
      </c>
      <c r="AU108" s="24" t="s">
        <v>81</v>
      </c>
      <c r="AY108" s="24" t="s">
        <v>180</v>
      </c>
      <c r="BE108" s="203">
        <f>IF(N108="základní",J108,0)</f>
        <v>0</v>
      </c>
      <c r="BF108" s="203">
        <f>IF(N108="snížená",J108,0)</f>
        <v>0</v>
      </c>
      <c r="BG108" s="203">
        <f>IF(N108="zákl. přenesená",J108,0)</f>
        <v>0</v>
      </c>
      <c r="BH108" s="203">
        <f>IF(N108="sníž. přenesená",J108,0)</f>
        <v>0</v>
      </c>
      <c r="BI108" s="203">
        <f>IF(N108="nulová",J108,0)</f>
        <v>0</v>
      </c>
      <c r="BJ108" s="24" t="s">
        <v>79</v>
      </c>
      <c r="BK108" s="203">
        <f>ROUND(I108*H108,2)</f>
        <v>0</v>
      </c>
      <c r="BL108" s="24" t="s">
        <v>187</v>
      </c>
      <c r="BM108" s="24" t="s">
        <v>1727</v>
      </c>
    </row>
    <row r="109" spans="2:65" s="1" customFormat="1" ht="16.5" customHeight="1">
      <c r="B109" s="41"/>
      <c r="C109" s="192" t="s">
        <v>235</v>
      </c>
      <c r="D109" s="192" t="s">
        <v>182</v>
      </c>
      <c r="E109" s="193" t="s">
        <v>1728</v>
      </c>
      <c r="F109" s="194" t="s">
        <v>1729</v>
      </c>
      <c r="G109" s="195" t="s">
        <v>671</v>
      </c>
      <c r="H109" s="196">
        <v>1</v>
      </c>
      <c r="I109" s="197"/>
      <c r="J109" s="198">
        <f>ROUND(I109*H109,2)</f>
        <v>0</v>
      </c>
      <c r="K109" s="194" t="s">
        <v>23</v>
      </c>
      <c r="L109" s="61"/>
      <c r="M109" s="199" t="s">
        <v>23</v>
      </c>
      <c r="N109" s="200" t="s">
        <v>43</v>
      </c>
      <c r="O109" s="42"/>
      <c r="P109" s="201">
        <f>O109*H109</f>
        <v>0</v>
      </c>
      <c r="Q109" s="201">
        <v>0</v>
      </c>
      <c r="R109" s="201">
        <f>Q109*H109</f>
        <v>0</v>
      </c>
      <c r="S109" s="201">
        <v>0</v>
      </c>
      <c r="T109" s="202">
        <f>S109*H109</f>
        <v>0</v>
      </c>
      <c r="AR109" s="24" t="s">
        <v>187</v>
      </c>
      <c r="AT109" s="24" t="s">
        <v>182</v>
      </c>
      <c r="AU109" s="24" t="s">
        <v>81</v>
      </c>
      <c r="AY109" s="24" t="s">
        <v>180</v>
      </c>
      <c r="BE109" s="203">
        <f>IF(N109="základní",J109,0)</f>
        <v>0</v>
      </c>
      <c r="BF109" s="203">
        <f>IF(N109="snížená",J109,0)</f>
        <v>0</v>
      </c>
      <c r="BG109" s="203">
        <f>IF(N109="zákl. přenesená",J109,0)</f>
        <v>0</v>
      </c>
      <c r="BH109" s="203">
        <f>IF(N109="sníž. přenesená",J109,0)</f>
        <v>0</v>
      </c>
      <c r="BI109" s="203">
        <f>IF(N109="nulová",J109,0)</f>
        <v>0</v>
      </c>
      <c r="BJ109" s="24" t="s">
        <v>79</v>
      </c>
      <c r="BK109" s="203">
        <f>ROUND(I109*H109,2)</f>
        <v>0</v>
      </c>
      <c r="BL109" s="24" t="s">
        <v>187</v>
      </c>
      <c r="BM109" s="24" t="s">
        <v>1730</v>
      </c>
    </row>
    <row r="110" spans="2:47" s="1" customFormat="1" ht="94.5">
      <c r="B110" s="41"/>
      <c r="C110" s="63"/>
      <c r="D110" s="206" t="s">
        <v>509</v>
      </c>
      <c r="E110" s="63"/>
      <c r="F110" s="258" t="s">
        <v>1731</v>
      </c>
      <c r="G110" s="63"/>
      <c r="H110" s="63"/>
      <c r="I110" s="163"/>
      <c r="J110" s="63"/>
      <c r="K110" s="63"/>
      <c r="L110" s="61"/>
      <c r="M110" s="259"/>
      <c r="N110" s="42"/>
      <c r="O110" s="42"/>
      <c r="P110" s="42"/>
      <c r="Q110" s="42"/>
      <c r="R110" s="42"/>
      <c r="S110" s="42"/>
      <c r="T110" s="78"/>
      <c r="AT110" s="24" t="s">
        <v>509</v>
      </c>
      <c r="AU110" s="24" t="s">
        <v>81</v>
      </c>
    </row>
    <row r="111" spans="2:65" s="1" customFormat="1" ht="16.5" customHeight="1">
      <c r="B111" s="41"/>
      <c r="C111" s="192" t="s">
        <v>242</v>
      </c>
      <c r="D111" s="192" t="s">
        <v>182</v>
      </c>
      <c r="E111" s="193" t="s">
        <v>1732</v>
      </c>
      <c r="F111" s="194" t="s">
        <v>1733</v>
      </c>
      <c r="G111" s="195" t="s">
        <v>671</v>
      </c>
      <c r="H111" s="196">
        <v>1</v>
      </c>
      <c r="I111" s="197"/>
      <c r="J111" s="198">
        <f>ROUND(I111*H111,2)</f>
        <v>0</v>
      </c>
      <c r="K111" s="194" t="s">
        <v>23</v>
      </c>
      <c r="L111" s="61"/>
      <c r="M111" s="199" t="s">
        <v>23</v>
      </c>
      <c r="N111" s="200" t="s">
        <v>43</v>
      </c>
      <c r="O111" s="42"/>
      <c r="P111" s="201">
        <f>O111*H111</f>
        <v>0</v>
      </c>
      <c r="Q111" s="201">
        <v>0</v>
      </c>
      <c r="R111" s="201">
        <f>Q111*H111</f>
        <v>0</v>
      </c>
      <c r="S111" s="201">
        <v>0</v>
      </c>
      <c r="T111" s="202">
        <f>S111*H111</f>
        <v>0</v>
      </c>
      <c r="AR111" s="24" t="s">
        <v>187</v>
      </c>
      <c r="AT111" s="24" t="s">
        <v>182</v>
      </c>
      <c r="AU111" s="24" t="s">
        <v>81</v>
      </c>
      <c r="AY111" s="24" t="s">
        <v>180</v>
      </c>
      <c r="BE111" s="203">
        <f>IF(N111="základní",J111,0)</f>
        <v>0</v>
      </c>
      <c r="BF111" s="203">
        <f>IF(N111="snížená",J111,0)</f>
        <v>0</v>
      </c>
      <c r="BG111" s="203">
        <f>IF(N111="zákl. přenesená",J111,0)</f>
        <v>0</v>
      </c>
      <c r="BH111" s="203">
        <f>IF(N111="sníž. přenesená",J111,0)</f>
        <v>0</v>
      </c>
      <c r="BI111" s="203">
        <f>IF(N111="nulová",J111,0)</f>
        <v>0</v>
      </c>
      <c r="BJ111" s="24" t="s">
        <v>79</v>
      </c>
      <c r="BK111" s="203">
        <f>ROUND(I111*H111,2)</f>
        <v>0</v>
      </c>
      <c r="BL111" s="24" t="s">
        <v>187</v>
      </c>
      <c r="BM111" s="24" t="s">
        <v>1734</v>
      </c>
    </row>
    <row r="112" spans="2:47" s="1" customFormat="1" ht="283.5">
      <c r="B112" s="41"/>
      <c r="C112" s="63"/>
      <c r="D112" s="206" t="s">
        <v>509</v>
      </c>
      <c r="E112" s="63"/>
      <c r="F112" s="258" t="s">
        <v>1735</v>
      </c>
      <c r="G112" s="63"/>
      <c r="H112" s="63"/>
      <c r="I112" s="163"/>
      <c r="J112" s="63"/>
      <c r="K112" s="63"/>
      <c r="L112" s="61"/>
      <c r="M112" s="259"/>
      <c r="N112" s="42"/>
      <c r="O112" s="42"/>
      <c r="P112" s="42"/>
      <c r="Q112" s="42"/>
      <c r="R112" s="42"/>
      <c r="S112" s="42"/>
      <c r="T112" s="78"/>
      <c r="AT112" s="24" t="s">
        <v>509</v>
      </c>
      <c r="AU112" s="24" t="s">
        <v>81</v>
      </c>
    </row>
    <row r="113" spans="2:63" s="10" customFormat="1" ht="29.85" customHeight="1">
      <c r="B113" s="176"/>
      <c r="C113" s="177"/>
      <c r="D113" s="178" t="s">
        <v>71</v>
      </c>
      <c r="E113" s="190" t="s">
        <v>81</v>
      </c>
      <c r="F113" s="190" t="s">
        <v>308</v>
      </c>
      <c r="G113" s="177"/>
      <c r="H113" s="177"/>
      <c r="I113" s="180"/>
      <c r="J113" s="191">
        <f>BK113</f>
        <v>0</v>
      </c>
      <c r="K113" s="177"/>
      <c r="L113" s="182"/>
      <c r="M113" s="183"/>
      <c r="N113" s="184"/>
      <c r="O113" s="184"/>
      <c r="P113" s="185">
        <f>P114</f>
        <v>0</v>
      </c>
      <c r="Q113" s="184"/>
      <c r="R113" s="185">
        <f>R114</f>
        <v>2.6795999999999998</v>
      </c>
      <c r="S113" s="184"/>
      <c r="T113" s="186">
        <f>T114</f>
        <v>0</v>
      </c>
      <c r="AR113" s="187" t="s">
        <v>79</v>
      </c>
      <c r="AT113" s="188" t="s">
        <v>71</v>
      </c>
      <c r="AU113" s="188" t="s">
        <v>79</v>
      </c>
      <c r="AY113" s="187" t="s">
        <v>180</v>
      </c>
      <c r="BK113" s="189">
        <f>BK114</f>
        <v>0</v>
      </c>
    </row>
    <row r="114" spans="2:65" s="1" customFormat="1" ht="25.5" customHeight="1">
      <c r="B114" s="41"/>
      <c r="C114" s="192" t="s">
        <v>246</v>
      </c>
      <c r="D114" s="192" t="s">
        <v>182</v>
      </c>
      <c r="E114" s="193" t="s">
        <v>1736</v>
      </c>
      <c r="F114" s="194" t="s">
        <v>1737</v>
      </c>
      <c r="G114" s="195" t="s">
        <v>215</v>
      </c>
      <c r="H114" s="196">
        <v>10</v>
      </c>
      <c r="I114" s="197"/>
      <c r="J114" s="198">
        <f>ROUND(I114*H114,2)</f>
        <v>0</v>
      </c>
      <c r="K114" s="194" t="s">
        <v>186</v>
      </c>
      <c r="L114" s="61"/>
      <c r="M114" s="199" t="s">
        <v>23</v>
      </c>
      <c r="N114" s="200" t="s">
        <v>43</v>
      </c>
      <c r="O114" s="42"/>
      <c r="P114" s="201">
        <f>O114*H114</f>
        <v>0</v>
      </c>
      <c r="Q114" s="201">
        <v>0.26796</v>
      </c>
      <c r="R114" s="201">
        <f>Q114*H114</f>
        <v>2.6795999999999998</v>
      </c>
      <c r="S114" s="201">
        <v>0</v>
      </c>
      <c r="T114" s="202">
        <f>S114*H114</f>
        <v>0</v>
      </c>
      <c r="AR114" s="24" t="s">
        <v>187</v>
      </c>
      <c r="AT114" s="24" t="s">
        <v>182</v>
      </c>
      <c r="AU114" s="24" t="s">
        <v>81</v>
      </c>
      <c r="AY114" s="24" t="s">
        <v>180</v>
      </c>
      <c r="BE114" s="203">
        <f>IF(N114="základní",J114,0)</f>
        <v>0</v>
      </c>
      <c r="BF114" s="203">
        <f>IF(N114="snížená",J114,0)</f>
        <v>0</v>
      </c>
      <c r="BG114" s="203">
        <f>IF(N114="zákl. přenesená",J114,0)</f>
        <v>0</v>
      </c>
      <c r="BH114" s="203">
        <f>IF(N114="sníž. přenesená",J114,0)</f>
        <v>0</v>
      </c>
      <c r="BI114" s="203">
        <f>IF(N114="nulová",J114,0)</f>
        <v>0</v>
      </c>
      <c r="BJ114" s="24" t="s">
        <v>79</v>
      </c>
      <c r="BK114" s="203">
        <f>ROUND(I114*H114,2)</f>
        <v>0</v>
      </c>
      <c r="BL114" s="24" t="s">
        <v>187</v>
      </c>
      <c r="BM114" s="24" t="s">
        <v>1738</v>
      </c>
    </row>
    <row r="115" spans="2:63" s="10" customFormat="1" ht="29.85" customHeight="1">
      <c r="B115" s="176"/>
      <c r="C115" s="177"/>
      <c r="D115" s="178" t="s">
        <v>71</v>
      </c>
      <c r="E115" s="190" t="s">
        <v>195</v>
      </c>
      <c r="F115" s="190" t="s">
        <v>384</v>
      </c>
      <c r="G115" s="177"/>
      <c r="H115" s="177"/>
      <c r="I115" s="180"/>
      <c r="J115" s="191">
        <f>BK115</f>
        <v>0</v>
      </c>
      <c r="K115" s="177"/>
      <c r="L115" s="182"/>
      <c r="M115" s="183"/>
      <c r="N115" s="184"/>
      <c r="O115" s="184"/>
      <c r="P115" s="185">
        <f>SUM(P116:P118)</f>
        <v>0</v>
      </c>
      <c r="Q115" s="184"/>
      <c r="R115" s="185">
        <f>SUM(R116:R118)</f>
        <v>12.540809999999999</v>
      </c>
      <c r="S115" s="184"/>
      <c r="T115" s="186">
        <f>SUM(T116:T118)</f>
        <v>0</v>
      </c>
      <c r="AR115" s="187" t="s">
        <v>79</v>
      </c>
      <c r="AT115" s="188" t="s">
        <v>71</v>
      </c>
      <c r="AU115" s="188" t="s">
        <v>79</v>
      </c>
      <c r="AY115" s="187" t="s">
        <v>180</v>
      </c>
      <c r="BK115" s="189">
        <f>SUM(BK116:BK118)</f>
        <v>0</v>
      </c>
    </row>
    <row r="116" spans="2:65" s="1" customFormat="1" ht="25.5" customHeight="1">
      <c r="B116" s="41"/>
      <c r="C116" s="192" t="s">
        <v>253</v>
      </c>
      <c r="D116" s="192" t="s">
        <v>182</v>
      </c>
      <c r="E116" s="193" t="s">
        <v>1739</v>
      </c>
      <c r="F116" s="194" t="s">
        <v>1740</v>
      </c>
      <c r="G116" s="195" t="s">
        <v>671</v>
      </c>
      <c r="H116" s="196">
        <v>24</v>
      </c>
      <c r="I116" s="197"/>
      <c r="J116" s="198">
        <f>ROUND(I116*H116,2)</f>
        <v>0</v>
      </c>
      <c r="K116" s="194" t="s">
        <v>186</v>
      </c>
      <c r="L116" s="61"/>
      <c r="M116" s="199" t="s">
        <v>23</v>
      </c>
      <c r="N116" s="200" t="s">
        <v>43</v>
      </c>
      <c r="O116" s="42"/>
      <c r="P116" s="201">
        <f>O116*H116</f>
        <v>0</v>
      </c>
      <c r="Q116" s="201">
        <v>0.04694</v>
      </c>
      <c r="R116" s="201">
        <f>Q116*H116</f>
        <v>1.12656</v>
      </c>
      <c r="S116" s="201">
        <v>0</v>
      </c>
      <c r="T116" s="202">
        <f>S116*H116</f>
        <v>0</v>
      </c>
      <c r="AR116" s="24" t="s">
        <v>187</v>
      </c>
      <c r="AT116" s="24" t="s">
        <v>182</v>
      </c>
      <c r="AU116" s="24" t="s">
        <v>81</v>
      </c>
      <c r="AY116" s="24" t="s">
        <v>180</v>
      </c>
      <c r="BE116" s="203">
        <f>IF(N116="základní",J116,0)</f>
        <v>0</v>
      </c>
      <c r="BF116" s="203">
        <f>IF(N116="snížená",J116,0)</f>
        <v>0</v>
      </c>
      <c r="BG116" s="203">
        <f>IF(N116="zákl. přenesená",J116,0)</f>
        <v>0</v>
      </c>
      <c r="BH116" s="203">
        <f>IF(N116="sníž. přenesená",J116,0)</f>
        <v>0</v>
      </c>
      <c r="BI116" s="203">
        <f>IF(N116="nulová",J116,0)</f>
        <v>0</v>
      </c>
      <c r="BJ116" s="24" t="s">
        <v>79</v>
      </c>
      <c r="BK116" s="203">
        <f>ROUND(I116*H116,2)</f>
        <v>0</v>
      </c>
      <c r="BL116" s="24" t="s">
        <v>187</v>
      </c>
      <c r="BM116" s="24" t="s">
        <v>1741</v>
      </c>
    </row>
    <row r="117" spans="2:65" s="1" customFormat="1" ht="16.5" customHeight="1">
      <c r="B117" s="41"/>
      <c r="C117" s="192" t="s">
        <v>10</v>
      </c>
      <c r="D117" s="192" t="s">
        <v>182</v>
      </c>
      <c r="E117" s="193" t="s">
        <v>1742</v>
      </c>
      <c r="F117" s="194" t="s">
        <v>1743</v>
      </c>
      <c r="G117" s="195" t="s">
        <v>185</v>
      </c>
      <c r="H117" s="196">
        <v>45</v>
      </c>
      <c r="I117" s="197"/>
      <c r="J117" s="198">
        <f>ROUND(I117*H117,2)</f>
        <v>0</v>
      </c>
      <c r="K117" s="194" t="s">
        <v>186</v>
      </c>
      <c r="L117" s="61"/>
      <c r="M117" s="199" t="s">
        <v>23</v>
      </c>
      <c r="N117" s="200" t="s">
        <v>43</v>
      </c>
      <c r="O117" s="42"/>
      <c r="P117" s="201">
        <f>O117*H117</f>
        <v>0</v>
      </c>
      <c r="Q117" s="201">
        <v>0.25365</v>
      </c>
      <c r="R117" s="201">
        <f>Q117*H117</f>
        <v>11.41425</v>
      </c>
      <c r="S117" s="201">
        <v>0</v>
      </c>
      <c r="T117" s="202">
        <f>S117*H117</f>
        <v>0</v>
      </c>
      <c r="AR117" s="24" t="s">
        <v>187</v>
      </c>
      <c r="AT117" s="24" t="s">
        <v>182</v>
      </c>
      <c r="AU117" s="24" t="s">
        <v>81</v>
      </c>
      <c r="AY117" s="24" t="s">
        <v>180</v>
      </c>
      <c r="BE117" s="203">
        <f>IF(N117="základní",J117,0)</f>
        <v>0</v>
      </c>
      <c r="BF117" s="203">
        <f>IF(N117="snížená",J117,0)</f>
        <v>0</v>
      </c>
      <c r="BG117" s="203">
        <f>IF(N117="zákl. přenesená",J117,0)</f>
        <v>0</v>
      </c>
      <c r="BH117" s="203">
        <f>IF(N117="sníž. přenesená",J117,0)</f>
        <v>0</v>
      </c>
      <c r="BI117" s="203">
        <f>IF(N117="nulová",J117,0)</f>
        <v>0</v>
      </c>
      <c r="BJ117" s="24" t="s">
        <v>79</v>
      </c>
      <c r="BK117" s="203">
        <f>ROUND(I117*H117,2)</f>
        <v>0</v>
      </c>
      <c r="BL117" s="24" t="s">
        <v>187</v>
      </c>
      <c r="BM117" s="24" t="s">
        <v>1744</v>
      </c>
    </row>
    <row r="118" spans="2:51" s="11" customFormat="1" ht="13.5">
      <c r="B118" s="204"/>
      <c r="C118" s="205"/>
      <c r="D118" s="206" t="s">
        <v>189</v>
      </c>
      <c r="E118" s="207" t="s">
        <v>23</v>
      </c>
      <c r="F118" s="208" t="s">
        <v>1745</v>
      </c>
      <c r="G118" s="205"/>
      <c r="H118" s="209">
        <v>45</v>
      </c>
      <c r="I118" s="210"/>
      <c r="J118" s="205"/>
      <c r="K118" s="205"/>
      <c r="L118" s="211"/>
      <c r="M118" s="212"/>
      <c r="N118" s="213"/>
      <c r="O118" s="213"/>
      <c r="P118" s="213"/>
      <c r="Q118" s="213"/>
      <c r="R118" s="213"/>
      <c r="S118" s="213"/>
      <c r="T118" s="214"/>
      <c r="AT118" s="215" t="s">
        <v>189</v>
      </c>
      <c r="AU118" s="215" t="s">
        <v>81</v>
      </c>
      <c r="AV118" s="11" t="s">
        <v>81</v>
      </c>
      <c r="AW118" s="11" t="s">
        <v>36</v>
      </c>
      <c r="AX118" s="11" t="s">
        <v>79</v>
      </c>
      <c r="AY118" s="215" t="s">
        <v>180</v>
      </c>
    </row>
    <row r="119" spans="2:63" s="10" customFormat="1" ht="29.85" customHeight="1">
      <c r="B119" s="176"/>
      <c r="C119" s="177"/>
      <c r="D119" s="178" t="s">
        <v>71</v>
      </c>
      <c r="E119" s="190" t="s">
        <v>187</v>
      </c>
      <c r="F119" s="190" t="s">
        <v>426</v>
      </c>
      <c r="G119" s="177"/>
      <c r="H119" s="177"/>
      <c r="I119" s="180"/>
      <c r="J119" s="191">
        <f>BK119</f>
        <v>0</v>
      </c>
      <c r="K119" s="177"/>
      <c r="L119" s="182"/>
      <c r="M119" s="183"/>
      <c r="N119" s="184"/>
      <c r="O119" s="184"/>
      <c r="P119" s="185">
        <f>SUM(P120:P124)</f>
        <v>0</v>
      </c>
      <c r="Q119" s="184"/>
      <c r="R119" s="185">
        <f>SUM(R120:R124)</f>
        <v>2.08689</v>
      </c>
      <c r="S119" s="184"/>
      <c r="T119" s="186">
        <f>SUM(T120:T124)</f>
        <v>0</v>
      </c>
      <c r="AR119" s="187" t="s">
        <v>79</v>
      </c>
      <c r="AT119" s="188" t="s">
        <v>71</v>
      </c>
      <c r="AU119" s="188" t="s">
        <v>79</v>
      </c>
      <c r="AY119" s="187" t="s">
        <v>180</v>
      </c>
      <c r="BK119" s="189">
        <f>SUM(BK120:BK124)</f>
        <v>0</v>
      </c>
    </row>
    <row r="120" spans="2:65" s="1" customFormat="1" ht="25.5" customHeight="1">
      <c r="B120" s="41"/>
      <c r="C120" s="192" t="s">
        <v>262</v>
      </c>
      <c r="D120" s="192" t="s">
        <v>182</v>
      </c>
      <c r="E120" s="193" t="s">
        <v>1746</v>
      </c>
      <c r="F120" s="194" t="s">
        <v>1747</v>
      </c>
      <c r="G120" s="195" t="s">
        <v>671</v>
      </c>
      <c r="H120" s="196">
        <v>32</v>
      </c>
      <c r="I120" s="197"/>
      <c r="J120" s="198">
        <f>ROUND(I120*H120,2)</f>
        <v>0</v>
      </c>
      <c r="K120" s="194" t="s">
        <v>186</v>
      </c>
      <c r="L120" s="61"/>
      <c r="M120" s="199" t="s">
        <v>23</v>
      </c>
      <c r="N120" s="200" t="s">
        <v>43</v>
      </c>
      <c r="O120" s="42"/>
      <c r="P120" s="201">
        <f>O120*H120</f>
        <v>0</v>
      </c>
      <c r="Q120" s="201">
        <v>0.05351</v>
      </c>
      <c r="R120" s="201">
        <f>Q120*H120</f>
        <v>1.71232</v>
      </c>
      <c r="S120" s="201">
        <v>0</v>
      </c>
      <c r="T120" s="202">
        <f>S120*H120</f>
        <v>0</v>
      </c>
      <c r="AR120" s="24" t="s">
        <v>187</v>
      </c>
      <c r="AT120" s="24" t="s">
        <v>182</v>
      </c>
      <c r="AU120" s="24" t="s">
        <v>81</v>
      </c>
      <c r="AY120" s="24" t="s">
        <v>180</v>
      </c>
      <c r="BE120" s="203">
        <f>IF(N120="základní",J120,0)</f>
        <v>0</v>
      </c>
      <c r="BF120" s="203">
        <f>IF(N120="snížená",J120,0)</f>
        <v>0</v>
      </c>
      <c r="BG120" s="203">
        <f>IF(N120="zákl. přenesená",J120,0)</f>
        <v>0</v>
      </c>
      <c r="BH120" s="203">
        <f>IF(N120="sníž. přenesená",J120,0)</f>
        <v>0</v>
      </c>
      <c r="BI120" s="203">
        <f>IF(N120="nulová",J120,0)</f>
        <v>0</v>
      </c>
      <c r="BJ120" s="24" t="s">
        <v>79</v>
      </c>
      <c r="BK120" s="203">
        <f>ROUND(I120*H120,2)</f>
        <v>0</v>
      </c>
      <c r="BL120" s="24" t="s">
        <v>187</v>
      </c>
      <c r="BM120" s="24" t="s">
        <v>1748</v>
      </c>
    </row>
    <row r="121" spans="2:51" s="11" customFormat="1" ht="13.5">
      <c r="B121" s="204"/>
      <c r="C121" s="205"/>
      <c r="D121" s="206" t="s">
        <v>189</v>
      </c>
      <c r="E121" s="207" t="s">
        <v>23</v>
      </c>
      <c r="F121" s="208" t="s">
        <v>1749</v>
      </c>
      <c r="G121" s="205"/>
      <c r="H121" s="209">
        <v>32</v>
      </c>
      <c r="I121" s="210"/>
      <c r="J121" s="205"/>
      <c r="K121" s="205"/>
      <c r="L121" s="211"/>
      <c r="M121" s="212"/>
      <c r="N121" s="213"/>
      <c r="O121" s="213"/>
      <c r="P121" s="213"/>
      <c r="Q121" s="213"/>
      <c r="R121" s="213"/>
      <c r="S121" s="213"/>
      <c r="T121" s="214"/>
      <c r="AT121" s="215" t="s">
        <v>189</v>
      </c>
      <c r="AU121" s="215" t="s">
        <v>81</v>
      </c>
      <c r="AV121" s="11" t="s">
        <v>81</v>
      </c>
      <c r="AW121" s="11" t="s">
        <v>36</v>
      </c>
      <c r="AX121" s="11" t="s">
        <v>79</v>
      </c>
      <c r="AY121" s="215" t="s">
        <v>180</v>
      </c>
    </row>
    <row r="122" spans="2:65" s="1" customFormat="1" ht="16.5" customHeight="1">
      <c r="B122" s="41"/>
      <c r="C122" s="192" t="s">
        <v>266</v>
      </c>
      <c r="D122" s="192" t="s">
        <v>182</v>
      </c>
      <c r="E122" s="193" t="s">
        <v>1750</v>
      </c>
      <c r="F122" s="194" t="s">
        <v>1751</v>
      </c>
      <c r="G122" s="195" t="s">
        <v>221</v>
      </c>
      <c r="H122" s="196">
        <v>10.8</v>
      </c>
      <c r="I122" s="197"/>
      <c r="J122" s="198">
        <f>ROUND(I122*H122,2)</f>
        <v>0</v>
      </c>
      <c r="K122" s="194" t="s">
        <v>186</v>
      </c>
      <c r="L122" s="61"/>
      <c r="M122" s="199" t="s">
        <v>23</v>
      </c>
      <c r="N122" s="200" t="s">
        <v>43</v>
      </c>
      <c r="O122" s="42"/>
      <c r="P122" s="201">
        <f>O122*H122</f>
        <v>0</v>
      </c>
      <c r="Q122" s="201">
        <v>0</v>
      </c>
      <c r="R122" s="201">
        <f>Q122*H122</f>
        <v>0</v>
      </c>
      <c r="S122" s="201">
        <v>0</v>
      </c>
      <c r="T122" s="202">
        <f>S122*H122</f>
        <v>0</v>
      </c>
      <c r="AR122" s="24" t="s">
        <v>187</v>
      </c>
      <c r="AT122" s="24" t="s">
        <v>182</v>
      </c>
      <c r="AU122" s="24" t="s">
        <v>81</v>
      </c>
      <c r="AY122" s="24" t="s">
        <v>180</v>
      </c>
      <c r="BE122" s="203">
        <f>IF(N122="základní",J122,0)</f>
        <v>0</v>
      </c>
      <c r="BF122" s="203">
        <f>IF(N122="snížená",J122,0)</f>
        <v>0</v>
      </c>
      <c r="BG122" s="203">
        <f>IF(N122="zákl. přenesená",J122,0)</f>
        <v>0</v>
      </c>
      <c r="BH122" s="203">
        <f>IF(N122="sníž. přenesená",J122,0)</f>
        <v>0</v>
      </c>
      <c r="BI122" s="203">
        <f>IF(N122="nulová",J122,0)</f>
        <v>0</v>
      </c>
      <c r="BJ122" s="24" t="s">
        <v>79</v>
      </c>
      <c r="BK122" s="203">
        <f>ROUND(I122*H122,2)</f>
        <v>0</v>
      </c>
      <c r="BL122" s="24" t="s">
        <v>187</v>
      </c>
      <c r="BM122" s="24" t="s">
        <v>1752</v>
      </c>
    </row>
    <row r="123" spans="2:51" s="11" customFormat="1" ht="13.5">
      <c r="B123" s="204"/>
      <c r="C123" s="205"/>
      <c r="D123" s="206" t="s">
        <v>189</v>
      </c>
      <c r="E123" s="207" t="s">
        <v>23</v>
      </c>
      <c r="F123" s="208" t="s">
        <v>1753</v>
      </c>
      <c r="G123" s="205"/>
      <c r="H123" s="209">
        <v>10.8</v>
      </c>
      <c r="I123" s="210"/>
      <c r="J123" s="205"/>
      <c r="K123" s="205"/>
      <c r="L123" s="211"/>
      <c r="M123" s="212"/>
      <c r="N123" s="213"/>
      <c r="O123" s="213"/>
      <c r="P123" s="213"/>
      <c r="Q123" s="213"/>
      <c r="R123" s="213"/>
      <c r="S123" s="213"/>
      <c r="T123" s="214"/>
      <c r="AT123" s="215" t="s">
        <v>189</v>
      </c>
      <c r="AU123" s="215" t="s">
        <v>81</v>
      </c>
      <c r="AV123" s="11" t="s">
        <v>81</v>
      </c>
      <c r="AW123" s="11" t="s">
        <v>36</v>
      </c>
      <c r="AX123" s="11" t="s">
        <v>79</v>
      </c>
      <c r="AY123" s="215" t="s">
        <v>180</v>
      </c>
    </row>
    <row r="124" spans="2:65" s="1" customFormat="1" ht="16.5" customHeight="1">
      <c r="B124" s="41"/>
      <c r="C124" s="192" t="s">
        <v>271</v>
      </c>
      <c r="D124" s="192" t="s">
        <v>182</v>
      </c>
      <c r="E124" s="193" t="s">
        <v>1754</v>
      </c>
      <c r="F124" s="194" t="s">
        <v>1755</v>
      </c>
      <c r="G124" s="195" t="s">
        <v>671</v>
      </c>
      <c r="H124" s="196">
        <v>7</v>
      </c>
      <c r="I124" s="197"/>
      <c r="J124" s="198">
        <f>ROUND(I124*H124,2)</f>
        <v>0</v>
      </c>
      <c r="K124" s="194" t="s">
        <v>23</v>
      </c>
      <c r="L124" s="61"/>
      <c r="M124" s="199" t="s">
        <v>23</v>
      </c>
      <c r="N124" s="200" t="s">
        <v>43</v>
      </c>
      <c r="O124" s="42"/>
      <c r="P124" s="201">
        <f>O124*H124</f>
        <v>0</v>
      </c>
      <c r="Q124" s="201">
        <v>0.05351</v>
      </c>
      <c r="R124" s="201">
        <f>Q124*H124</f>
        <v>0.37457</v>
      </c>
      <c r="S124" s="201">
        <v>0</v>
      </c>
      <c r="T124" s="202">
        <f>S124*H124</f>
        <v>0</v>
      </c>
      <c r="AR124" s="24" t="s">
        <v>187</v>
      </c>
      <c r="AT124" s="24" t="s">
        <v>182</v>
      </c>
      <c r="AU124" s="24" t="s">
        <v>81</v>
      </c>
      <c r="AY124" s="24" t="s">
        <v>180</v>
      </c>
      <c r="BE124" s="203">
        <f>IF(N124="základní",J124,0)</f>
        <v>0</v>
      </c>
      <c r="BF124" s="203">
        <f>IF(N124="snížená",J124,0)</f>
        <v>0</v>
      </c>
      <c r="BG124" s="203">
        <f>IF(N124="zákl. přenesená",J124,0)</f>
        <v>0</v>
      </c>
      <c r="BH124" s="203">
        <f>IF(N124="sníž. přenesená",J124,0)</f>
        <v>0</v>
      </c>
      <c r="BI124" s="203">
        <f>IF(N124="nulová",J124,0)</f>
        <v>0</v>
      </c>
      <c r="BJ124" s="24" t="s">
        <v>79</v>
      </c>
      <c r="BK124" s="203">
        <f>ROUND(I124*H124,2)</f>
        <v>0</v>
      </c>
      <c r="BL124" s="24" t="s">
        <v>187</v>
      </c>
      <c r="BM124" s="24" t="s">
        <v>1756</v>
      </c>
    </row>
    <row r="125" spans="2:63" s="10" customFormat="1" ht="29.85" customHeight="1">
      <c r="B125" s="176"/>
      <c r="C125" s="177"/>
      <c r="D125" s="178" t="s">
        <v>71</v>
      </c>
      <c r="E125" s="190" t="s">
        <v>207</v>
      </c>
      <c r="F125" s="190" t="s">
        <v>446</v>
      </c>
      <c r="G125" s="177"/>
      <c r="H125" s="177"/>
      <c r="I125" s="180"/>
      <c r="J125" s="191">
        <f>BK125</f>
        <v>0</v>
      </c>
      <c r="K125" s="177"/>
      <c r="L125" s="182"/>
      <c r="M125" s="183"/>
      <c r="N125" s="184"/>
      <c r="O125" s="184"/>
      <c r="P125" s="185">
        <f>SUM(P126:P128)</f>
        <v>0</v>
      </c>
      <c r="Q125" s="184"/>
      <c r="R125" s="185">
        <f>SUM(R126:R128)</f>
        <v>2.68485</v>
      </c>
      <c r="S125" s="184"/>
      <c r="T125" s="186">
        <f>SUM(T126:T128)</f>
        <v>0</v>
      </c>
      <c r="AR125" s="187" t="s">
        <v>79</v>
      </c>
      <c r="AT125" s="188" t="s">
        <v>71</v>
      </c>
      <c r="AU125" s="188" t="s">
        <v>79</v>
      </c>
      <c r="AY125" s="187" t="s">
        <v>180</v>
      </c>
      <c r="BK125" s="189">
        <f>SUM(BK126:BK128)</f>
        <v>0</v>
      </c>
    </row>
    <row r="126" spans="2:65" s="1" customFormat="1" ht="16.5" customHeight="1">
      <c r="B126" s="41"/>
      <c r="C126" s="192" t="s">
        <v>275</v>
      </c>
      <c r="D126" s="192" t="s">
        <v>182</v>
      </c>
      <c r="E126" s="193" t="s">
        <v>1757</v>
      </c>
      <c r="F126" s="194" t="s">
        <v>1758</v>
      </c>
      <c r="G126" s="195" t="s">
        <v>671</v>
      </c>
      <c r="H126" s="196">
        <v>32</v>
      </c>
      <c r="I126" s="197"/>
      <c r="J126" s="198">
        <f>ROUND(I126*H126,2)</f>
        <v>0</v>
      </c>
      <c r="K126" s="194" t="s">
        <v>186</v>
      </c>
      <c r="L126" s="61"/>
      <c r="M126" s="199" t="s">
        <v>23</v>
      </c>
      <c r="N126" s="200" t="s">
        <v>43</v>
      </c>
      <c r="O126" s="42"/>
      <c r="P126" s="201">
        <f>O126*H126</f>
        <v>0</v>
      </c>
      <c r="Q126" s="201">
        <v>0.0102</v>
      </c>
      <c r="R126" s="201">
        <f>Q126*H126</f>
        <v>0.3264</v>
      </c>
      <c r="S126" s="201">
        <v>0</v>
      </c>
      <c r="T126" s="202">
        <f>S126*H126</f>
        <v>0</v>
      </c>
      <c r="AR126" s="24" t="s">
        <v>187</v>
      </c>
      <c r="AT126" s="24" t="s">
        <v>182</v>
      </c>
      <c r="AU126" s="24" t="s">
        <v>81</v>
      </c>
      <c r="AY126" s="24" t="s">
        <v>180</v>
      </c>
      <c r="BE126" s="203">
        <f>IF(N126="základní",J126,0)</f>
        <v>0</v>
      </c>
      <c r="BF126" s="203">
        <f>IF(N126="snížená",J126,0)</f>
        <v>0</v>
      </c>
      <c r="BG126" s="203">
        <f>IF(N126="zákl. přenesená",J126,0)</f>
        <v>0</v>
      </c>
      <c r="BH126" s="203">
        <f>IF(N126="sníž. přenesená",J126,0)</f>
        <v>0</v>
      </c>
      <c r="BI126" s="203">
        <f>IF(N126="nulová",J126,0)</f>
        <v>0</v>
      </c>
      <c r="BJ126" s="24" t="s">
        <v>79</v>
      </c>
      <c r="BK126" s="203">
        <f>ROUND(I126*H126,2)</f>
        <v>0</v>
      </c>
      <c r="BL126" s="24" t="s">
        <v>187</v>
      </c>
      <c r="BM126" s="24" t="s">
        <v>1759</v>
      </c>
    </row>
    <row r="127" spans="2:65" s="1" customFormat="1" ht="16.5" customHeight="1">
      <c r="B127" s="41"/>
      <c r="C127" s="192" t="s">
        <v>280</v>
      </c>
      <c r="D127" s="192" t="s">
        <v>182</v>
      </c>
      <c r="E127" s="193" t="s">
        <v>1760</v>
      </c>
      <c r="F127" s="194" t="s">
        <v>1761</v>
      </c>
      <c r="G127" s="195" t="s">
        <v>185</v>
      </c>
      <c r="H127" s="196">
        <v>45</v>
      </c>
      <c r="I127" s="197"/>
      <c r="J127" s="198">
        <f>ROUND(I127*H127,2)</f>
        <v>0</v>
      </c>
      <c r="K127" s="194" t="s">
        <v>186</v>
      </c>
      <c r="L127" s="61"/>
      <c r="M127" s="199" t="s">
        <v>23</v>
      </c>
      <c r="N127" s="200" t="s">
        <v>43</v>
      </c>
      <c r="O127" s="42"/>
      <c r="P127" s="201">
        <f>O127*H127</f>
        <v>0</v>
      </c>
      <c r="Q127" s="201">
        <v>0.04153</v>
      </c>
      <c r="R127" s="201">
        <f>Q127*H127</f>
        <v>1.86885</v>
      </c>
      <c r="S127" s="201">
        <v>0</v>
      </c>
      <c r="T127" s="202">
        <f>S127*H127</f>
        <v>0</v>
      </c>
      <c r="AR127" s="24" t="s">
        <v>187</v>
      </c>
      <c r="AT127" s="24" t="s">
        <v>182</v>
      </c>
      <c r="AU127" s="24" t="s">
        <v>81</v>
      </c>
      <c r="AY127" s="24" t="s">
        <v>180</v>
      </c>
      <c r="BE127" s="203">
        <f>IF(N127="základní",J127,0)</f>
        <v>0</v>
      </c>
      <c r="BF127" s="203">
        <f>IF(N127="snížená",J127,0)</f>
        <v>0</v>
      </c>
      <c r="BG127" s="203">
        <f>IF(N127="zákl. přenesená",J127,0)</f>
        <v>0</v>
      </c>
      <c r="BH127" s="203">
        <f>IF(N127="sníž. přenesená",J127,0)</f>
        <v>0</v>
      </c>
      <c r="BI127" s="203">
        <f>IF(N127="nulová",J127,0)</f>
        <v>0</v>
      </c>
      <c r="BJ127" s="24" t="s">
        <v>79</v>
      </c>
      <c r="BK127" s="203">
        <f>ROUND(I127*H127,2)</f>
        <v>0</v>
      </c>
      <c r="BL127" s="24" t="s">
        <v>187</v>
      </c>
      <c r="BM127" s="24" t="s">
        <v>1762</v>
      </c>
    </row>
    <row r="128" spans="2:65" s="1" customFormat="1" ht="16.5" customHeight="1">
      <c r="B128" s="41"/>
      <c r="C128" s="192" t="s">
        <v>9</v>
      </c>
      <c r="D128" s="192" t="s">
        <v>182</v>
      </c>
      <c r="E128" s="193" t="s">
        <v>1763</v>
      </c>
      <c r="F128" s="194" t="s">
        <v>1764</v>
      </c>
      <c r="G128" s="195" t="s">
        <v>671</v>
      </c>
      <c r="H128" s="196">
        <v>48</v>
      </c>
      <c r="I128" s="197"/>
      <c r="J128" s="198">
        <f>ROUND(I128*H128,2)</f>
        <v>0</v>
      </c>
      <c r="K128" s="194" t="s">
        <v>186</v>
      </c>
      <c r="L128" s="61"/>
      <c r="M128" s="199" t="s">
        <v>23</v>
      </c>
      <c r="N128" s="200" t="s">
        <v>43</v>
      </c>
      <c r="O128" s="42"/>
      <c r="P128" s="201">
        <f>O128*H128</f>
        <v>0</v>
      </c>
      <c r="Q128" s="201">
        <v>0.0102</v>
      </c>
      <c r="R128" s="201">
        <f>Q128*H128</f>
        <v>0.48960000000000004</v>
      </c>
      <c r="S128" s="201">
        <v>0</v>
      </c>
      <c r="T128" s="202">
        <f>S128*H128</f>
        <v>0</v>
      </c>
      <c r="AR128" s="24" t="s">
        <v>187</v>
      </c>
      <c r="AT128" s="24" t="s">
        <v>182</v>
      </c>
      <c r="AU128" s="24" t="s">
        <v>81</v>
      </c>
      <c r="AY128" s="24" t="s">
        <v>180</v>
      </c>
      <c r="BE128" s="203">
        <f>IF(N128="základní",J128,0)</f>
        <v>0</v>
      </c>
      <c r="BF128" s="203">
        <f>IF(N128="snížená",J128,0)</f>
        <v>0</v>
      </c>
      <c r="BG128" s="203">
        <f>IF(N128="zákl. přenesená",J128,0)</f>
        <v>0</v>
      </c>
      <c r="BH128" s="203">
        <f>IF(N128="sníž. přenesená",J128,0)</f>
        <v>0</v>
      </c>
      <c r="BI128" s="203">
        <f>IF(N128="nulová",J128,0)</f>
        <v>0</v>
      </c>
      <c r="BJ128" s="24" t="s">
        <v>79</v>
      </c>
      <c r="BK128" s="203">
        <f>ROUND(I128*H128,2)</f>
        <v>0</v>
      </c>
      <c r="BL128" s="24" t="s">
        <v>187</v>
      </c>
      <c r="BM128" s="24" t="s">
        <v>1765</v>
      </c>
    </row>
    <row r="129" spans="2:63" s="10" customFormat="1" ht="29.85" customHeight="1">
      <c r="B129" s="176"/>
      <c r="C129" s="177"/>
      <c r="D129" s="178" t="s">
        <v>71</v>
      </c>
      <c r="E129" s="190" t="s">
        <v>218</v>
      </c>
      <c r="F129" s="190" t="s">
        <v>1766</v>
      </c>
      <c r="G129" s="177"/>
      <c r="H129" s="177"/>
      <c r="I129" s="180"/>
      <c r="J129" s="191">
        <f>BK129</f>
        <v>0</v>
      </c>
      <c r="K129" s="177"/>
      <c r="L129" s="182"/>
      <c r="M129" s="183"/>
      <c r="N129" s="184"/>
      <c r="O129" s="184"/>
      <c r="P129" s="185">
        <f>SUM(P130:P134)</f>
        <v>0</v>
      </c>
      <c r="Q129" s="184"/>
      <c r="R129" s="185">
        <f>SUM(R130:R134)</f>
        <v>0.069</v>
      </c>
      <c r="S129" s="184"/>
      <c r="T129" s="186">
        <f>SUM(T130:T134)</f>
        <v>0</v>
      </c>
      <c r="AR129" s="187" t="s">
        <v>79</v>
      </c>
      <c r="AT129" s="188" t="s">
        <v>71</v>
      </c>
      <c r="AU129" s="188" t="s">
        <v>79</v>
      </c>
      <c r="AY129" s="187" t="s">
        <v>180</v>
      </c>
      <c r="BK129" s="189">
        <f>SUM(BK130:BK134)</f>
        <v>0</v>
      </c>
    </row>
    <row r="130" spans="2:65" s="1" customFormat="1" ht="25.5" customHeight="1">
      <c r="B130" s="41"/>
      <c r="C130" s="192" t="s">
        <v>289</v>
      </c>
      <c r="D130" s="192" t="s">
        <v>182</v>
      </c>
      <c r="E130" s="193" t="s">
        <v>1767</v>
      </c>
      <c r="F130" s="194" t="s">
        <v>1768</v>
      </c>
      <c r="G130" s="195" t="s">
        <v>215</v>
      </c>
      <c r="H130" s="196">
        <v>20</v>
      </c>
      <c r="I130" s="197"/>
      <c r="J130" s="198">
        <f>ROUND(I130*H130,2)</f>
        <v>0</v>
      </c>
      <c r="K130" s="194" t="s">
        <v>186</v>
      </c>
      <c r="L130" s="61"/>
      <c r="M130" s="199" t="s">
        <v>23</v>
      </c>
      <c r="N130" s="200" t="s">
        <v>43</v>
      </c>
      <c r="O130" s="42"/>
      <c r="P130" s="201">
        <f>O130*H130</f>
        <v>0</v>
      </c>
      <c r="Q130" s="201">
        <v>0.00268</v>
      </c>
      <c r="R130" s="201">
        <f>Q130*H130</f>
        <v>0.0536</v>
      </c>
      <c r="S130" s="201">
        <v>0</v>
      </c>
      <c r="T130" s="202">
        <f>S130*H130</f>
        <v>0</v>
      </c>
      <c r="AR130" s="24" t="s">
        <v>187</v>
      </c>
      <c r="AT130" s="24" t="s">
        <v>182</v>
      </c>
      <c r="AU130" s="24" t="s">
        <v>81</v>
      </c>
      <c r="AY130" s="24" t="s">
        <v>180</v>
      </c>
      <c r="BE130" s="203">
        <f>IF(N130="základní",J130,0)</f>
        <v>0</v>
      </c>
      <c r="BF130" s="203">
        <f>IF(N130="snížená",J130,0)</f>
        <v>0</v>
      </c>
      <c r="BG130" s="203">
        <f>IF(N130="zákl. přenesená",J130,0)</f>
        <v>0</v>
      </c>
      <c r="BH130" s="203">
        <f>IF(N130="sníž. přenesená",J130,0)</f>
        <v>0</v>
      </c>
      <c r="BI130" s="203">
        <f>IF(N130="nulová",J130,0)</f>
        <v>0</v>
      </c>
      <c r="BJ130" s="24" t="s">
        <v>79</v>
      </c>
      <c r="BK130" s="203">
        <f>ROUND(I130*H130,2)</f>
        <v>0</v>
      </c>
      <c r="BL130" s="24" t="s">
        <v>187</v>
      </c>
      <c r="BM130" s="24" t="s">
        <v>1769</v>
      </c>
    </row>
    <row r="131" spans="2:65" s="1" customFormat="1" ht="16.5" customHeight="1">
      <c r="B131" s="41"/>
      <c r="C131" s="192" t="s">
        <v>293</v>
      </c>
      <c r="D131" s="192" t="s">
        <v>182</v>
      </c>
      <c r="E131" s="193" t="s">
        <v>1770</v>
      </c>
      <c r="F131" s="194" t="s">
        <v>1771</v>
      </c>
      <c r="G131" s="195" t="s">
        <v>215</v>
      </c>
      <c r="H131" s="196">
        <v>20</v>
      </c>
      <c r="I131" s="197"/>
      <c r="J131" s="198">
        <f>ROUND(I131*H131,2)</f>
        <v>0</v>
      </c>
      <c r="K131" s="194" t="s">
        <v>186</v>
      </c>
      <c r="L131" s="61"/>
      <c r="M131" s="199" t="s">
        <v>23</v>
      </c>
      <c r="N131" s="200" t="s">
        <v>43</v>
      </c>
      <c r="O131" s="42"/>
      <c r="P131" s="201">
        <f>O131*H131</f>
        <v>0</v>
      </c>
      <c r="Q131" s="201">
        <v>0.00013</v>
      </c>
      <c r="R131" s="201">
        <f>Q131*H131</f>
        <v>0.0026</v>
      </c>
      <c r="S131" s="201">
        <v>0</v>
      </c>
      <c r="T131" s="202">
        <f>S131*H131</f>
        <v>0</v>
      </c>
      <c r="AR131" s="24" t="s">
        <v>187</v>
      </c>
      <c r="AT131" s="24" t="s">
        <v>182</v>
      </c>
      <c r="AU131" s="24" t="s">
        <v>81</v>
      </c>
      <c r="AY131" s="24" t="s">
        <v>180</v>
      </c>
      <c r="BE131" s="203">
        <f>IF(N131="základní",J131,0)</f>
        <v>0</v>
      </c>
      <c r="BF131" s="203">
        <f>IF(N131="snížená",J131,0)</f>
        <v>0</v>
      </c>
      <c r="BG131" s="203">
        <f>IF(N131="zákl. přenesená",J131,0)</f>
        <v>0</v>
      </c>
      <c r="BH131" s="203">
        <f>IF(N131="sníž. přenesená",J131,0)</f>
        <v>0</v>
      </c>
      <c r="BI131" s="203">
        <f>IF(N131="nulová",J131,0)</f>
        <v>0</v>
      </c>
      <c r="BJ131" s="24" t="s">
        <v>79</v>
      </c>
      <c r="BK131" s="203">
        <f>ROUND(I131*H131,2)</f>
        <v>0</v>
      </c>
      <c r="BL131" s="24" t="s">
        <v>187</v>
      </c>
      <c r="BM131" s="24" t="s">
        <v>1772</v>
      </c>
    </row>
    <row r="132" spans="2:65" s="1" customFormat="1" ht="16.5" customHeight="1">
      <c r="B132" s="41"/>
      <c r="C132" s="192" t="s">
        <v>297</v>
      </c>
      <c r="D132" s="192" t="s">
        <v>182</v>
      </c>
      <c r="E132" s="193" t="s">
        <v>1773</v>
      </c>
      <c r="F132" s="194" t="s">
        <v>1774</v>
      </c>
      <c r="G132" s="195" t="s">
        <v>671</v>
      </c>
      <c r="H132" s="196">
        <v>4</v>
      </c>
      <c r="I132" s="197"/>
      <c r="J132" s="198">
        <f>ROUND(I132*H132,2)</f>
        <v>0</v>
      </c>
      <c r="K132" s="194" t="s">
        <v>23</v>
      </c>
      <c r="L132" s="61"/>
      <c r="M132" s="199" t="s">
        <v>23</v>
      </c>
      <c r="N132" s="200" t="s">
        <v>43</v>
      </c>
      <c r="O132" s="42"/>
      <c r="P132" s="201">
        <f>O132*H132</f>
        <v>0</v>
      </c>
      <c r="Q132" s="201">
        <v>0</v>
      </c>
      <c r="R132" s="201">
        <f>Q132*H132</f>
        <v>0</v>
      </c>
      <c r="S132" s="201">
        <v>0</v>
      </c>
      <c r="T132" s="202">
        <f>S132*H132</f>
        <v>0</v>
      </c>
      <c r="AR132" s="24" t="s">
        <v>187</v>
      </c>
      <c r="AT132" s="24" t="s">
        <v>182</v>
      </c>
      <c r="AU132" s="24" t="s">
        <v>81</v>
      </c>
      <c r="AY132" s="24" t="s">
        <v>180</v>
      </c>
      <c r="BE132" s="203">
        <f>IF(N132="základní",J132,0)</f>
        <v>0</v>
      </c>
      <c r="BF132" s="203">
        <f>IF(N132="snížená",J132,0)</f>
        <v>0</v>
      </c>
      <c r="BG132" s="203">
        <f>IF(N132="zákl. přenesená",J132,0)</f>
        <v>0</v>
      </c>
      <c r="BH132" s="203">
        <f>IF(N132="sníž. přenesená",J132,0)</f>
        <v>0</v>
      </c>
      <c r="BI132" s="203">
        <f>IF(N132="nulová",J132,0)</f>
        <v>0</v>
      </c>
      <c r="BJ132" s="24" t="s">
        <v>79</v>
      </c>
      <c r="BK132" s="203">
        <f>ROUND(I132*H132,2)</f>
        <v>0</v>
      </c>
      <c r="BL132" s="24" t="s">
        <v>187</v>
      </c>
      <c r="BM132" s="24" t="s">
        <v>1775</v>
      </c>
    </row>
    <row r="133" spans="2:47" s="1" customFormat="1" ht="94.5">
      <c r="B133" s="41"/>
      <c r="C133" s="63"/>
      <c r="D133" s="206" t="s">
        <v>509</v>
      </c>
      <c r="E133" s="63"/>
      <c r="F133" s="258" t="s">
        <v>1776</v>
      </c>
      <c r="G133" s="63"/>
      <c r="H133" s="63"/>
      <c r="I133" s="163"/>
      <c r="J133" s="63"/>
      <c r="K133" s="63"/>
      <c r="L133" s="61"/>
      <c r="M133" s="259"/>
      <c r="N133" s="42"/>
      <c r="O133" s="42"/>
      <c r="P133" s="42"/>
      <c r="Q133" s="42"/>
      <c r="R133" s="42"/>
      <c r="S133" s="42"/>
      <c r="T133" s="78"/>
      <c r="AT133" s="24" t="s">
        <v>509</v>
      </c>
      <c r="AU133" s="24" t="s">
        <v>81</v>
      </c>
    </row>
    <row r="134" spans="2:65" s="1" customFormat="1" ht="16.5" customHeight="1">
      <c r="B134" s="41"/>
      <c r="C134" s="192" t="s">
        <v>303</v>
      </c>
      <c r="D134" s="192" t="s">
        <v>182</v>
      </c>
      <c r="E134" s="193" t="s">
        <v>1777</v>
      </c>
      <c r="F134" s="194" t="s">
        <v>1778</v>
      </c>
      <c r="G134" s="195" t="s">
        <v>215</v>
      </c>
      <c r="H134" s="196">
        <v>10</v>
      </c>
      <c r="I134" s="197"/>
      <c r="J134" s="198">
        <f>ROUND(I134*H134,2)</f>
        <v>0</v>
      </c>
      <c r="K134" s="194" t="s">
        <v>23</v>
      </c>
      <c r="L134" s="61"/>
      <c r="M134" s="199" t="s">
        <v>23</v>
      </c>
      <c r="N134" s="200" t="s">
        <v>43</v>
      </c>
      <c r="O134" s="42"/>
      <c r="P134" s="201">
        <f>O134*H134</f>
        <v>0</v>
      </c>
      <c r="Q134" s="201">
        <v>0.00128</v>
      </c>
      <c r="R134" s="201">
        <f>Q134*H134</f>
        <v>0.0128</v>
      </c>
      <c r="S134" s="201">
        <v>0</v>
      </c>
      <c r="T134" s="202">
        <f>S134*H134</f>
        <v>0</v>
      </c>
      <c r="AR134" s="24" t="s">
        <v>187</v>
      </c>
      <c r="AT134" s="24" t="s">
        <v>182</v>
      </c>
      <c r="AU134" s="24" t="s">
        <v>81</v>
      </c>
      <c r="AY134" s="24" t="s">
        <v>180</v>
      </c>
      <c r="BE134" s="203">
        <f>IF(N134="základní",J134,0)</f>
        <v>0</v>
      </c>
      <c r="BF134" s="203">
        <f>IF(N134="snížená",J134,0)</f>
        <v>0</v>
      </c>
      <c r="BG134" s="203">
        <f>IF(N134="zákl. přenesená",J134,0)</f>
        <v>0</v>
      </c>
      <c r="BH134" s="203">
        <f>IF(N134="sníž. přenesená",J134,0)</f>
        <v>0</v>
      </c>
      <c r="BI134" s="203">
        <f>IF(N134="nulová",J134,0)</f>
        <v>0</v>
      </c>
      <c r="BJ134" s="24" t="s">
        <v>79</v>
      </c>
      <c r="BK134" s="203">
        <f>ROUND(I134*H134,2)</f>
        <v>0</v>
      </c>
      <c r="BL134" s="24" t="s">
        <v>187</v>
      </c>
      <c r="BM134" s="24" t="s">
        <v>1779</v>
      </c>
    </row>
    <row r="135" spans="2:63" s="10" customFormat="1" ht="29.85" customHeight="1">
      <c r="B135" s="176"/>
      <c r="C135" s="177"/>
      <c r="D135" s="178" t="s">
        <v>71</v>
      </c>
      <c r="E135" s="190" t="s">
        <v>224</v>
      </c>
      <c r="F135" s="190" t="s">
        <v>1780</v>
      </c>
      <c r="G135" s="177"/>
      <c r="H135" s="177"/>
      <c r="I135" s="180"/>
      <c r="J135" s="191">
        <f>BK135</f>
        <v>0</v>
      </c>
      <c r="K135" s="177"/>
      <c r="L135" s="182"/>
      <c r="M135" s="183"/>
      <c r="N135" s="184"/>
      <c r="O135" s="184"/>
      <c r="P135" s="185">
        <f>SUM(P136:P137)</f>
        <v>0</v>
      </c>
      <c r="Q135" s="184"/>
      <c r="R135" s="185">
        <f>SUM(R136:R137)</f>
        <v>0</v>
      </c>
      <c r="S135" s="184"/>
      <c r="T135" s="186">
        <f>SUM(T136:T137)</f>
        <v>1.6560000000000001</v>
      </c>
      <c r="AR135" s="187" t="s">
        <v>79</v>
      </c>
      <c r="AT135" s="188" t="s">
        <v>71</v>
      </c>
      <c r="AU135" s="188" t="s">
        <v>79</v>
      </c>
      <c r="AY135" s="187" t="s">
        <v>180</v>
      </c>
      <c r="BK135" s="189">
        <f>SUM(BK136:BK137)</f>
        <v>0</v>
      </c>
    </row>
    <row r="136" spans="2:65" s="1" customFormat="1" ht="25.5" customHeight="1">
      <c r="B136" s="41"/>
      <c r="C136" s="192" t="s">
        <v>309</v>
      </c>
      <c r="D136" s="192" t="s">
        <v>182</v>
      </c>
      <c r="E136" s="193" t="s">
        <v>1781</v>
      </c>
      <c r="F136" s="194" t="s">
        <v>1782</v>
      </c>
      <c r="G136" s="195" t="s">
        <v>671</v>
      </c>
      <c r="H136" s="196">
        <v>24</v>
      </c>
      <c r="I136" s="197"/>
      <c r="J136" s="198">
        <f>ROUND(I136*H136,2)</f>
        <v>0</v>
      </c>
      <c r="K136" s="194" t="s">
        <v>186</v>
      </c>
      <c r="L136" s="61"/>
      <c r="M136" s="199" t="s">
        <v>23</v>
      </c>
      <c r="N136" s="200" t="s">
        <v>43</v>
      </c>
      <c r="O136" s="42"/>
      <c r="P136" s="201">
        <f>O136*H136</f>
        <v>0</v>
      </c>
      <c r="Q136" s="201">
        <v>0</v>
      </c>
      <c r="R136" s="201">
        <f>Q136*H136</f>
        <v>0</v>
      </c>
      <c r="S136" s="201">
        <v>0.069</v>
      </c>
      <c r="T136" s="202">
        <f>S136*H136</f>
        <v>1.6560000000000001</v>
      </c>
      <c r="AR136" s="24" t="s">
        <v>187</v>
      </c>
      <c r="AT136" s="24" t="s">
        <v>182</v>
      </c>
      <c r="AU136" s="24" t="s">
        <v>81</v>
      </c>
      <c r="AY136" s="24" t="s">
        <v>180</v>
      </c>
      <c r="BE136" s="203">
        <f>IF(N136="základní",J136,0)</f>
        <v>0</v>
      </c>
      <c r="BF136" s="203">
        <f>IF(N136="snížená",J136,0)</f>
        <v>0</v>
      </c>
      <c r="BG136" s="203">
        <f>IF(N136="zákl. přenesená",J136,0)</f>
        <v>0</v>
      </c>
      <c r="BH136" s="203">
        <f>IF(N136="sníž. přenesená",J136,0)</f>
        <v>0</v>
      </c>
      <c r="BI136" s="203">
        <f>IF(N136="nulová",J136,0)</f>
        <v>0</v>
      </c>
      <c r="BJ136" s="24" t="s">
        <v>79</v>
      </c>
      <c r="BK136" s="203">
        <f>ROUND(I136*H136,2)</f>
        <v>0</v>
      </c>
      <c r="BL136" s="24" t="s">
        <v>187</v>
      </c>
      <c r="BM136" s="24" t="s">
        <v>1783</v>
      </c>
    </row>
    <row r="137" spans="2:51" s="11" customFormat="1" ht="13.5">
      <c r="B137" s="204"/>
      <c r="C137" s="205"/>
      <c r="D137" s="206" t="s">
        <v>189</v>
      </c>
      <c r="E137" s="207" t="s">
        <v>23</v>
      </c>
      <c r="F137" s="208" t="s">
        <v>1784</v>
      </c>
      <c r="G137" s="205"/>
      <c r="H137" s="209">
        <v>24</v>
      </c>
      <c r="I137" s="210"/>
      <c r="J137" s="205"/>
      <c r="K137" s="205"/>
      <c r="L137" s="211"/>
      <c r="M137" s="212"/>
      <c r="N137" s="213"/>
      <c r="O137" s="213"/>
      <c r="P137" s="213"/>
      <c r="Q137" s="213"/>
      <c r="R137" s="213"/>
      <c r="S137" s="213"/>
      <c r="T137" s="214"/>
      <c r="AT137" s="215" t="s">
        <v>189</v>
      </c>
      <c r="AU137" s="215" t="s">
        <v>81</v>
      </c>
      <c r="AV137" s="11" t="s">
        <v>81</v>
      </c>
      <c r="AW137" s="11" t="s">
        <v>36</v>
      </c>
      <c r="AX137" s="11" t="s">
        <v>79</v>
      </c>
      <c r="AY137" s="215" t="s">
        <v>180</v>
      </c>
    </row>
    <row r="138" spans="2:63" s="10" customFormat="1" ht="29.85" customHeight="1">
      <c r="B138" s="176"/>
      <c r="C138" s="177"/>
      <c r="D138" s="178" t="s">
        <v>71</v>
      </c>
      <c r="E138" s="190" t="s">
        <v>748</v>
      </c>
      <c r="F138" s="190" t="s">
        <v>825</v>
      </c>
      <c r="G138" s="177"/>
      <c r="H138" s="177"/>
      <c r="I138" s="180"/>
      <c r="J138" s="191">
        <f>BK138</f>
        <v>0</v>
      </c>
      <c r="K138" s="177"/>
      <c r="L138" s="182"/>
      <c r="M138" s="183"/>
      <c r="N138" s="184"/>
      <c r="O138" s="184"/>
      <c r="P138" s="185">
        <f>SUM(P139:P146)</f>
        <v>0</v>
      </c>
      <c r="Q138" s="184"/>
      <c r="R138" s="185">
        <f>SUM(R139:R146)</f>
        <v>0</v>
      </c>
      <c r="S138" s="184"/>
      <c r="T138" s="186">
        <f>SUM(T139:T146)</f>
        <v>15.030000000000001</v>
      </c>
      <c r="AR138" s="187" t="s">
        <v>79</v>
      </c>
      <c r="AT138" s="188" t="s">
        <v>71</v>
      </c>
      <c r="AU138" s="188" t="s">
        <v>79</v>
      </c>
      <c r="AY138" s="187" t="s">
        <v>180</v>
      </c>
      <c r="BK138" s="189">
        <f>SUM(BK139:BK146)</f>
        <v>0</v>
      </c>
    </row>
    <row r="139" spans="2:65" s="1" customFormat="1" ht="25.5" customHeight="1">
      <c r="B139" s="41"/>
      <c r="C139" s="192" t="s">
        <v>323</v>
      </c>
      <c r="D139" s="192" t="s">
        <v>182</v>
      </c>
      <c r="E139" s="193" t="s">
        <v>1785</v>
      </c>
      <c r="F139" s="194" t="s">
        <v>1786</v>
      </c>
      <c r="G139" s="195" t="s">
        <v>671</v>
      </c>
      <c r="H139" s="196">
        <v>32</v>
      </c>
      <c r="I139" s="197"/>
      <c r="J139" s="198">
        <f>ROUND(I139*H139,2)</f>
        <v>0</v>
      </c>
      <c r="K139" s="194" t="s">
        <v>186</v>
      </c>
      <c r="L139" s="61"/>
      <c r="M139" s="199" t="s">
        <v>23</v>
      </c>
      <c r="N139" s="200" t="s">
        <v>43</v>
      </c>
      <c r="O139" s="42"/>
      <c r="P139" s="201">
        <f>O139*H139</f>
        <v>0</v>
      </c>
      <c r="Q139" s="201">
        <v>0</v>
      </c>
      <c r="R139" s="201">
        <f>Q139*H139</f>
        <v>0</v>
      </c>
      <c r="S139" s="201">
        <v>0.09</v>
      </c>
      <c r="T139" s="202">
        <f>S139*H139</f>
        <v>2.88</v>
      </c>
      <c r="AR139" s="24" t="s">
        <v>187</v>
      </c>
      <c r="AT139" s="24" t="s">
        <v>182</v>
      </c>
      <c r="AU139" s="24" t="s">
        <v>81</v>
      </c>
      <c r="AY139" s="24" t="s">
        <v>180</v>
      </c>
      <c r="BE139" s="203">
        <f>IF(N139="základní",J139,0)</f>
        <v>0</v>
      </c>
      <c r="BF139" s="203">
        <f>IF(N139="snížená",J139,0)</f>
        <v>0</v>
      </c>
      <c r="BG139" s="203">
        <f>IF(N139="zákl. přenesená",J139,0)</f>
        <v>0</v>
      </c>
      <c r="BH139" s="203">
        <f>IF(N139="sníž. přenesená",J139,0)</f>
        <v>0</v>
      </c>
      <c r="BI139" s="203">
        <f>IF(N139="nulová",J139,0)</f>
        <v>0</v>
      </c>
      <c r="BJ139" s="24" t="s">
        <v>79</v>
      </c>
      <c r="BK139" s="203">
        <f>ROUND(I139*H139,2)</f>
        <v>0</v>
      </c>
      <c r="BL139" s="24" t="s">
        <v>187</v>
      </c>
      <c r="BM139" s="24" t="s">
        <v>1787</v>
      </c>
    </row>
    <row r="140" spans="2:51" s="11" customFormat="1" ht="13.5">
      <c r="B140" s="204"/>
      <c r="C140" s="205"/>
      <c r="D140" s="206" t="s">
        <v>189</v>
      </c>
      <c r="E140" s="207" t="s">
        <v>23</v>
      </c>
      <c r="F140" s="208" t="s">
        <v>1788</v>
      </c>
      <c r="G140" s="205"/>
      <c r="H140" s="209">
        <v>32</v>
      </c>
      <c r="I140" s="210"/>
      <c r="J140" s="205"/>
      <c r="K140" s="205"/>
      <c r="L140" s="211"/>
      <c r="M140" s="212"/>
      <c r="N140" s="213"/>
      <c r="O140" s="213"/>
      <c r="P140" s="213"/>
      <c r="Q140" s="213"/>
      <c r="R140" s="213"/>
      <c r="S140" s="213"/>
      <c r="T140" s="214"/>
      <c r="AT140" s="215" t="s">
        <v>189</v>
      </c>
      <c r="AU140" s="215" t="s">
        <v>81</v>
      </c>
      <c r="AV140" s="11" t="s">
        <v>81</v>
      </c>
      <c r="AW140" s="11" t="s">
        <v>36</v>
      </c>
      <c r="AX140" s="11" t="s">
        <v>79</v>
      </c>
      <c r="AY140" s="215" t="s">
        <v>180</v>
      </c>
    </row>
    <row r="141" spans="2:65" s="1" customFormat="1" ht="16.5" customHeight="1">
      <c r="B141" s="41"/>
      <c r="C141" s="192" t="s">
        <v>330</v>
      </c>
      <c r="D141" s="192" t="s">
        <v>182</v>
      </c>
      <c r="E141" s="193" t="s">
        <v>1789</v>
      </c>
      <c r="F141" s="194" t="s">
        <v>1790</v>
      </c>
      <c r="G141" s="195" t="s">
        <v>215</v>
      </c>
      <c r="H141" s="196">
        <v>150</v>
      </c>
      <c r="I141" s="197"/>
      <c r="J141" s="198">
        <f>ROUND(I141*H141,2)</f>
        <v>0</v>
      </c>
      <c r="K141" s="194" t="s">
        <v>186</v>
      </c>
      <c r="L141" s="61"/>
      <c r="M141" s="199" t="s">
        <v>23</v>
      </c>
      <c r="N141" s="200" t="s">
        <v>43</v>
      </c>
      <c r="O141" s="42"/>
      <c r="P141" s="201">
        <f>O141*H141</f>
        <v>0</v>
      </c>
      <c r="Q141" s="201">
        <v>0</v>
      </c>
      <c r="R141" s="201">
        <f>Q141*H141</f>
        <v>0</v>
      </c>
      <c r="S141" s="201">
        <v>0.081</v>
      </c>
      <c r="T141" s="202">
        <f>S141*H141</f>
        <v>12.15</v>
      </c>
      <c r="AR141" s="24" t="s">
        <v>187</v>
      </c>
      <c r="AT141" s="24" t="s">
        <v>182</v>
      </c>
      <c r="AU141" s="24" t="s">
        <v>81</v>
      </c>
      <c r="AY141" s="24" t="s">
        <v>180</v>
      </c>
      <c r="BE141" s="203">
        <f>IF(N141="základní",J141,0)</f>
        <v>0</v>
      </c>
      <c r="BF141" s="203">
        <f>IF(N141="snížená",J141,0)</f>
        <v>0</v>
      </c>
      <c r="BG141" s="203">
        <f>IF(N141="zákl. přenesená",J141,0)</f>
        <v>0</v>
      </c>
      <c r="BH141" s="203">
        <f>IF(N141="sníž. přenesená",J141,0)</f>
        <v>0</v>
      </c>
      <c r="BI141" s="203">
        <f>IF(N141="nulová",J141,0)</f>
        <v>0</v>
      </c>
      <c r="BJ141" s="24" t="s">
        <v>79</v>
      </c>
      <c r="BK141" s="203">
        <f>ROUND(I141*H141,2)</f>
        <v>0</v>
      </c>
      <c r="BL141" s="24" t="s">
        <v>187</v>
      </c>
      <c r="BM141" s="24" t="s">
        <v>1791</v>
      </c>
    </row>
    <row r="142" spans="2:51" s="11" customFormat="1" ht="13.5">
      <c r="B142" s="204"/>
      <c r="C142" s="205"/>
      <c r="D142" s="206" t="s">
        <v>189</v>
      </c>
      <c r="E142" s="207" t="s">
        <v>23</v>
      </c>
      <c r="F142" s="208" t="s">
        <v>1792</v>
      </c>
      <c r="G142" s="205"/>
      <c r="H142" s="209">
        <v>150</v>
      </c>
      <c r="I142" s="210"/>
      <c r="J142" s="205"/>
      <c r="K142" s="205"/>
      <c r="L142" s="211"/>
      <c r="M142" s="212"/>
      <c r="N142" s="213"/>
      <c r="O142" s="213"/>
      <c r="P142" s="213"/>
      <c r="Q142" s="213"/>
      <c r="R142" s="213"/>
      <c r="S142" s="213"/>
      <c r="T142" s="214"/>
      <c r="AT142" s="215" t="s">
        <v>189</v>
      </c>
      <c r="AU142" s="215" t="s">
        <v>81</v>
      </c>
      <c r="AV142" s="11" t="s">
        <v>81</v>
      </c>
      <c r="AW142" s="11" t="s">
        <v>36</v>
      </c>
      <c r="AX142" s="11" t="s">
        <v>79</v>
      </c>
      <c r="AY142" s="215" t="s">
        <v>180</v>
      </c>
    </row>
    <row r="143" spans="2:65" s="1" customFormat="1" ht="25.5" customHeight="1">
      <c r="B143" s="41"/>
      <c r="C143" s="192" t="s">
        <v>336</v>
      </c>
      <c r="D143" s="192" t="s">
        <v>182</v>
      </c>
      <c r="E143" s="193" t="s">
        <v>838</v>
      </c>
      <c r="F143" s="194" t="s">
        <v>1793</v>
      </c>
      <c r="G143" s="195" t="s">
        <v>300</v>
      </c>
      <c r="H143" s="196">
        <v>20.998</v>
      </c>
      <c r="I143" s="197"/>
      <c r="J143" s="198">
        <f>ROUND(I143*H143,2)</f>
        <v>0</v>
      </c>
      <c r="K143" s="194" t="s">
        <v>186</v>
      </c>
      <c r="L143" s="61"/>
      <c r="M143" s="199" t="s">
        <v>23</v>
      </c>
      <c r="N143" s="200" t="s">
        <v>43</v>
      </c>
      <c r="O143" s="42"/>
      <c r="P143" s="201">
        <f>O143*H143</f>
        <v>0</v>
      </c>
      <c r="Q143" s="201">
        <v>0</v>
      </c>
      <c r="R143" s="201">
        <f>Q143*H143</f>
        <v>0</v>
      </c>
      <c r="S143" s="201">
        <v>0</v>
      </c>
      <c r="T143" s="202">
        <f>S143*H143</f>
        <v>0</v>
      </c>
      <c r="AR143" s="24" t="s">
        <v>187</v>
      </c>
      <c r="AT143" s="24" t="s">
        <v>182</v>
      </c>
      <c r="AU143" s="24" t="s">
        <v>81</v>
      </c>
      <c r="AY143" s="24" t="s">
        <v>180</v>
      </c>
      <c r="BE143" s="203">
        <f>IF(N143="základní",J143,0)</f>
        <v>0</v>
      </c>
      <c r="BF143" s="203">
        <f>IF(N143="snížená",J143,0)</f>
        <v>0</v>
      </c>
      <c r="BG143" s="203">
        <f>IF(N143="zákl. přenesená",J143,0)</f>
        <v>0</v>
      </c>
      <c r="BH143" s="203">
        <f>IF(N143="sníž. přenesená",J143,0)</f>
        <v>0</v>
      </c>
      <c r="BI143" s="203">
        <f>IF(N143="nulová",J143,0)</f>
        <v>0</v>
      </c>
      <c r="BJ143" s="24" t="s">
        <v>79</v>
      </c>
      <c r="BK143" s="203">
        <f>ROUND(I143*H143,2)</f>
        <v>0</v>
      </c>
      <c r="BL143" s="24" t="s">
        <v>187</v>
      </c>
      <c r="BM143" s="24" t="s">
        <v>1794</v>
      </c>
    </row>
    <row r="144" spans="2:65" s="1" customFormat="1" ht="25.5" customHeight="1">
      <c r="B144" s="41"/>
      <c r="C144" s="192" t="s">
        <v>340</v>
      </c>
      <c r="D144" s="192" t="s">
        <v>182</v>
      </c>
      <c r="E144" s="193" t="s">
        <v>842</v>
      </c>
      <c r="F144" s="194" t="s">
        <v>843</v>
      </c>
      <c r="G144" s="195" t="s">
        <v>300</v>
      </c>
      <c r="H144" s="196">
        <v>293.972</v>
      </c>
      <c r="I144" s="197"/>
      <c r="J144" s="198">
        <f>ROUND(I144*H144,2)</f>
        <v>0</v>
      </c>
      <c r="K144" s="194" t="s">
        <v>186</v>
      </c>
      <c r="L144" s="61"/>
      <c r="M144" s="199" t="s">
        <v>23</v>
      </c>
      <c r="N144" s="200" t="s">
        <v>43</v>
      </c>
      <c r="O144" s="42"/>
      <c r="P144" s="201">
        <f>O144*H144</f>
        <v>0</v>
      </c>
      <c r="Q144" s="201">
        <v>0</v>
      </c>
      <c r="R144" s="201">
        <f>Q144*H144</f>
        <v>0</v>
      </c>
      <c r="S144" s="201">
        <v>0</v>
      </c>
      <c r="T144" s="202">
        <f>S144*H144</f>
        <v>0</v>
      </c>
      <c r="AR144" s="24" t="s">
        <v>187</v>
      </c>
      <c r="AT144" s="24" t="s">
        <v>182</v>
      </c>
      <c r="AU144" s="24" t="s">
        <v>81</v>
      </c>
      <c r="AY144" s="24" t="s">
        <v>180</v>
      </c>
      <c r="BE144" s="203">
        <f>IF(N144="základní",J144,0)</f>
        <v>0</v>
      </c>
      <c r="BF144" s="203">
        <f>IF(N144="snížená",J144,0)</f>
        <v>0</v>
      </c>
      <c r="BG144" s="203">
        <f>IF(N144="zákl. přenesená",J144,0)</f>
        <v>0</v>
      </c>
      <c r="BH144" s="203">
        <f>IF(N144="sníž. přenesená",J144,0)</f>
        <v>0</v>
      </c>
      <c r="BI144" s="203">
        <f>IF(N144="nulová",J144,0)</f>
        <v>0</v>
      </c>
      <c r="BJ144" s="24" t="s">
        <v>79</v>
      </c>
      <c r="BK144" s="203">
        <f>ROUND(I144*H144,2)</f>
        <v>0</v>
      </c>
      <c r="BL144" s="24" t="s">
        <v>187</v>
      </c>
      <c r="BM144" s="24" t="s">
        <v>1795</v>
      </c>
    </row>
    <row r="145" spans="2:51" s="11" customFormat="1" ht="13.5">
      <c r="B145" s="204"/>
      <c r="C145" s="205"/>
      <c r="D145" s="206" t="s">
        <v>189</v>
      </c>
      <c r="E145" s="205"/>
      <c r="F145" s="208" t="s">
        <v>1796</v>
      </c>
      <c r="G145" s="205"/>
      <c r="H145" s="209">
        <v>293.972</v>
      </c>
      <c r="I145" s="210"/>
      <c r="J145" s="205"/>
      <c r="K145" s="205"/>
      <c r="L145" s="211"/>
      <c r="M145" s="212"/>
      <c r="N145" s="213"/>
      <c r="O145" s="213"/>
      <c r="P145" s="213"/>
      <c r="Q145" s="213"/>
      <c r="R145" s="213"/>
      <c r="S145" s="213"/>
      <c r="T145" s="214"/>
      <c r="AT145" s="215" t="s">
        <v>189</v>
      </c>
      <c r="AU145" s="215" t="s">
        <v>81</v>
      </c>
      <c r="AV145" s="11" t="s">
        <v>81</v>
      </c>
      <c r="AW145" s="11" t="s">
        <v>6</v>
      </c>
      <c r="AX145" s="11" t="s">
        <v>79</v>
      </c>
      <c r="AY145" s="215" t="s">
        <v>180</v>
      </c>
    </row>
    <row r="146" spans="2:65" s="1" customFormat="1" ht="16.5" customHeight="1">
      <c r="B146" s="41"/>
      <c r="C146" s="192" t="s">
        <v>346</v>
      </c>
      <c r="D146" s="192" t="s">
        <v>182</v>
      </c>
      <c r="E146" s="193" t="s">
        <v>847</v>
      </c>
      <c r="F146" s="194" t="s">
        <v>848</v>
      </c>
      <c r="G146" s="195" t="s">
        <v>300</v>
      </c>
      <c r="H146" s="196">
        <v>20.998</v>
      </c>
      <c r="I146" s="197"/>
      <c r="J146" s="198">
        <f>ROUND(I146*H146,2)</f>
        <v>0</v>
      </c>
      <c r="K146" s="194" t="s">
        <v>186</v>
      </c>
      <c r="L146" s="61"/>
      <c r="M146" s="199" t="s">
        <v>23</v>
      </c>
      <c r="N146" s="200" t="s">
        <v>43</v>
      </c>
      <c r="O146" s="42"/>
      <c r="P146" s="201">
        <f>O146*H146</f>
        <v>0</v>
      </c>
      <c r="Q146" s="201">
        <v>0</v>
      </c>
      <c r="R146" s="201">
        <f>Q146*H146</f>
        <v>0</v>
      </c>
      <c r="S146" s="201">
        <v>0</v>
      </c>
      <c r="T146" s="202">
        <f>S146*H146</f>
        <v>0</v>
      </c>
      <c r="AR146" s="24" t="s">
        <v>187</v>
      </c>
      <c r="AT146" s="24" t="s">
        <v>182</v>
      </c>
      <c r="AU146" s="24" t="s">
        <v>81</v>
      </c>
      <c r="AY146" s="24" t="s">
        <v>180</v>
      </c>
      <c r="BE146" s="203">
        <f>IF(N146="základní",J146,0)</f>
        <v>0</v>
      </c>
      <c r="BF146" s="203">
        <f>IF(N146="snížená",J146,0)</f>
        <v>0</v>
      </c>
      <c r="BG146" s="203">
        <f>IF(N146="zákl. přenesená",J146,0)</f>
        <v>0</v>
      </c>
      <c r="BH146" s="203">
        <f>IF(N146="sníž. přenesená",J146,0)</f>
        <v>0</v>
      </c>
      <c r="BI146" s="203">
        <f>IF(N146="nulová",J146,0)</f>
        <v>0</v>
      </c>
      <c r="BJ146" s="24" t="s">
        <v>79</v>
      </c>
      <c r="BK146" s="203">
        <f>ROUND(I146*H146,2)</f>
        <v>0</v>
      </c>
      <c r="BL146" s="24" t="s">
        <v>187</v>
      </c>
      <c r="BM146" s="24" t="s">
        <v>1797</v>
      </c>
    </row>
    <row r="147" spans="2:63" s="10" customFormat="1" ht="29.85" customHeight="1">
      <c r="B147" s="176"/>
      <c r="C147" s="177"/>
      <c r="D147" s="178" t="s">
        <v>71</v>
      </c>
      <c r="E147" s="190" t="s">
        <v>831</v>
      </c>
      <c r="F147" s="190" t="s">
        <v>832</v>
      </c>
      <c r="G147" s="177"/>
      <c r="H147" s="177"/>
      <c r="I147" s="180"/>
      <c r="J147" s="191">
        <f>BK147</f>
        <v>0</v>
      </c>
      <c r="K147" s="177"/>
      <c r="L147" s="182"/>
      <c r="M147" s="183"/>
      <c r="N147" s="184"/>
      <c r="O147" s="184"/>
      <c r="P147" s="185">
        <f>P148</f>
        <v>0</v>
      </c>
      <c r="Q147" s="184"/>
      <c r="R147" s="185">
        <f>R148</f>
        <v>0</v>
      </c>
      <c r="S147" s="184"/>
      <c r="T147" s="186">
        <f>T148</f>
        <v>0</v>
      </c>
      <c r="AR147" s="187" t="s">
        <v>79</v>
      </c>
      <c r="AT147" s="188" t="s">
        <v>71</v>
      </c>
      <c r="AU147" s="188" t="s">
        <v>79</v>
      </c>
      <c r="AY147" s="187" t="s">
        <v>180</v>
      </c>
      <c r="BK147" s="189">
        <f>BK148</f>
        <v>0</v>
      </c>
    </row>
    <row r="148" spans="2:65" s="1" customFormat="1" ht="25.5" customHeight="1">
      <c r="B148" s="41"/>
      <c r="C148" s="192" t="s">
        <v>351</v>
      </c>
      <c r="D148" s="192" t="s">
        <v>182</v>
      </c>
      <c r="E148" s="193" t="s">
        <v>1798</v>
      </c>
      <c r="F148" s="194" t="s">
        <v>1799</v>
      </c>
      <c r="G148" s="195" t="s">
        <v>300</v>
      </c>
      <c r="H148" s="196">
        <v>20.998</v>
      </c>
      <c r="I148" s="197"/>
      <c r="J148" s="198">
        <f>ROUND(I148*H148,2)</f>
        <v>0</v>
      </c>
      <c r="K148" s="194" t="s">
        <v>186</v>
      </c>
      <c r="L148" s="61"/>
      <c r="M148" s="199" t="s">
        <v>23</v>
      </c>
      <c r="N148" s="200" t="s">
        <v>43</v>
      </c>
      <c r="O148" s="42"/>
      <c r="P148" s="201">
        <f>O148*H148</f>
        <v>0</v>
      </c>
      <c r="Q148" s="201">
        <v>0</v>
      </c>
      <c r="R148" s="201">
        <f>Q148*H148</f>
        <v>0</v>
      </c>
      <c r="S148" s="201">
        <v>0</v>
      </c>
      <c r="T148" s="202">
        <f>S148*H148</f>
        <v>0</v>
      </c>
      <c r="AR148" s="24" t="s">
        <v>187</v>
      </c>
      <c r="AT148" s="24" t="s">
        <v>182</v>
      </c>
      <c r="AU148" s="24" t="s">
        <v>81</v>
      </c>
      <c r="AY148" s="24" t="s">
        <v>180</v>
      </c>
      <c r="BE148" s="203">
        <f>IF(N148="základní",J148,0)</f>
        <v>0</v>
      </c>
      <c r="BF148" s="203">
        <f>IF(N148="snížená",J148,0)</f>
        <v>0</v>
      </c>
      <c r="BG148" s="203">
        <f>IF(N148="zákl. přenesená",J148,0)</f>
        <v>0</v>
      </c>
      <c r="BH148" s="203">
        <f>IF(N148="sníž. přenesená",J148,0)</f>
        <v>0</v>
      </c>
      <c r="BI148" s="203">
        <f>IF(N148="nulová",J148,0)</f>
        <v>0</v>
      </c>
      <c r="BJ148" s="24" t="s">
        <v>79</v>
      </c>
      <c r="BK148" s="203">
        <f>ROUND(I148*H148,2)</f>
        <v>0</v>
      </c>
      <c r="BL148" s="24" t="s">
        <v>187</v>
      </c>
      <c r="BM148" s="24" t="s">
        <v>1800</v>
      </c>
    </row>
    <row r="149" spans="2:63" s="10" customFormat="1" ht="29.85" customHeight="1">
      <c r="B149" s="176"/>
      <c r="C149" s="177"/>
      <c r="D149" s="178" t="s">
        <v>71</v>
      </c>
      <c r="E149" s="190" t="s">
        <v>1801</v>
      </c>
      <c r="F149" s="190" t="s">
        <v>1802</v>
      </c>
      <c r="G149" s="177"/>
      <c r="H149" s="177"/>
      <c r="I149" s="180"/>
      <c r="J149" s="191">
        <f>BK149</f>
        <v>0</v>
      </c>
      <c r="K149" s="177"/>
      <c r="L149" s="182"/>
      <c r="M149" s="183"/>
      <c r="N149" s="184"/>
      <c r="O149" s="184"/>
      <c r="P149" s="185">
        <f>P150</f>
        <v>0</v>
      </c>
      <c r="Q149" s="184"/>
      <c r="R149" s="185">
        <f>R150</f>
        <v>0</v>
      </c>
      <c r="S149" s="184"/>
      <c r="T149" s="186">
        <f>T150</f>
        <v>0</v>
      </c>
      <c r="AR149" s="187" t="s">
        <v>79</v>
      </c>
      <c r="AT149" s="188" t="s">
        <v>71</v>
      </c>
      <c r="AU149" s="188" t="s">
        <v>79</v>
      </c>
      <c r="AY149" s="187" t="s">
        <v>180</v>
      </c>
      <c r="BK149" s="189">
        <f>BK150</f>
        <v>0</v>
      </c>
    </row>
    <row r="150" spans="2:65" s="1" customFormat="1" ht="16.5" customHeight="1">
      <c r="B150" s="41"/>
      <c r="C150" s="192" t="s">
        <v>361</v>
      </c>
      <c r="D150" s="192" t="s">
        <v>182</v>
      </c>
      <c r="E150" s="193" t="s">
        <v>822</v>
      </c>
      <c r="F150" s="194" t="s">
        <v>823</v>
      </c>
      <c r="G150" s="195" t="s">
        <v>300</v>
      </c>
      <c r="H150" s="196">
        <v>21.083</v>
      </c>
      <c r="I150" s="197"/>
      <c r="J150" s="198">
        <f>ROUND(I150*H150,2)</f>
        <v>0</v>
      </c>
      <c r="K150" s="194" t="s">
        <v>186</v>
      </c>
      <c r="L150" s="61"/>
      <c r="M150" s="199" t="s">
        <v>23</v>
      </c>
      <c r="N150" s="200" t="s">
        <v>43</v>
      </c>
      <c r="O150" s="42"/>
      <c r="P150" s="201">
        <f>O150*H150</f>
        <v>0</v>
      </c>
      <c r="Q150" s="201">
        <v>0</v>
      </c>
      <c r="R150" s="201">
        <f>Q150*H150</f>
        <v>0</v>
      </c>
      <c r="S150" s="201">
        <v>0</v>
      </c>
      <c r="T150" s="202">
        <f>S150*H150</f>
        <v>0</v>
      </c>
      <c r="AR150" s="24" t="s">
        <v>187</v>
      </c>
      <c r="AT150" s="24" t="s">
        <v>182</v>
      </c>
      <c r="AU150" s="24" t="s">
        <v>81</v>
      </c>
      <c r="AY150" s="24" t="s">
        <v>180</v>
      </c>
      <c r="BE150" s="203">
        <f>IF(N150="základní",J150,0)</f>
        <v>0</v>
      </c>
      <c r="BF150" s="203">
        <f>IF(N150="snížená",J150,0)</f>
        <v>0</v>
      </c>
      <c r="BG150" s="203">
        <f>IF(N150="zákl. přenesená",J150,0)</f>
        <v>0</v>
      </c>
      <c r="BH150" s="203">
        <f>IF(N150="sníž. přenesená",J150,0)</f>
        <v>0</v>
      </c>
      <c r="BI150" s="203">
        <f>IF(N150="nulová",J150,0)</f>
        <v>0</v>
      </c>
      <c r="BJ150" s="24" t="s">
        <v>79</v>
      </c>
      <c r="BK150" s="203">
        <f>ROUND(I150*H150,2)</f>
        <v>0</v>
      </c>
      <c r="BL150" s="24" t="s">
        <v>187</v>
      </c>
      <c r="BM150" s="24" t="s">
        <v>1803</v>
      </c>
    </row>
    <row r="151" spans="2:63" s="10" customFormat="1" ht="37.35" customHeight="1">
      <c r="B151" s="176"/>
      <c r="C151" s="177"/>
      <c r="D151" s="178" t="s">
        <v>71</v>
      </c>
      <c r="E151" s="179" t="s">
        <v>850</v>
      </c>
      <c r="F151" s="179" t="s">
        <v>851</v>
      </c>
      <c r="G151" s="177"/>
      <c r="H151" s="177"/>
      <c r="I151" s="180"/>
      <c r="J151" s="181">
        <f>BK151</f>
        <v>0</v>
      </c>
      <c r="K151" s="177"/>
      <c r="L151" s="182"/>
      <c r="M151" s="183"/>
      <c r="N151" s="184"/>
      <c r="O151" s="184"/>
      <c r="P151" s="185">
        <f>P152+P182+P203+P270</f>
        <v>0</v>
      </c>
      <c r="Q151" s="184"/>
      <c r="R151" s="185">
        <f>R152+R182+R203+R270</f>
        <v>2.1171400000000005</v>
      </c>
      <c r="S151" s="184"/>
      <c r="T151" s="186">
        <f>T152+T182+T203+T270</f>
        <v>4.31172</v>
      </c>
      <c r="AR151" s="187" t="s">
        <v>79</v>
      </c>
      <c r="AT151" s="188" t="s">
        <v>71</v>
      </c>
      <c r="AU151" s="188" t="s">
        <v>72</v>
      </c>
      <c r="AY151" s="187" t="s">
        <v>180</v>
      </c>
      <c r="BK151" s="189">
        <f>BK152+BK182+BK203+BK270</f>
        <v>0</v>
      </c>
    </row>
    <row r="152" spans="2:63" s="10" customFormat="1" ht="19.9" customHeight="1">
      <c r="B152" s="176"/>
      <c r="C152" s="177"/>
      <c r="D152" s="178" t="s">
        <v>71</v>
      </c>
      <c r="E152" s="190" t="s">
        <v>1804</v>
      </c>
      <c r="F152" s="190" t="s">
        <v>1805</v>
      </c>
      <c r="G152" s="177"/>
      <c r="H152" s="177"/>
      <c r="I152" s="180"/>
      <c r="J152" s="191">
        <f>BK152</f>
        <v>0</v>
      </c>
      <c r="K152" s="177"/>
      <c r="L152" s="182"/>
      <c r="M152" s="183"/>
      <c r="N152" s="184"/>
      <c r="O152" s="184"/>
      <c r="P152" s="185">
        <f>SUM(P153:P181)</f>
        <v>0</v>
      </c>
      <c r="Q152" s="184"/>
      <c r="R152" s="185">
        <f>SUM(R153:R181)</f>
        <v>0.592265</v>
      </c>
      <c r="S152" s="184"/>
      <c r="T152" s="186">
        <f>SUM(T153:T181)</f>
        <v>1.0050000000000001</v>
      </c>
      <c r="AR152" s="187" t="s">
        <v>79</v>
      </c>
      <c r="AT152" s="188" t="s">
        <v>71</v>
      </c>
      <c r="AU152" s="188" t="s">
        <v>79</v>
      </c>
      <c r="AY152" s="187" t="s">
        <v>180</v>
      </c>
      <c r="BK152" s="189">
        <f>SUM(BK153:BK181)</f>
        <v>0</v>
      </c>
    </row>
    <row r="153" spans="2:65" s="1" customFormat="1" ht="16.5" customHeight="1">
      <c r="B153" s="41"/>
      <c r="C153" s="192" t="s">
        <v>365</v>
      </c>
      <c r="D153" s="192" t="s">
        <v>182</v>
      </c>
      <c r="E153" s="193" t="s">
        <v>1806</v>
      </c>
      <c r="F153" s="194" t="s">
        <v>1807</v>
      </c>
      <c r="G153" s="195" t="s">
        <v>215</v>
      </c>
      <c r="H153" s="196">
        <v>150</v>
      </c>
      <c r="I153" s="197"/>
      <c r="J153" s="198">
        <f>ROUND(I153*H153,2)</f>
        <v>0</v>
      </c>
      <c r="K153" s="194" t="s">
        <v>186</v>
      </c>
      <c r="L153" s="61"/>
      <c r="M153" s="199" t="s">
        <v>23</v>
      </c>
      <c r="N153" s="200" t="s">
        <v>43</v>
      </c>
      <c r="O153" s="42"/>
      <c r="P153" s="201">
        <f>O153*H153</f>
        <v>0</v>
      </c>
      <c r="Q153" s="201">
        <v>0</v>
      </c>
      <c r="R153" s="201">
        <f>Q153*H153</f>
        <v>0</v>
      </c>
      <c r="S153" s="201">
        <v>0.0067</v>
      </c>
      <c r="T153" s="202">
        <f>S153*H153</f>
        <v>1.0050000000000001</v>
      </c>
      <c r="AR153" s="24" t="s">
        <v>187</v>
      </c>
      <c r="AT153" s="24" t="s">
        <v>182</v>
      </c>
      <c r="AU153" s="24" t="s">
        <v>81</v>
      </c>
      <c r="AY153" s="24" t="s">
        <v>180</v>
      </c>
      <c r="BE153" s="203">
        <f>IF(N153="základní",J153,0)</f>
        <v>0</v>
      </c>
      <c r="BF153" s="203">
        <f>IF(N153="snížená",J153,0)</f>
        <v>0</v>
      </c>
      <c r="BG153" s="203">
        <f>IF(N153="zákl. přenesená",J153,0)</f>
        <v>0</v>
      </c>
      <c r="BH153" s="203">
        <f>IF(N153="sníž. přenesená",J153,0)</f>
        <v>0</v>
      </c>
      <c r="BI153" s="203">
        <f>IF(N153="nulová",J153,0)</f>
        <v>0</v>
      </c>
      <c r="BJ153" s="24" t="s">
        <v>79</v>
      </c>
      <c r="BK153" s="203">
        <f>ROUND(I153*H153,2)</f>
        <v>0</v>
      </c>
      <c r="BL153" s="24" t="s">
        <v>187</v>
      </c>
      <c r="BM153" s="24" t="s">
        <v>1808</v>
      </c>
    </row>
    <row r="154" spans="2:51" s="11" customFormat="1" ht="13.5">
      <c r="B154" s="204"/>
      <c r="C154" s="205"/>
      <c r="D154" s="206" t="s">
        <v>189</v>
      </c>
      <c r="E154" s="207" t="s">
        <v>23</v>
      </c>
      <c r="F154" s="208" t="s">
        <v>1809</v>
      </c>
      <c r="G154" s="205"/>
      <c r="H154" s="209">
        <v>150</v>
      </c>
      <c r="I154" s="210"/>
      <c r="J154" s="205"/>
      <c r="K154" s="205"/>
      <c r="L154" s="211"/>
      <c r="M154" s="212"/>
      <c r="N154" s="213"/>
      <c r="O154" s="213"/>
      <c r="P154" s="213"/>
      <c r="Q154" s="213"/>
      <c r="R154" s="213"/>
      <c r="S154" s="213"/>
      <c r="T154" s="214"/>
      <c r="AT154" s="215" t="s">
        <v>189</v>
      </c>
      <c r="AU154" s="215" t="s">
        <v>81</v>
      </c>
      <c r="AV154" s="11" t="s">
        <v>81</v>
      </c>
      <c r="AW154" s="11" t="s">
        <v>36</v>
      </c>
      <c r="AX154" s="11" t="s">
        <v>79</v>
      </c>
      <c r="AY154" s="215" t="s">
        <v>180</v>
      </c>
    </row>
    <row r="155" spans="2:65" s="1" customFormat="1" ht="16.5" customHeight="1">
      <c r="B155" s="41"/>
      <c r="C155" s="192" t="s">
        <v>375</v>
      </c>
      <c r="D155" s="192" t="s">
        <v>182</v>
      </c>
      <c r="E155" s="193" t="s">
        <v>1810</v>
      </c>
      <c r="F155" s="194" t="s">
        <v>1811</v>
      </c>
      <c r="G155" s="195" t="s">
        <v>215</v>
      </c>
      <c r="H155" s="196">
        <v>57</v>
      </c>
      <c r="I155" s="197"/>
      <c r="J155" s="198">
        <f>ROUND(I155*H155,2)</f>
        <v>0</v>
      </c>
      <c r="K155" s="194" t="s">
        <v>186</v>
      </c>
      <c r="L155" s="61"/>
      <c r="M155" s="199" t="s">
        <v>23</v>
      </c>
      <c r="N155" s="200" t="s">
        <v>43</v>
      </c>
      <c r="O155" s="42"/>
      <c r="P155" s="201">
        <f>O155*H155</f>
        <v>0</v>
      </c>
      <c r="Q155" s="201">
        <v>0.00091</v>
      </c>
      <c r="R155" s="201">
        <f>Q155*H155</f>
        <v>0.05187</v>
      </c>
      <c r="S155" s="201">
        <v>0</v>
      </c>
      <c r="T155" s="202">
        <f>S155*H155</f>
        <v>0</v>
      </c>
      <c r="AR155" s="24" t="s">
        <v>187</v>
      </c>
      <c r="AT155" s="24" t="s">
        <v>182</v>
      </c>
      <c r="AU155" s="24" t="s">
        <v>81</v>
      </c>
      <c r="AY155" s="24" t="s">
        <v>180</v>
      </c>
      <c r="BE155" s="203">
        <f>IF(N155="základní",J155,0)</f>
        <v>0</v>
      </c>
      <c r="BF155" s="203">
        <f>IF(N155="snížená",J155,0)</f>
        <v>0</v>
      </c>
      <c r="BG155" s="203">
        <f>IF(N155="zákl. přenesená",J155,0)</f>
        <v>0</v>
      </c>
      <c r="BH155" s="203">
        <f>IF(N155="sníž. přenesená",J155,0)</f>
        <v>0</v>
      </c>
      <c r="BI155" s="203">
        <f>IF(N155="nulová",J155,0)</f>
        <v>0</v>
      </c>
      <c r="BJ155" s="24" t="s">
        <v>79</v>
      </c>
      <c r="BK155" s="203">
        <f>ROUND(I155*H155,2)</f>
        <v>0</v>
      </c>
      <c r="BL155" s="24" t="s">
        <v>187</v>
      </c>
      <c r="BM155" s="24" t="s">
        <v>1812</v>
      </c>
    </row>
    <row r="156" spans="2:51" s="11" customFormat="1" ht="13.5">
      <c r="B156" s="204"/>
      <c r="C156" s="205"/>
      <c r="D156" s="206" t="s">
        <v>189</v>
      </c>
      <c r="E156" s="207" t="s">
        <v>23</v>
      </c>
      <c r="F156" s="208" t="s">
        <v>1813</v>
      </c>
      <c r="G156" s="205"/>
      <c r="H156" s="209">
        <v>57</v>
      </c>
      <c r="I156" s="210"/>
      <c r="J156" s="205"/>
      <c r="K156" s="205"/>
      <c r="L156" s="211"/>
      <c r="M156" s="212"/>
      <c r="N156" s="213"/>
      <c r="O156" s="213"/>
      <c r="P156" s="213"/>
      <c r="Q156" s="213"/>
      <c r="R156" s="213"/>
      <c r="S156" s="213"/>
      <c r="T156" s="214"/>
      <c r="AT156" s="215" t="s">
        <v>189</v>
      </c>
      <c r="AU156" s="215" t="s">
        <v>81</v>
      </c>
      <c r="AV156" s="11" t="s">
        <v>81</v>
      </c>
      <c r="AW156" s="11" t="s">
        <v>36</v>
      </c>
      <c r="AX156" s="11" t="s">
        <v>79</v>
      </c>
      <c r="AY156" s="215" t="s">
        <v>180</v>
      </c>
    </row>
    <row r="157" spans="2:65" s="1" customFormat="1" ht="16.5" customHeight="1">
      <c r="B157" s="41"/>
      <c r="C157" s="192" t="s">
        <v>379</v>
      </c>
      <c r="D157" s="192" t="s">
        <v>182</v>
      </c>
      <c r="E157" s="193" t="s">
        <v>1814</v>
      </c>
      <c r="F157" s="194" t="s">
        <v>1815</v>
      </c>
      <c r="G157" s="195" t="s">
        <v>215</v>
      </c>
      <c r="H157" s="196">
        <v>230</v>
      </c>
      <c r="I157" s="197"/>
      <c r="J157" s="198">
        <f>ROUND(I157*H157,2)</f>
        <v>0</v>
      </c>
      <c r="K157" s="194" t="s">
        <v>23</v>
      </c>
      <c r="L157" s="61"/>
      <c r="M157" s="199" t="s">
        <v>23</v>
      </c>
      <c r="N157" s="200" t="s">
        <v>43</v>
      </c>
      <c r="O157" s="42"/>
      <c r="P157" s="201">
        <f>O157*H157</f>
        <v>0</v>
      </c>
      <c r="Q157" s="201">
        <v>0.00066</v>
      </c>
      <c r="R157" s="201">
        <f>Q157*H157</f>
        <v>0.1518</v>
      </c>
      <c r="S157" s="201">
        <v>0</v>
      </c>
      <c r="T157" s="202">
        <f>S157*H157</f>
        <v>0</v>
      </c>
      <c r="AR157" s="24" t="s">
        <v>187</v>
      </c>
      <c r="AT157" s="24" t="s">
        <v>182</v>
      </c>
      <c r="AU157" s="24" t="s">
        <v>81</v>
      </c>
      <c r="AY157" s="24" t="s">
        <v>180</v>
      </c>
      <c r="BE157" s="203">
        <f>IF(N157="základní",J157,0)</f>
        <v>0</v>
      </c>
      <c r="BF157" s="203">
        <f>IF(N157="snížená",J157,0)</f>
        <v>0</v>
      </c>
      <c r="BG157" s="203">
        <f>IF(N157="zákl. přenesená",J157,0)</f>
        <v>0</v>
      </c>
      <c r="BH157" s="203">
        <f>IF(N157="sníž. přenesená",J157,0)</f>
        <v>0</v>
      </c>
      <c r="BI157" s="203">
        <f>IF(N157="nulová",J157,0)</f>
        <v>0</v>
      </c>
      <c r="BJ157" s="24" t="s">
        <v>79</v>
      </c>
      <c r="BK157" s="203">
        <f>ROUND(I157*H157,2)</f>
        <v>0</v>
      </c>
      <c r="BL157" s="24" t="s">
        <v>187</v>
      </c>
      <c r="BM157" s="24" t="s">
        <v>1816</v>
      </c>
    </row>
    <row r="158" spans="2:51" s="11" customFormat="1" ht="13.5">
      <c r="B158" s="204"/>
      <c r="C158" s="205"/>
      <c r="D158" s="206" t="s">
        <v>189</v>
      </c>
      <c r="E158" s="207" t="s">
        <v>23</v>
      </c>
      <c r="F158" s="208" t="s">
        <v>1817</v>
      </c>
      <c r="G158" s="205"/>
      <c r="H158" s="209">
        <v>230</v>
      </c>
      <c r="I158" s="210"/>
      <c r="J158" s="205"/>
      <c r="K158" s="205"/>
      <c r="L158" s="211"/>
      <c r="M158" s="212"/>
      <c r="N158" s="213"/>
      <c r="O158" s="213"/>
      <c r="P158" s="213"/>
      <c r="Q158" s="213"/>
      <c r="R158" s="213"/>
      <c r="S158" s="213"/>
      <c r="T158" s="214"/>
      <c r="AT158" s="215" t="s">
        <v>189</v>
      </c>
      <c r="AU158" s="215" t="s">
        <v>81</v>
      </c>
      <c r="AV158" s="11" t="s">
        <v>81</v>
      </c>
      <c r="AW158" s="11" t="s">
        <v>36</v>
      </c>
      <c r="AX158" s="11" t="s">
        <v>79</v>
      </c>
      <c r="AY158" s="215" t="s">
        <v>180</v>
      </c>
    </row>
    <row r="159" spans="2:65" s="1" customFormat="1" ht="16.5" customHeight="1">
      <c r="B159" s="41"/>
      <c r="C159" s="192" t="s">
        <v>385</v>
      </c>
      <c r="D159" s="192" t="s">
        <v>182</v>
      </c>
      <c r="E159" s="193" t="s">
        <v>1818</v>
      </c>
      <c r="F159" s="194" t="s">
        <v>1819</v>
      </c>
      <c r="G159" s="195" t="s">
        <v>215</v>
      </c>
      <c r="H159" s="196">
        <v>26.5</v>
      </c>
      <c r="I159" s="197"/>
      <c r="J159" s="198">
        <f>ROUND(I159*H159,2)</f>
        <v>0</v>
      </c>
      <c r="K159" s="194" t="s">
        <v>23</v>
      </c>
      <c r="L159" s="61"/>
      <c r="M159" s="199" t="s">
        <v>23</v>
      </c>
      <c r="N159" s="200" t="s">
        <v>43</v>
      </c>
      <c r="O159" s="42"/>
      <c r="P159" s="201">
        <f>O159*H159</f>
        <v>0</v>
      </c>
      <c r="Q159" s="201">
        <v>0.00091</v>
      </c>
      <c r="R159" s="201">
        <f>Q159*H159</f>
        <v>0.024115</v>
      </c>
      <c r="S159" s="201">
        <v>0</v>
      </c>
      <c r="T159" s="202">
        <f>S159*H159</f>
        <v>0</v>
      </c>
      <c r="AR159" s="24" t="s">
        <v>187</v>
      </c>
      <c r="AT159" s="24" t="s">
        <v>182</v>
      </c>
      <c r="AU159" s="24" t="s">
        <v>81</v>
      </c>
      <c r="AY159" s="24" t="s">
        <v>180</v>
      </c>
      <c r="BE159" s="203">
        <f>IF(N159="základní",J159,0)</f>
        <v>0</v>
      </c>
      <c r="BF159" s="203">
        <f>IF(N159="snížená",J159,0)</f>
        <v>0</v>
      </c>
      <c r="BG159" s="203">
        <f>IF(N159="zákl. přenesená",J159,0)</f>
        <v>0</v>
      </c>
      <c r="BH159" s="203">
        <f>IF(N159="sníž. přenesená",J159,0)</f>
        <v>0</v>
      </c>
      <c r="BI159" s="203">
        <f>IF(N159="nulová",J159,0)</f>
        <v>0</v>
      </c>
      <c r="BJ159" s="24" t="s">
        <v>79</v>
      </c>
      <c r="BK159" s="203">
        <f>ROUND(I159*H159,2)</f>
        <v>0</v>
      </c>
      <c r="BL159" s="24" t="s">
        <v>187</v>
      </c>
      <c r="BM159" s="24" t="s">
        <v>1820</v>
      </c>
    </row>
    <row r="160" spans="2:51" s="11" customFormat="1" ht="13.5">
      <c r="B160" s="204"/>
      <c r="C160" s="205"/>
      <c r="D160" s="206" t="s">
        <v>189</v>
      </c>
      <c r="E160" s="207" t="s">
        <v>23</v>
      </c>
      <c r="F160" s="208" t="s">
        <v>1821</v>
      </c>
      <c r="G160" s="205"/>
      <c r="H160" s="209">
        <v>26.5</v>
      </c>
      <c r="I160" s="210"/>
      <c r="J160" s="205"/>
      <c r="K160" s="205"/>
      <c r="L160" s="211"/>
      <c r="M160" s="212"/>
      <c r="N160" s="213"/>
      <c r="O160" s="213"/>
      <c r="P160" s="213"/>
      <c r="Q160" s="213"/>
      <c r="R160" s="213"/>
      <c r="S160" s="213"/>
      <c r="T160" s="214"/>
      <c r="AT160" s="215" t="s">
        <v>189</v>
      </c>
      <c r="AU160" s="215" t="s">
        <v>81</v>
      </c>
      <c r="AV160" s="11" t="s">
        <v>81</v>
      </c>
      <c r="AW160" s="11" t="s">
        <v>36</v>
      </c>
      <c r="AX160" s="11" t="s">
        <v>79</v>
      </c>
      <c r="AY160" s="215" t="s">
        <v>180</v>
      </c>
    </row>
    <row r="161" spans="2:65" s="1" customFormat="1" ht="16.5" customHeight="1">
      <c r="B161" s="41"/>
      <c r="C161" s="192" t="s">
        <v>390</v>
      </c>
      <c r="D161" s="192" t="s">
        <v>182</v>
      </c>
      <c r="E161" s="193" t="s">
        <v>1822</v>
      </c>
      <c r="F161" s="194" t="s">
        <v>1823</v>
      </c>
      <c r="G161" s="195" t="s">
        <v>215</v>
      </c>
      <c r="H161" s="196">
        <v>40</v>
      </c>
      <c r="I161" s="197"/>
      <c r="J161" s="198">
        <f>ROUND(I161*H161,2)</f>
        <v>0</v>
      </c>
      <c r="K161" s="194" t="s">
        <v>23</v>
      </c>
      <c r="L161" s="61"/>
      <c r="M161" s="199" t="s">
        <v>23</v>
      </c>
      <c r="N161" s="200" t="s">
        <v>43</v>
      </c>
      <c r="O161" s="42"/>
      <c r="P161" s="201">
        <f>O161*H161</f>
        <v>0</v>
      </c>
      <c r="Q161" s="201">
        <v>0.00119</v>
      </c>
      <c r="R161" s="201">
        <f>Q161*H161</f>
        <v>0.0476</v>
      </c>
      <c r="S161" s="201">
        <v>0</v>
      </c>
      <c r="T161" s="202">
        <f>S161*H161</f>
        <v>0</v>
      </c>
      <c r="AR161" s="24" t="s">
        <v>187</v>
      </c>
      <c r="AT161" s="24" t="s">
        <v>182</v>
      </c>
      <c r="AU161" s="24" t="s">
        <v>81</v>
      </c>
      <c r="AY161" s="24" t="s">
        <v>180</v>
      </c>
      <c r="BE161" s="203">
        <f>IF(N161="základní",J161,0)</f>
        <v>0</v>
      </c>
      <c r="BF161" s="203">
        <f>IF(N161="snížená",J161,0)</f>
        <v>0</v>
      </c>
      <c r="BG161" s="203">
        <f>IF(N161="zákl. přenesená",J161,0)</f>
        <v>0</v>
      </c>
      <c r="BH161" s="203">
        <f>IF(N161="sníž. přenesená",J161,0)</f>
        <v>0</v>
      </c>
      <c r="BI161" s="203">
        <f>IF(N161="nulová",J161,0)</f>
        <v>0</v>
      </c>
      <c r="BJ161" s="24" t="s">
        <v>79</v>
      </c>
      <c r="BK161" s="203">
        <f>ROUND(I161*H161,2)</f>
        <v>0</v>
      </c>
      <c r="BL161" s="24" t="s">
        <v>187</v>
      </c>
      <c r="BM161" s="24" t="s">
        <v>1824</v>
      </c>
    </row>
    <row r="162" spans="2:51" s="11" customFormat="1" ht="13.5">
      <c r="B162" s="204"/>
      <c r="C162" s="205"/>
      <c r="D162" s="206" t="s">
        <v>189</v>
      </c>
      <c r="E162" s="207" t="s">
        <v>23</v>
      </c>
      <c r="F162" s="208" t="s">
        <v>1825</v>
      </c>
      <c r="G162" s="205"/>
      <c r="H162" s="209">
        <v>40</v>
      </c>
      <c r="I162" s="210"/>
      <c r="J162" s="205"/>
      <c r="K162" s="205"/>
      <c r="L162" s="211"/>
      <c r="M162" s="212"/>
      <c r="N162" s="213"/>
      <c r="O162" s="213"/>
      <c r="P162" s="213"/>
      <c r="Q162" s="213"/>
      <c r="R162" s="213"/>
      <c r="S162" s="213"/>
      <c r="T162" s="214"/>
      <c r="AT162" s="215" t="s">
        <v>189</v>
      </c>
      <c r="AU162" s="215" t="s">
        <v>81</v>
      </c>
      <c r="AV162" s="11" t="s">
        <v>81</v>
      </c>
      <c r="AW162" s="11" t="s">
        <v>36</v>
      </c>
      <c r="AX162" s="11" t="s">
        <v>79</v>
      </c>
      <c r="AY162" s="215" t="s">
        <v>180</v>
      </c>
    </row>
    <row r="163" spans="2:65" s="1" customFormat="1" ht="16.5" customHeight="1">
      <c r="B163" s="41"/>
      <c r="C163" s="192" t="s">
        <v>396</v>
      </c>
      <c r="D163" s="192" t="s">
        <v>182</v>
      </c>
      <c r="E163" s="193" t="s">
        <v>1826</v>
      </c>
      <c r="F163" s="194" t="s">
        <v>1827</v>
      </c>
      <c r="G163" s="195" t="s">
        <v>215</v>
      </c>
      <c r="H163" s="196">
        <v>40</v>
      </c>
      <c r="I163" s="197"/>
      <c r="J163" s="198">
        <f>ROUND(I163*H163,2)</f>
        <v>0</v>
      </c>
      <c r="K163" s="194" t="s">
        <v>186</v>
      </c>
      <c r="L163" s="61"/>
      <c r="M163" s="199" t="s">
        <v>23</v>
      </c>
      <c r="N163" s="200" t="s">
        <v>43</v>
      </c>
      <c r="O163" s="42"/>
      <c r="P163" s="201">
        <f>O163*H163</f>
        <v>0</v>
      </c>
      <c r="Q163" s="201">
        <v>0.00252</v>
      </c>
      <c r="R163" s="201">
        <f>Q163*H163</f>
        <v>0.1008</v>
      </c>
      <c r="S163" s="201">
        <v>0</v>
      </c>
      <c r="T163" s="202">
        <f>S163*H163</f>
        <v>0</v>
      </c>
      <c r="AR163" s="24" t="s">
        <v>187</v>
      </c>
      <c r="AT163" s="24" t="s">
        <v>182</v>
      </c>
      <c r="AU163" s="24" t="s">
        <v>81</v>
      </c>
      <c r="AY163" s="24" t="s">
        <v>180</v>
      </c>
      <c r="BE163" s="203">
        <f>IF(N163="základní",J163,0)</f>
        <v>0</v>
      </c>
      <c r="BF163" s="203">
        <f>IF(N163="snížená",J163,0)</f>
        <v>0</v>
      </c>
      <c r="BG163" s="203">
        <f>IF(N163="zákl. přenesená",J163,0)</f>
        <v>0</v>
      </c>
      <c r="BH163" s="203">
        <f>IF(N163="sníž. přenesená",J163,0)</f>
        <v>0</v>
      </c>
      <c r="BI163" s="203">
        <f>IF(N163="nulová",J163,0)</f>
        <v>0</v>
      </c>
      <c r="BJ163" s="24" t="s">
        <v>79</v>
      </c>
      <c r="BK163" s="203">
        <f>ROUND(I163*H163,2)</f>
        <v>0</v>
      </c>
      <c r="BL163" s="24" t="s">
        <v>187</v>
      </c>
      <c r="BM163" s="24" t="s">
        <v>1828</v>
      </c>
    </row>
    <row r="164" spans="2:51" s="11" customFormat="1" ht="13.5">
      <c r="B164" s="204"/>
      <c r="C164" s="205"/>
      <c r="D164" s="206" t="s">
        <v>189</v>
      </c>
      <c r="E164" s="207" t="s">
        <v>23</v>
      </c>
      <c r="F164" s="208" t="s">
        <v>1825</v>
      </c>
      <c r="G164" s="205"/>
      <c r="H164" s="209">
        <v>40</v>
      </c>
      <c r="I164" s="210"/>
      <c r="J164" s="205"/>
      <c r="K164" s="205"/>
      <c r="L164" s="211"/>
      <c r="M164" s="212"/>
      <c r="N164" s="213"/>
      <c r="O164" s="213"/>
      <c r="P164" s="213"/>
      <c r="Q164" s="213"/>
      <c r="R164" s="213"/>
      <c r="S164" s="213"/>
      <c r="T164" s="214"/>
      <c r="AT164" s="215" t="s">
        <v>189</v>
      </c>
      <c r="AU164" s="215" t="s">
        <v>81</v>
      </c>
      <c r="AV164" s="11" t="s">
        <v>81</v>
      </c>
      <c r="AW164" s="11" t="s">
        <v>36</v>
      </c>
      <c r="AX164" s="11" t="s">
        <v>79</v>
      </c>
      <c r="AY164" s="215" t="s">
        <v>180</v>
      </c>
    </row>
    <row r="165" spans="2:65" s="1" customFormat="1" ht="16.5" customHeight="1">
      <c r="B165" s="41"/>
      <c r="C165" s="192" t="s">
        <v>403</v>
      </c>
      <c r="D165" s="192" t="s">
        <v>182</v>
      </c>
      <c r="E165" s="193" t="s">
        <v>1829</v>
      </c>
      <c r="F165" s="194" t="s">
        <v>1830</v>
      </c>
      <c r="G165" s="195" t="s">
        <v>1831</v>
      </c>
      <c r="H165" s="196">
        <v>26</v>
      </c>
      <c r="I165" s="197"/>
      <c r="J165" s="198">
        <f>ROUND(I165*H165,2)</f>
        <v>0</v>
      </c>
      <c r="K165" s="194" t="s">
        <v>23</v>
      </c>
      <c r="L165" s="61"/>
      <c r="M165" s="199" t="s">
        <v>23</v>
      </c>
      <c r="N165" s="200" t="s">
        <v>43</v>
      </c>
      <c r="O165" s="42"/>
      <c r="P165" s="201">
        <f>O165*H165</f>
        <v>0</v>
      </c>
      <c r="Q165" s="201">
        <v>0.00025</v>
      </c>
      <c r="R165" s="201">
        <f>Q165*H165</f>
        <v>0.006500000000000001</v>
      </c>
      <c r="S165" s="201">
        <v>0</v>
      </c>
      <c r="T165" s="202">
        <f>S165*H165</f>
        <v>0</v>
      </c>
      <c r="AR165" s="24" t="s">
        <v>187</v>
      </c>
      <c r="AT165" s="24" t="s">
        <v>182</v>
      </c>
      <c r="AU165" s="24" t="s">
        <v>81</v>
      </c>
      <c r="AY165" s="24" t="s">
        <v>180</v>
      </c>
      <c r="BE165" s="203">
        <f>IF(N165="základní",J165,0)</f>
        <v>0</v>
      </c>
      <c r="BF165" s="203">
        <f>IF(N165="snížená",J165,0)</f>
        <v>0</v>
      </c>
      <c r="BG165" s="203">
        <f>IF(N165="zákl. přenesená",J165,0)</f>
        <v>0</v>
      </c>
      <c r="BH165" s="203">
        <f>IF(N165="sníž. přenesená",J165,0)</f>
        <v>0</v>
      </c>
      <c r="BI165" s="203">
        <f>IF(N165="nulová",J165,0)</f>
        <v>0</v>
      </c>
      <c r="BJ165" s="24" t="s">
        <v>79</v>
      </c>
      <c r="BK165" s="203">
        <f>ROUND(I165*H165,2)</f>
        <v>0</v>
      </c>
      <c r="BL165" s="24" t="s">
        <v>187</v>
      </c>
      <c r="BM165" s="24" t="s">
        <v>1832</v>
      </c>
    </row>
    <row r="166" spans="2:51" s="11" customFormat="1" ht="13.5">
      <c r="B166" s="204"/>
      <c r="C166" s="205"/>
      <c r="D166" s="206" t="s">
        <v>189</v>
      </c>
      <c r="E166" s="207" t="s">
        <v>23</v>
      </c>
      <c r="F166" s="208" t="s">
        <v>1833</v>
      </c>
      <c r="G166" s="205"/>
      <c r="H166" s="209">
        <v>26</v>
      </c>
      <c r="I166" s="210"/>
      <c r="J166" s="205"/>
      <c r="K166" s="205"/>
      <c r="L166" s="211"/>
      <c r="M166" s="212"/>
      <c r="N166" s="213"/>
      <c r="O166" s="213"/>
      <c r="P166" s="213"/>
      <c r="Q166" s="213"/>
      <c r="R166" s="213"/>
      <c r="S166" s="213"/>
      <c r="T166" s="214"/>
      <c r="AT166" s="215" t="s">
        <v>189</v>
      </c>
      <c r="AU166" s="215" t="s">
        <v>81</v>
      </c>
      <c r="AV166" s="11" t="s">
        <v>81</v>
      </c>
      <c r="AW166" s="11" t="s">
        <v>36</v>
      </c>
      <c r="AX166" s="11" t="s">
        <v>79</v>
      </c>
      <c r="AY166" s="215" t="s">
        <v>180</v>
      </c>
    </row>
    <row r="167" spans="2:65" s="1" customFormat="1" ht="16.5" customHeight="1">
      <c r="B167" s="41"/>
      <c r="C167" s="192" t="s">
        <v>408</v>
      </c>
      <c r="D167" s="192" t="s">
        <v>182</v>
      </c>
      <c r="E167" s="193" t="s">
        <v>1834</v>
      </c>
      <c r="F167" s="194" t="s">
        <v>1835</v>
      </c>
      <c r="G167" s="195" t="s">
        <v>671</v>
      </c>
      <c r="H167" s="196">
        <v>26</v>
      </c>
      <c r="I167" s="197"/>
      <c r="J167" s="198">
        <f>ROUND(I167*H167,2)</f>
        <v>0</v>
      </c>
      <c r="K167" s="194" t="s">
        <v>23</v>
      </c>
      <c r="L167" s="61"/>
      <c r="M167" s="199" t="s">
        <v>23</v>
      </c>
      <c r="N167" s="200" t="s">
        <v>43</v>
      </c>
      <c r="O167" s="42"/>
      <c r="P167" s="201">
        <f>O167*H167</f>
        <v>0</v>
      </c>
      <c r="Q167" s="201">
        <v>0.00021</v>
      </c>
      <c r="R167" s="201">
        <f>Q167*H167</f>
        <v>0.0054600000000000004</v>
      </c>
      <c r="S167" s="201">
        <v>0</v>
      </c>
      <c r="T167" s="202">
        <f>S167*H167</f>
        <v>0</v>
      </c>
      <c r="AR167" s="24" t="s">
        <v>187</v>
      </c>
      <c r="AT167" s="24" t="s">
        <v>182</v>
      </c>
      <c r="AU167" s="24" t="s">
        <v>81</v>
      </c>
      <c r="AY167" s="24" t="s">
        <v>180</v>
      </c>
      <c r="BE167" s="203">
        <f>IF(N167="základní",J167,0)</f>
        <v>0</v>
      </c>
      <c r="BF167" s="203">
        <f>IF(N167="snížená",J167,0)</f>
        <v>0</v>
      </c>
      <c r="BG167" s="203">
        <f>IF(N167="zákl. přenesená",J167,0)</f>
        <v>0</v>
      </c>
      <c r="BH167" s="203">
        <f>IF(N167="sníž. přenesená",J167,0)</f>
        <v>0</v>
      </c>
      <c r="BI167" s="203">
        <f>IF(N167="nulová",J167,0)</f>
        <v>0</v>
      </c>
      <c r="BJ167" s="24" t="s">
        <v>79</v>
      </c>
      <c r="BK167" s="203">
        <f>ROUND(I167*H167,2)</f>
        <v>0</v>
      </c>
      <c r="BL167" s="24" t="s">
        <v>187</v>
      </c>
      <c r="BM167" s="24" t="s">
        <v>1836</v>
      </c>
    </row>
    <row r="168" spans="2:51" s="11" customFormat="1" ht="13.5">
      <c r="B168" s="204"/>
      <c r="C168" s="205"/>
      <c r="D168" s="206" t="s">
        <v>189</v>
      </c>
      <c r="E168" s="207" t="s">
        <v>23</v>
      </c>
      <c r="F168" s="208" t="s">
        <v>1833</v>
      </c>
      <c r="G168" s="205"/>
      <c r="H168" s="209">
        <v>26</v>
      </c>
      <c r="I168" s="210"/>
      <c r="J168" s="205"/>
      <c r="K168" s="205"/>
      <c r="L168" s="211"/>
      <c r="M168" s="212"/>
      <c r="N168" s="213"/>
      <c r="O168" s="213"/>
      <c r="P168" s="213"/>
      <c r="Q168" s="213"/>
      <c r="R168" s="213"/>
      <c r="S168" s="213"/>
      <c r="T168" s="214"/>
      <c r="AT168" s="215" t="s">
        <v>189</v>
      </c>
      <c r="AU168" s="215" t="s">
        <v>81</v>
      </c>
      <c r="AV168" s="11" t="s">
        <v>81</v>
      </c>
      <c r="AW168" s="11" t="s">
        <v>36</v>
      </c>
      <c r="AX168" s="11" t="s">
        <v>79</v>
      </c>
      <c r="AY168" s="215" t="s">
        <v>180</v>
      </c>
    </row>
    <row r="169" spans="2:65" s="1" customFormat="1" ht="16.5" customHeight="1">
      <c r="B169" s="41"/>
      <c r="C169" s="192" t="s">
        <v>416</v>
      </c>
      <c r="D169" s="192" t="s">
        <v>182</v>
      </c>
      <c r="E169" s="193" t="s">
        <v>1837</v>
      </c>
      <c r="F169" s="194" t="s">
        <v>1838</v>
      </c>
      <c r="G169" s="195" t="s">
        <v>671</v>
      </c>
      <c r="H169" s="196">
        <v>2</v>
      </c>
      <c r="I169" s="197"/>
      <c r="J169" s="198">
        <f>ROUND(I169*H169,2)</f>
        <v>0</v>
      </c>
      <c r="K169" s="194" t="s">
        <v>23</v>
      </c>
      <c r="L169" s="61"/>
      <c r="M169" s="199" t="s">
        <v>23</v>
      </c>
      <c r="N169" s="200" t="s">
        <v>43</v>
      </c>
      <c r="O169" s="42"/>
      <c r="P169" s="201">
        <f>O169*H169</f>
        <v>0</v>
      </c>
      <c r="Q169" s="201">
        <v>0.00034</v>
      </c>
      <c r="R169" s="201">
        <f>Q169*H169</f>
        <v>0.00068</v>
      </c>
      <c r="S169" s="201">
        <v>0</v>
      </c>
      <c r="T169" s="202">
        <f>S169*H169</f>
        <v>0</v>
      </c>
      <c r="AR169" s="24" t="s">
        <v>187</v>
      </c>
      <c r="AT169" s="24" t="s">
        <v>182</v>
      </c>
      <c r="AU169" s="24" t="s">
        <v>81</v>
      </c>
      <c r="AY169" s="24" t="s">
        <v>180</v>
      </c>
      <c r="BE169" s="203">
        <f>IF(N169="základní",J169,0)</f>
        <v>0</v>
      </c>
      <c r="BF169" s="203">
        <f>IF(N169="snížená",J169,0)</f>
        <v>0</v>
      </c>
      <c r="BG169" s="203">
        <f>IF(N169="zákl. přenesená",J169,0)</f>
        <v>0</v>
      </c>
      <c r="BH169" s="203">
        <f>IF(N169="sníž. přenesená",J169,0)</f>
        <v>0</v>
      </c>
      <c r="BI169" s="203">
        <f>IF(N169="nulová",J169,0)</f>
        <v>0</v>
      </c>
      <c r="BJ169" s="24" t="s">
        <v>79</v>
      </c>
      <c r="BK169" s="203">
        <f>ROUND(I169*H169,2)</f>
        <v>0</v>
      </c>
      <c r="BL169" s="24" t="s">
        <v>187</v>
      </c>
      <c r="BM169" s="24" t="s">
        <v>1839</v>
      </c>
    </row>
    <row r="170" spans="2:51" s="11" customFormat="1" ht="13.5">
      <c r="B170" s="204"/>
      <c r="C170" s="205"/>
      <c r="D170" s="206" t="s">
        <v>189</v>
      </c>
      <c r="E170" s="207" t="s">
        <v>23</v>
      </c>
      <c r="F170" s="208" t="s">
        <v>1840</v>
      </c>
      <c r="G170" s="205"/>
      <c r="H170" s="209">
        <v>2</v>
      </c>
      <c r="I170" s="210"/>
      <c r="J170" s="205"/>
      <c r="K170" s="205"/>
      <c r="L170" s="211"/>
      <c r="M170" s="212"/>
      <c r="N170" s="213"/>
      <c r="O170" s="213"/>
      <c r="P170" s="213"/>
      <c r="Q170" s="213"/>
      <c r="R170" s="213"/>
      <c r="S170" s="213"/>
      <c r="T170" s="214"/>
      <c r="AT170" s="215" t="s">
        <v>189</v>
      </c>
      <c r="AU170" s="215" t="s">
        <v>81</v>
      </c>
      <c r="AV170" s="11" t="s">
        <v>81</v>
      </c>
      <c r="AW170" s="11" t="s">
        <v>36</v>
      </c>
      <c r="AX170" s="11" t="s">
        <v>79</v>
      </c>
      <c r="AY170" s="215" t="s">
        <v>180</v>
      </c>
    </row>
    <row r="171" spans="2:65" s="1" customFormat="1" ht="16.5" customHeight="1">
      <c r="B171" s="41"/>
      <c r="C171" s="192" t="s">
        <v>421</v>
      </c>
      <c r="D171" s="192" t="s">
        <v>182</v>
      </c>
      <c r="E171" s="193" t="s">
        <v>1841</v>
      </c>
      <c r="F171" s="194" t="s">
        <v>1842</v>
      </c>
      <c r="G171" s="195" t="s">
        <v>671</v>
      </c>
      <c r="H171" s="196">
        <v>1</v>
      </c>
      <c r="I171" s="197"/>
      <c r="J171" s="198">
        <f>ROUND(I171*H171,2)</f>
        <v>0</v>
      </c>
      <c r="K171" s="194" t="s">
        <v>186</v>
      </c>
      <c r="L171" s="61"/>
      <c r="M171" s="199" t="s">
        <v>23</v>
      </c>
      <c r="N171" s="200" t="s">
        <v>43</v>
      </c>
      <c r="O171" s="42"/>
      <c r="P171" s="201">
        <f>O171*H171</f>
        <v>0</v>
      </c>
      <c r="Q171" s="201">
        <v>0.0005</v>
      </c>
      <c r="R171" s="201">
        <f>Q171*H171</f>
        <v>0.0005</v>
      </c>
      <c r="S171" s="201">
        <v>0</v>
      </c>
      <c r="T171" s="202">
        <f>S171*H171</f>
        <v>0</v>
      </c>
      <c r="AR171" s="24" t="s">
        <v>187</v>
      </c>
      <c r="AT171" s="24" t="s">
        <v>182</v>
      </c>
      <c r="AU171" s="24" t="s">
        <v>81</v>
      </c>
      <c r="AY171" s="24" t="s">
        <v>180</v>
      </c>
      <c r="BE171" s="203">
        <f>IF(N171="základní",J171,0)</f>
        <v>0</v>
      </c>
      <c r="BF171" s="203">
        <f>IF(N171="snížená",J171,0)</f>
        <v>0</v>
      </c>
      <c r="BG171" s="203">
        <f>IF(N171="zákl. přenesená",J171,0)</f>
        <v>0</v>
      </c>
      <c r="BH171" s="203">
        <f>IF(N171="sníž. přenesená",J171,0)</f>
        <v>0</v>
      </c>
      <c r="BI171" s="203">
        <f>IF(N171="nulová",J171,0)</f>
        <v>0</v>
      </c>
      <c r="BJ171" s="24" t="s">
        <v>79</v>
      </c>
      <c r="BK171" s="203">
        <f>ROUND(I171*H171,2)</f>
        <v>0</v>
      </c>
      <c r="BL171" s="24" t="s">
        <v>187</v>
      </c>
      <c r="BM171" s="24" t="s">
        <v>1843</v>
      </c>
    </row>
    <row r="172" spans="2:51" s="11" customFormat="1" ht="13.5">
      <c r="B172" s="204"/>
      <c r="C172" s="205"/>
      <c r="D172" s="206" t="s">
        <v>189</v>
      </c>
      <c r="E172" s="207" t="s">
        <v>23</v>
      </c>
      <c r="F172" s="208" t="s">
        <v>1844</v>
      </c>
      <c r="G172" s="205"/>
      <c r="H172" s="209">
        <v>1</v>
      </c>
      <c r="I172" s="210"/>
      <c r="J172" s="205"/>
      <c r="K172" s="205"/>
      <c r="L172" s="211"/>
      <c r="M172" s="212"/>
      <c r="N172" s="213"/>
      <c r="O172" s="213"/>
      <c r="P172" s="213"/>
      <c r="Q172" s="213"/>
      <c r="R172" s="213"/>
      <c r="S172" s="213"/>
      <c r="T172" s="214"/>
      <c r="AT172" s="215" t="s">
        <v>189</v>
      </c>
      <c r="AU172" s="215" t="s">
        <v>81</v>
      </c>
      <c r="AV172" s="11" t="s">
        <v>81</v>
      </c>
      <c r="AW172" s="11" t="s">
        <v>36</v>
      </c>
      <c r="AX172" s="11" t="s">
        <v>79</v>
      </c>
      <c r="AY172" s="215" t="s">
        <v>180</v>
      </c>
    </row>
    <row r="173" spans="2:65" s="1" customFormat="1" ht="16.5" customHeight="1">
      <c r="B173" s="41"/>
      <c r="C173" s="192" t="s">
        <v>427</v>
      </c>
      <c r="D173" s="192" t="s">
        <v>182</v>
      </c>
      <c r="E173" s="193" t="s">
        <v>1845</v>
      </c>
      <c r="F173" s="194" t="s">
        <v>1846</v>
      </c>
      <c r="G173" s="195" t="s">
        <v>1847</v>
      </c>
      <c r="H173" s="196">
        <v>2</v>
      </c>
      <c r="I173" s="197"/>
      <c r="J173" s="198">
        <f aca="true" t="shared" si="0" ref="J173:J181">ROUND(I173*H173,2)</f>
        <v>0</v>
      </c>
      <c r="K173" s="194" t="s">
        <v>186</v>
      </c>
      <c r="L173" s="61"/>
      <c r="M173" s="199" t="s">
        <v>23</v>
      </c>
      <c r="N173" s="200" t="s">
        <v>43</v>
      </c>
      <c r="O173" s="42"/>
      <c r="P173" s="201">
        <f aca="true" t="shared" si="1" ref="P173:P181">O173*H173</f>
        <v>0</v>
      </c>
      <c r="Q173" s="201">
        <v>0.02914</v>
      </c>
      <c r="R173" s="201">
        <f aca="true" t="shared" si="2" ref="R173:R181">Q173*H173</f>
        <v>0.05828</v>
      </c>
      <c r="S173" s="201">
        <v>0</v>
      </c>
      <c r="T173" s="202">
        <f aca="true" t="shared" si="3" ref="T173:T181">S173*H173</f>
        <v>0</v>
      </c>
      <c r="AR173" s="24" t="s">
        <v>187</v>
      </c>
      <c r="AT173" s="24" t="s">
        <v>182</v>
      </c>
      <c r="AU173" s="24" t="s">
        <v>81</v>
      </c>
      <c r="AY173" s="24" t="s">
        <v>180</v>
      </c>
      <c r="BE173" s="203">
        <f aca="true" t="shared" si="4" ref="BE173:BE181">IF(N173="základní",J173,0)</f>
        <v>0</v>
      </c>
      <c r="BF173" s="203">
        <f aca="true" t="shared" si="5" ref="BF173:BF181">IF(N173="snížená",J173,0)</f>
        <v>0</v>
      </c>
      <c r="BG173" s="203">
        <f aca="true" t="shared" si="6" ref="BG173:BG181">IF(N173="zákl. přenesená",J173,0)</f>
        <v>0</v>
      </c>
      <c r="BH173" s="203">
        <f aca="true" t="shared" si="7" ref="BH173:BH181">IF(N173="sníž. přenesená",J173,0)</f>
        <v>0</v>
      </c>
      <c r="BI173" s="203">
        <f aca="true" t="shared" si="8" ref="BI173:BI181">IF(N173="nulová",J173,0)</f>
        <v>0</v>
      </c>
      <c r="BJ173" s="24" t="s">
        <v>79</v>
      </c>
      <c r="BK173" s="203">
        <f aca="true" t="shared" si="9" ref="BK173:BK181">ROUND(I173*H173,2)</f>
        <v>0</v>
      </c>
      <c r="BL173" s="24" t="s">
        <v>187</v>
      </c>
      <c r="BM173" s="24" t="s">
        <v>1848</v>
      </c>
    </row>
    <row r="174" spans="2:65" s="1" customFormat="1" ht="16.5" customHeight="1">
      <c r="B174" s="41"/>
      <c r="C174" s="192" t="s">
        <v>432</v>
      </c>
      <c r="D174" s="192" t="s">
        <v>182</v>
      </c>
      <c r="E174" s="193" t="s">
        <v>1849</v>
      </c>
      <c r="F174" s="194" t="s">
        <v>1850</v>
      </c>
      <c r="G174" s="195" t="s">
        <v>215</v>
      </c>
      <c r="H174" s="196">
        <v>393.5</v>
      </c>
      <c r="I174" s="197"/>
      <c r="J174" s="198">
        <f t="shared" si="0"/>
        <v>0</v>
      </c>
      <c r="K174" s="194" t="s">
        <v>186</v>
      </c>
      <c r="L174" s="61"/>
      <c r="M174" s="199" t="s">
        <v>23</v>
      </c>
      <c r="N174" s="200" t="s">
        <v>43</v>
      </c>
      <c r="O174" s="42"/>
      <c r="P174" s="201">
        <f t="shared" si="1"/>
        <v>0</v>
      </c>
      <c r="Q174" s="201">
        <v>0.00035</v>
      </c>
      <c r="R174" s="201">
        <f t="shared" si="2"/>
        <v>0.137725</v>
      </c>
      <c r="S174" s="201">
        <v>0</v>
      </c>
      <c r="T174" s="202">
        <f t="shared" si="3"/>
        <v>0</v>
      </c>
      <c r="AR174" s="24" t="s">
        <v>187</v>
      </c>
      <c r="AT174" s="24" t="s">
        <v>182</v>
      </c>
      <c r="AU174" s="24" t="s">
        <v>81</v>
      </c>
      <c r="AY174" s="24" t="s">
        <v>180</v>
      </c>
      <c r="BE174" s="203">
        <f t="shared" si="4"/>
        <v>0</v>
      </c>
      <c r="BF174" s="203">
        <f t="shared" si="5"/>
        <v>0</v>
      </c>
      <c r="BG174" s="203">
        <f t="shared" si="6"/>
        <v>0</v>
      </c>
      <c r="BH174" s="203">
        <f t="shared" si="7"/>
        <v>0</v>
      </c>
      <c r="BI174" s="203">
        <f t="shared" si="8"/>
        <v>0</v>
      </c>
      <c r="BJ174" s="24" t="s">
        <v>79</v>
      </c>
      <c r="BK174" s="203">
        <f t="shared" si="9"/>
        <v>0</v>
      </c>
      <c r="BL174" s="24" t="s">
        <v>187</v>
      </c>
      <c r="BM174" s="24" t="s">
        <v>1851</v>
      </c>
    </row>
    <row r="175" spans="2:65" s="1" customFormat="1" ht="16.5" customHeight="1">
      <c r="B175" s="41"/>
      <c r="C175" s="192" t="s">
        <v>437</v>
      </c>
      <c r="D175" s="192" t="s">
        <v>182</v>
      </c>
      <c r="E175" s="193" t="s">
        <v>1852</v>
      </c>
      <c r="F175" s="194" t="s">
        <v>1853</v>
      </c>
      <c r="G175" s="195" t="s">
        <v>215</v>
      </c>
      <c r="H175" s="196">
        <v>693.5</v>
      </c>
      <c r="I175" s="197"/>
      <c r="J175" s="198">
        <f t="shared" si="0"/>
        <v>0</v>
      </c>
      <c r="K175" s="194" t="s">
        <v>23</v>
      </c>
      <c r="L175" s="61"/>
      <c r="M175" s="199" t="s">
        <v>23</v>
      </c>
      <c r="N175" s="200" t="s">
        <v>43</v>
      </c>
      <c r="O175" s="42"/>
      <c r="P175" s="201">
        <f t="shared" si="1"/>
        <v>0</v>
      </c>
      <c r="Q175" s="201">
        <v>1E-05</v>
      </c>
      <c r="R175" s="201">
        <f t="shared" si="2"/>
        <v>0.006935</v>
      </c>
      <c r="S175" s="201">
        <v>0</v>
      </c>
      <c r="T175" s="202">
        <f t="shared" si="3"/>
        <v>0</v>
      </c>
      <c r="AR175" s="24" t="s">
        <v>187</v>
      </c>
      <c r="AT175" s="24" t="s">
        <v>182</v>
      </c>
      <c r="AU175" s="24" t="s">
        <v>81</v>
      </c>
      <c r="AY175" s="24" t="s">
        <v>180</v>
      </c>
      <c r="BE175" s="203">
        <f t="shared" si="4"/>
        <v>0</v>
      </c>
      <c r="BF175" s="203">
        <f t="shared" si="5"/>
        <v>0</v>
      </c>
      <c r="BG175" s="203">
        <f t="shared" si="6"/>
        <v>0</v>
      </c>
      <c r="BH175" s="203">
        <f t="shared" si="7"/>
        <v>0</v>
      </c>
      <c r="BI175" s="203">
        <f t="shared" si="8"/>
        <v>0</v>
      </c>
      <c r="BJ175" s="24" t="s">
        <v>79</v>
      </c>
      <c r="BK175" s="203">
        <f t="shared" si="9"/>
        <v>0</v>
      </c>
      <c r="BL175" s="24" t="s">
        <v>187</v>
      </c>
      <c r="BM175" s="24" t="s">
        <v>1854</v>
      </c>
    </row>
    <row r="176" spans="2:65" s="1" customFormat="1" ht="16.5" customHeight="1">
      <c r="B176" s="41"/>
      <c r="C176" s="192" t="s">
        <v>441</v>
      </c>
      <c r="D176" s="192" t="s">
        <v>182</v>
      </c>
      <c r="E176" s="193" t="s">
        <v>1855</v>
      </c>
      <c r="F176" s="194" t="s">
        <v>1856</v>
      </c>
      <c r="G176" s="195" t="s">
        <v>300</v>
      </c>
      <c r="H176" s="196">
        <v>0.534</v>
      </c>
      <c r="I176" s="197"/>
      <c r="J176" s="198">
        <f t="shared" si="0"/>
        <v>0</v>
      </c>
      <c r="K176" s="194" t="s">
        <v>186</v>
      </c>
      <c r="L176" s="61"/>
      <c r="M176" s="199" t="s">
        <v>23</v>
      </c>
      <c r="N176" s="200" t="s">
        <v>43</v>
      </c>
      <c r="O176" s="42"/>
      <c r="P176" s="201">
        <f t="shared" si="1"/>
        <v>0</v>
      </c>
      <c r="Q176" s="201">
        <v>0</v>
      </c>
      <c r="R176" s="201">
        <f t="shared" si="2"/>
        <v>0</v>
      </c>
      <c r="S176" s="201">
        <v>0</v>
      </c>
      <c r="T176" s="202">
        <f t="shared" si="3"/>
        <v>0</v>
      </c>
      <c r="AR176" s="24" t="s">
        <v>187</v>
      </c>
      <c r="AT176" s="24" t="s">
        <v>182</v>
      </c>
      <c r="AU176" s="24" t="s">
        <v>81</v>
      </c>
      <c r="AY176" s="24" t="s">
        <v>180</v>
      </c>
      <c r="BE176" s="203">
        <f t="shared" si="4"/>
        <v>0</v>
      </c>
      <c r="BF176" s="203">
        <f t="shared" si="5"/>
        <v>0</v>
      </c>
      <c r="BG176" s="203">
        <f t="shared" si="6"/>
        <v>0</v>
      </c>
      <c r="BH176" s="203">
        <f t="shared" si="7"/>
        <v>0</v>
      </c>
      <c r="BI176" s="203">
        <f t="shared" si="8"/>
        <v>0</v>
      </c>
      <c r="BJ176" s="24" t="s">
        <v>79</v>
      </c>
      <c r="BK176" s="203">
        <f t="shared" si="9"/>
        <v>0</v>
      </c>
      <c r="BL176" s="24" t="s">
        <v>187</v>
      </c>
      <c r="BM176" s="24" t="s">
        <v>1857</v>
      </c>
    </row>
    <row r="177" spans="2:65" s="1" customFormat="1" ht="16.5" customHeight="1">
      <c r="B177" s="41"/>
      <c r="C177" s="192" t="s">
        <v>447</v>
      </c>
      <c r="D177" s="192" t="s">
        <v>182</v>
      </c>
      <c r="E177" s="193" t="s">
        <v>1858</v>
      </c>
      <c r="F177" s="194" t="s">
        <v>1859</v>
      </c>
      <c r="G177" s="195" t="s">
        <v>1847</v>
      </c>
      <c r="H177" s="196">
        <v>1</v>
      </c>
      <c r="I177" s="197"/>
      <c r="J177" s="198">
        <f t="shared" si="0"/>
        <v>0</v>
      </c>
      <c r="K177" s="194" t="s">
        <v>23</v>
      </c>
      <c r="L177" s="61"/>
      <c r="M177" s="199" t="s">
        <v>23</v>
      </c>
      <c r="N177" s="200" t="s">
        <v>43</v>
      </c>
      <c r="O177" s="42"/>
      <c r="P177" s="201">
        <f t="shared" si="1"/>
        <v>0</v>
      </c>
      <c r="Q177" s="201">
        <v>0</v>
      </c>
      <c r="R177" s="201">
        <f t="shared" si="2"/>
        <v>0</v>
      </c>
      <c r="S177" s="201">
        <v>0</v>
      </c>
      <c r="T177" s="202">
        <f t="shared" si="3"/>
        <v>0</v>
      </c>
      <c r="AR177" s="24" t="s">
        <v>187</v>
      </c>
      <c r="AT177" s="24" t="s">
        <v>182</v>
      </c>
      <c r="AU177" s="24" t="s">
        <v>81</v>
      </c>
      <c r="AY177" s="24" t="s">
        <v>180</v>
      </c>
      <c r="BE177" s="203">
        <f t="shared" si="4"/>
        <v>0</v>
      </c>
      <c r="BF177" s="203">
        <f t="shared" si="5"/>
        <v>0</v>
      </c>
      <c r="BG177" s="203">
        <f t="shared" si="6"/>
        <v>0</v>
      </c>
      <c r="BH177" s="203">
        <f t="shared" si="7"/>
        <v>0</v>
      </c>
      <c r="BI177" s="203">
        <f t="shared" si="8"/>
        <v>0</v>
      </c>
      <c r="BJ177" s="24" t="s">
        <v>79</v>
      </c>
      <c r="BK177" s="203">
        <f t="shared" si="9"/>
        <v>0</v>
      </c>
      <c r="BL177" s="24" t="s">
        <v>187</v>
      </c>
      <c r="BM177" s="24" t="s">
        <v>1860</v>
      </c>
    </row>
    <row r="178" spans="2:65" s="1" customFormat="1" ht="16.5" customHeight="1">
      <c r="B178" s="41"/>
      <c r="C178" s="192" t="s">
        <v>452</v>
      </c>
      <c r="D178" s="192" t="s">
        <v>182</v>
      </c>
      <c r="E178" s="193" t="s">
        <v>1861</v>
      </c>
      <c r="F178" s="194" t="s">
        <v>1862</v>
      </c>
      <c r="G178" s="195" t="s">
        <v>671</v>
      </c>
      <c r="H178" s="196">
        <v>19</v>
      </c>
      <c r="I178" s="197"/>
      <c r="J178" s="198">
        <f t="shared" si="0"/>
        <v>0</v>
      </c>
      <c r="K178" s="194" t="s">
        <v>23</v>
      </c>
      <c r="L178" s="61"/>
      <c r="M178" s="199" t="s">
        <v>23</v>
      </c>
      <c r="N178" s="200" t="s">
        <v>43</v>
      </c>
      <c r="O178" s="42"/>
      <c r="P178" s="201">
        <f t="shared" si="1"/>
        <v>0</v>
      </c>
      <c r="Q178" s="201">
        <v>0</v>
      </c>
      <c r="R178" s="201">
        <f t="shared" si="2"/>
        <v>0</v>
      </c>
      <c r="S178" s="201">
        <v>0</v>
      </c>
      <c r="T178" s="202">
        <f t="shared" si="3"/>
        <v>0</v>
      </c>
      <c r="AR178" s="24" t="s">
        <v>187</v>
      </c>
      <c r="AT178" s="24" t="s">
        <v>182</v>
      </c>
      <c r="AU178" s="24" t="s">
        <v>81</v>
      </c>
      <c r="AY178" s="24" t="s">
        <v>180</v>
      </c>
      <c r="BE178" s="203">
        <f t="shared" si="4"/>
        <v>0</v>
      </c>
      <c r="BF178" s="203">
        <f t="shared" si="5"/>
        <v>0</v>
      </c>
      <c r="BG178" s="203">
        <f t="shared" si="6"/>
        <v>0</v>
      </c>
      <c r="BH178" s="203">
        <f t="shared" si="7"/>
        <v>0</v>
      </c>
      <c r="BI178" s="203">
        <f t="shared" si="8"/>
        <v>0</v>
      </c>
      <c r="BJ178" s="24" t="s">
        <v>79</v>
      </c>
      <c r="BK178" s="203">
        <f t="shared" si="9"/>
        <v>0</v>
      </c>
      <c r="BL178" s="24" t="s">
        <v>187</v>
      </c>
      <c r="BM178" s="24" t="s">
        <v>1863</v>
      </c>
    </row>
    <row r="179" spans="2:65" s="1" customFormat="1" ht="16.5" customHeight="1">
      <c r="B179" s="41"/>
      <c r="C179" s="192" t="s">
        <v>460</v>
      </c>
      <c r="D179" s="192" t="s">
        <v>182</v>
      </c>
      <c r="E179" s="193" t="s">
        <v>1864</v>
      </c>
      <c r="F179" s="194" t="s">
        <v>1865</v>
      </c>
      <c r="G179" s="195" t="s">
        <v>671</v>
      </c>
      <c r="H179" s="196">
        <v>2</v>
      </c>
      <c r="I179" s="197"/>
      <c r="J179" s="198">
        <f t="shared" si="0"/>
        <v>0</v>
      </c>
      <c r="K179" s="194" t="s">
        <v>23</v>
      </c>
      <c r="L179" s="61"/>
      <c r="M179" s="199" t="s">
        <v>23</v>
      </c>
      <c r="N179" s="200" t="s">
        <v>43</v>
      </c>
      <c r="O179" s="42"/>
      <c r="P179" s="201">
        <f t="shared" si="1"/>
        <v>0</v>
      </c>
      <c r="Q179" s="201">
        <v>0</v>
      </c>
      <c r="R179" s="201">
        <f t="shared" si="2"/>
        <v>0</v>
      </c>
      <c r="S179" s="201">
        <v>0</v>
      </c>
      <c r="T179" s="202">
        <f t="shared" si="3"/>
        <v>0</v>
      </c>
      <c r="AR179" s="24" t="s">
        <v>187</v>
      </c>
      <c r="AT179" s="24" t="s">
        <v>182</v>
      </c>
      <c r="AU179" s="24" t="s">
        <v>81</v>
      </c>
      <c r="AY179" s="24" t="s">
        <v>180</v>
      </c>
      <c r="BE179" s="203">
        <f t="shared" si="4"/>
        <v>0</v>
      </c>
      <c r="BF179" s="203">
        <f t="shared" si="5"/>
        <v>0</v>
      </c>
      <c r="BG179" s="203">
        <f t="shared" si="6"/>
        <v>0</v>
      </c>
      <c r="BH179" s="203">
        <f t="shared" si="7"/>
        <v>0</v>
      </c>
      <c r="BI179" s="203">
        <f t="shared" si="8"/>
        <v>0</v>
      </c>
      <c r="BJ179" s="24" t="s">
        <v>79</v>
      </c>
      <c r="BK179" s="203">
        <f t="shared" si="9"/>
        <v>0</v>
      </c>
      <c r="BL179" s="24" t="s">
        <v>187</v>
      </c>
      <c r="BM179" s="24" t="s">
        <v>1866</v>
      </c>
    </row>
    <row r="180" spans="2:65" s="1" customFormat="1" ht="16.5" customHeight="1">
      <c r="B180" s="41"/>
      <c r="C180" s="192" t="s">
        <v>475</v>
      </c>
      <c r="D180" s="192" t="s">
        <v>182</v>
      </c>
      <c r="E180" s="193" t="s">
        <v>1867</v>
      </c>
      <c r="F180" s="194" t="s">
        <v>1868</v>
      </c>
      <c r="G180" s="195" t="s">
        <v>671</v>
      </c>
      <c r="H180" s="196">
        <v>2</v>
      </c>
      <c r="I180" s="197"/>
      <c r="J180" s="198">
        <f t="shared" si="0"/>
        <v>0</v>
      </c>
      <c r="K180" s="194" t="s">
        <v>23</v>
      </c>
      <c r="L180" s="61"/>
      <c r="M180" s="199" t="s">
        <v>23</v>
      </c>
      <c r="N180" s="200" t="s">
        <v>43</v>
      </c>
      <c r="O180" s="42"/>
      <c r="P180" s="201">
        <f t="shared" si="1"/>
        <v>0</v>
      </c>
      <c r="Q180" s="201">
        <v>0</v>
      </c>
      <c r="R180" s="201">
        <f t="shared" si="2"/>
        <v>0</v>
      </c>
      <c r="S180" s="201">
        <v>0</v>
      </c>
      <c r="T180" s="202">
        <f t="shared" si="3"/>
        <v>0</v>
      </c>
      <c r="AR180" s="24" t="s">
        <v>187</v>
      </c>
      <c r="AT180" s="24" t="s">
        <v>182</v>
      </c>
      <c r="AU180" s="24" t="s">
        <v>81</v>
      </c>
      <c r="AY180" s="24" t="s">
        <v>180</v>
      </c>
      <c r="BE180" s="203">
        <f t="shared" si="4"/>
        <v>0</v>
      </c>
      <c r="BF180" s="203">
        <f t="shared" si="5"/>
        <v>0</v>
      </c>
      <c r="BG180" s="203">
        <f t="shared" si="6"/>
        <v>0</v>
      </c>
      <c r="BH180" s="203">
        <f t="shared" si="7"/>
        <v>0</v>
      </c>
      <c r="BI180" s="203">
        <f t="shared" si="8"/>
        <v>0</v>
      </c>
      <c r="BJ180" s="24" t="s">
        <v>79</v>
      </c>
      <c r="BK180" s="203">
        <f t="shared" si="9"/>
        <v>0</v>
      </c>
      <c r="BL180" s="24" t="s">
        <v>187</v>
      </c>
      <c r="BM180" s="24" t="s">
        <v>1869</v>
      </c>
    </row>
    <row r="181" spans="2:65" s="1" customFormat="1" ht="16.5" customHeight="1">
      <c r="B181" s="41"/>
      <c r="C181" s="192" t="s">
        <v>479</v>
      </c>
      <c r="D181" s="192" t="s">
        <v>182</v>
      </c>
      <c r="E181" s="193" t="s">
        <v>1870</v>
      </c>
      <c r="F181" s="194" t="s">
        <v>1871</v>
      </c>
      <c r="G181" s="195" t="s">
        <v>671</v>
      </c>
      <c r="H181" s="196">
        <v>1</v>
      </c>
      <c r="I181" s="197"/>
      <c r="J181" s="198">
        <f t="shared" si="0"/>
        <v>0</v>
      </c>
      <c r="K181" s="194" t="s">
        <v>23</v>
      </c>
      <c r="L181" s="61"/>
      <c r="M181" s="199" t="s">
        <v>23</v>
      </c>
      <c r="N181" s="200" t="s">
        <v>43</v>
      </c>
      <c r="O181" s="42"/>
      <c r="P181" s="201">
        <f t="shared" si="1"/>
        <v>0</v>
      </c>
      <c r="Q181" s="201">
        <v>0</v>
      </c>
      <c r="R181" s="201">
        <f t="shared" si="2"/>
        <v>0</v>
      </c>
      <c r="S181" s="201">
        <v>0</v>
      </c>
      <c r="T181" s="202">
        <f t="shared" si="3"/>
        <v>0</v>
      </c>
      <c r="AR181" s="24" t="s">
        <v>187</v>
      </c>
      <c r="AT181" s="24" t="s">
        <v>182</v>
      </c>
      <c r="AU181" s="24" t="s">
        <v>81</v>
      </c>
      <c r="AY181" s="24" t="s">
        <v>180</v>
      </c>
      <c r="BE181" s="203">
        <f t="shared" si="4"/>
        <v>0</v>
      </c>
      <c r="BF181" s="203">
        <f t="shared" si="5"/>
        <v>0</v>
      </c>
      <c r="BG181" s="203">
        <f t="shared" si="6"/>
        <v>0</v>
      </c>
      <c r="BH181" s="203">
        <f t="shared" si="7"/>
        <v>0</v>
      </c>
      <c r="BI181" s="203">
        <f t="shared" si="8"/>
        <v>0</v>
      </c>
      <c r="BJ181" s="24" t="s">
        <v>79</v>
      </c>
      <c r="BK181" s="203">
        <f t="shared" si="9"/>
        <v>0</v>
      </c>
      <c r="BL181" s="24" t="s">
        <v>187</v>
      </c>
      <c r="BM181" s="24" t="s">
        <v>1872</v>
      </c>
    </row>
    <row r="182" spans="2:63" s="10" customFormat="1" ht="29.85" customHeight="1">
      <c r="B182" s="176"/>
      <c r="C182" s="177"/>
      <c r="D182" s="178" t="s">
        <v>71</v>
      </c>
      <c r="E182" s="190" t="s">
        <v>945</v>
      </c>
      <c r="F182" s="190" t="s">
        <v>946</v>
      </c>
      <c r="G182" s="177"/>
      <c r="H182" s="177"/>
      <c r="I182" s="180"/>
      <c r="J182" s="191">
        <f>BK182</f>
        <v>0</v>
      </c>
      <c r="K182" s="177"/>
      <c r="L182" s="182"/>
      <c r="M182" s="183"/>
      <c r="N182" s="184"/>
      <c r="O182" s="184"/>
      <c r="P182" s="185">
        <f>SUM(P183:P202)</f>
        <v>0</v>
      </c>
      <c r="Q182" s="184"/>
      <c r="R182" s="185">
        <f>SUM(R183:R202)</f>
        <v>0.013615000000000002</v>
      </c>
      <c r="S182" s="184"/>
      <c r="T182" s="186">
        <f>SUM(T183:T202)</f>
        <v>1.077</v>
      </c>
      <c r="AR182" s="187" t="s">
        <v>81</v>
      </c>
      <c r="AT182" s="188" t="s">
        <v>71</v>
      </c>
      <c r="AU182" s="188" t="s">
        <v>79</v>
      </c>
      <c r="AY182" s="187" t="s">
        <v>180</v>
      </c>
      <c r="BK182" s="189">
        <f>SUM(BK183:BK202)</f>
        <v>0</v>
      </c>
    </row>
    <row r="183" spans="2:65" s="1" customFormat="1" ht="25.5" customHeight="1">
      <c r="B183" s="41"/>
      <c r="C183" s="192" t="s">
        <v>487</v>
      </c>
      <c r="D183" s="192" t="s">
        <v>182</v>
      </c>
      <c r="E183" s="193" t="s">
        <v>1873</v>
      </c>
      <c r="F183" s="194" t="s">
        <v>1874</v>
      </c>
      <c r="G183" s="195" t="s">
        <v>215</v>
      </c>
      <c r="H183" s="196">
        <v>150</v>
      </c>
      <c r="I183" s="197"/>
      <c r="J183" s="198">
        <f>ROUND(I183*H183,2)</f>
        <v>0</v>
      </c>
      <c r="K183" s="194" t="s">
        <v>186</v>
      </c>
      <c r="L183" s="61"/>
      <c r="M183" s="199" t="s">
        <v>23</v>
      </c>
      <c r="N183" s="200" t="s">
        <v>43</v>
      </c>
      <c r="O183" s="42"/>
      <c r="P183" s="201">
        <f>O183*H183</f>
        <v>0</v>
      </c>
      <c r="Q183" s="201">
        <v>0</v>
      </c>
      <c r="R183" s="201">
        <f>Q183*H183</f>
        <v>0</v>
      </c>
      <c r="S183" s="201">
        <v>0.00718</v>
      </c>
      <c r="T183" s="202">
        <f>S183*H183</f>
        <v>1.077</v>
      </c>
      <c r="AR183" s="24" t="s">
        <v>262</v>
      </c>
      <c r="AT183" s="24" t="s">
        <v>182</v>
      </c>
      <c r="AU183" s="24" t="s">
        <v>81</v>
      </c>
      <c r="AY183" s="24" t="s">
        <v>180</v>
      </c>
      <c r="BE183" s="203">
        <f>IF(N183="základní",J183,0)</f>
        <v>0</v>
      </c>
      <c r="BF183" s="203">
        <f>IF(N183="snížená",J183,0)</f>
        <v>0</v>
      </c>
      <c r="BG183" s="203">
        <f>IF(N183="zákl. přenesená",J183,0)</f>
        <v>0</v>
      </c>
      <c r="BH183" s="203">
        <f>IF(N183="sníž. přenesená",J183,0)</f>
        <v>0</v>
      </c>
      <c r="BI183" s="203">
        <f>IF(N183="nulová",J183,0)</f>
        <v>0</v>
      </c>
      <c r="BJ183" s="24" t="s">
        <v>79</v>
      </c>
      <c r="BK183" s="203">
        <f>ROUND(I183*H183,2)</f>
        <v>0</v>
      </c>
      <c r="BL183" s="24" t="s">
        <v>262</v>
      </c>
      <c r="BM183" s="24" t="s">
        <v>1875</v>
      </c>
    </row>
    <row r="184" spans="2:51" s="11" customFormat="1" ht="13.5">
      <c r="B184" s="204"/>
      <c r="C184" s="205"/>
      <c r="D184" s="206" t="s">
        <v>189</v>
      </c>
      <c r="E184" s="207" t="s">
        <v>23</v>
      </c>
      <c r="F184" s="208" t="s">
        <v>1876</v>
      </c>
      <c r="G184" s="205"/>
      <c r="H184" s="209">
        <v>150</v>
      </c>
      <c r="I184" s="210"/>
      <c r="J184" s="205"/>
      <c r="K184" s="205"/>
      <c r="L184" s="211"/>
      <c r="M184" s="212"/>
      <c r="N184" s="213"/>
      <c r="O184" s="213"/>
      <c r="P184" s="213"/>
      <c r="Q184" s="213"/>
      <c r="R184" s="213"/>
      <c r="S184" s="213"/>
      <c r="T184" s="214"/>
      <c r="AT184" s="215" t="s">
        <v>189</v>
      </c>
      <c r="AU184" s="215" t="s">
        <v>81</v>
      </c>
      <c r="AV184" s="11" t="s">
        <v>81</v>
      </c>
      <c r="AW184" s="11" t="s">
        <v>36</v>
      </c>
      <c r="AX184" s="11" t="s">
        <v>79</v>
      </c>
      <c r="AY184" s="215" t="s">
        <v>180</v>
      </c>
    </row>
    <row r="185" spans="2:65" s="1" customFormat="1" ht="25.5" customHeight="1">
      <c r="B185" s="41"/>
      <c r="C185" s="192" t="s">
        <v>499</v>
      </c>
      <c r="D185" s="192" t="s">
        <v>182</v>
      </c>
      <c r="E185" s="193" t="s">
        <v>1877</v>
      </c>
      <c r="F185" s="194" t="s">
        <v>1878</v>
      </c>
      <c r="G185" s="195" t="s">
        <v>215</v>
      </c>
      <c r="H185" s="196">
        <v>393.5</v>
      </c>
      <c r="I185" s="197"/>
      <c r="J185" s="198">
        <f>ROUND(I185*H185,2)</f>
        <v>0</v>
      </c>
      <c r="K185" s="194" t="s">
        <v>186</v>
      </c>
      <c r="L185" s="61"/>
      <c r="M185" s="199" t="s">
        <v>23</v>
      </c>
      <c r="N185" s="200" t="s">
        <v>43</v>
      </c>
      <c r="O185" s="42"/>
      <c r="P185" s="201">
        <f>O185*H185</f>
        <v>0</v>
      </c>
      <c r="Q185" s="201">
        <v>0</v>
      </c>
      <c r="R185" s="201">
        <f>Q185*H185</f>
        <v>0</v>
      </c>
      <c r="S185" s="201">
        <v>0</v>
      </c>
      <c r="T185" s="202">
        <f>S185*H185</f>
        <v>0</v>
      </c>
      <c r="AR185" s="24" t="s">
        <v>262</v>
      </c>
      <c r="AT185" s="24" t="s">
        <v>182</v>
      </c>
      <c r="AU185" s="24" t="s">
        <v>81</v>
      </c>
      <c r="AY185" s="24" t="s">
        <v>180</v>
      </c>
      <c r="BE185" s="203">
        <f>IF(N185="základní",J185,0)</f>
        <v>0</v>
      </c>
      <c r="BF185" s="203">
        <f>IF(N185="snížená",J185,0)</f>
        <v>0</v>
      </c>
      <c r="BG185" s="203">
        <f>IF(N185="zákl. přenesená",J185,0)</f>
        <v>0</v>
      </c>
      <c r="BH185" s="203">
        <f>IF(N185="sníž. přenesená",J185,0)</f>
        <v>0</v>
      </c>
      <c r="BI185" s="203">
        <f>IF(N185="nulová",J185,0)</f>
        <v>0</v>
      </c>
      <c r="BJ185" s="24" t="s">
        <v>79</v>
      </c>
      <c r="BK185" s="203">
        <f>ROUND(I185*H185,2)</f>
        <v>0</v>
      </c>
      <c r="BL185" s="24" t="s">
        <v>262</v>
      </c>
      <c r="BM185" s="24" t="s">
        <v>1879</v>
      </c>
    </row>
    <row r="186" spans="2:51" s="11" customFormat="1" ht="13.5">
      <c r="B186" s="204"/>
      <c r="C186" s="205"/>
      <c r="D186" s="206" t="s">
        <v>189</v>
      </c>
      <c r="E186" s="207" t="s">
        <v>23</v>
      </c>
      <c r="F186" s="208" t="s">
        <v>1880</v>
      </c>
      <c r="G186" s="205"/>
      <c r="H186" s="209">
        <v>393.5</v>
      </c>
      <c r="I186" s="210"/>
      <c r="J186" s="205"/>
      <c r="K186" s="205"/>
      <c r="L186" s="211"/>
      <c r="M186" s="212"/>
      <c r="N186" s="213"/>
      <c r="O186" s="213"/>
      <c r="P186" s="213"/>
      <c r="Q186" s="213"/>
      <c r="R186" s="213"/>
      <c r="S186" s="213"/>
      <c r="T186" s="214"/>
      <c r="AT186" s="215" t="s">
        <v>189</v>
      </c>
      <c r="AU186" s="215" t="s">
        <v>81</v>
      </c>
      <c r="AV186" s="11" t="s">
        <v>81</v>
      </c>
      <c r="AW186" s="11" t="s">
        <v>36</v>
      </c>
      <c r="AX186" s="11" t="s">
        <v>79</v>
      </c>
      <c r="AY186" s="215" t="s">
        <v>180</v>
      </c>
    </row>
    <row r="187" spans="2:65" s="1" customFormat="1" ht="16.5" customHeight="1">
      <c r="B187" s="41"/>
      <c r="C187" s="248" t="s">
        <v>504</v>
      </c>
      <c r="D187" s="248" t="s">
        <v>505</v>
      </c>
      <c r="E187" s="249" t="s">
        <v>1881</v>
      </c>
      <c r="F187" s="250" t="s">
        <v>1882</v>
      </c>
      <c r="G187" s="251" t="s">
        <v>215</v>
      </c>
      <c r="H187" s="252">
        <v>90</v>
      </c>
      <c r="I187" s="253"/>
      <c r="J187" s="254">
        <f>ROUND(I187*H187,2)</f>
        <v>0</v>
      </c>
      <c r="K187" s="250" t="s">
        <v>186</v>
      </c>
      <c r="L187" s="255"/>
      <c r="M187" s="256" t="s">
        <v>23</v>
      </c>
      <c r="N187" s="257" t="s">
        <v>43</v>
      </c>
      <c r="O187" s="42"/>
      <c r="P187" s="201">
        <f>O187*H187</f>
        <v>0</v>
      </c>
      <c r="Q187" s="201">
        <v>4E-05</v>
      </c>
      <c r="R187" s="201">
        <f>Q187*H187</f>
        <v>0.0036000000000000003</v>
      </c>
      <c r="S187" s="201">
        <v>0</v>
      </c>
      <c r="T187" s="202">
        <f>S187*H187</f>
        <v>0</v>
      </c>
      <c r="AR187" s="24" t="s">
        <v>351</v>
      </c>
      <c r="AT187" s="24" t="s">
        <v>505</v>
      </c>
      <c r="AU187" s="24" t="s">
        <v>81</v>
      </c>
      <c r="AY187" s="24" t="s">
        <v>180</v>
      </c>
      <c r="BE187" s="203">
        <f>IF(N187="základní",J187,0)</f>
        <v>0</v>
      </c>
      <c r="BF187" s="203">
        <f>IF(N187="snížená",J187,0)</f>
        <v>0</v>
      </c>
      <c r="BG187" s="203">
        <f>IF(N187="zákl. přenesená",J187,0)</f>
        <v>0</v>
      </c>
      <c r="BH187" s="203">
        <f>IF(N187="sníž. přenesená",J187,0)</f>
        <v>0</v>
      </c>
      <c r="BI187" s="203">
        <f>IF(N187="nulová",J187,0)</f>
        <v>0</v>
      </c>
      <c r="BJ187" s="24" t="s">
        <v>79</v>
      </c>
      <c r="BK187" s="203">
        <f>ROUND(I187*H187,2)</f>
        <v>0</v>
      </c>
      <c r="BL187" s="24" t="s">
        <v>262</v>
      </c>
      <c r="BM187" s="24" t="s">
        <v>1883</v>
      </c>
    </row>
    <row r="188" spans="2:47" s="1" customFormat="1" ht="27">
      <c r="B188" s="41"/>
      <c r="C188" s="63"/>
      <c r="D188" s="206" t="s">
        <v>509</v>
      </c>
      <c r="E188" s="63"/>
      <c r="F188" s="258" t="s">
        <v>1884</v>
      </c>
      <c r="G188" s="63"/>
      <c r="H188" s="63"/>
      <c r="I188" s="163"/>
      <c r="J188" s="63"/>
      <c r="K188" s="63"/>
      <c r="L188" s="61"/>
      <c r="M188" s="259"/>
      <c r="N188" s="42"/>
      <c r="O188" s="42"/>
      <c r="P188" s="42"/>
      <c r="Q188" s="42"/>
      <c r="R188" s="42"/>
      <c r="S188" s="42"/>
      <c r="T188" s="78"/>
      <c r="AT188" s="24" t="s">
        <v>509</v>
      </c>
      <c r="AU188" s="24" t="s">
        <v>81</v>
      </c>
    </row>
    <row r="189" spans="2:51" s="11" customFormat="1" ht="13.5">
      <c r="B189" s="204"/>
      <c r="C189" s="205"/>
      <c r="D189" s="206" t="s">
        <v>189</v>
      </c>
      <c r="E189" s="207" t="s">
        <v>23</v>
      </c>
      <c r="F189" s="208" t="s">
        <v>1885</v>
      </c>
      <c r="G189" s="205"/>
      <c r="H189" s="209">
        <v>90</v>
      </c>
      <c r="I189" s="210"/>
      <c r="J189" s="205"/>
      <c r="K189" s="205"/>
      <c r="L189" s="211"/>
      <c r="M189" s="212"/>
      <c r="N189" s="213"/>
      <c r="O189" s="213"/>
      <c r="P189" s="213"/>
      <c r="Q189" s="213"/>
      <c r="R189" s="213"/>
      <c r="S189" s="213"/>
      <c r="T189" s="214"/>
      <c r="AT189" s="215" t="s">
        <v>189</v>
      </c>
      <c r="AU189" s="215" t="s">
        <v>81</v>
      </c>
      <c r="AV189" s="11" t="s">
        <v>81</v>
      </c>
      <c r="AW189" s="11" t="s">
        <v>36</v>
      </c>
      <c r="AX189" s="11" t="s">
        <v>79</v>
      </c>
      <c r="AY189" s="215" t="s">
        <v>180</v>
      </c>
    </row>
    <row r="190" spans="2:65" s="1" customFormat="1" ht="16.5" customHeight="1">
      <c r="B190" s="41"/>
      <c r="C190" s="248" t="s">
        <v>513</v>
      </c>
      <c r="D190" s="248" t="s">
        <v>505</v>
      </c>
      <c r="E190" s="249" t="s">
        <v>1886</v>
      </c>
      <c r="F190" s="250" t="s">
        <v>1887</v>
      </c>
      <c r="G190" s="251" t="s">
        <v>215</v>
      </c>
      <c r="H190" s="252">
        <v>197</v>
      </c>
      <c r="I190" s="253"/>
      <c r="J190" s="254">
        <f>ROUND(I190*H190,2)</f>
        <v>0</v>
      </c>
      <c r="K190" s="250" t="s">
        <v>186</v>
      </c>
      <c r="L190" s="255"/>
      <c r="M190" s="256" t="s">
        <v>23</v>
      </c>
      <c r="N190" s="257" t="s">
        <v>43</v>
      </c>
      <c r="O190" s="42"/>
      <c r="P190" s="201">
        <f>O190*H190</f>
        <v>0</v>
      </c>
      <c r="Q190" s="201">
        <v>3E-05</v>
      </c>
      <c r="R190" s="201">
        <f>Q190*H190</f>
        <v>0.00591</v>
      </c>
      <c r="S190" s="201">
        <v>0</v>
      </c>
      <c r="T190" s="202">
        <f>S190*H190</f>
        <v>0</v>
      </c>
      <c r="AR190" s="24" t="s">
        <v>351</v>
      </c>
      <c r="AT190" s="24" t="s">
        <v>505</v>
      </c>
      <c r="AU190" s="24" t="s">
        <v>81</v>
      </c>
      <c r="AY190" s="24" t="s">
        <v>180</v>
      </c>
      <c r="BE190" s="203">
        <f>IF(N190="základní",J190,0)</f>
        <v>0</v>
      </c>
      <c r="BF190" s="203">
        <f>IF(N190="snížená",J190,0)</f>
        <v>0</v>
      </c>
      <c r="BG190" s="203">
        <f>IF(N190="zákl. přenesená",J190,0)</f>
        <v>0</v>
      </c>
      <c r="BH190" s="203">
        <f>IF(N190="sníž. přenesená",J190,0)</f>
        <v>0</v>
      </c>
      <c r="BI190" s="203">
        <f>IF(N190="nulová",J190,0)</f>
        <v>0</v>
      </c>
      <c r="BJ190" s="24" t="s">
        <v>79</v>
      </c>
      <c r="BK190" s="203">
        <f>ROUND(I190*H190,2)</f>
        <v>0</v>
      </c>
      <c r="BL190" s="24" t="s">
        <v>262</v>
      </c>
      <c r="BM190" s="24" t="s">
        <v>1888</v>
      </c>
    </row>
    <row r="191" spans="2:51" s="11" customFormat="1" ht="13.5">
      <c r="B191" s="204"/>
      <c r="C191" s="205"/>
      <c r="D191" s="206" t="s">
        <v>189</v>
      </c>
      <c r="E191" s="207" t="s">
        <v>23</v>
      </c>
      <c r="F191" s="208" t="s">
        <v>1889</v>
      </c>
      <c r="G191" s="205"/>
      <c r="H191" s="209">
        <v>57</v>
      </c>
      <c r="I191" s="210"/>
      <c r="J191" s="205"/>
      <c r="K191" s="205"/>
      <c r="L191" s="211"/>
      <c r="M191" s="212"/>
      <c r="N191" s="213"/>
      <c r="O191" s="213"/>
      <c r="P191" s="213"/>
      <c r="Q191" s="213"/>
      <c r="R191" s="213"/>
      <c r="S191" s="213"/>
      <c r="T191" s="214"/>
      <c r="AT191" s="215" t="s">
        <v>189</v>
      </c>
      <c r="AU191" s="215" t="s">
        <v>81</v>
      </c>
      <c r="AV191" s="11" t="s">
        <v>81</v>
      </c>
      <c r="AW191" s="11" t="s">
        <v>36</v>
      </c>
      <c r="AX191" s="11" t="s">
        <v>72</v>
      </c>
      <c r="AY191" s="215" t="s">
        <v>180</v>
      </c>
    </row>
    <row r="192" spans="2:51" s="11" customFormat="1" ht="13.5">
      <c r="B192" s="204"/>
      <c r="C192" s="205"/>
      <c r="D192" s="206" t="s">
        <v>189</v>
      </c>
      <c r="E192" s="207" t="s">
        <v>23</v>
      </c>
      <c r="F192" s="208" t="s">
        <v>983</v>
      </c>
      <c r="G192" s="205"/>
      <c r="H192" s="209">
        <v>140</v>
      </c>
      <c r="I192" s="210"/>
      <c r="J192" s="205"/>
      <c r="K192" s="205"/>
      <c r="L192" s="211"/>
      <c r="M192" s="212"/>
      <c r="N192" s="213"/>
      <c r="O192" s="213"/>
      <c r="P192" s="213"/>
      <c r="Q192" s="213"/>
      <c r="R192" s="213"/>
      <c r="S192" s="213"/>
      <c r="T192" s="214"/>
      <c r="AT192" s="215" t="s">
        <v>189</v>
      </c>
      <c r="AU192" s="215" t="s">
        <v>81</v>
      </c>
      <c r="AV192" s="11" t="s">
        <v>81</v>
      </c>
      <c r="AW192" s="11" t="s">
        <v>36</v>
      </c>
      <c r="AX192" s="11" t="s">
        <v>72</v>
      </c>
      <c r="AY192" s="215" t="s">
        <v>180</v>
      </c>
    </row>
    <row r="193" spans="2:51" s="12" customFormat="1" ht="13.5">
      <c r="B193" s="216"/>
      <c r="C193" s="217"/>
      <c r="D193" s="206" t="s">
        <v>189</v>
      </c>
      <c r="E193" s="218" t="s">
        <v>23</v>
      </c>
      <c r="F193" s="219" t="s">
        <v>199</v>
      </c>
      <c r="G193" s="217"/>
      <c r="H193" s="220">
        <v>197</v>
      </c>
      <c r="I193" s="221"/>
      <c r="J193" s="217"/>
      <c r="K193" s="217"/>
      <c r="L193" s="222"/>
      <c r="M193" s="223"/>
      <c r="N193" s="224"/>
      <c r="O193" s="224"/>
      <c r="P193" s="224"/>
      <c r="Q193" s="224"/>
      <c r="R193" s="224"/>
      <c r="S193" s="224"/>
      <c r="T193" s="225"/>
      <c r="AT193" s="226" t="s">
        <v>189</v>
      </c>
      <c r="AU193" s="226" t="s">
        <v>81</v>
      </c>
      <c r="AV193" s="12" t="s">
        <v>187</v>
      </c>
      <c r="AW193" s="12" t="s">
        <v>36</v>
      </c>
      <c r="AX193" s="12" t="s">
        <v>79</v>
      </c>
      <c r="AY193" s="226" t="s">
        <v>180</v>
      </c>
    </row>
    <row r="194" spans="2:65" s="1" customFormat="1" ht="16.5" customHeight="1">
      <c r="B194" s="41"/>
      <c r="C194" s="248" t="s">
        <v>517</v>
      </c>
      <c r="D194" s="248" t="s">
        <v>505</v>
      </c>
      <c r="E194" s="249" t="s">
        <v>1890</v>
      </c>
      <c r="F194" s="250" t="s">
        <v>1891</v>
      </c>
      <c r="G194" s="251" t="s">
        <v>215</v>
      </c>
      <c r="H194" s="252">
        <v>21</v>
      </c>
      <c r="I194" s="253"/>
      <c r="J194" s="254">
        <f>ROUND(I194*H194,2)</f>
        <v>0</v>
      </c>
      <c r="K194" s="250" t="s">
        <v>186</v>
      </c>
      <c r="L194" s="255"/>
      <c r="M194" s="256" t="s">
        <v>23</v>
      </c>
      <c r="N194" s="257" t="s">
        <v>43</v>
      </c>
      <c r="O194" s="42"/>
      <c r="P194" s="201">
        <f>O194*H194</f>
        <v>0</v>
      </c>
      <c r="Q194" s="201">
        <v>3E-05</v>
      </c>
      <c r="R194" s="201">
        <f>Q194*H194</f>
        <v>0.00063</v>
      </c>
      <c r="S194" s="201">
        <v>0</v>
      </c>
      <c r="T194" s="202">
        <f>S194*H194</f>
        <v>0</v>
      </c>
      <c r="AR194" s="24" t="s">
        <v>351</v>
      </c>
      <c r="AT194" s="24" t="s">
        <v>505</v>
      </c>
      <c r="AU194" s="24" t="s">
        <v>81</v>
      </c>
      <c r="AY194" s="24" t="s">
        <v>180</v>
      </c>
      <c r="BE194" s="203">
        <f>IF(N194="základní",J194,0)</f>
        <v>0</v>
      </c>
      <c r="BF194" s="203">
        <f>IF(N194="snížená",J194,0)</f>
        <v>0</v>
      </c>
      <c r="BG194" s="203">
        <f>IF(N194="zákl. přenesená",J194,0)</f>
        <v>0</v>
      </c>
      <c r="BH194" s="203">
        <f>IF(N194="sníž. přenesená",J194,0)</f>
        <v>0</v>
      </c>
      <c r="BI194" s="203">
        <f>IF(N194="nulová",J194,0)</f>
        <v>0</v>
      </c>
      <c r="BJ194" s="24" t="s">
        <v>79</v>
      </c>
      <c r="BK194" s="203">
        <f>ROUND(I194*H194,2)</f>
        <v>0</v>
      </c>
      <c r="BL194" s="24" t="s">
        <v>262</v>
      </c>
      <c r="BM194" s="24" t="s">
        <v>1892</v>
      </c>
    </row>
    <row r="195" spans="2:51" s="11" customFormat="1" ht="13.5">
      <c r="B195" s="204"/>
      <c r="C195" s="205"/>
      <c r="D195" s="206" t="s">
        <v>189</v>
      </c>
      <c r="E195" s="207" t="s">
        <v>23</v>
      </c>
      <c r="F195" s="208" t="s">
        <v>1893</v>
      </c>
      <c r="G195" s="205"/>
      <c r="H195" s="209">
        <v>21</v>
      </c>
      <c r="I195" s="210"/>
      <c r="J195" s="205"/>
      <c r="K195" s="205"/>
      <c r="L195" s="211"/>
      <c r="M195" s="212"/>
      <c r="N195" s="213"/>
      <c r="O195" s="213"/>
      <c r="P195" s="213"/>
      <c r="Q195" s="213"/>
      <c r="R195" s="213"/>
      <c r="S195" s="213"/>
      <c r="T195" s="214"/>
      <c r="AT195" s="215" t="s">
        <v>189</v>
      </c>
      <c r="AU195" s="215" t="s">
        <v>81</v>
      </c>
      <c r="AV195" s="11" t="s">
        <v>81</v>
      </c>
      <c r="AW195" s="11" t="s">
        <v>36</v>
      </c>
      <c r="AX195" s="11" t="s">
        <v>79</v>
      </c>
      <c r="AY195" s="215" t="s">
        <v>180</v>
      </c>
    </row>
    <row r="196" spans="2:65" s="1" customFormat="1" ht="16.5" customHeight="1">
      <c r="B196" s="41"/>
      <c r="C196" s="248" t="s">
        <v>522</v>
      </c>
      <c r="D196" s="248" t="s">
        <v>505</v>
      </c>
      <c r="E196" s="249" t="s">
        <v>1894</v>
      </c>
      <c r="F196" s="250" t="s">
        <v>1895</v>
      </c>
      <c r="G196" s="251" t="s">
        <v>215</v>
      </c>
      <c r="H196" s="252">
        <v>5.5</v>
      </c>
      <c r="I196" s="253"/>
      <c r="J196" s="254">
        <f>ROUND(I196*H196,2)</f>
        <v>0</v>
      </c>
      <c r="K196" s="250" t="s">
        <v>186</v>
      </c>
      <c r="L196" s="255"/>
      <c r="M196" s="256" t="s">
        <v>23</v>
      </c>
      <c r="N196" s="257" t="s">
        <v>43</v>
      </c>
      <c r="O196" s="42"/>
      <c r="P196" s="201">
        <f>O196*H196</f>
        <v>0</v>
      </c>
      <c r="Q196" s="201">
        <v>5E-05</v>
      </c>
      <c r="R196" s="201">
        <f>Q196*H196</f>
        <v>0.000275</v>
      </c>
      <c r="S196" s="201">
        <v>0</v>
      </c>
      <c r="T196" s="202">
        <f>S196*H196</f>
        <v>0</v>
      </c>
      <c r="AR196" s="24" t="s">
        <v>351</v>
      </c>
      <c r="AT196" s="24" t="s">
        <v>505</v>
      </c>
      <c r="AU196" s="24" t="s">
        <v>81</v>
      </c>
      <c r="AY196" s="24" t="s">
        <v>180</v>
      </c>
      <c r="BE196" s="203">
        <f>IF(N196="základní",J196,0)</f>
        <v>0</v>
      </c>
      <c r="BF196" s="203">
        <f>IF(N196="snížená",J196,0)</f>
        <v>0</v>
      </c>
      <c r="BG196" s="203">
        <f>IF(N196="zákl. přenesená",J196,0)</f>
        <v>0</v>
      </c>
      <c r="BH196" s="203">
        <f>IF(N196="sníž. přenesená",J196,0)</f>
        <v>0</v>
      </c>
      <c r="BI196" s="203">
        <f>IF(N196="nulová",J196,0)</f>
        <v>0</v>
      </c>
      <c r="BJ196" s="24" t="s">
        <v>79</v>
      </c>
      <c r="BK196" s="203">
        <f>ROUND(I196*H196,2)</f>
        <v>0</v>
      </c>
      <c r="BL196" s="24" t="s">
        <v>262</v>
      </c>
      <c r="BM196" s="24" t="s">
        <v>1896</v>
      </c>
    </row>
    <row r="197" spans="2:51" s="11" customFormat="1" ht="13.5">
      <c r="B197" s="204"/>
      <c r="C197" s="205"/>
      <c r="D197" s="206" t="s">
        <v>189</v>
      </c>
      <c r="E197" s="207" t="s">
        <v>23</v>
      </c>
      <c r="F197" s="208" t="s">
        <v>1897</v>
      </c>
      <c r="G197" s="205"/>
      <c r="H197" s="209">
        <v>5.5</v>
      </c>
      <c r="I197" s="210"/>
      <c r="J197" s="205"/>
      <c r="K197" s="205"/>
      <c r="L197" s="211"/>
      <c r="M197" s="212"/>
      <c r="N197" s="213"/>
      <c r="O197" s="213"/>
      <c r="P197" s="213"/>
      <c r="Q197" s="213"/>
      <c r="R197" s="213"/>
      <c r="S197" s="213"/>
      <c r="T197" s="214"/>
      <c r="AT197" s="215" t="s">
        <v>189</v>
      </c>
      <c r="AU197" s="215" t="s">
        <v>81</v>
      </c>
      <c r="AV197" s="11" t="s">
        <v>81</v>
      </c>
      <c r="AW197" s="11" t="s">
        <v>36</v>
      </c>
      <c r="AX197" s="11" t="s">
        <v>79</v>
      </c>
      <c r="AY197" s="215" t="s">
        <v>180</v>
      </c>
    </row>
    <row r="198" spans="2:65" s="1" customFormat="1" ht="16.5" customHeight="1">
      <c r="B198" s="41"/>
      <c r="C198" s="248" t="s">
        <v>528</v>
      </c>
      <c r="D198" s="248" t="s">
        <v>505</v>
      </c>
      <c r="E198" s="249" t="s">
        <v>1898</v>
      </c>
      <c r="F198" s="250" t="s">
        <v>1899</v>
      </c>
      <c r="G198" s="251" t="s">
        <v>215</v>
      </c>
      <c r="H198" s="252">
        <v>40</v>
      </c>
      <c r="I198" s="253"/>
      <c r="J198" s="254">
        <f>ROUND(I198*H198,2)</f>
        <v>0</v>
      </c>
      <c r="K198" s="250" t="s">
        <v>186</v>
      </c>
      <c r="L198" s="255"/>
      <c r="M198" s="256" t="s">
        <v>23</v>
      </c>
      <c r="N198" s="257" t="s">
        <v>43</v>
      </c>
      <c r="O198" s="42"/>
      <c r="P198" s="201">
        <f>O198*H198</f>
        <v>0</v>
      </c>
      <c r="Q198" s="201">
        <v>4E-05</v>
      </c>
      <c r="R198" s="201">
        <f>Q198*H198</f>
        <v>0.0016</v>
      </c>
      <c r="S198" s="201">
        <v>0</v>
      </c>
      <c r="T198" s="202">
        <f>S198*H198</f>
        <v>0</v>
      </c>
      <c r="AR198" s="24" t="s">
        <v>351</v>
      </c>
      <c r="AT198" s="24" t="s">
        <v>505</v>
      </c>
      <c r="AU198" s="24" t="s">
        <v>81</v>
      </c>
      <c r="AY198" s="24" t="s">
        <v>180</v>
      </c>
      <c r="BE198" s="203">
        <f>IF(N198="základní",J198,0)</f>
        <v>0</v>
      </c>
      <c r="BF198" s="203">
        <f>IF(N198="snížená",J198,0)</f>
        <v>0</v>
      </c>
      <c r="BG198" s="203">
        <f>IF(N198="zákl. přenesená",J198,0)</f>
        <v>0</v>
      </c>
      <c r="BH198" s="203">
        <f>IF(N198="sníž. přenesená",J198,0)</f>
        <v>0</v>
      </c>
      <c r="BI198" s="203">
        <f>IF(N198="nulová",J198,0)</f>
        <v>0</v>
      </c>
      <c r="BJ198" s="24" t="s">
        <v>79</v>
      </c>
      <c r="BK198" s="203">
        <f>ROUND(I198*H198,2)</f>
        <v>0</v>
      </c>
      <c r="BL198" s="24" t="s">
        <v>262</v>
      </c>
      <c r="BM198" s="24" t="s">
        <v>1900</v>
      </c>
    </row>
    <row r="199" spans="2:51" s="11" customFormat="1" ht="13.5">
      <c r="B199" s="204"/>
      <c r="C199" s="205"/>
      <c r="D199" s="206" t="s">
        <v>189</v>
      </c>
      <c r="E199" s="207" t="s">
        <v>23</v>
      </c>
      <c r="F199" s="208" t="s">
        <v>1825</v>
      </c>
      <c r="G199" s="205"/>
      <c r="H199" s="209">
        <v>40</v>
      </c>
      <c r="I199" s="210"/>
      <c r="J199" s="205"/>
      <c r="K199" s="205"/>
      <c r="L199" s="211"/>
      <c r="M199" s="212"/>
      <c r="N199" s="213"/>
      <c r="O199" s="213"/>
      <c r="P199" s="213"/>
      <c r="Q199" s="213"/>
      <c r="R199" s="213"/>
      <c r="S199" s="213"/>
      <c r="T199" s="214"/>
      <c r="AT199" s="215" t="s">
        <v>189</v>
      </c>
      <c r="AU199" s="215" t="s">
        <v>81</v>
      </c>
      <c r="AV199" s="11" t="s">
        <v>81</v>
      </c>
      <c r="AW199" s="11" t="s">
        <v>36</v>
      </c>
      <c r="AX199" s="11" t="s">
        <v>79</v>
      </c>
      <c r="AY199" s="215" t="s">
        <v>180</v>
      </c>
    </row>
    <row r="200" spans="2:65" s="1" customFormat="1" ht="16.5" customHeight="1">
      <c r="B200" s="41"/>
      <c r="C200" s="248" t="s">
        <v>533</v>
      </c>
      <c r="D200" s="248" t="s">
        <v>505</v>
      </c>
      <c r="E200" s="249" t="s">
        <v>1901</v>
      </c>
      <c r="F200" s="250" t="s">
        <v>1902</v>
      </c>
      <c r="G200" s="251" t="s">
        <v>215</v>
      </c>
      <c r="H200" s="252">
        <v>40</v>
      </c>
      <c r="I200" s="253"/>
      <c r="J200" s="254">
        <f>ROUND(I200*H200,2)</f>
        <v>0</v>
      </c>
      <c r="K200" s="250" t="s">
        <v>186</v>
      </c>
      <c r="L200" s="255"/>
      <c r="M200" s="256" t="s">
        <v>23</v>
      </c>
      <c r="N200" s="257" t="s">
        <v>43</v>
      </c>
      <c r="O200" s="42"/>
      <c r="P200" s="201">
        <f>O200*H200</f>
        <v>0</v>
      </c>
      <c r="Q200" s="201">
        <v>4E-05</v>
      </c>
      <c r="R200" s="201">
        <f>Q200*H200</f>
        <v>0.0016</v>
      </c>
      <c r="S200" s="201">
        <v>0</v>
      </c>
      <c r="T200" s="202">
        <f>S200*H200</f>
        <v>0</v>
      </c>
      <c r="AR200" s="24" t="s">
        <v>351</v>
      </c>
      <c r="AT200" s="24" t="s">
        <v>505</v>
      </c>
      <c r="AU200" s="24" t="s">
        <v>81</v>
      </c>
      <c r="AY200" s="24" t="s">
        <v>180</v>
      </c>
      <c r="BE200" s="203">
        <f>IF(N200="základní",J200,0)</f>
        <v>0</v>
      </c>
      <c r="BF200" s="203">
        <f>IF(N200="snížená",J200,0)</f>
        <v>0</v>
      </c>
      <c r="BG200" s="203">
        <f>IF(N200="zákl. přenesená",J200,0)</f>
        <v>0</v>
      </c>
      <c r="BH200" s="203">
        <f>IF(N200="sníž. přenesená",J200,0)</f>
        <v>0</v>
      </c>
      <c r="BI200" s="203">
        <f>IF(N200="nulová",J200,0)</f>
        <v>0</v>
      </c>
      <c r="BJ200" s="24" t="s">
        <v>79</v>
      </c>
      <c r="BK200" s="203">
        <f>ROUND(I200*H200,2)</f>
        <v>0</v>
      </c>
      <c r="BL200" s="24" t="s">
        <v>262</v>
      </c>
      <c r="BM200" s="24" t="s">
        <v>1903</v>
      </c>
    </row>
    <row r="201" spans="2:51" s="11" customFormat="1" ht="13.5">
      <c r="B201" s="204"/>
      <c r="C201" s="205"/>
      <c r="D201" s="206" t="s">
        <v>189</v>
      </c>
      <c r="E201" s="207" t="s">
        <v>23</v>
      </c>
      <c r="F201" s="208" t="s">
        <v>1825</v>
      </c>
      <c r="G201" s="205"/>
      <c r="H201" s="209">
        <v>40</v>
      </c>
      <c r="I201" s="210"/>
      <c r="J201" s="205"/>
      <c r="K201" s="205"/>
      <c r="L201" s="211"/>
      <c r="M201" s="212"/>
      <c r="N201" s="213"/>
      <c r="O201" s="213"/>
      <c r="P201" s="213"/>
      <c r="Q201" s="213"/>
      <c r="R201" s="213"/>
      <c r="S201" s="213"/>
      <c r="T201" s="214"/>
      <c r="AT201" s="215" t="s">
        <v>189</v>
      </c>
      <c r="AU201" s="215" t="s">
        <v>81</v>
      </c>
      <c r="AV201" s="11" t="s">
        <v>81</v>
      </c>
      <c r="AW201" s="11" t="s">
        <v>36</v>
      </c>
      <c r="AX201" s="11" t="s">
        <v>79</v>
      </c>
      <c r="AY201" s="215" t="s">
        <v>180</v>
      </c>
    </row>
    <row r="202" spans="2:65" s="1" customFormat="1" ht="16.5" customHeight="1">
      <c r="B202" s="41"/>
      <c r="C202" s="192" t="s">
        <v>543</v>
      </c>
      <c r="D202" s="192" t="s">
        <v>182</v>
      </c>
      <c r="E202" s="193" t="s">
        <v>1904</v>
      </c>
      <c r="F202" s="194" t="s">
        <v>1905</v>
      </c>
      <c r="G202" s="195" t="s">
        <v>300</v>
      </c>
      <c r="H202" s="196">
        <v>0.014</v>
      </c>
      <c r="I202" s="197"/>
      <c r="J202" s="198">
        <f>ROUND(I202*H202,2)</f>
        <v>0</v>
      </c>
      <c r="K202" s="194" t="s">
        <v>186</v>
      </c>
      <c r="L202" s="61"/>
      <c r="M202" s="199" t="s">
        <v>23</v>
      </c>
      <c r="N202" s="200" t="s">
        <v>43</v>
      </c>
      <c r="O202" s="42"/>
      <c r="P202" s="201">
        <f>O202*H202</f>
        <v>0</v>
      </c>
      <c r="Q202" s="201">
        <v>0</v>
      </c>
      <c r="R202" s="201">
        <f>Q202*H202</f>
        <v>0</v>
      </c>
      <c r="S202" s="201">
        <v>0</v>
      </c>
      <c r="T202" s="202">
        <f>S202*H202</f>
        <v>0</v>
      </c>
      <c r="AR202" s="24" t="s">
        <v>262</v>
      </c>
      <c r="AT202" s="24" t="s">
        <v>182</v>
      </c>
      <c r="AU202" s="24" t="s">
        <v>81</v>
      </c>
      <c r="AY202" s="24" t="s">
        <v>180</v>
      </c>
      <c r="BE202" s="203">
        <f>IF(N202="základní",J202,0)</f>
        <v>0</v>
      </c>
      <c r="BF202" s="203">
        <f>IF(N202="snížená",J202,0)</f>
        <v>0</v>
      </c>
      <c r="BG202" s="203">
        <f>IF(N202="zákl. přenesená",J202,0)</f>
        <v>0</v>
      </c>
      <c r="BH202" s="203">
        <f>IF(N202="sníž. přenesená",J202,0)</f>
        <v>0</v>
      </c>
      <c r="BI202" s="203">
        <f>IF(N202="nulová",J202,0)</f>
        <v>0</v>
      </c>
      <c r="BJ202" s="24" t="s">
        <v>79</v>
      </c>
      <c r="BK202" s="203">
        <f>ROUND(I202*H202,2)</f>
        <v>0</v>
      </c>
      <c r="BL202" s="24" t="s">
        <v>262</v>
      </c>
      <c r="BM202" s="24" t="s">
        <v>1906</v>
      </c>
    </row>
    <row r="203" spans="2:63" s="10" customFormat="1" ht="29.85" customHeight="1">
      <c r="B203" s="176"/>
      <c r="C203" s="177"/>
      <c r="D203" s="178" t="s">
        <v>71</v>
      </c>
      <c r="E203" s="190" t="s">
        <v>1022</v>
      </c>
      <c r="F203" s="190" t="s">
        <v>1023</v>
      </c>
      <c r="G203" s="177"/>
      <c r="H203" s="177"/>
      <c r="I203" s="180"/>
      <c r="J203" s="191">
        <f>BK203</f>
        <v>0</v>
      </c>
      <c r="K203" s="177"/>
      <c r="L203" s="182"/>
      <c r="M203" s="183"/>
      <c r="N203" s="184"/>
      <c r="O203" s="184"/>
      <c r="P203" s="185">
        <f>SUM(P204:P269)</f>
        <v>0</v>
      </c>
      <c r="Q203" s="184"/>
      <c r="R203" s="185">
        <f>SUM(R204:R269)</f>
        <v>0.2879600000000001</v>
      </c>
      <c r="S203" s="184"/>
      <c r="T203" s="186">
        <f>SUM(T204:T269)</f>
        <v>1.8690000000000002</v>
      </c>
      <c r="AR203" s="187" t="s">
        <v>81</v>
      </c>
      <c r="AT203" s="188" t="s">
        <v>71</v>
      </c>
      <c r="AU203" s="188" t="s">
        <v>79</v>
      </c>
      <c r="AY203" s="187" t="s">
        <v>180</v>
      </c>
      <c r="BK203" s="189">
        <f>SUM(BK204:BK269)</f>
        <v>0</v>
      </c>
    </row>
    <row r="204" spans="2:65" s="1" customFormat="1" ht="16.5" customHeight="1">
      <c r="B204" s="41"/>
      <c r="C204" s="192" t="s">
        <v>548</v>
      </c>
      <c r="D204" s="192" t="s">
        <v>182</v>
      </c>
      <c r="E204" s="193" t="s">
        <v>1907</v>
      </c>
      <c r="F204" s="194" t="s">
        <v>1908</v>
      </c>
      <c r="G204" s="195" t="s">
        <v>671</v>
      </c>
      <c r="H204" s="196">
        <v>2</v>
      </c>
      <c r="I204" s="197"/>
      <c r="J204" s="198">
        <f>ROUND(I204*H204,2)</f>
        <v>0</v>
      </c>
      <c r="K204" s="194" t="s">
        <v>23</v>
      </c>
      <c r="L204" s="61"/>
      <c r="M204" s="199" t="s">
        <v>23</v>
      </c>
      <c r="N204" s="200" t="s">
        <v>43</v>
      </c>
      <c r="O204" s="42"/>
      <c r="P204" s="201">
        <f>O204*H204</f>
        <v>0</v>
      </c>
      <c r="Q204" s="201">
        <v>0.0015</v>
      </c>
      <c r="R204" s="201">
        <f>Q204*H204</f>
        <v>0.003</v>
      </c>
      <c r="S204" s="201">
        <v>0</v>
      </c>
      <c r="T204" s="202">
        <f>S204*H204</f>
        <v>0</v>
      </c>
      <c r="AR204" s="24" t="s">
        <v>262</v>
      </c>
      <c r="AT204" s="24" t="s">
        <v>182</v>
      </c>
      <c r="AU204" s="24" t="s">
        <v>81</v>
      </c>
      <c r="AY204" s="24" t="s">
        <v>180</v>
      </c>
      <c r="BE204" s="203">
        <f>IF(N204="základní",J204,0)</f>
        <v>0</v>
      </c>
      <c r="BF204" s="203">
        <f>IF(N204="snížená",J204,0)</f>
        <v>0</v>
      </c>
      <c r="BG204" s="203">
        <f>IF(N204="zákl. přenesená",J204,0)</f>
        <v>0</v>
      </c>
      <c r="BH204" s="203">
        <f>IF(N204="sníž. přenesená",J204,0)</f>
        <v>0</v>
      </c>
      <c r="BI204" s="203">
        <f>IF(N204="nulová",J204,0)</f>
        <v>0</v>
      </c>
      <c r="BJ204" s="24" t="s">
        <v>79</v>
      </c>
      <c r="BK204" s="203">
        <f>ROUND(I204*H204,2)</f>
        <v>0</v>
      </c>
      <c r="BL204" s="24" t="s">
        <v>262</v>
      </c>
      <c r="BM204" s="24" t="s">
        <v>1909</v>
      </c>
    </row>
    <row r="205" spans="2:51" s="11" customFormat="1" ht="13.5">
      <c r="B205" s="204"/>
      <c r="C205" s="205"/>
      <c r="D205" s="206" t="s">
        <v>189</v>
      </c>
      <c r="E205" s="207" t="s">
        <v>23</v>
      </c>
      <c r="F205" s="208" t="s">
        <v>1910</v>
      </c>
      <c r="G205" s="205"/>
      <c r="H205" s="209">
        <v>2</v>
      </c>
      <c r="I205" s="210"/>
      <c r="J205" s="205"/>
      <c r="K205" s="205"/>
      <c r="L205" s="211"/>
      <c r="M205" s="212"/>
      <c r="N205" s="213"/>
      <c r="O205" s="213"/>
      <c r="P205" s="213"/>
      <c r="Q205" s="213"/>
      <c r="R205" s="213"/>
      <c r="S205" s="213"/>
      <c r="T205" s="214"/>
      <c r="AT205" s="215" t="s">
        <v>189</v>
      </c>
      <c r="AU205" s="215" t="s">
        <v>81</v>
      </c>
      <c r="AV205" s="11" t="s">
        <v>81</v>
      </c>
      <c r="AW205" s="11" t="s">
        <v>36</v>
      </c>
      <c r="AX205" s="11" t="s">
        <v>79</v>
      </c>
      <c r="AY205" s="215" t="s">
        <v>180</v>
      </c>
    </row>
    <row r="206" spans="2:65" s="1" customFormat="1" ht="16.5" customHeight="1">
      <c r="B206" s="41"/>
      <c r="C206" s="192" t="s">
        <v>554</v>
      </c>
      <c r="D206" s="192" t="s">
        <v>182</v>
      </c>
      <c r="E206" s="193" t="s">
        <v>1911</v>
      </c>
      <c r="F206" s="194" t="s">
        <v>1912</v>
      </c>
      <c r="G206" s="195" t="s">
        <v>671</v>
      </c>
      <c r="H206" s="196">
        <v>4</v>
      </c>
      <c r="I206" s="197"/>
      <c r="J206" s="198">
        <f>ROUND(I206*H206,2)</f>
        <v>0</v>
      </c>
      <c r="K206" s="194" t="s">
        <v>23</v>
      </c>
      <c r="L206" s="61"/>
      <c r="M206" s="199" t="s">
        <v>23</v>
      </c>
      <c r="N206" s="200" t="s">
        <v>43</v>
      </c>
      <c r="O206" s="42"/>
      <c r="P206" s="201">
        <f>O206*H206</f>
        <v>0</v>
      </c>
      <c r="Q206" s="201">
        <v>0.0015</v>
      </c>
      <c r="R206" s="201">
        <f>Q206*H206</f>
        <v>0.006</v>
      </c>
      <c r="S206" s="201">
        <v>0</v>
      </c>
      <c r="T206" s="202">
        <f>S206*H206</f>
        <v>0</v>
      </c>
      <c r="AR206" s="24" t="s">
        <v>262</v>
      </c>
      <c r="AT206" s="24" t="s">
        <v>182</v>
      </c>
      <c r="AU206" s="24" t="s">
        <v>81</v>
      </c>
      <c r="AY206" s="24" t="s">
        <v>180</v>
      </c>
      <c r="BE206" s="203">
        <f>IF(N206="základní",J206,0)</f>
        <v>0</v>
      </c>
      <c r="BF206" s="203">
        <f>IF(N206="snížená",J206,0)</f>
        <v>0</v>
      </c>
      <c r="BG206" s="203">
        <f>IF(N206="zákl. přenesená",J206,0)</f>
        <v>0</v>
      </c>
      <c r="BH206" s="203">
        <f>IF(N206="sníž. přenesená",J206,0)</f>
        <v>0</v>
      </c>
      <c r="BI206" s="203">
        <f>IF(N206="nulová",J206,0)</f>
        <v>0</v>
      </c>
      <c r="BJ206" s="24" t="s">
        <v>79</v>
      </c>
      <c r="BK206" s="203">
        <f>ROUND(I206*H206,2)</f>
        <v>0</v>
      </c>
      <c r="BL206" s="24" t="s">
        <v>262</v>
      </c>
      <c r="BM206" s="24" t="s">
        <v>1913</v>
      </c>
    </row>
    <row r="207" spans="2:51" s="11" customFormat="1" ht="13.5">
      <c r="B207" s="204"/>
      <c r="C207" s="205"/>
      <c r="D207" s="206" t="s">
        <v>189</v>
      </c>
      <c r="E207" s="207" t="s">
        <v>23</v>
      </c>
      <c r="F207" s="208" t="s">
        <v>1914</v>
      </c>
      <c r="G207" s="205"/>
      <c r="H207" s="209">
        <v>4</v>
      </c>
      <c r="I207" s="210"/>
      <c r="J207" s="205"/>
      <c r="K207" s="205"/>
      <c r="L207" s="211"/>
      <c r="M207" s="212"/>
      <c r="N207" s="213"/>
      <c r="O207" s="213"/>
      <c r="P207" s="213"/>
      <c r="Q207" s="213"/>
      <c r="R207" s="213"/>
      <c r="S207" s="213"/>
      <c r="T207" s="214"/>
      <c r="AT207" s="215" t="s">
        <v>189</v>
      </c>
      <c r="AU207" s="215" t="s">
        <v>81</v>
      </c>
      <c r="AV207" s="11" t="s">
        <v>81</v>
      </c>
      <c r="AW207" s="11" t="s">
        <v>36</v>
      </c>
      <c r="AX207" s="11" t="s">
        <v>79</v>
      </c>
      <c r="AY207" s="215" t="s">
        <v>180</v>
      </c>
    </row>
    <row r="208" spans="2:65" s="1" customFormat="1" ht="16.5" customHeight="1">
      <c r="B208" s="41"/>
      <c r="C208" s="192" t="s">
        <v>559</v>
      </c>
      <c r="D208" s="192" t="s">
        <v>182</v>
      </c>
      <c r="E208" s="193" t="s">
        <v>1915</v>
      </c>
      <c r="F208" s="194" t="s">
        <v>1916</v>
      </c>
      <c r="G208" s="195" t="s">
        <v>671</v>
      </c>
      <c r="H208" s="196">
        <v>3</v>
      </c>
      <c r="I208" s="197"/>
      <c r="J208" s="198">
        <f>ROUND(I208*H208,2)</f>
        <v>0</v>
      </c>
      <c r="K208" s="194" t="s">
        <v>23</v>
      </c>
      <c r="L208" s="61"/>
      <c r="M208" s="199" t="s">
        <v>23</v>
      </c>
      <c r="N208" s="200" t="s">
        <v>43</v>
      </c>
      <c r="O208" s="42"/>
      <c r="P208" s="201">
        <f>O208*H208</f>
        <v>0</v>
      </c>
      <c r="Q208" s="201">
        <v>0.0015</v>
      </c>
      <c r="R208" s="201">
        <f>Q208*H208</f>
        <v>0.0045000000000000005</v>
      </c>
      <c r="S208" s="201">
        <v>0</v>
      </c>
      <c r="T208" s="202">
        <f>S208*H208</f>
        <v>0</v>
      </c>
      <c r="AR208" s="24" t="s">
        <v>262</v>
      </c>
      <c r="AT208" s="24" t="s">
        <v>182</v>
      </c>
      <c r="AU208" s="24" t="s">
        <v>81</v>
      </c>
      <c r="AY208" s="24" t="s">
        <v>180</v>
      </c>
      <c r="BE208" s="203">
        <f>IF(N208="základní",J208,0)</f>
        <v>0</v>
      </c>
      <c r="BF208" s="203">
        <f>IF(N208="snížená",J208,0)</f>
        <v>0</v>
      </c>
      <c r="BG208" s="203">
        <f>IF(N208="zákl. přenesená",J208,0)</f>
        <v>0</v>
      </c>
      <c r="BH208" s="203">
        <f>IF(N208="sníž. přenesená",J208,0)</f>
        <v>0</v>
      </c>
      <c r="BI208" s="203">
        <f>IF(N208="nulová",J208,0)</f>
        <v>0</v>
      </c>
      <c r="BJ208" s="24" t="s">
        <v>79</v>
      </c>
      <c r="BK208" s="203">
        <f>ROUND(I208*H208,2)</f>
        <v>0</v>
      </c>
      <c r="BL208" s="24" t="s">
        <v>262</v>
      </c>
      <c r="BM208" s="24" t="s">
        <v>1917</v>
      </c>
    </row>
    <row r="209" spans="2:51" s="11" customFormat="1" ht="13.5">
      <c r="B209" s="204"/>
      <c r="C209" s="205"/>
      <c r="D209" s="206" t="s">
        <v>189</v>
      </c>
      <c r="E209" s="207" t="s">
        <v>23</v>
      </c>
      <c r="F209" s="208" t="s">
        <v>1918</v>
      </c>
      <c r="G209" s="205"/>
      <c r="H209" s="209">
        <v>3</v>
      </c>
      <c r="I209" s="210"/>
      <c r="J209" s="205"/>
      <c r="K209" s="205"/>
      <c r="L209" s="211"/>
      <c r="M209" s="212"/>
      <c r="N209" s="213"/>
      <c r="O209" s="213"/>
      <c r="P209" s="213"/>
      <c r="Q209" s="213"/>
      <c r="R209" s="213"/>
      <c r="S209" s="213"/>
      <c r="T209" s="214"/>
      <c r="AT209" s="215" t="s">
        <v>189</v>
      </c>
      <c r="AU209" s="215" t="s">
        <v>81</v>
      </c>
      <c r="AV209" s="11" t="s">
        <v>81</v>
      </c>
      <c r="AW209" s="11" t="s">
        <v>36</v>
      </c>
      <c r="AX209" s="11" t="s">
        <v>79</v>
      </c>
      <c r="AY209" s="215" t="s">
        <v>180</v>
      </c>
    </row>
    <row r="210" spans="2:65" s="1" customFormat="1" ht="16.5" customHeight="1">
      <c r="B210" s="41"/>
      <c r="C210" s="192" t="s">
        <v>565</v>
      </c>
      <c r="D210" s="192" t="s">
        <v>182</v>
      </c>
      <c r="E210" s="193" t="s">
        <v>1919</v>
      </c>
      <c r="F210" s="194" t="s">
        <v>1920</v>
      </c>
      <c r="G210" s="195" t="s">
        <v>671</v>
      </c>
      <c r="H210" s="196">
        <v>4</v>
      </c>
      <c r="I210" s="197"/>
      <c r="J210" s="198">
        <f>ROUND(I210*H210,2)</f>
        <v>0</v>
      </c>
      <c r="K210" s="194" t="s">
        <v>23</v>
      </c>
      <c r="L210" s="61"/>
      <c r="M210" s="199" t="s">
        <v>23</v>
      </c>
      <c r="N210" s="200" t="s">
        <v>43</v>
      </c>
      <c r="O210" s="42"/>
      <c r="P210" s="201">
        <f>O210*H210</f>
        <v>0</v>
      </c>
      <c r="Q210" s="201">
        <v>0.0015</v>
      </c>
      <c r="R210" s="201">
        <f>Q210*H210</f>
        <v>0.006</v>
      </c>
      <c r="S210" s="201">
        <v>0</v>
      </c>
      <c r="T210" s="202">
        <f>S210*H210</f>
        <v>0</v>
      </c>
      <c r="AR210" s="24" t="s">
        <v>262</v>
      </c>
      <c r="AT210" s="24" t="s">
        <v>182</v>
      </c>
      <c r="AU210" s="24" t="s">
        <v>81</v>
      </c>
      <c r="AY210" s="24" t="s">
        <v>180</v>
      </c>
      <c r="BE210" s="203">
        <f>IF(N210="základní",J210,0)</f>
        <v>0</v>
      </c>
      <c r="BF210" s="203">
        <f>IF(N210="snížená",J210,0)</f>
        <v>0</v>
      </c>
      <c r="BG210" s="203">
        <f>IF(N210="zákl. přenesená",J210,0)</f>
        <v>0</v>
      </c>
      <c r="BH210" s="203">
        <f>IF(N210="sníž. přenesená",J210,0)</f>
        <v>0</v>
      </c>
      <c r="BI210" s="203">
        <f>IF(N210="nulová",J210,0)</f>
        <v>0</v>
      </c>
      <c r="BJ210" s="24" t="s">
        <v>79</v>
      </c>
      <c r="BK210" s="203">
        <f>ROUND(I210*H210,2)</f>
        <v>0</v>
      </c>
      <c r="BL210" s="24" t="s">
        <v>262</v>
      </c>
      <c r="BM210" s="24" t="s">
        <v>1921</v>
      </c>
    </row>
    <row r="211" spans="2:51" s="11" customFormat="1" ht="13.5">
      <c r="B211" s="204"/>
      <c r="C211" s="205"/>
      <c r="D211" s="206" t="s">
        <v>189</v>
      </c>
      <c r="E211" s="207" t="s">
        <v>23</v>
      </c>
      <c r="F211" s="208" t="s">
        <v>1914</v>
      </c>
      <c r="G211" s="205"/>
      <c r="H211" s="209">
        <v>4</v>
      </c>
      <c r="I211" s="210"/>
      <c r="J211" s="205"/>
      <c r="K211" s="205"/>
      <c r="L211" s="211"/>
      <c r="M211" s="212"/>
      <c r="N211" s="213"/>
      <c r="O211" s="213"/>
      <c r="P211" s="213"/>
      <c r="Q211" s="213"/>
      <c r="R211" s="213"/>
      <c r="S211" s="213"/>
      <c r="T211" s="214"/>
      <c r="AT211" s="215" t="s">
        <v>189</v>
      </c>
      <c r="AU211" s="215" t="s">
        <v>81</v>
      </c>
      <c r="AV211" s="11" t="s">
        <v>81</v>
      </c>
      <c r="AW211" s="11" t="s">
        <v>36</v>
      </c>
      <c r="AX211" s="11" t="s">
        <v>79</v>
      </c>
      <c r="AY211" s="215" t="s">
        <v>180</v>
      </c>
    </row>
    <row r="212" spans="2:65" s="1" customFormat="1" ht="16.5" customHeight="1">
      <c r="B212" s="41"/>
      <c r="C212" s="192" t="s">
        <v>571</v>
      </c>
      <c r="D212" s="192" t="s">
        <v>182</v>
      </c>
      <c r="E212" s="193" t="s">
        <v>1922</v>
      </c>
      <c r="F212" s="194" t="s">
        <v>1923</v>
      </c>
      <c r="G212" s="195" t="s">
        <v>215</v>
      </c>
      <c r="H212" s="196">
        <v>70</v>
      </c>
      <c r="I212" s="197"/>
      <c r="J212" s="198">
        <f>ROUND(I212*H212,2)</f>
        <v>0</v>
      </c>
      <c r="K212" s="194" t="s">
        <v>186</v>
      </c>
      <c r="L212" s="61"/>
      <c r="M212" s="199" t="s">
        <v>23</v>
      </c>
      <c r="N212" s="200" t="s">
        <v>43</v>
      </c>
      <c r="O212" s="42"/>
      <c r="P212" s="201">
        <f>O212*H212</f>
        <v>0</v>
      </c>
      <c r="Q212" s="201">
        <v>0</v>
      </c>
      <c r="R212" s="201">
        <f>Q212*H212</f>
        <v>0</v>
      </c>
      <c r="S212" s="201">
        <v>0.0267</v>
      </c>
      <c r="T212" s="202">
        <f>S212*H212</f>
        <v>1.8690000000000002</v>
      </c>
      <c r="AR212" s="24" t="s">
        <v>262</v>
      </c>
      <c r="AT212" s="24" t="s">
        <v>182</v>
      </c>
      <c r="AU212" s="24" t="s">
        <v>81</v>
      </c>
      <c r="AY212" s="24" t="s">
        <v>180</v>
      </c>
      <c r="BE212" s="203">
        <f>IF(N212="základní",J212,0)</f>
        <v>0</v>
      </c>
      <c r="BF212" s="203">
        <f>IF(N212="snížená",J212,0)</f>
        <v>0</v>
      </c>
      <c r="BG212" s="203">
        <f>IF(N212="zákl. přenesená",J212,0)</f>
        <v>0</v>
      </c>
      <c r="BH212" s="203">
        <f>IF(N212="sníž. přenesená",J212,0)</f>
        <v>0</v>
      </c>
      <c r="BI212" s="203">
        <f>IF(N212="nulová",J212,0)</f>
        <v>0</v>
      </c>
      <c r="BJ212" s="24" t="s">
        <v>79</v>
      </c>
      <c r="BK212" s="203">
        <f>ROUND(I212*H212,2)</f>
        <v>0</v>
      </c>
      <c r="BL212" s="24" t="s">
        <v>262</v>
      </c>
      <c r="BM212" s="24" t="s">
        <v>1924</v>
      </c>
    </row>
    <row r="213" spans="2:51" s="11" customFormat="1" ht="13.5">
      <c r="B213" s="204"/>
      <c r="C213" s="205"/>
      <c r="D213" s="206" t="s">
        <v>189</v>
      </c>
      <c r="E213" s="207" t="s">
        <v>23</v>
      </c>
      <c r="F213" s="208" t="s">
        <v>1925</v>
      </c>
      <c r="G213" s="205"/>
      <c r="H213" s="209">
        <v>70</v>
      </c>
      <c r="I213" s="210"/>
      <c r="J213" s="205"/>
      <c r="K213" s="205"/>
      <c r="L213" s="211"/>
      <c r="M213" s="212"/>
      <c r="N213" s="213"/>
      <c r="O213" s="213"/>
      <c r="P213" s="213"/>
      <c r="Q213" s="213"/>
      <c r="R213" s="213"/>
      <c r="S213" s="213"/>
      <c r="T213" s="214"/>
      <c r="AT213" s="215" t="s">
        <v>189</v>
      </c>
      <c r="AU213" s="215" t="s">
        <v>81</v>
      </c>
      <c r="AV213" s="11" t="s">
        <v>81</v>
      </c>
      <c r="AW213" s="11" t="s">
        <v>36</v>
      </c>
      <c r="AX213" s="11" t="s">
        <v>79</v>
      </c>
      <c r="AY213" s="215" t="s">
        <v>180</v>
      </c>
    </row>
    <row r="214" spans="2:65" s="1" customFormat="1" ht="16.5" customHeight="1">
      <c r="B214" s="41"/>
      <c r="C214" s="192" t="s">
        <v>576</v>
      </c>
      <c r="D214" s="192" t="s">
        <v>182</v>
      </c>
      <c r="E214" s="193" t="s">
        <v>1926</v>
      </c>
      <c r="F214" s="194" t="s">
        <v>1927</v>
      </c>
      <c r="G214" s="195" t="s">
        <v>215</v>
      </c>
      <c r="H214" s="196">
        <v>33.5</v>
      </c>
      <c r="I214" s="197"/>
      <c r="J214" s="198">
        <f>ROUND(I214*H214,2)</f>
        <v>0</v>
      </c>
      <c r="K214" s="194" t="s">
        <v>186</v>
      </c>
      <c r="L214" s="61"/>
      <c r="M214" s="199" t="s">
        <v>23</v>
      </c>
      <c r="N214" s="200" t="s">
        <v>43</v>
      </c>
      <c r="O214" s="42"/>
      <c r="P214" s="201">
        <f>O214*H214</f>
        <v>0</v>
      </c>
      <c r="Q214" s="201">
        <v>0.00126</v>
      </c>
      <c r="R214" s="201">
        <f>Q214*H214</f>
        <v>0.042210000000000004</v>
      </c>
      <c r="S214" s="201">
        <v>0</v>
      </c>
      <c r="T214" s="202">
        <f>S214*H214</f>
        <v>0</v>
      </c>
      <c r="AR214" s="24" t="s">
        <v>262</v>
      </c>
      <c r="AT214" s="24" t="s">
        <v>182</v>
      </c>
      <c r="AU214" s="24" t="s">
        <v>81</v>
      </c>
      <c r="AY214" s="24" t="s">
        <v>180</v>
      </c>
      <c r="BE214" s="203">
        <f>IF(N214="základní",J214,0)</f>
        <v>0</v>
      </c>
      <c r="BF214" s="203">
        <f>IF(N214="snížená",J214,0)</f>
        <v>0</v>
      </c>
      <c r="BG214" s="203">
        <f>IF(N214="zákl. přenesená",J214,0)</f>
        <v>0</v>
      </c>
      <c r="BH214" s="203">
        <f>IF(N214="sníž. přenesená",J214,0)</f>
        <v>0</v>
      </c>
      <c r="BI214" s="203">
        <f>IF(N214="nulová",J214,0)</f>
        <v>0</v>
      </c>
      <c r="BJ214" s="24" t="s">
        <v>79</v>
      </c>
      <c r="BK214" s="203">
        <f>ROUND(I214*H214,2)</f>
        <v>0</v>
      </c>
      <c r="BL214" s="24" t="s">
        <v>262</v>
      </c>
      <c r="BM214" s="24" t="s">
        <v>1928</v>
      </c>
    </row>
    <row r="215" spans="2:51" s="11" customFormat="1" ht="13.5">
      <c r="B215" s="204"/>
      <c r="C215" s="205"/>
      <c r="D215" s="206" t="s">
        <v>189</v>
      </c>
      <c r="E215" s="207" t="s">
        <v>23</v>
      </c>
      <c r="F215" s="208" t="s">
        <v>1929</v>
      </c>
      <c r="G215" s="205"/>
      <c r="H215" s="209">
        <v>33.5</v>
      </c>
      <c r="I215" s="210"/>
      <c r="J215" s="205"/>
      <c r="K215" s="205"/>
      <c r="L215" s="211"/>
      <c r="M215" s="212"/>
      <c r="N215" s="213"/>
      <c r="O215" s="213"/>
      <c r="P215" s="213"/>
      <c r="Q215" s="213"/>
      <c r="R215" s="213"/>
      <c r="S215" s="213"/>
      <c r="T215" s="214"/>
      <c r="AT215" s="215" t="s">
        <v>189</v>
      </c>
      <c r="AU215" s="215" t="s">
        <v>81</v>
      </c>
      <c r="AV215" s="11" t="s">
        <v>81</v>
      </c>
      <c r="AW215" s="11" t="s">
        <v>36</v>
      </c>
      <c r="AX215" s="11" t="s">
        <v>79</v>
      </c>
      <c r="AY215" s="215" t="s">
        <v>180</v>
      </c>
    </row>
    <row r="216" spans="2:65" s="1" customFormat="1" ht="16.5" customHeight="1">
      <c r="B216" s="41"/>
      <c r="C216" s="192" t="s">
        <v>581</v>
      </c>
      <c r="D216" s="192" t="s">
        <v>182</v>
      </c>
      <c r="E216" s="193" t="s">
        <v>1930</v>
      </c>
      <c r="F216" s="194" t="s">
        <v>1931</v>
      </c>
      <c r="G216" s="195" t="s">
        <v>215</v>
      </c>
      <c r="H216" s="196">
        <v>8.5</v>
      </c>
      <c r="I216" s="197"/>
      <c r="J216" s="198">
        <f>ROUND(I216*H216,2)</f>
        <v>0</v>
      </c>
      <c r="K216" s="194" t="s">
        <v>186</v>
      </c>
      <c r="L216" s="61"/>
      <c r="M216" s="199" t="s">
        <v>23</v>
      </c>
      <c r="N216" s="200" t="s">
        <v>43</v>
      </c>
      <c r="O216" s="42"/>
      <c r="P216" s="201">
        <f>O216*H216</f>
        <v>0</v>
      </c>
      <c r="Q216" s="201">
        <v>0.00177</v>
      </c>
      <c r="R216" s="201">
        <f>Q216*H216</f>
        <v>0.015045000000000001</v>
      </c>
      <c r="S216" s="201">
        <v>0</v>
      </c>
      <c r="T216" s="202">
        <f>S216*H216</f>
        <v>0</v>
      </c>
      <c r="AR216" s="24" t="s">
        <v>262</v>
      </c>
      <c r="AT216" s="24" t="s">
        <v>182</v>
      </c>
      <c r="AU216" s="24" t="s">
        <v>81</v>
      </c>
      <c r="AY216" s="24" t="s">
        <v>180</v>
      </c>
      <c r="BE216" s="203">
        <f>IF(N216="základní",J216,0)</f>
        <v>0</v>
      </c>
      <c r="BF216" s="203">
        <f>IF(N216="snížená",J216,0)</f>
        <v>0</v>
      </c>
      <c r="BG216" s="203">
        <f>IF(N216="zákl. přenesená",J216,0)</f>
        <v>0</v>
      </c>
      <c r="BH216" s="203">
        <f>IF(N216="sníž. přenesená",J216,0)</f>
        <v>0</v>
      </c>
      <c r="BI216" s="203">
        <f>IF(N216="nulová",J216,0)</f>
        <v>0</v>
      </c>
      <c r="BJ216" s="24" t="s">
        <v>79</v>
      </c>
      <c r="BK216" s="203">
        <f>ROUND(I216*H216,2)</f>
        <v>0</v>
      </c>
      <c r="BL216" s="24" t="s">
        <v>262</v>
      </c>
      <c r="BM216" s="24" t="s">
        <v>1932</v>
      </c>
    </row>
    <row r="217" spans="2:51" s="11" customFormat="1" ht="13.5">
      <c r="B217" s="204"/>
      <c r="C217" s="205"/>
      <c r="D217" s="206" t="s">
        <v>189</v>
      </c>
      <c r="E217" s="207" t="s">
        <v>23</v>
      </c>
      <c r="F217" s="208" t="s">
        <v>1933</v>
      </c>
      <c r="G217" s="205"/>
      <c r="H217" s="209">
        <v>8.5</v>
      </c>
      <c r="I217" s="210"/>
      <c r="J217" s="205"/>
      <c r="K217" s="205"/>
      <c r="L217" s="211"/>
      <c r="M217" s="212"/>
      <c r="N217" s="213"/>
      <c r="O217" s="213"/>
      <c r="P217" s="213"/>
      <c r="Q217" s="213"/>
      <c r="R217" s="213"/>
      <c r="S217" s="213"/>
      <c r="T217" s="214"/>
      <c r="AT217" s="215" t="s">
        <v>189</v>
      </c>
      <c r="AU217" s="215" t="s">
        <v>81</v>
      </c>
      <c r="AV217" s="11" t="s">
        <v>81</v>
      </c>
      <c r="AW217" s="11" t="s">
        <v>36</v>
      </c>
      <c r="AX217" s="11" t="s">
        <v>79</v>
      </c>
      <c r="AY217" s="215" t="s">
        <v>180</v>
      </c>
    </row>
    <row r="218" spans="2:65" s="1" customFormat="1" ht="16.5" customHeight="1">
      <c r="B218" s="41"/>
      <c r="C218" s="192" t="s">
        <v>596</v>
      </c>
      <c r="D218" s="192" t="s">
        <v>182</v>
      </c>
      <c r="E218" s="193" t="s">
        <v>1934</v>
      </c>
      <c r="F218" s="194" t="s">
        <v>1935</v>
      </c>
      <c r="G218" s="195" t="s">
        <v>215</v>
      </c>
      <c r="H218" s="196">
        <v>10.5</v>
      </c>
      <c r="I218" s="197"/>
      <c r="J218" s="198">
        <f>ROUND(I218*H218,2)</f>
        <v>0</v>
      </c>
      <c r="K218" s="194" t="s">
        <v>186</v>
      </c>
      <c r="L218" s="61"/>
      <c r="M218" s="199" t="s">
        <v>23</v>
      </c>
      <c r="N218" s="200" t="s">
        <v>43</v>
      </c>
      <c r="O218" s="42"/>
      <c r="P218" s="201">
        <f>O218*H218</f>
        <v>0</v>
      </c>
      <c r="Q218" s="201">
        <v>0.00277</v>
      </c>
      <c r="R218" s="201">
        <f>Q218*H218</f>
        <v>0.029085</v>
      </c>
      <c r="S218" s="201">
        <v>0</v>
      </c>
      <c r="T218" s="202">
        <f>S218*H218</f>
        <v>0</v>
      </c>
      <c r="AR218" s="24" t="s">
        <v>262</v>
      </c>
      <c r="AT218" s="24" t="s">
        <v>182</v>
      </c>
      <c r="AU218" s="24" t="s">
        <v>81</v>
      </c>
      <c r="AY218" s="24" t="s">
        <v>180</v>
      </c>
      <c r="BE218" s="203">
        <f>IF(N218="základní",J218,0)</f>
        <v>0</v>
      </c>
      <c r="BF218" s="203">
        <f>IF(N218="snížená",J218,0)</f>
        <v>0</v>
      </c>
      <c r="BG218" s="203">
        <f>IF(N218="zákl. přenesená",J218,0)</f>
        <v>0</v>
      </c>
      <c r="BH218" s="203">
        <f>IF(N218="sníž. přenesená",J218,0)</f>
        <v>0</v>
      </c>
      <c r="BI218" s="203">
        <f>IF(N218="nulová",J218,0)</f>
        <v>0</v>
      </c>
      <c r="BJ218" s="24" t="s">
        <v>79</v>
      </c>
      <c r="BK218" s="203">
        <f>ROUND(I218*H218,2)</f>
        <v>0</v>
      </c>
      <c r="BL218" s="24" t="s">
        <v>262</v>
      </c>
      <c r="BM218" s="24" t="s">
        <v>1936</v>
      </c>
    </row>
    <row r="219" spans="2:51" s="11" customFormat="1" ht="13.5">
      <c r="B219" s="204"/>
      <c r="C219" s="205"/>
      <c r="D219" s="206" t="s">
        <v>189</v>
      </c>
      <c r="E219" s="207" t="s">
        <v>23</v>
      </c>
      <c r="F219" s="208" t="s">
        <v>1937</v>
      </c>
      <c r="G219" s="205"/>
      <c r="H219" s="209">
        <v>10.5</v>
      </c>
      <c r="I219" s="210"/>
      <c r="J219" s="205"/>
      <c r="K219" s="205"/>
      <c r="L219" s="211"/>
      <c r="M219" s="212"/>
      <c r="N219" s="213"/>
      <c r="O219" s="213"/>
      <c r="P219" s="213"/>
      <c r="Q219" s="213"/>
      <c r="R219" s="213"/>
      <c r="S219" s="213"/>
      <c r="T219" s="214"/>
      <c r="AT219" s="215" t="s">
        <v>189</v>
      </c>
      <c r="AU219" s="215" t="s">
        <v>81</v>
      </c>
      <c r="AV219" s="11" t="s">
        <v>81</v>
      </c>
      <c r="AW219" s="11" t="s">
        <v>36</v>
      </c>
      <c r="AX219" s="11" t="s">
        <v>79</v>
      </c>
      <c r="AY219" s="215" t="s">
        <v>180</v>
      </c>
    </row>
    <row r="220" spans="2:65" s="1" customFormat="1" ht="16.5" customHeight="1">
      <c r="B220" s="41"/>
      <c r="C220" s="192" t="s">
        <v>602</v>
      </c>
      <c r="D220" s="192" t="s">
        <v>182</v>
      </c>
      <c r="E220" s="193" t="s">
        <v>1938</v>
      </c>
      <c r="F220" s="194" t="s">
        <v>1939</v>
      </c>
      <c r="G220" s="195" t="s">
        <v>215</v>
      </c>
      <c r="H220" s="196">
        <v>1</v>
      </c>
      <c r="I220" s="197"/>
      <c r="J220" s="198">
        <f>ROUND(I220*H220,2)</f>
        <v>0</v>
      </c>
      <c r="K220" s="194" t="s">
        <v>186</v>
      </c>
      <c r="L220" s="61"/>
      <c r="M220" s="199" t="s">
        <v>23</v>
      </c>
      <c r="N220" s="200" t="s">
        <v>43</v>
      </c>
      <c r="O220" s="42"/>
      <c r="P220" s="201">
        <f>O220*H220</f>
        <v>0</v>
      </c>
      <c r="Q220" s="201">
        <v>0.0044</v>
      </c>
      <c r="R220" s="201">
        <f>Q220*H220</f>
        <v>0.0044</v>
      </c>
      <c r="S220" s="201">
        <v>0</v>
      </c>
      <c r="T220" s="202">
        <f>S220*H220</f>
        <v>0</v>
      </c>
      <c r="AR220" s="24" t="s">
        <v>262</v>
      </c>
      <c r="AT220" s="24" t="s">
        <v>182</v>
      </c>
      <c r="AU220" s="24" t="s">
        <v>81</v>
      </c>
      <c r="AY220" s="24" t="s">
        <v>180</v>
      </c>
      <c r="BE220" s="203">
        <f>IF(N220="základní",J220,0)</f>
        <v>0</v>
      </c>
      <c r="BF220" s="203">
        <f>IF(N220="snížená",J220,0)</f>
        <v>0</v>
      </c>
      <c r="BG220" s="203">
        <f>IF(N220="zákl. přenesená",J220,0)</f>
        <v>0</v>
      </c>
      <c r="BH220" s="203">
        <f>IF(N220="sníž. přenesená",J220,0)</f>
        <v>0</v>
      </c>
      <c r="BI220" s="203">
        <f>IF(N220="nulová",J220,0)</f>
        <v>0</v>
      </c>
      <c r="BJ220" s="24" t="s">
        <v>79</v>
      </c>
      <c r="BK220" s="203">
        <f>ROUND(I220*H220,2)</f>
        <v>0</v>
      </c>
      <c r="BL220" s="24" t="s">
        <v>262</v>
      </c>
      <c r="BM220" s="24" t="s">
        <v>1940</v>
      </c>
    </row>
    <row r="221" spans="2:51" s="11" customFormat="1" ht="13.5">
      <c r="B221" s="204"/>
      <c r="C221" s="205"/>
      <c r="D221" s="206" t="s">
        <v>189</v>
      </c>
      <c r="E221" s="207" t="s">
        <v>23</v>
      </c>
      <c r="F221" s="208" t="s">
        <v>1941</v>
      </c>
      <c r="G221" s="205"/>
      <c r="H221" s="209">
        <v>1</v>
      </c>
      <c r="I221" s="210"/>
      <c r="J221" s="205"/>
      <c r="K221" s="205"/>
      <c r="L221" s="211"/>
      <c r="M221" s="212"/>
      <c r="N221" s="213"/>
      <c r="O221" s="213"/>
      <c r="P221" s="213"/>
      <c r="Q221" s="213"/>
      <c r="R221" s="213"/>
      <c r="S221" s="213"/>
      <c r="T221" s="214"/>
      <c r="AT221" s="215" t="s">
        <v>189</v>
      </c>
      <c r="AU221" s="215" t="s">
        <v>81</v>
      </c>
      <c r="AV221" s="11" t="s">
        <v>81</v>
      </c>
      <c r="AW221" s="11" t="s">
        <v>36</v>
      </c>
      <c r="AX221" s="11" t="s">
        <v>79</v>
      </c>
      <c r="AY221" s="215" t="s">
        <v>180</v>
      </c>
    </row>
    <row r="222" spans="2:65" s="1" customFormat="1" ht="16.5" customHeight="1">
      <c r="B222" s="41"/>
      <c r="C222" s="192" t="s">
        <v>608</v>
      </c>
      <c r="D222" s="192" t="s">
        <v>182</v>
      </c>
      <c r="E222" s="193" t="s">
        <v>1942</v>
      </c>
      <c r="F222" s="194" t="s">
        <v>1943</v>
      </c>
      <c r="G222" s="195" t="s">
        <v>215</v>
      </c>
      <c r="H222" s="196">
        <v>38</v>
      </c>
      <c r="I222" s="197"/>
      <c r="J222" s="198">
        <f>ROUND(I222*H222,2)</f>
        <v>0</v>
      </c>
      <c r="K222" s="194" t="s">
        <v>186</v>
      </c>
      <c r="L222" s="61"/>
      <c r="M222" s="199" t="s">
        <v>23</v>
      </c>
      <c r="N222" s="200" t="s">
        <v>43</v>
      </c>
      <c r="O222" s="42"/>
      <c r="P222" s="201">
        <f>O222*H222</f>
        <v>0</v>
      </c>
      <c r="Q222" s="201">
        <v>0.00059</v>
      </c>
      <c r="R222" s="201">
        <f>Q222*H222</f>
        <v>0.022420000000000002</v>
      </c>
      <c r="S222" s="201">
        <v>0</v>
      </c>
      <c r="T222" s="202">
        <f>S222*H222</f>
        <v>0</v>
      </c>
      <c r="AR222" s="24" t="s">
        <v>262</v>
      </c>
      <c r="AT222" s="24" t="s">
        <v>182</v>
      </c>
      <c r="AU222" s="24" t="s">
        <v>81</v>
      </c>
      <c r="AY222" s="24" t="s">
        <v>180</v>
      </c>
      <c r="BE222" s="203">
        <f>IF(N222="základní",J222,0)</f>
        <v>0</v>
      </c>
      <c r="BF222" s="203">
        <f>IF(N222="snížená",J222,0)</f>
        <v>0</v>
      </c>
      <c r="BG222" s="203">
        <f>IF(N222="zákl. přenesená",J222,0)</f>
        <v>0</v>
      </c>
      <c r="BH222" s="203">
        <f>IF(N222="sníž. přenesená",J222,0)</f>
        <v>0</v>
      </c>
      <c r="BI222" s="203">
        <f>IF(N222="nulová",J222,0)</f>
        <v>0</v>
      </c>
      <c r="BJ222" s="24" t="s">
        <v>79</v>
      </c>
      <c r="BK222" s="203">
        <f>ROUND(I222*H222,2)</f>
        <v>0</v>
      </c>
      <c r="BL222" s="24" t="s">
        <v>262</v>
      </c>
      <c r="BM222" s="24" t="s">
        <v>1944</v>
      </c>
    </row>
    <row r="223" spans="2:51" s="11" customFormat="1" ht="13.5">
      <c r="B223" s="204"/>
      <c r="C223" s="205"/>
      <c r="D223" s="206" t="s">
        <v>189</v>
      </c>
      <c r="E223" s="207" t="s">
        <v>23</v>
      </c>
      <c r="F223" s="208" t="s">
        <v>1945</v>
      </c>
      <c r="G223" s="205"/>
      <c r="H223" s="209">
        <v>38</v>
      </c>
      <c r="I223" s="210"/>
      <c r="J223" s="205"/>
      <c r="K223" s="205"/>
      <c r="L223" s="211"/>
      <c r="M223" s="212"/>
      <c r="N223" s="213"/>
      <c r="O223" s="213"/>
      <c r="P223" s="213"/>
      <c r="Q223" s="213"/>
      <c r="R223" s="213"/>
      <c r="S223" s="213"/>
      <c r="T223" s="214"/>
      <c r="AT223" s="215" t="s">
        <v>189</v>
      </c>
      <c r="AU223" s="215" t="s">
        <v>81</v>
      </c>
      <c r="AV223" s="11" t="s">
        <v>81</v>
      </c>
      <c r="AW223" s="11" t="s">
        <v>36</v>
      </c>
      <c r="AX223" s="11" t="s">
        <v>79</v>
      </c>
      <c r="AY223" s="215" t="s">
        <v>180</v>
      </c>
    </row>
    <row r="224" spans="2:65" s="1" customFormat="1" ht="16.5" customHeight="1">
      <c r="B224" s="41"/>
      <c r="C224" s="192" t="s">
        <v>614</v>
      </c>
      <c r="D224" s="192" t="s">
        <v>182</v>
      </c>
      <c r="E224" s="193" t="s">
        <v>1946</v>
      </c>
      <c r="F224" s="194" t="s">
        <v>1947</v>
      </c>
      <c r="G224" s="195" t="s">
        <v>215</v>
      </c>
      <c r="H224" s="196">
        <v>61</v>
      </c>
      <c r="I224" s="197"/>
      <c r="J224" s="198">
        <f>ROUND(I224*H224,2)</f>
        <v>0</v>
      </c>
      <c r="K224" s="194" t="s">
        <v>186</v>
      </c>
      <c r="L224" s="61"/>
      <c r="M224" s="199" t="s">
        <v>23</v>
      </c>
      <c r="N224" s="200" t="s">
        <v>43</v>
      </c>
      <c r="O224" s="42"/>
      <c r="P224" s="201">
        <f>O224*H224</f>
        <v>0</v>
      </c>
      <c r="Q224" s="201">
        <v>0.0012</v>
      </c>
      <c r="R224" s="201">
        <f>Q224*H224</f>
        <v>0.07319999999999999</v>
      </c>
      <c r="S224" s="201">
        <v>0</v>
      </c>
      <c r="T224" s="202">
        <f>S224*H224</f>
        <v>0</v>
      </c>
      <c r="AR224" s="24" t="s">
        <v>262</v>
      </c>
      <c r="AT224" s="24" t="s">
        <v>182</v>
      </c>
      <c r="AU224" s="24" t="s">
        <v>81</v>
      </c>
      <c r="AY224" s="24" t="s">
        <v>180</v>
      </c>
      <c r="BE224" s="203">
        <f>IF(N224="základní",J224,0)</f>
        <v>0</v>
      </c>
      <c r="BF224" s="203">
        <f>IF(N224="snížená",J224,0)</f>
        <v>0</v>
      </c>
      <c r="BG224" s="203">
        <f>IF(N224="zákl. přenesená",J224,0)</f>
        <v>0</v>
      </c>
      <c r="BH224" s="203">
        <f>IF(N224="sníž. přenesená",J224,0)</f>
        <v>0</v>
      </c>
      <c r="BI224" s="203">
        <f>IF(N224="nulová",J224,0)</f>
        <v>0</v>
      </c>
      <c r="BJ224" s="24" t="s">
        <v>79</v>
      </c>
      <c r="BK224" s="203">
        <f>ROUND(I224*H224,2)</f>
        <v>0</v>
      </c>
      <c r="BL224" s="24" t="s">
        <v>262</v>
      </c>
      <c r="BM224" s="24" t="s">
        <v>1948</v>
      </c>
    </row>
    <row r="225" spans="2:51" s="11" customFormat="1" ht="13.5">
      <c r="B225" s="204"/>
      <c r="C225" s="205"/>
      <c r="D225" s="206" t="s">
        <v>189</v>
      </c>
      <c r="E225" s="207" t="s">
        <v>23</v>
      </c>
      <c r="F225" s="208" t="s">
        <v>1949</v>
      </c>
      <c r="G225" s="205"/>
      <c r="H225" s="209">
        <v>61</v>
      </c>
      <c r="I225" s="210"/>
      <c r="J225" s="205"/>
      <c r="K225" s="205"/>
      <c r="L225" s="211"/>
      <c r="M225" s="212"/>
      <c r="N225" s="213"/>
      <c r="O225" s="213"/>
      <c r="P225" s="213"/>
      <c r="Q225" s="213"/>
      <c r="R225" s="213"/>
      <c r="S225" s="213"/>
      <c r="T225" s="214"/>
      <c r="AT225" s="215" t="s">
        <v>189</v>
      </c>
      <c r="AU225" s="215" t="s">
        <v>81</v>
      </c>
      <c r="AV225" s="11" t="s">
        <v>81</v>
      </c>
      <c r="AW225" s="11" t="s">
        <v>36</v>
      </c>
      <c r="AX225" s="11" t="s">
        <v>79</v>
      </c>
      <c r="AY225" s="215" t="s">
        <v>180</v>
      </c>
    </row>
    <row r="226" spans="2:65" s="1" customFormat="1" ht="16.5" customHeight="1">
      <c r="B226" s="41"/>
      <c r="C226" s="192" t="s">
        <v>620</v>
      </c>
      <c r="D226" s="192" t="s">
        <v>182</v>
      </c>
      <c r="E226" s="193" t="s">
        <v>1950</v>
      </c>
      <c r="F226" s="194" t="s">
        <v>1951</v>
      </c>
      <c r="G226" s="195" t="s">
        <v>215</v>
      </c>
      <c r="H226" s="196">
        <v>12.5</v>
      </c>
      <c r="I226" s="197"/>
      <c r="J226" s="198">
        <f>ROUND(I226*H226,2)</f>
        <v>0</v>
      </c>
      <c r="K226" s="194" t="s">
        <v>186</v>
      </c>
      <c r="L226" s="61"/>
      <c r="M226" s="199" t="s">
        <v>23</v>
      </c>
      <c r="N226" s="200" t="s">
        <v>43</v>
      </c>
      <c r="O226" s="42"/>
      <c r="P226" s="201">
        <f>O226*H226</f>
        <v>0</v>
      </c>
      <c r="Q226" s="201">
        <v>0.0009</v>
      </c>
      <c r="R226" s="201">
        <f>Q226*H226</f>
        <v>0.01125</v>
      </c>
      <c r="S226" s="201">
        <v>0</v>
      </c>
      <c r="T226" s="202">
        <f>S226*H226</f>
        <v>0</v>
      </c>
      <c r="AR226" s="24" t="s">
        <v>262</v>
      </c>
      <c r="AT226" s="24" t="s">
        <v>182</v>
      </c>
      <c r="AU226" s="24" t="s">
        <v>81</v>
      </c>
      <c r="AY226" s="24" t="s">
        <v>180</v>
      </c>
      <c r="BE226" s="203">
        <f>IF(N226="základní",J226,0)</f>
        <v>0</v>
      </c>
      <c r="BF226" s="203">
        <f>IF(N226="snížená",J226,0)</f>
        <v>0</v>
      </c>
      <c r="BG226" s="203">
        <f>IF(N226="zákl. přenesená",J226,0)</f>
        <v>0</v>
      </c>
      <c r="BH226" s="203">
        <f>IF(N226="sníž. přenesená",J226,0)</f>
        <v>0</v>
      </c>
      <c r="BI226" s="203">
        <f>IF(N226="nulová",J226,0)</f>
        <v>0</v>
      </c>
      <c r="BJ226" s="24" t="s">
        <v>79</v>
      </c>
      <c r="BK226" s="203">
        <f>ROUND(I226*H226,2)</f>
        <v>0</v>
      </c>
      <c r="BL226" s="24" t="s">
        <v>262</v>
      </c>
      <c r="BM226" s="24" t="s">
        <v>1952</v>
      </c>
    </row>
    <row r="227" spans="2:51" s="11" customFormat="1" ht="13.5">
      <c r="B227" s="204"/>
      <c r="C227" s="205"/>
      <c r="D227" s="206" t="s">
        <v>189</v>
      </c>
      <c r="E227" s="207" t="s">
        <v>23</v>
      </c>
      <c r="F227" s="208" t="s">
        <v>1953</v>
      </c>
      <c r="G227" s="205"/>
      <c r="H227" s="209">
        <v>12.5</v>
      </c>
      <c r="I227" s="210"/>
      <c r="J227" s="205"/>
      <c r="K227" s="205"/>
      <c r="L227" s="211"/>
      <c r="M227" s="212"/>
      <c r="N227" s="213"/>
      <c r="O227" s="213"/>
      <c r="P227" s="213"/>
      <c r="Q227" s="213"/>
      <c r="R227" s="213"/>
      <c r="S227" s="213"/>
      <c r="T227" s="214"/>
      <c r="AT227" s="215" t="s">
        <v>189</v>
      </c>
      <c r="AU227" s="215" t="s">
        <v>81</v>
      </c>
      <c r="AV227" s="11" t="s">
        <v>81</v>
      </c>
      <c r="AW227" s="11" t="s">
        <v>36</v>
      </c>
      <c r="AX227" s="11" t="s">
        <v>79</v>
      </c>
      <c r="AY227" s="215" t="s">
        <v>180</v>
      </c>
    </row>
    <row r="228" spans="2:65" s="1" customFormat="1" ht="16.5" customHeight="1">
      <c r="B228" s="41"/>
      <c r="C228" s="192" t="s">
        <v>624</v>
      </c>
      <c r="D228" s="192" t="s">
        <v>182</v>
      </c>
      <c r="E228" s="193" t="s">
        <v>1954</v>
      </c>
      <c r="F228" s="194" t="s">
        <v>1955</v>
      </c>
      <c r="G228" s="195" t="s">
        <v>215</v>
      </c>
      <c r="H228" s="196">
        <v>30</v>
      </c>
      <c r="I228" s="197"/>
      <c r="J228" s="198">
        <f>ROUND(I228*H228,2)</f>
        <v>0</v>
      </c>
      <c r="K228" s="194" t="s">
        <v>186</v>
      </c>
      <c r="L228" s="61"/>
      <c r="M228" s="199" t="s">
        <v>23</v>
      </c>
      <c r="N228" s="200" t="s">
        <v>43</v>
      </c>
      <c r="O228" s="42"/>
      <c r="P228" s="201">
        <f>O228*H228</f>
        <v>0</v>
      </c>
      <c r="Q228" s="201">
        <v>0.00035</v>
      </c>
      <c r="R228" s="201">
        <f>Q228*H228</f>
        <v>0.0105</v>
      </c>
      <c r="S228" s="201">
        <v>0</v>
      </c>
      <c r="T228" s="202">
        <f>S228*H228</f>
        <v>0</v>
      </c>
      <c r="AR228" s="24" t="s">
        <v>262</v>
      </c>
      <c r="AT228" s="24" t="s">
        <v>182</v>
      </c>
      <c r="AU228" s="24" t="s">
        <v>81</v>
      </c>
      <c r="AY228" s="24" t="s">
        <v>180</v>
      </c>
      <c r="BE228" s="203">
        <f>IF(N228="základní",J228,0)</f>
        <v>0</v>
      </c>
      <c r="BF228" s="203">
        <f>IF(N228="snížená",J228,0)</f>
        <v>0</v>
      </c>
      <c r="BG228" s="203">
        <f>IF(N228="zákl. přenesená",J228,0)</f>
        <v>0</v>
      </c>
      <c r="BH228" s="203">
        <f>IF(N228="sníž. přenesená",J228,0)</f>
        <v>0</v>
      </c>
      <c r="BI228" s="203">
        <f>IF(N228="nulová",J228,0)</f>
        <v>0</v>
      </c>
      <c r="BJ228" s="24" t="s">
        <v>79</v>
      </c>
      <c r="BK228" s="203">
        <f>ROUND(I228*H228,2)</f>
        <v>0</v>
      </c>
      <c r="BL228" s="24" t="s">
        <v>262</v>
      </c>
      <c r="BM228" s="24" t="s">
        <v>1956</v>
      </c>
    </row>
    <row r="229" spans="2:51" s="11" customFormat="1" ht="13.5">
      <c r="B229" s="204"/>
      <c r="C229" s="205"/>
      <c r="D229" s="206" t="s">
        <v>189</v>
      </c>
      <c r="E229" s="207" t="s">
        <v>23</v>
      </c>
      <c r="F229" s="208" t="s">
        <v>1957</v>
      </c>
      <c r="G229" s="205"/>
      <c r="H229" s="209">
        <v>30</v>
      </c>
      <c r="I229" s="210"/>
      <c r="J229" s="205"/>
      <c r="K229" s="205"/>
      <c r="L229" s="211"/>
      <c r="M229" s="212"/>
      <c r="N229" s="213"/>
      <c r="O229" s="213"/>
      <c r="P229" s="213"/>
      <c r="Q229" s="213"/>
      <c r="R229" s="213"/>
      <c r="S229" s="213"/>
      <c r="T229" s="214"/>
      <c r="AT229" s="215" t="s">
        <v>189</v>
      </c>
      <c r="AU229" s="215" t="s">
        <v>81</v>
      </c>
      <c r="AV229" s="11" t="s">
        <v>81</v>
      </c>
      <c r="AW229" s="11" t="s">
        <v>36</v>
      </c>
      <c r="AX229" s="11" t="s">
        <v>79</v>
      </c>
      <c r="AY229" s="215" t="s">
        <v>180</v>
      </c>
    </row>
    <row r="230" spans="2:65" s="1" customFormat="1" ht="16.5" customHeight="1">
      <c r="B230" s="41"/>
      <c r="C230" s="192" t="s">
        <v>629</v>
      </c>
      <c r="D230" s="192" t="s">
        <v>182</v>
      </c>
      <c r="E230" s="193" t="s">
        <v>1958</v>
      </c>
      <c r="F230" s="194" t="s">
        <v>1959</v>
      </c>
      <c r="G230" s="195" t="s">
        <v>215</v>
      </c>
      <c r="H230" s="196">
        <v>7</v>
      </c>
      <c r="I230" s="197"/>
      <c r="J230" s="198">
        <f>ROUND(I230*H230,2)</f>
        <v>0</v>
      </c>
      <c r="K230" s="194" t="s">
        <v>186</v>
      </c>
      <c r="L230" s="61"/>
      <c r="M230" s="199" t="s">
        <v>23</v>
      </c>
      <c r="N230" s="200" t="s">
        <v>43</v>
      </c>
      <c r="O230" s="42"/>
      <c r="P230" s="201">
        <f>O230*H230</f>
        <v>0</v>
      </c>
      <c r="Q230" s="201">
        <v>0.00057</v>
      </c>
      <c r="R230" s="201">
        <f>Q230*H230</f>
        <v>0.00399</v>
      </c>
      <c r="S230" s="201">
        <v>0</v>
      </c>
      <c r="T230" s="202">
        <f>S230*H230</f>
        <v>0</v>
      </c>
      <c r="AR230" s="24" t="s">
        <v>262</v>
      </c>
      <c r="AT230" s="24" t="s">
        <v>182</v>
      </c>
      <c r="AU230" s="24" t="s">
        <v>81</v>
      </c>
      <c r="AY230" s="24" t="s">
        <v>180</v>
      </c>
      <c r="BE230" s="203">
        <f>IF(N230="základní",J230,0)</f>
        <v>0</v>
      </c>
      <c r="BF230" s="203">
        <f>IF(N230="snížená",J230,0)</f>
        <v>0</v>
      </c>
      <c r="BG230" s="203">
        <f>IF(N230="zákl. přenesená",J230,0)</f>
        <v>0</v>
      </c>
      <c r="BH230" s="203">
        <f>IF(N230="sníž. přenesená",J230,0)</f>
        <v>0</v>
      </c>
      <c r="BI230" s="203">
        <f>IF(N230="nulová",J230,0)</f>
        <v>0</v>
      </c>
      <c r="BJ230" s="24" t="s">
        <v>79</v>
      </c>
      <c r="BK230" s="203">
        <f>ROUND(I230*H230,2)</f>
        <v>0</v>
      </c>
      <c r="BL230" s="24" t="s">
        <v>262</v>
      </c>
      <c r="BM230" s="24" t="s">
        <v>1960</v>
      </c>
    </row>
    <row r="231" spans="2:51" s="11" customFormat="1" ht="13.5">
      <c r="B231" s="204"/>
      <c r="C231" s="205"/>
      <c r="D231" s="206" t="s">
        <v>189</v>
      </c>
      <c r="E231" s="207" t="s">
        <v>23</v>
      </c>
      <c r="F231" s="208" t="s">
        <v>1961</v>
      </c>
      <c r="G231" s="205"/>
      <c r="H231" s="209">
        <v>7</v>
      </c>
      <c r="I231" s="210"/>
      <c r="J231" s="205"/>
      <c r="K231" s="205"/>
      <c r="L231" s="211"/>
      <c r="M231" s="212"/>
      <c r="N231" s="213"/>
      <c r="O231" s="213"/>
      <c r="P231" s="213"/>
      <c r="Q231" s="213"/>
      <c r="R231" s="213"/>
      <c r="S231" s="213"/>
      <c r="T231" s="214"/>
      <c r="AT231" s="215" t="s">
        <v>189</v>
      </c>
      <c r="AU231" s="215" t="s">
        <v>81</v>
      </c>
      <c r="AV231" s="11" t="s">
        <v>81</v>
      </c>
      <c r="AW231" s="11" t="s">
        <v>36</v>
      </c>
      <c r="AX231" s="11" t="s">
        <v>79</v>
      </c>
      <c r="AY231" s="215" t="s">
        <v>180</v>
      </c>
    </row>
    <row r="232" spans="2:65" s="1" customFormat="1" ht="16.5" customHeight="1">
      <c r="B232" s="41"/>
      <c r="C232" s="192" t="s">
        <v>635</v>
      </c>
      <c r="D232" s="192" t="s">
        <v>182</v>
      </c>
      <c r="E232" s="193" t="s">
        <v>1962</v>
      </c>
      <c r="F232" s="194" t="s">
        <v>1963</v>
      </c>
      <c r="G232" s="195" t="s">
        <v>215</v>
      </c>
      <c r="H232" s="196">
        <v>12.5</v>
      </c>
      <c r="I232" s="197"/>
      <c r="J232" s="198">
        <f>ROUND(I232*H232,2)</f>
        <v>0</v>
      </c>
      <c r="K232" s="194" t="s">
        <v>186</v>
      </c>
      <c r="L232" s="61"/>
      <c r="M232" s="199" t="s">
        <v>23</v>
      </c>
      <c r="N232" s="200" t="s">
        <v>43</v>
      </c>
      <c r="O232" s="42"/>
      <c r="P232" s="201">
        <f>O232*H232</f>
        <v>0</v>
      </c>
      <c r="Q232" s="201">
        <v>0.00114</v>
      </c>
      <c r="R232" s="201">
        <f>Q232*H232</f>
        <v>0.014249999999999999</v>
      </c>
      <c r="S232" s="201">
        <v>0</v>
      </c>
      <c r="T232" s="202">
        <f>S232*H232</f>
        <v>0</v>
      </c>
      <c r="AR232" s="24" t="s">
        <v>262</v>
      </c>
      <c r="AT232" s="24" t="s">
        <v>182</v>
      </c>
      <c r="AU232" s="24" t="s">
        <v>81</v>
      </c>
      <c r="AY232" s="24" t="s">
        <v>180</v>
      </c>
      <c r="BE232" s="203">
        <f>IF(N232="základní",J232,0)</f>
        <v>0</v>
      </c>
      <c r="BF232" s="203">
        <f>IF(N232="snížená",J232,0)</f>
        <v>0</v>
      </c>
      <c r="BG232" s="203">
        <f>IF(N232="zákl. přenesená",J232,0)</f>
        <v>0</v>
      </c>
      <c r="BH232" s="203">
        <f>IF(N232="sníž. přenesená",J232,0)</f>
        <v>0</v>
      </c>
      <c r="BI232" s="203">
        <f>IF(N232="nulová",J232,0)</f>
        <v>0</v>
      </c>
      <c r="BJ232" s="24" t="s">
        <v>79</v>
      </c>
      <c r="BK232" s="203">
        <f>ROUND(I232*H232,2)</f>
        <v>0</v>
      </c>
      <c r="BL232" s="24" t="s">
        <v>262</v>
      </c>
      <c r="BM232" s="24" t="s">
        <v>1964</v>
      </c>
    </row>
    <row r="233" spans="2:51" s="11" customFormat="1" ht="13.5">
      <c r="B233" s="204"/>
      <c r="C233" s="205"/>
      <c r="D233" s="206" t="s">
        <v>189</v>
      </c>
      <c r="E233" s="207" t="s">
        <v>23</v>
      </c>
      <c r="F233" s="208" t="s">
        <v>1953</v>
      </c>
      <c r="G233" s="205"/>
      <c r="H233" s="209">
        <v>12.5</v>
      </c>
      <c r="I233" s="210"/>
      <c r="J233" s="205"/>
      <c r="K233" s="205"/>
      <c r="L233" s="211"/>
      <c r="M233" s="212"/>
      <c r="N233" s="213"/>
      <c r="O233" s="213"/>
      <c r="P233" s="213"/>
      <c r="Q233" s="213"/>
      <c r="R233" s="213"/>
      <c r="S233" s="213"/>
      <c r="T233" s="214"/>
      <c r="AT233" s="215" t="s">
        <v>189</v>
      </c>
      <c r="AU233" s="215" t="s">
        <v>81</v>
      </c>
      <c r="AV233" s="11" t="s">
        <v>81</v>
      </c>
      <c r="AW233" s="11" t="s">
        <v>36</v>
      </c>
      <c r="AX233" s="11" t="s">
        <v>79</v>
      </c>
      <c r="AY233" s="215" t="s">
        <v>180</v>
      </c>
    </row>
    <row r="234" spans="2:65" s="1" customFormat="1" ht="16.5" customHeight="1">
      <c r="B234" s="41"/>
      <c r="C234" s="192" t="s">
        <v>640</v>
      </c>
      <c r="D234" s="192" t="s">
        <v>182</v>
      </c>
      <c r="E234" s="193" t="s">
        <v>1965</v>
      </c>
      <c r="F234" s="194" t="s">
        <v>1966</v>
      </c>
      <c r="G234" s="195" t="s">
        <v>671</v>
      </c>
      <c r="H234" s="196">
        <v>24</v>
      </c>
      <c r="I234" s="197"/>
      <c r="J234" s="198">
        <f>ROUND(I234*H234,2)</f>
        <v>0</v>
      </c>
      <c r="K234" s="194" t="s">
        <v>186</v>
      </c>
      <c r="L234" s="61"/>
      <c r="M234" s="199" t="s">
        <v>23</v>
      </c>
      <c r="N234" s="200" t="s">
        <v>43</v>
      </c>
      <c r="O234" s="42"/>
      <c r="P234" s="201">
        <f>O234*H234</f>
        <v>0</v>
      </c>
      <c r="Q234" s="201">
        <v>0</v>
      </c>
      <c r="R234" s="201">
        <f>Q234*H234</f>
        <v>0</v>
      </c>
      <c r="S234" s="201">
        <v>0</v>
      </c>
      <c r="T234" s="202">
        <f>S234*H234</f>
        <v>0</v>
      </c>
      <c r="AR234" s="24" t="s">
        <v>262</v>
      </c>
      <c r="AT234" s="24" t="s">
        <v>182</v>
      </c>
      <c r="AU234" s="24" t="s">
        <v>81</v>
      </c>
      <c r="AY234" s="24" t="s">
        <v>180</v>
      </c>
      <c r="BE234" s="203">
        <f>IF(N234="základní",J234,0)</f>
        <v>0</v>
      </c>
      <c r="BF234" s="203">
        <f>IF(N234="snížená",J234,0)</f>
        <v>0</v>
      </c>
      <c r="BG234" s="203">
        <f>IF(N234="zákl. přenesená",J234,0)</f>
        <v>0</v>
      </c>
      <c r="BH234" s="203">
        <f>IF(N234="sníž. přenesená",J234,0)</f>
        <v>0</v>
      </c>
      <c r="BI234" s="203">
        <f>IF(N234="nulová",J234,0)</f>
        <v>0</v>
      </c>
      <c r="BJ234" s="24" t="s">
        <v>79</v>
      </c>
      <c r="BK234" s="203">
        <f>ROUND(I234*H234,2)</f>
        <v>0</v>
      </c>
      <c r="BL234" s="24" t="s">
        <v>262</v>
      </c>
      <c r="BM234" s="24" t="s">
        <v>1967</v>
      </c>
    </row>
    <row r="235" spans="2:51" s="11" customFormat="1" ht="13.5">
      <c r="B235" s="204"/>
      <c r="C235" s="205"/>
      <c r="D235" s="206" t="s">
        <v>189</v>
      </c>
      <c r="E235" s="207" t="s">
        <v>23</v>
      </c>
      <c r="F235" s="208" t="s">
        <v>1968</v>
      </c>
      <c r="G235" s="205"/>
      <c r="H235" s="209">
        <v>24</v>
      </c>
      <c r="I235" s="210"/>
      <c r="J235" s="205"/>
      <c r="K235" s="205"/>
      <c r="L235" s="211"/>
      <c r="M235" s="212"/>
      <c r="N235" s="213"/>
      <c r="O235" s="213"/>
      <c r="P235" s="213"/>
      <c r="Q235" s="213"/>
      <c r="R235" s="213"/>
      <c r="S235" s="213"/>
      <c r="T235" s="214"/>
      <c r="AT235" s="215" t="s">
        <v>189</v>
      </c>
      <c r="AU235" s="215" t="s">
        <v>81</v>
      </c>
      <c r="AV235" s="11" t="s">
        <v>81</v>
      </c>
      <c r="AW235" s="11" t="s">
        <v>36</v>
      </c>
      <c r="AX235" s="11" t="s">
        <v>79</v>
      </c>
      <c r="AY235" s="215" t="s">
        <v>180</v>
      </c>
    </row>
    <row r="236" spans="2:65" s="1" customFormat="1" ht="16.5" customHeight="1">
      <c r="B236" s="41"/>
      <c r="C236" s="192" t="s">
        <v>645</v>
      </c>
      <c r="D236" s="192" t="s">
        <v>182</v>
      </c>
      <c r="E236" s="193" t="s">
        <v>1969</v>
      </c>
      <c r="F236" s="194" t="s">
        <v>1970</v>
      </c>
      <c r="G236" s="195" t="s">
        <v>671</v>
      </c>
      <c r="H236" s="196">
        <v>7</v>
      </c>
      <c r="I236" s="197"/>
      <c r="J236" s="198">
        <f>ROUND(I236*H236,2)</f>
        <v>0</v>
      </c>
      <c r="K236" s="194" t="s">
        <v>186</v>
      </c>
      <c r="L236" s="61"/>
      <c r="M236" s="199" t="s">
        <v>23</v>
      </c>
      <c r="N236" s="200" t="s">
        <v>43</v>
      </c>
      <c r="O236" s="42"/>
      <c r="P236" s="201">
        <f>O236*H236</f>
        <v>0</v>
      </c>
      <c r="Q236" s="201">
        <v>0</v>
      </c>
      <c r="R236" s="201">
        <f>Q236*H236</f>
        <v>0</v>
      </c>
      <c r="S236" s="201">
        <v>0</v>
      </c>
      <c r="T236" s="202">
        <f>S236*H236</f>
        <v>0</v>
      </c>
      <c r="AR236" s="24" t="s">
        <v>262</v>
      </c>
      <c r="AT236" s="24" t="s">
        <v>182</v>
      </c>
      <c r="AU236" s="24" t="s">
        <v>81</v>
      </c>
      <c r="AY236" s="24" t="s">
        <v>180</v>
      </c>
      <c r="BE236" s="203">
        <f>IF(N236="základní",J236,0)</f>
        <v>0</v>
      </c>
      <c r="BF236" s="203">
        <f>IF(N236="snížená",J236,0)</f>
        <v>0</v>
      </c>
      <c r="BG236" s="203">
        <f>IF(N236="zákl. přenesená",J236,0)</f>
        <v>0</v>
      </c>
      <c r="BH236" s="203">
        <f>IF(N236="sníž. přenesená",J236,0)</f>
        <v>0</v>
      </c>
      <c r="BI236" s="203">
        <f>IF(N236="nulová",J236,0)</f>
        <v>0</v>
      </c>
      <c r="BJ236" s="24" t="s">
        <v>79</v>
      </c>
      <c r="BK236" s="203">
        <f>ROUND(I236*H236,2)</f>
        <v>0</v>
      </c>
      <c r="BL236" s="24" t="s">
        <v>262</v>
      </c>
      <c r="BM236" s="24" t="s">
        <v>1971</v>
      </c>
    </row>
    <row r="237" spans="2:51" s="11" customFormat="1" ht="13.5">
      <c r="B237" s="204"/>
      <c r="C237" s="205"/>
      <c r="D237" s="206" t="s">
        <v>189</v>
      </c>
      <c r="E237" s="207" t="s">
        <v>23</v>
      </c>
      <c r="F237" s="208" t="s">
        <v>1961</v>
      </c>
      <c r="G237" s="205"/>
      <c r="H237" s="209">
        <v>7</v>
      </c>
      <c r="I237" s="210"/>
      <c r="J237" s="205"/>
      <c r="K237" s="205"/>
      <c r="L237" s="211"/>
      <c r="M237" s="212"/>
      <c r="N237" s="213"/>
      <c r="O237" s="213"/>
      <c r="P237" s="213"/>
      <c r="Q237" s="213"/>
      <c r="R237" s="213"/>
      <c r="S237" s="213"/>
      <c r="T237" s="214"/>
      <c r="AT237" s="215" t="s">
        <v>189</v>
      </c>
      <c r="AU237" s="215" t="s">
        <v>81</v>
      </c>
      <c r="AV237" s="11" t="s">
        <v>81</v>
      </c>
      <c r="AW237" s="11" t="s">
        <v>36</v>
      </c>
      <c r="AX237" s="11" t="s">
        <v>79</v>
      </c>
      <c r="AY237" s="215" t="s">
        <v>180</v>
      </c>
    </row>
    <row r="238" spans="2:65" s="1" customFormat="1" ht="16.5" customHeight="1">
      <c r="B238" s="41"/>
      <c r="C238" s="192" t="s">
        <v>650</v>
      </c>
      <c r="D238" s="192" t="s">
        <v>182</v>
      </c>
      <c r="E238" s="193" t="s">
        <v>1972</v>
      </c>
      <c r="F238" s="194" t="s">
        <v>1973</v>
      </c>
      <c r="G238" s="195" t="s">
        <v>671</v>
      </c>
      <c r="H238" s="196">
        <v>15</v>
      </c>
      <c r="I238" s="197"/>
      <c r="J238" s="198">
        <f>ROUND(I238*H238,2)</f>
        <v>0</v>
      </c>
      <c r="K238" s="194" t="s">
        <v>186</v>
      </c>
      <c r="L238" s="61"/>
      <c r="M238" s="199" t="s">
        <v>23</v>
      </c>
      <c r="N238" s="200" t="s">
        <v>43</v>
      </c>
      <c r="O238" s="42"/>
      <c r="P238" s="201">
        <f>O238*H238</f>
        <v>0</v>
      </c>
      <c r="Q238" s="201">
        <v>0</v>
      </c>
      <c r="R238" s="201">
        <f>Q238*H238</f>
        <v>0</v>
      </c>
      <c r="S238" s="201">
        <v>0</v>
      </c>
      <c r="T238" s="202">
        <f>S238*H238</f>
        <v>0</v>
      </c>
      <c r="AR238" s="24" t="s">
        <v>262</v>
      </c>
      <c r="AT238" s="24" t="s">
        <v>182</v>
      </c>
      <c r="AU238" s="24" t="s">
        <v>81</v>
      </c>
      <c r="AY238" s="24" t="s">
        <v>180</v>
      </c>
      <c r="BE238" s="203">
        <f>IF(N238="základní",J238,0)</f>
        <v>0</v>
      </c>
      <c r="BF238" s="203">
        <f>IF(N238="snížená",J238,0)</f>
        <v>0</v>
      </c>
      <c r="BG238" s="203">
        <f>IF(N238="zákl. přenesená",J238,0)</f>
        <v>0</v>
      </c>
      <c r="BH238" s="203">
        <f>IF(N238="sníž. přenesená",J238,0)</f>
        <v>0</v>
      </c>
      <c r="BI238" s="203">
        <f>IF(N238="nulová",J238,0)</f>
        <v>0</v>
      </c>
      <c r="BJ238" s="24" t="s">
        <v>79</v>
      </c>
      <c r="BK238" s="203">
        <f>ROUND(I238*H238,2)</f>
        <v>0</v>
      </c>
      <c r="BL238" s="24" t="s">
        <v>262</v>
      </c>
      <c r="BM238" s="24" t="s">
        <v>1974</v>
      </c>
    </row>
    <row r="239" spans="2:51" s="11" customFormat="1" ht="13.5">
      <c r="B239" s="204"/>
      <c r="C239" s="205"/>
      <c r="D239" s="206" t="s">
        <v>189</v>
      </c>
      <c r="E239" s="207" t="s">
        <v>23</v>
      </c>
      <c r="F239" s="208" t="s">
        <v>1975</v>
      </c>
      <c r="G239" s="205"/>
      <c r="H239" s="209">
        <v>15</v>
      </c>
      <c r="I239" s="210"/>
      <c r="J239" s="205"/>
      <c r="K239" s="205"/>
      <c r="L239" s="211"/>
      <c r="M239" s="212"/>
      <c r="N239" s="213"/>
      <c r="O239" s="213"/>
      <c r="P239" s="213"/>
      <c r="Q239" s="213"/>
      <c r="R239" s="213"/>
      <c r="S239" s="213"/>
      <c r="T239" s="214"/>
      <c r="AT239" s="215" t="s">
        <v>189</v>
      </c>
      <c r="AU239" s="215" t="s">
        <v>81</v>
      </c>
      <c r="AV239" s="11" t="s">
        <v>81</v>
      </c>
      <c r="AW239" s="11" t="s">
        <v>36</v>
      </c>
      <c r="AX239" s="11" t="s">
        <v>79</v>
      </c>
      <c r="AY239" s="215" t="s">
        <v>180</v>
      </c>
    </row>
    <row r="240" spans="2:65" s="1" customFormat="1" ht="25.5" customHeight="1">
      <c r="B240" s="41"/>
      <c r="C240" s="192" t="s">
        <v>656</v>
      </c>
      <c r="D240" s="192" t="s">
        <v>182</v>
      </c>
      <c r="E240" s="193" t="s">
        <v>1976</v>
      </c>
      <c r="F240" s="194" t="s">
        <v>1977</v>
      </c>
      <c r="G240" s="195" t="s">
        <v>671</v>
      </c>
      <c r="H240" s="196">
        <v>4</v>
      </c>
      <c r="I240" s="197"/>
      <c r="J240" s="198">
        <f>ROUND(I240*H240,2)</f>
        <v>0</v>
      </c>
      <c r="K240" s="194" t="s">
        <v>186</v>
      </c>
      <c r="L240" s="61"/>
      <c r="M240" s="199" t="s">
        <v>23</v>
      </c>
      <c r="N240" s="200" t="s">
        <v>43</v>
      </c>
      <c r="O240" s="42"/>
      <c r="P240" s="201">
        <f>O240*H240</f>
        <v>0</v>
      </c>
      <c r="Q240" s="201">
        <v>0.00112</v>
      </c>
      <c r="R240" s="201">
        <f>Q240*H240</f>
        <v>0.00448</v>
      </c>
      <c r="S240" s="201">
        <v>0</v>
      </c>
      <c r="T240" s="202">
        <f>S240*H240</f>
        <v>0</v>
      </c>
      <c r="AR240" s="24" t="s">
        <v>262</v>
      </c>
      <c r="AT240" s="24" t="s">
        <v>182</v>
      </c>
      <c r="AU240" s="24" t="s">
        <v>81</v>
      </c>
      <c r="AY240" s="24" t="s">
        <v>180</v>
      </c>
      <c r="BE240" s="203">
        <f>IF(N240="základní",J240,0)</f>
        <v>0</v>
      </c>
      <c r="BF240" s="203">
        <f>IF(N240="snížená",J240,0)</f>
        <v>0</v>
      </c>
      <c r="BG240" s="203">
        <f>IF(N240="zákl. přenesená",J240,0)</f>
        <v>0</v>
      </c>
      <c r="BH240" s="203">
        <f>IF(N240="sníž. přenesená",J240,0)</f>
        <v>0</v>
      </c>
      <c r="BI240" s="203">
        <f>IF(N240="nulová",J240,0)</f>
        <v>0</v>
      </c>
      <c r="BJ240" s="24" t="s">
        <v>79</v>
      </c>
      <c r="BK240" s="203">
        <f>ROUND(I240*H240,2)</f>
        <v>0</v>
      </c>
      <c r="BL240" s="24" t="s">
        <v>262</v>
      </c>
      <c r="BM240" s="24" t="s">
        <v>1978</v>
      </c>
    </row>
    <row r="241" spans="2:51" s="11" customFormat="1" ht="13.5">
      <c r="B241" s="204"/>
      <c r="C241" s="205"/>
      <c r="D241" s="206" t="s">
        <v>189</v>
      </c>
      <c r="E241" s="207" t="s">
        <v>23</v>
      </c>
      <c r="F241" s="208" t="s">
        <v>1979</v>
      </c>
      <c r="G241" s="205"/>
      <c r="H241" s="209">
        <v>4</v>
      </c>
      <c r="I241" s="210"/>
      <c r="J241" s="205"/>
      <c r="K241" s="205"/>
      <c r="L241" s="211"/>
      <c r="M241" s="212"/>
      <c r="N241" s="213"/>
      <c r="O241" s="213"/>
      <c r="P241" s="213"/>
      <c r="Q241" s="213"/>
      <c r="R241" s="213"/>
      <c r="S241" s="213"/>
      <c r="T241" s="214"/>
      <c r="AT241" s="215" t="s">
        <v>189</v>
      </c>
      <c r="AU241" s="215" t="s">
        <v>81</v>
      </c>
      <c r="AV241" s="11" t="s">
        <v>81</v>
      </c>
      <c r="AW241" s="11" t="s">
        <v>36</v>
      </c>
      <c r="AX241" s="11" t="s">
        <v>79</v>
      </c>
      <c r="AY241" s="215" t="s">
        <v>180</v>
      </c>
    </row>
    <row r="242" spans="2:65" s="1" customFormat="1" ht="16.5" customHeight="1">
      <c r="B242" s="41"/>
      <c r="C242" s="192" t="s">
        <v>663</v>
      </c>
      <c r="D242" s="192" t="s">
        <v>182</v>
      </c>
      <c r="E242" s="193" t="s">
        <v>1030</v>
      </c>
      <c r="F242" s="194" t="s">
        <v>1026</v>
      </c>
      <c r="G242" s="195" t="s">
        <v>671</v>
      </c>
      <c r="H242" s="196">
        <v>4</v>
      </c>
      <c r="I242" s="197"/>
      <c r="J242" s="198">
        <f>ROUND(I242*H242,2)</f>
        <v>0</v>
      </c>
      <c r="K242" s="194" t="s">
        <v>186</v>
      </c>
      <c r="L242" s="61"/>
      <c r="M242" s="199" t="s">
        <v>23</v>
      </c>
      <c r="N242" s="200" t="s">
        <v>43</v>
      </c>
      <c r="O242" s="42"/>
      <c r="P242" s="201">
        <f>O242*H242</f>
        <v>0</v>
      </c>
      <c r="Q242" s="201">
        <v>0.0015</v>
      </c>
      <c r="R242" s="201">
        <f>Q242*H242</f>
        <v>0.006</v>
      </c>
      <c r="S242" s="201">
        <v>0</v>
      </c>
      <c r="T242" s="202">
        <f>S242*H242</f>
        <v>0</v>
      </c>
      <c r="AR242" s="24" t="s">
        <v>262</v>
      </c>
      <c r="AT242" s="24" t="s">
        <v>182</v>
      </c>
      <c r="AU242" s="24" t="s">
        <v>81</v>
      </c>
      <c r="AY242" s="24" t="s">
        <v>180</v>
      </c>
      <c r="BE242" s="203">
        <f>IF(N242="základní",J242,0)</f>
        <v>0</v>
      </c>
      <c r="BF242" s="203">
        <f>IF(N242="snížená",J242,0)</f>
        <v>0</v>
      </c>
      <c r="BG242" s="203">
        <f>IF(N242="zákl. přenesená",J242,0)</f>
        <v>0</v>
      </c>
      <c r="BH242" s="203">
        <f>IF(N242="sníž. přenesená",J242,0)</f>
        <v>0</v>
      </c>
      <c r="BI242" s="203">
        <f>IF(N242="nulová",J242,0)</f>
        <v>0</v>
      </c>
      <c r="BJ242" s="24" t="s">
        <v>79</v>
      </c>
      <c r="BK242" s="203">
        <f>ROUND(I242*H242,2)</f>
        <v>0</v>
      </c>
      <c r="BL242" s="24" t="s">
        <v>262</v>
      </c>
      <c r="BM242" s="24" t="s">
        <v>1980</v>
      </c>
    </row>
    <row r="243" spans="2:51" s="11" customFormat="1" ht="13.5">
      <c r="B243" s="204"/>
      <c r="C243" s="205"/>
      <c r="D243" s="206" t="s">
        <v>189</v>
      </c>
      <c r="E243" s="207" t="s">
        <v>23</v>
      </c>
      <c r="F243" s="208" t="s">
        <v>1914</v>
      </c>
      <c r="G243" s="205"/>
      <c r="H243" s="209">
        <v>4</v>
      </c>
      <c r="I243" s="210"/>
      <c r="J243" s="205"/>
      <c r="K243" s="205"/>
      <c r="L243" s="211"/>
      <c r="M243" s="212"/>
      <c r="N243" s="213"/>
      <c r="O243" s="213"/>
      <c r="P243" s="213"/>
      <c r="Q243" s="213"/>
      <c r="R243" s="213"/>
      <c r="S243" s="213"/>
      <c r="T243" s="214"/>
      <c r="AT243" s="215" t="s">
        <v>189</v>
      </c>
      <c r="AU243" s="215" t="s">
        <v>81</v>
      </c>
      <c r="AV243" s="11" t="s">
        <v>81</v>
      </c>
      <c r="AW243" s="11" t="s">
        <v>36</v>
      </c>
      <c r="AX243" s="11" t="s">
        <v>79</v>
      </c>
      <c r="AY243" s="215" t="s">
        <v>180</v>
      </c>
    </row>
    <row r="244" spans="2:65" s="1" customFormat="1" ht="16.5" customHeight="1">
      <c r="B244" s="41"/>
      <c r="C244" s="192" t="s">
        <v>668</v>
      </c>
      <c r="D244" s="192" t="s">
        <v>182</v>
      </c>
      <c r="E244" s="193" t="s">
        <v>1981</v>
      </c>
      <c r="F244" s="194" t="s">
        <v>1982</v>
      </c>
      <c r="G244" s="195" t="s">
        <v>671</v>
      </c>
      <c r="H244" s="196">
        <v>1</v>
      </c>
      <c r="I244" s="197"/>
      <c r="J244" s="198">
        <f>ROUND(I244*H244,2)</f>
        <v>0</v>
      </c>
      <c r="K244" s="194" t="s">
        <v>186</v>
      </c>
      <c r="L244" s="61"/>
      <c r="M244" s="199" t="s">
        <v>23</v>
      </c>
      <c r="N244" s="200" t="s">
        <v>43</v>
      </c>
      <c r="O244" s="42"/>
      <c r="P244" s="201">
        <f>O244*H244</f>
        <v>0</v>
      </c>
      <c r="Q244" s="201">
        <v>8E-05</v>
      </c>
      <c r="R244" s="201">
        <f>Q244*H244</f>
        <v>8E-05</v>
      </c>
      <c r="S244" s="201">
        <v>0</v>
      </c>
      <c r="T244" s="202">
        <f>S244*H244</f>
        <v>0</v>
      </c>
      <c r="AR244" s="24" t="s">
        <v>262</v>
      </c>
      <c r="AT244" s="24" t="s">
        <v>182</v>
      </c>
      <c r="AU244" s="24" t="s">
        <v>81</v>
      </c>
      <c r="AY244" s="24" t="s">
        <v>180</v>
      </c>
      <c r="BE244" s="203">
        <f>IF(N244="základní",J244,0)</f>
        <v>0</v>
      </c>
      <c r="BF244" s="203">
        <f>IF(N244="snížená",J244,0)</f>
        <v>0</v>
      </c>
      <c r="BG244" s="203">
        <f>IF(N244="zákl. přenesená",J244,0)</f>
        <v>0</v>
      </c>
      <c r="BH244" s="203">
        <f>IF(N244="sníž. přenesená",J244,0)</f>
        <v>0</v>
      </c>
      <c r="BI244" s="203">
        <f>IF(N244="nulová",J244,0)</f>
        <v>0</v>
      </c>
      <c r="BJ244" s="24" t="s">
        <v>79</v>
      </c>
      <c r="BK244" s="203">
        <f>ROUND(I244*H244,2)</f>
        <v>0</v>
      </c>
      <c r="BL244" s="24" t="s">
        <v>262</v>
      </c>
      <c r="BM244" s="24" t="s">
        <v>1983</v>
      </c>
    </row>
    <row r="245" spans="2:51" s="11" customFormat="1" ht="13.5">
      <c r="B245" s="204"/>
      <c r="C245" s="205"/>
      <c r="D245" s="206" t="s">
        <v>189</v>
      </c>
      <c r="E245" s="207" t="s">
        <v>23</v>
      </c>
      <c r="F245" s="208" t="s">
        <v>1941</v>
      </c>
      <c r="G245" s="205"/>
      <c r="H245" s="209">
        <v>1</v>
      </c>
      <c r="I245" s="210"/>
      <c r="J245" s="205"/>
      <c r="K245" s="205"/>
      <c r="L245" s="211"/>
      <c r="M245" s="212"/>
      <c r="N245" s="213"/>
      <c r="O245" s="213"/>
      <c r="P245" s="213"/>
      <c r="Q245" s="213"/>
      <c r="R245" s="213"/>
      <c r="S245" s="213"/>
      <c r="T245" s="214"/>
      <c r="AT245" s="215" t="s">
        <v>189</v>
      </c>
      <c r="AU245" s="215" t="s">
        <v>81</v>
      </c>
      <c r="AV245" s="11" t="s">
        <v>81</v>
      </c>
      <c r="AW245" s="11" t="s">
        <v>36</v>
      </c>
      <c r="AX245" s="11" t="s">
        <v>79</v>
      </c>
      <c r="AY245" s="215" t="s">
        <v>180</v>
      </c>
    </row>
    <row r="246" spans="2:65" s="1" customFormat="1" ht="16.5" customHeight="1">
      <c r="B246" s="41"/>
      <c r="C246" s="192" t="s">
        <v>674</v>
      </c>
      <c r="D246" s="192" t="s">
        <v>182</v>
      </c>
      <c r="E246" s="193" t="s">
        <v>1984</v>
      </c>
      <c r="F246" s="194" t="s">
        <v>1985</v>
      </c>
      <c r="G246" s="195" t="s">
        <v>671</v>
      </c>
      <c r="H246" s="196">
        <v>2</v>
      </c>
      <c r="I246" s="197"/>
      <c r="J246" s="198">
        <f>ROUND(I246*H246,2)</f>
        <v>0</v>
      </c>
      <c r="K246" s="194" t="s">
        <v>186</v>
      </c>
      <c r="L246" s="61"/>
      <c r="M246" s="199" t="s">
        <v>23</v>
      </c>
      <c r="N246" s="200" t="s">
        <v>43</v>
      </c>
      <c r="O246" s="42"/>
      <c r="P246" s="201">
        <f>O246*H246</f>
        <v>0</v>
      </c>
      <c r="Q246" s="201">
        <v>0.00016</v>
      </c>
      <c r="R246" s="201">
        <f>Q246*H246</f>
        <v>0.00032</v>
      </c>
      <c r="S246" s="201">
        <v>0</v>
      </c>
      <c r="T246" s="202">
        <f>S246*H246</f>
        <v>0</v>
      </c>
      <c r="AR246" s="24" t="s">
        <v>262</v>
      </c>
      <c r="AT246" s="24" t="s">
        <v>182</v>
      </c>
      <c r="AU246" s="24" t="s">
        <v>81</v>
      </c>
      <c r="AY246" s="24" t="s">
        <v>180</v>
      </c>
      <c r="BE246" s="203">
        <f>IF(N246="základní",J246,0)</f>
        <v>0</v>
      </c>
      <c r="BF246" s="203">
        <f>IF(N246="snížená",J246,0)</f>
        <v>0</v>
      </c>
      <c r="BG246" s="203">
        <f>IF(N246="zákl. přenesená",J246,0)</f>
        <v>0</v>
      </c>
      <c r="BH246" s="203">
        <f>IF(N246="sníž. přenesená",J246,0)</f>
        <v>0</v>
      </c>
      <c r="BI246" s="203">
        <f>IF(N246="nulová",J246,0)</f>
        <v>0</v>
      </c>
      <c r="BJ246" s="24" t="s">
        <v>79</v>
      </c>
      <c r="BK246" s="203">
        <f>ROUND(I246*H246,2)</f>
        <v>0</v>
      </c>
      <c r="BL246" s="24" t="s">
        <v>262</v>
      </c>
      <c r="BM246" s="24" t="s">
        <v>1986</v>
      </c>
    </row>
    <row r="247" spans="2:51" s="11" customFormat="1" ht="13.5">
      <c r="B247" s="204"/>
      <c r="C247" s="205"/>
      <c r="D247" s="206" t="s">
        <v>189</v>
      </c>
      <c r="E247" s="207" t="s">
        <v>23</v>
      </c>
      <c r="F247" s="208" t="s">
        <v>1910</v>
      </c>
      <c r="G247" s="205"/>
      <c r="H247" s="209">
        <v>2</v>
      </c>
      <c r="I247" s="210"/>
      <c r="J247" s="205"/>
      <c r="K247" s="205"/>
      <c r="L247" s="211"/>
      <c r="M247" s="212"/>
      <c r="N247" s="213"/>
      <c r="O247" s="213"/>
      <c r="P247" s="213"/>
      <c r="Q247" s="213"/>
      <c r="R247" s="213"/>
      <c r="S247" s="213"/>
      <c r="T247" s="214"/>
      <c r="AT247" s="215" t="s">
        <v>189</v>
      </c>
      <c r="AU247" s="215" t="s">
        <v>81</v>
      </c>
      <c r="AV247" s="11" t="s">
        <v>81</v>
      </c>
      <c r="AW247" s="11" t="s">
        <v>36</v>
      </c>
      <c r="AX247" s="11" t="s">
        <v>79</v>
      </c>
      <c r="AY247" s="215" t="s">
        <v>180</v>
      </c>
    </row>
    <row r="248" spans="2:65" s="1" customFormat="1" ht="16.5" customHeight="1">
      <c r="B248" s="41"/>
      <c r="C248" s="192" t="s">
        <v>679</v>
      </c>
      <c r="D248" s="192" t="s">
        <v>182</v>
      </c>
      <c r="E248" s="193" t="s">
        <v>1987</v>
      </c>
      <c r="F248" s="194" t="s">
        <v>1988</v>
      </c>
      <c r="G248" s="195" t="s">
        <v>671</v>
      </c>
      <c r="H248" s="196">
        <v>4</v>
      </c>
      <c r="I248" s="197"/>
      <c r="J248" s="198">
        <f>ROUND(I248*H248,2)</f>
        <v>0</v>
      </c>
      <c r="K248" s="194" t="s">
        <v>186</v>
      </c>
      <c r="L248" s="61"/>
      <c r="M248" s="199" t="s">
        <v>23</v>
      </c>
      <c r="N248" s="200" t="s">
        <v>43</v>
      </c>
      <c r="O248" s="42"/>
      <c r="P248" s="201">
        <f>O248*H248</f>
        <v>0</v>
      </c>
      <c r="Q248" s="201">
        <v>0.00029</v>
      </c>
      <c r="R248" s="201">
        <f>Q248*H248</f>
        <v>0.00116</v>
      </c>
      <c r="S248" s="201">
        <v>0</v>
      </c>
      <c r="T248" s="202">
        <f>S248*H248</f>
        <v>0</v>
      </c>
      <c r="AR248" s="24" t="s">
        <v>262</v>
      </c>
      <c r="AT248" s="24" t="s">
        <v>182</v>
      </c>
      <c r="AU248" s="24" t="s">
        <v>81</v>
      </c>
      <c r="AY248" s="24" t="s">
        <v>180</v>
      </c>
      <c r="BE248" s="203">
        <f>IF(N248="základní",J248,0)</f>
        <v>0</v>
      </c>
      <c r="BF248" s="203">
        <f>IF(N248="snížená",J248,0)</f>
        <v>0</v>
      </c>
      <c r="BG248" s="203">
        <f>IF(N248="zákl. přenesená",J248,0)</f>
        <v>0</v>
      </c>
      <c r="BH248" s="203">
        <f>IF(N248="sníž. přenesená",J248,0)</f>
        <v>0</v>
      </c>
      <c r="BI248" s="203">
        <f>IF(N248="nulová",J248,0)</f>
        <v>0</v>
      </c>
      <c r="BJ248" s="24" t="s">
        <v>79</v>
      </c>
      <c r="BK248" s="203">
        <f>ROUND(I248*H248,2)</f>
        <v>0</v>
      </c>
      <c r="BL248" s="24" t="s">
        <v>262</v>
      </c>
      <c r="BM248" s="24" t="s">
        <v>1989</v>
      </c>
    </row>
    <row r="249" spans="2:51" s="11" customFormat="1" ht="13.5">
      <c r="B249" s="204"/>
      <c r="C249" s="205"/>
      <c r="D249" s="206" t="s">
        <v>189</v>
      </c>
      <c r="E249" s="207" t="s">
        <v>23</v>
      </c>
      <c r="F249" s="208" t="s">
        <v>1914</v>
      </c>
      <c r="G249" s="205"/>
      <c r="H249" s="209">
        <v>4</v>
      </c>
      <c r="I249" s="210"/>
      <c r="J249" s="205"/>
      <c r="K249" s="205"/>
      <c r="L249" s="211"/>
      <c r="M249" s="212"/>
      <c r="N249" s="213"/>
      <c r="O249" s="213"/>
      <c r="P249" s="213"/>
      <c r="Q249" s="213"/>
      <c r="R249" s="213"/>
      <c r="S249" s="213"/>
      <c r="T249" s="214"/>
      <c r="AT249" s="215" t="s">
        <v>189</v>
      </c>
      <c r="AU249" s="215" t="s">
        <v>81</v>
      </c>
      <c r="AV249" s="11" t="s">
        <v>81</v>
      </c>
      <c r="AW249" s="11" t="s">
        <v>36</v>
      </c>
      <c r="AX249" s="11" t="s">
        <v>79</v>
      </c>
      <c r="AY249" s="215" t="s">
        <v>180</v>
      </c>
    </row>
    <row r="250" spans="2:65" s="1" customFormat="1" ht="16.5" customHeight="1">
      <c r="B250" s="41"/>
      <c r="C250" s="192" t="s">
        <v>684</v>
      </c>
      <c r="D250" s="192" t="s">
        <v>182</v>
      </c>
      <c r="E250" s="193" t="s">
        <v>1990</v>
      </c>
      <c r="F250" s="194" t="s">
        <v>1991</v>
      </c>
      <c r="G250" s="195" t="s">
        <v>215</v>
      </c>
      <c r="H250" s="196">
        <v>356</v>
      </c>
      <c r="I250" s="197"/>
      <c r="J250" s="198">
        <f>ROUND(I250*H250,2)</f>
        <v>0</v>
      </c>
      <c r="K250" s="194" t="s">
        <v>186</v>
      </c>
      <c r="L250" s="61"/>
      <c r="M250" s="199" t="s">
        <v>23</v>
      </c>
      <c r="N250" s="200" t="s">
        <v>43</v>
      </c>
      <c r="O250" s="42"/>
      <c r="P250" s="201">
        <f>O250*H250</f>
        <v>0</v>
      </c>
      <c r="Q250" s="201">
        <v>0</v>
      </c>
      <c r="R250" s="201">
        <f>Q250*H250</f>
        <v>0</v>
      </c>
      <c r="S250" s="201">
        <v>0</v>
      </c>
      <c r="T250" s="202">
        <f>S250*H250</f>
        <v>0</v>
      </c>
      <c r="AR250" s="24" t="s">
        <v>262</v>
      </c>
      <c r="AT250" s="24" t="s">
        <v>182</v>
      </c>
      <c r="AU250" s="24" t="s">
        <v>81</v>
      </c>
      <c r="AY250" s="24" t="s">
        <v>180</v>
      </c>
      <c r="BE250" s="203">
        <f>IF(N250="základní",J250,0)</f>
        <v>0</v>
      </c>
      <c r="BF250" s="203">
        <f>IF(N250="snížená",J250,0)</f>
        <v>0</v>
      </c>
      <c r="BG250" s="203">
        <f>IF(N250="zákl. přenesená",J250,0)</f>
        <v>0</v>
      </c>
      <c r="BH250" s="203">
        <f>IF(N250="sníž. přenesená",J250,0)</f>
        <v>0</v>
      </c>
      <c r="BI250" s="203">
        <f>IF(N250="nulová",J250,0)</f>
        <v>0</v>
      </c>
      <c r="BJ250" s="24" t="s">
        <v>79</v>
      </c>
      <c r="BK250" s="203">
        <f>ROUND(I250*H250,2)</f>
        <v>0</v>
      </c>
      <c r="BL250" s="24" t="s">
        <v>262</v>
      </c>
      <c r="BM250" s="24" t="s">
        <v>1992</v>
      </c>
    </row>
    <row r="251" spans="2:65" s="1" customFormat="1" ht="16.5" customHeight="1">
      <c r="B251" s="41"/>
      <c r="C251" s="192" t="s">
        <v>690</v>
      </c>
      <c r="D251" s="192" t="s">
        <v>182</v>
      </c>
      <c r="E251" s="193" t="s">
        <v>1993</v>
      </c>
      <c r="F251" s="194" t="s">
        <v>1994</v>
      </c>
      <c r="G251" s="195" t="s">
        <v>300</v>
      </c>
      <c r="H251" s="196">
        <v>0.282</v>
      </c>
      <c r="I251" s="197"/>
      <c r="J251" s="198">
        <f>ROUND(I251*H251,2)</f>
        <v>0</v>
      </c>
      <c r="K251" s="194" t="s">
        <v>186</v>
      </c>
      <c r="L251" s="61"/>
      <c r="M251" s="199" t="s">
        <v>23</v>
      </c>
      <c r="N251" s="200" t="s">
        <v>43</v>
      </c>
      <c r="O251" s="42"/>
      <c r="P251" s="201">
        <f>O251*H251</f>
        <v>0</v>
      </c>
      <c r="Q251" s="201">
        <v>0</v>
      </c>
      <c r="R251" s="201">
        <f>Q251*H251</f>
        <v>0</v>
      </c>
      <c r="S251" s="201">
        <v>0</v>
      </c>
      <c r="T251" s="202">
        <f>S251*H251</f>
        <v>0</v>
      </c>
      <c r="AR251" s="24" t="s">
        <v>262</v>
      </c>
      <c r="AT251" s="24" t="s">
        <v>182</v>
      </c>
      <c r="AU251" s="24" t="s">
        <v>81</v>
      </c>
      <c r="AY251" s="24" t="s">
        <v>180</v>
      </c>
      <c r="BE251" s="203">
        <f>IF(N251="základní",J251,0)</f>
        <v>0</v>
      </c>
      <c r="BF251" s="203">
        <f>IF(N251="snížená",J251,0)</f>
        <v>0</v>
      </c>
      <c r="BG251" s="203">
        <f>IF(N251="zákl. přenesená",J251,0)</f>
        <v>0</v>
      </c>
      <c r="BH251" s="203">
        <f>IF(N251="sníž. přenesená",J251,0)</f>
        <v>0</v>
      </c>
      <c r="BI251" s="203">
        <f>IF(N251="nulová",J251,0)</f>
        <v>0</v>
      </c>
      <c r="BJ251" s="24" t="s">
        <v>79</v>
      </c>
      <c r="BK251" s="203">
        <f>ROUND(I251*H251,2)</f>
        <v>0</v>
      </c>
      <c r="BL251" s="24" t="s">
        <v>262</v>
      </c>
      <c r="BM251" s="24" t="s">
        <v>1995</v>
      </c>
    </row>
    <row r="252" spans="2:65" s="1" customFormat="1" ht="16.5" customHeight="1">
      <c r="B252" s="41"/>
      <c r="C252" s="192" t="s">
        <v>695</v>
      </c>
      <c r="D252" s="192" t="s">
        <v>182</v>
      </c>
      <c r="E252" s="193" t="s">
        <v>1996</v>
      </c>
      <c r="F252" s="194" t="s">
        <v>1997</v>
      </c>
      <c r="G252" s="195" t="s">
        <v>215</v>
      </c>
      <c r="H252" s="196">
        <v>1.5</v>
      </c>
      <c r="I252" s="197"/>
      <c r="J252" s="198">
        <f>ROUND(I252*H252,2)</f>
        <v>0</v>
      </c>
      <c r="K252" s="194" t="s">
        <v>23</v>
      </c>
      <c r="L252" s="61"/>
      <c r="M252" s="199" t="s">
        <v>23</v>
      </c>
      <c r="N252" s="200" t="s">
        <v>43</v>
      </c>
      <c r="O252" s="42"/>
      <c r="P252" s="201">
        <f>O252*H252</f>
        <v>0</v>
      </c>
      <c r="Q252" s="201">
        <v>0.00046</v>
      </c>
      <c r="R252" s="201">
        <f>Q252*H252</f>
        <v>0.0006900000000000001</v>
      </c>
      <c r="S252" s="201">
        <v>0</v>
      </c>
      <c r="T252" s="202">
        <f>S252*H252</f>
        <v>0</v>
      </c>
      <c r="AR252" s="24" t="s">
        <v>262</v>
      </c>
      <c r="AT252" s="24" t="s">
        <v>182</v>
      </c>
      <c r="AU252" s="24" t="s">
        <v>81</v>
      </c>
      <c r="AY252" s="24" t="s">
        <v>180</v>
      </c>
      <c r="BE252" s="203">
        <f>IF(N252="základní",J252,0)</f>
        <v>0</v>
      </c>
      <c r="BF252" s="203">
        <f>IF(N252="snížená",J252,0)</f>
        <v>0</v>
      </c>
      <c r="BG252" s="203">
        <f>IF(N252="zákl. přenesená",J252,0)</f>
        <v>0</v>
      </c>
      <c r="BH252" s="203">
        <f>IF(N252="sníž. přenesená",J252,0)</f>
        <v>0</v>
      </c>
      <c r="BI252" s="203">
        <f>IF(N252="nulová",J252,0)</f>
        <v>0</v>
      </c>
      <c r="BJ252" s="24" t="s">
        <v>79</v>
      </c>
      <c r="BK252" s="203">
        <f>ROUND(I252*H252,2)</f>
        <v>0</v>
      </c>
      <c r="BL252" s="24" t="s">
        <v>262</v>
      </c>
      <c r="BM252" s="24" t="s">
        <v>1998</v>
      </c>
    </row>
    <row r="253" spans="2:47" s="1" customFormat="1" ht="27">
      <c r="B253" s="41"/>
      <c r="C253" s="63"/>
      <c r="D253" s="206" t="s">
        <v>509</v>
      </c>
      <c r="E253" s="63"/>
      <c r="F253" s="258" t="s">
        <v>1999</v>
      </c>
      <c r="G253" s="63"/>
      <c r="H253" s="63"/>
      <c r="I253" s="163"/>
      <c r="J253" s="63"/>
      <c r="K253" s="63"/>
      <c r="L253" s="61"/>
      <c r="M253" s="259"/>
      <c r="N253" s="42"/>
      <c r="O253" s="42"/>
      <c r="P253" s="42"/>
      <c r="Q253" s="42"/>
      <c r="R253" s="42"/>
      <c r="S253" s="42"/>
      <c r="T253" s="78"/>
      <c r="AT253" s="24" t="s">
        <v>509</v>
      </c>
      <c r="AU253" s="24" t="s">
        <v>81</v>
      </c>
    </row>
    <row r="254" spans="2:51" s="11" customFormat="1" ht="13.5">
      <c r="B254" s="204"/>
      <c r="C254" s="205"/>
      <c r="D254" s="206" t="s">
        <v>189</v>
      </c>
      <c r="E254" s="207" t="s">
        <v>23</v>
      </c>
      <c r="F254" s="208" t="s">
        <v>2000</v>
      </c>
      <c r="G254" s="205"/>
      <c r="H254" s="209">
        <v>1.5</v>
      </c>
      <c r="I254" s="210"/>
      <c r="J254" s="205"/>
      <c r="K254" s="205"/>
      <c r="L254" s="211"/>
      <c r="M254" s="212"/>
      <c r="N254" s="213"/>
      <c r="O254" s="213"/>
      <c r="P254" s="213"/>
      <c r="Q254" s="213"/>
      <c r="R254" s="213"/>
      <c r="S254" s="213"/>
      <c r="T254" s="214"/>
      <c r="AT254" s="215" t="s">
        <v>189</v>
      </c>
      <c r="AU254" s="215" t="s">
        <v>81</v>
      </c>
      <c r="AV254" s="11" t="s">
        <v>81</v>
      </c>
      <c r="AW254" s="11" t="s">
        <v>36</v>
      </c>
      <c r="AX254" s="11" t="s">
        <v>79</v>
      </c>
      <c r="AY254" s="215" t="s">
        <v>180</v>
      </c>
    </row>
    <row r="255" spans="2:65" s="1" customFormat="1" ht="16.5" customHeight="1">
      <c r="B255" s="41"/>
      <c r="C255" s="192" t="s">
        <v>701</v>
      </c>
      <c r="D255" s="192" t="s">
        <v>182</v>
      </c>
      <c r="E255" s="193" t="s">
        <v>2001</v>
      </c>
      <c r="F255" s="194" t="s">
        <v>2002</v>
      </c>
      <c r="G255" s="195" t="s">
        <v>215</v>
      </c>
      <c r="H255" s="196">
        <v>40</v>
      </c>
      <c r="I255" s="197"/>
      <c r="J255" s="198">
        <f>ROUND(I255*H255,2)</f>
        <v>0</v>
      </c>
      <c r="K255" s="194" t="s">
        <v>23</v>
      </c>
      <c r="L255" s="61"/>
      <c r="M255" s="199" t="s">
        <v>23</v>
      </c>
      <c r="N255" s="200" t="s">
        <v>43</v>
      </c>
      <c r="O255" s="42"/>
      <c r="P255" s="201">
        <f>O255*H255</f>
        <v>0</v>
      </c>
      <c r="Q255" s="201">
        <v>0.00059</v>
      </c>
      <c r="R255" s="201">
        <f>Q255*H255</f>
        <v>0.023600000000000003</v>
      </c>
      <c r="S255" s="201">
        <v>0</v>
      </c>
      <c r="T255" s="202">
        <f>S255*H255</f>
        <v>0</v>
      </c>
      <c r="AR255" s="24" t="s">
        <v>262</v>
      </c>
      <c r="AT255" s="24" t="s">
        <v>182</v>
      </c>
      <c r="AU255" s="24" t="s">
        <v>81</v>
      </c>
      <c r="AY255" s="24" t="s">
        <v>180</v>
      </c>
      <c r="BE255" s="203">
        <f>IF(N255="základní",J255,0)</f>
        <v>0</v>
      </c>
      <c r="BF255" s="203">
        <f>IF(N255="snížená",J255,0)</f>
        <v>0</v>
      </c>
      <c r="BG255" s="203">
        <f>IF(N255="zákl. přenesená",J255,0)</f>
        <v>0</v>
      </c>
      <c r="BH255" s="203">
        <f>IF(N255="sníž. přenesená",J255,0)</f>
        <v>0</v>
      </c>
      <c r="BI255" s="203">
        <f>IF(N255="nulová",J255,0)</f>
        <v>0</v>
      </c>
      <c r="BJ255" s="24" t="s">
        <v>79</v>
      </c>
      <c r="BK255" s="203">
        <f>ROUND(I255*H255,2)</f>
        <v>0</v>
      </c>
      <c r="BL255" s="24" t="s">
        <v>262</v>
      </c>
      <c r="BM255" s="24" t="s">
        <v>2003</v>
      </c>
    </row>
    <row r="256" spans="2:51" s="11" customFormat="1" ht="13.5">
      <c r="B256" s="204"/>
      <c r="C256" s="205"/>
      <c r="D256" s="206" t="s">
        <v>189</v>
      </c>
      <c r="E256" s="207" t="s">
        <v>23</v>
      </c>
      <c r="F256" s="208" t="s">
        <v>2004</v>
      </c>
      <c r="G256" s="205"/>
      <c r="H256" s="209">
        <v>40</v>
      </c>
      <c r="I256" s="210"/>
      <c r="J256" s="205"/>
      <c r="K256" s="205"/>
      <c r="L256" s="211"/>
      <c r="M256" s="212"/>
      <c r="N256" s="213"/>
      <c r="O256" s="213"/>
      <c r="P256" s="213"/>
      <c r="Q256" s="213"/>
      <c r="R256" s="213"/>
      <c r="S256" s="213"/>
      <c r="T256" s="214"/>
      <c r="AT256" s="215" t="s">
        <v>189</v>
      </c>
      <c r="AU256" s="215" t="s">
        <v>81</v>
      </c>
      <c r="AV256" s="11" t="s">
        <v>81</v>
      </c>
      <c r="AW256" s="11" t="s">
        <v>36</v>
      </c>
      <c r="AX256" s="11" t="s">
        <v>79</v>
      </c>
      <c r="AY256" s="215" t="s">
        <v>180</v>
      </c>
    </row>
    <row r="257" spans="2:65" s="1" customFormat="1" ht="16.5" customHeight="1">
      <c r="B257" s="41"/>
      <c r="C257" s="192" t="s">
        <v>706</v>
      </c>
      <c r="D257" s="192" t="s">
        <v>182</v>
      </c>
      <c r="E257" s="193" t="s">
        <v>2005</v>
      </c>
      <c r="F257" s="194" t="s">
        <v>2006</v>
      </c>
      <c r="G257" s="195" t="s">
        <v>215</v>
      </c>
      <c r="H257" s="196">
        <v>2</v>
      </c>
      <c r="I257" s="197"/>
      <c r="J257" s="198">
        <f>ROUND(I257*H257,2)</f>
        <v>0</v>
      </c>
      <c r="K257" s="194" t="s">
        <v>23</v>
      </c>
      <c r="L257" s="61"/>
      <c r="M257" s="199" t="s">
        <v>23</v>
      </c>
      <c r="N257" s="200" t="s">
        <v>43</v>
      </c>
      <c r="O257" s="42"/>
      <c r="P257" s="201">
        <f>O257*H257</f>
        <v>0</v>
      </c>
      <c r="Q257" s="201">
        <v>0.00017</v>
      </c>
      <c r="R257" s="201">
        <f>Q257*H257</f>
        <v>0.00034</v>
      </c>
      <c r="S257" s="201">
        <v>0</v>
      </c>
      <c r="T257" s="202">
        <f>S257*H257</f>
        <v>0</v>
      </c>
      <c r="AR257" s="24" t="s">
        <v>187</v>
      </c>
      <c r="AT257" s="24" t="s">
        <v>182</v>
      </c>
      <c r="AU257" s="24" t="s">
        <v>81</v>
      </c>
      <c r="AY257" s="24" t="s">
        <v>180</v>
      </c>
      <c r="BE257" s="203">
        <f>IF(N257="základní",J257,0)</f>
        <v>0</v>
      </c>
      <c r="BF257" s="203">
        <f>IF(N257="snížená",J257,0)</f>
        <v>0</v>
      </c>
      <c r="BG257" s="203">
        <f>IF(N257="zákl. přenesená",J257,0)</f>
        <v>0</v>
      </c>
      <c r="BH257" s="203">
        <f>IF(N257="sníž. přenesená",J257,0)</f>
        <v>0</v>
      </c>
      <c r="BI257" s="203">
        <f>IF(N257="nulová",J257,0)</f>
        <v>0</v>
      </c>
      <c r="BJ257" s="24" t="s">
        <v>79</v>
      </c>
      <c r="BK257" s="203">
        <f>ROUND(I257*H257,2)</f>
        <v>0</v>
      </c>
      <c r="BL257" s="24" t="s">
        <v>187</v>
      </c>
      <c r="BM257" s="24" t="s">
        <v>2007</v>
      </c>
    </row>
    <row r="258" spans="2:47" s="1" customFormat="1" ht="27">
      <c r="B258" s="41"/>
      <c r="C258" s="63"/>
      <c r="D258" s="206" t="s">
        <v>509</v>
      </c>
      <c r="E258" s="63"/>
      <c r="F258" s="258" t="s">
        <v>2008</v>
      </c>
      <c r="G258" s="63"/>
      <c r="H258" s="63"/>
      <c r="I258" s="163"/>
      <c r="J258" s="63"/>
      <c r="K258" s="63"/>
      <c r="L258" s="61"/>
      <c r="M258" s="259"/>
      <c r="N258" s="42"/>
      <c r="O258" s="42"/>
      <c r="P258" s="42"/>
      <c r="Q258" s="42"/>
      <c r="R258" s="42"/>
      <c r="S258" s="42"/>
      <c r="T258" s="78"/>
      <c r="AT258" s="24" t="s">
        <v>509</v>
      </c>
      <c r="AU258" s="24" t="s">
        <v>81</v>
      </c>
    </row>
    <row r="259" spans="2:51" s="11" customFormat="1" ht="13.5">
      <c r="B259" s="204"/>
      <c r="C259" s="205"/>
      <c r="D259" s="206" t="s">
        <v>189</v>
      </c>
      <c r="E259" s="207" t="s">
        <v>23</v>
      </c>
      <c r="F259" s="208" t="s">
        <v>1910</v>
      </c>
      <c r="G259" s="205"/>
      <c r="H259" s="209">
        <v>2</v>
      </c>
      <c r="I259" s="210"/>
      <c r="J259" s="205"/>
      <c r="K259" s="205"/>
      <c r="L259" s="211"/>
      <c r="M259" s="212"/>
      <c r="N259" s="213"/>
      <c r="O259" s="213"/>
      <c r="P259" s="213"/>
      <c r="Q259" s="213"/>
      <c r="R259" s="213"/>
      <c r="S259" s="213"/>
      <c r="T259" s="214"/>
      <c r="AT259" s="215" t="s">
        <v>189</v>
      </c>
      <c r="AU259" s="215" t="s">
        <v>81</v>
      </c>
      <c r="AV259" s="11" t="s">
        <v>81</v>
      </c>
      <c r="AW259" s="11" t="s">
        <v>36</v>
      </c>
      <c r="AX259" s="11" t="s">
        <v>79</v>
      </c>
      <c r="AY259" s="215" t="s">
        <v>180</v>
      </c>
    </row>
    <row r="260" spans="2:65" s="1" customFormat="1" ht="16.5" customHeight="1">
      <c r="B260" s="41"/>
      <c r="C260" s="192" t="s">
        <v>711</v>
      </c>
      <c r="D260" s="192" t="s">
        <v>182</v>
      </c>
      <c r="E260" s="193" t="s">
        <v>2009</v>
      </c>
      <c r="F260" s="194" t="s">
        <v>2010</v>
      </c>
      <c r="G260" s="195" t="s">
        <v>215</v>
      </c>
      <c r="H260" s="196">
        <v>5</v>
      </c>
      <c r="I260" s="197"/>
      <c r="J260" s="198">
        <f>ROUND(I260*H260,2)</f>
        <v>0</v>
      </c>
      <c r="K260" s="194" t="s">
        <v>23</v>
      </c>
      <c r="L260" s="61"/>
      <c r="M260" s="199" t="s">
        <v>23</v>
      </c>
      <c r="N260" s="200" t="s">
        <v>43</v>
      </c>
      <c r="O260" s="42"/>
      <c r="P260" s="201">
        <f>O260*H260</f>
        <v>0</v>
      </c>
      <c r="Q260" s="201">
        <v>0.00017</v>
      </c>
      <c r="R260" s="201">
        <f>Q260*H260</f>
        <v>0.0008500000000000001</v>
      </c>
      <c r="S260" s="201">
        <v>0</v>
      </c>
      <c r="T260" s="202">
        <f>S260*H260</f>
        <v>0</v>
      </c>
      <c r="AR260" s="24" t="s">
        <v>187</v>
      </c>
      <c r="AT260" s="24" t="s">
        <v>182</v>
      </c>
      <c r="AU260" s="24" t="s">
        <v>81</v>
      </c>
      <c r="AY260" s="24" t="s">
        <v>180</v>
      </c>
      <c r="BE260" s="203">
        <f>IF(N260="základní",J260,0)</f>
        <v>0</v>
      </c>
      <c r="BF260" s="203">
        <f>IF(N260="snížená",J260,0)</f>
        <v>0</v>
      </c>
      <c r="BG260" s="203">
        <f>IF(N260="zákl. přenesená",J260,0)</f>
        <v>0</v>
      </c>
      <c r="BH260" s="203">
        <f>IF(N260="sníž. přenesená",J260,0)</f>
        <v>0</v>
      </c>
      <c r="BI260" s="203">
        <f>IF(N260="nulová",J260,0)</f>
        <v>0</v>
      </c>
      <c r="BJ260" s="24" t="s">
        <v>79</v>
      </c>
      <c r="BK260" s="203">
        <f>ROUND(I260*H260,2)</f>
        <v>0</v>
      </c>
      <c r="BL260" s="24" t="s">
        <v>187</v>
      </c>
      <c r="BM260" s="24" t="s">
        <v>2011</v>
      </c>
    </row>
    <row r="261" spans="2:47" s="1" customFormat="1" ht="27">
      <c r="B261" s="41"/>
      <c r="C261" s="63"/>
      <c r="D261" s="206" t="s">
        <v>509</v>
      </c>
      <c r="E261" s="63"/>
      <c r="F261" s="258" t="s">
        <v>2008</v>
      </c>
      <c r="G261" s="63"/>
      <c r="H261" s="63"/>
      <c r="I261" s="163"/>
      <c r="J261" s="63"/>
      <c r="K261" s="63"/>
      <c r="L261" s="61"/>
      <c r="M261" s="259"/>
      <c r="N261" s="42"/>
      <c r="O261" s="42"/>
      <c r="P261" s="42"/>
      <c r="Q261" s="42"/>
      <c r="R261" s="42"/>
      <c r="S261" s="42"/>
      <c r="T261" s="78"/>
      <c r="AT261" s="24" t="s">
        <v>509</v>
      </c>
      <c r="AU261" s="24" t="s">
        <v>81</v>
      </c>
    </row>
    <row r="262" spans="2:51" s="11" customFormat="1" ht="13.5">
      <c r="B262" s="204"/>
      <c r="C262" s="205"/>
      <c r="D262" s="206" t="s">
        <v>189</v>
      </c>
      <c r="E262" s="207" t="s">
        <v>23</v>
      </c>
      <c r="F262" s="208" t="s">
        <v>2012</v>
      </c>
      <c r="G262" s="205"/>
      <c r="H262" s="209">
        <v>5</v>
      </c>
      <c r="I262" s="210"/>
      <c r="J262" s="205"/>
      <c r="K262" s="205"/>
      <c r="L262" s="211"/>
      <c r="M262" s="212"/>
      <c r="N262" s="213"/>
      <c r="O262" s="213"/>
      <c r="P262" s="213"/>
      <c r="Q262" s="213"/>
      <c r="R262" s="213"/>
      <c r="S262" s="213"/>
      <c r="T262" s="214"/>
      <c r="AT262" s="215" t="s">
        <v>189</v>
      </c>
      <c r="AU262" s="215" t="s">
        <v>81</v>
      </c>
      <c r="AV262" s="11" t="s">
        <v>81</v>
      </c>
      <c r="AW262" s="11" t="s">
        <v>36</v>
      </c>
      <c r="AX262" s="11" t="s">
        <v>79</v>
      </c>
      <c r="AY262" s="215" t="s">
        <v>180</v>
      </c>
    </row>
    <row r="263" spans="2:65" s="1" customFormat="1" ht="25.5" customHeight="1">
      <c r="B263" s="41"/>
      <c r="C263" s="192" t="s">
        <v>717</v>
      </c>
      <c r="D263" s="192" t="s">
        <v>182</v>
      </c>
      <c r="E263" s="193" t="s">
        <v>2013</v>
      </c>
      <c r="F263" s="194" t="s">
        <v>2014</v>
      </c>
      <c r="G263" s="195" t="s">
        <v>671</v>
      </c>
      <c r="H263" s="196">
        <v>20</v>
      </c>
      <c r="I263" s="197"/>
      <c r="J263" s="198">
        <f>ROUND(I263*H263,2)</f>
        <v>0</v>
      </c>
      <c r="K263" s="194" t="s">
        <v>23</v>
      </c>
      <c r="L263" s="61"/>
      <c r="M263" s="199" t="s">
        <v>23</v>
      </c>
      <c r="N263" s="200" t="s">
        <v>43</v>
      </c>
      <c r="O263" s="42"/>
      <c r="P263" s="201">
        <f>O263*H263</f>
        <v>0</v>
      </c>
      <c r="Q263" s="201">
        <v>0.00017</v>
      </c>
      <c r="R263" s="201">
        <f>Q263*H263</f>
        <v>0.0034000000000000002</v>
      </c>
      <c r="S263" s="201">
        <v>0</v>
      </c>
      <c r="T263" s="202">
        <f>S263*H263</f>
        <v>0</v>
      </c>
      <c r="AR263" s="24" t="s">
        <v>187</v>
      </c>
      <c r="AT263" s="24" t="s">
        <v>182</v>
      </c>
      <c r="AU263" s="24" t="s">
        <v>81</v>
      </c>
      <c r="AY263" s="24" t="s">
        <v>180</v>
      </c>
      <c r="BE263" s="203">
        <f>IF(N263="základní",J263,0)</f>
        <v>0</v>
      </c>
      <c r="BF263" s="203">
        <f>IF(N263="snížená",J263,0)</f>
        <v>0</v>
      </c>
      <c r="BG263" s="203">
        <f>IF(N263="zákl. přenesená",J263,0)</f>
        <v>0</v>
      </c>
      <c r="BH263" s="203">
        <f>IF(N263="sníž. přenesená",J263,0)</f>
        <v>0</v>
      </c>
      <c r="BI263" s="203">
        <f>IF(N263="nulová",J263,0)</f>
        <v>0</v>
      </c>
      <c r="BJ263" s="24" t="s">
        <v>79</v>
      </c>
      <c r="BK263" s="203">
        <f>ROUND(I263*H263,2)</f>
        <v>0</v>
      </c>
      <c r="BL263" s="24" t="s">
        <v>187</v>
      </c>
      <c r="BM263" s="24" t="s">
        <v>2015</v>
      </c>
    </row>
    <row r="264" spans="2:47" s="1" customFormat="1" ht="27">
      <c r="B264" s="41"/>
      <c r="C264" s="63"/>
      <c r="D264" s="206" t="s">
        <v>509</v>
      </c>
      <c r="E264" s="63"/>
      <c r="F264" s="258" t="s">
        <v>2008</v>
      </c>
      <c r="G264" s="63"/>
      <c r="H264" s="63"/>
      <c r="I264" s="163"/>
      <c r="J264" s="63"/>
      <c r="K264" s="63"/>
      <c r="L264" s="61"/>
      <c r="M264" s="259"/>
      <c r="N264" s="42"/>
      <c r="O264" s="42"/>
      <c r="P264" s="42"/>
      <c r="Q264" s="42"/>
      <c r="R264" s="42"/>
      <c r="S264" s="42"/>
      <c r="T264" s="78"/>
      <c r="AT264" s="24" t="s">
        <v>509</v>
      </c>
      <c r="AU264" s="24" t="s">
        <v>81</v>
      </c>
    </row>
    <row r="265" spans="2:65" s="1" customFormat="1" ht="16.5" customHeight="1">
      <c r="B265" s="41"/>
      <c r="C265" s="192" t="s">
        <v>723</v>
      </c>
      <c r="D265" s="192" t="s">
        <v>182</v>
      </c>
      <c r="E265" s="193" t="s">
        <v>2016</v>
      </c>
      <c r="F265" s="194" t="s">
        <v>2017</v>
      </c>
      <c r="G265" s="195" t="s">
        <v>671</v>
      </c>
      <c r="H265" s="196">
        <v>2</v>
      </c>
      <c r="I265" s="197"/>
      <c r="J265" s="198">
        <f>ROUND(I265*H265,2)</f>
        <v>0</v>
      </c>
      <c r="K265" s="194" t="s">
        <v>23</v>
      </c>
      <c r="L265" s="61"/>
      <c r="M265" s="199" t="s">
        <v>23</v>
      </c>
      <c r="N265" s="200" t="s">
        <v>43</v>
      </c>
      <c r="O265" s="42"/>
      <c r="P265" s="201">
        <f>O265*H265</f>
        <v>0</v>
      </c>
      <c r="Q265" s="201">
        <v>0.00017</v>
      </c>
      <c r="R265" s="201">
        <f>Q265*H265</f>
        <v>0.00034</v>
      </c>
      <c r="S265" s="201">
        <v>0</v>
      </c>
      <c r="T265" s="202">
        <f>S265*H265</f>
        <v>0</v>
      </c>
      <c r="AR265" s="24" t="s">
        <v>187</v>
      </c>
      <c r="AT265" s="24" t="s">
        <v>182</v>
      </c>
      <c r="AU265" s="24" t="s">
        <v>81</v>
      </c>
      <c r="AY265" s="24" t="s">
        <v>180</v>
      </c>
      <c r="BE265" s="203">
        <f>IF(N265="základní",J265,0)</f>
        <v>0</v>
      </c>
      <c r="BF265" s="203">
        <f>IF(N265="snížená",J265,0)</f>
        <v>0</v>
      </c>
      <c r="BG265" s="203">
        <f>IF(N265="zákl. přenesená",J265,0)</f>
        <v>0</v>
      </c>
      <c r="BH265" s="203">
        <f>IF(N265="sníž. přenesená",J265,0)</f>
        <v>0</v>
      </c>
      <c r="BI265" s="203">
        <f>IF(N265="nulová",J265,0)</f>
        <v>0</v>
      </c>
      <c r="BJ265" s="24" t="s">
        <v>79</v>
      </c>
      <c r="BK265" s="203">
        <f>ROUND(I265*H265,2)</f>
        <v>0</v>
      </c>
      <c r="BL265" s="24" t="s">
        <v>187</v>
      </c>
      <c r="BM265" s="24" t="s">
        <v>2018</v>
      </c>
    </row>
    <row r="266" spans="2:47" s="1" customFormat="1" ht="27">
      <c r="B266" s="41"/>
      <c r="C266" s="63"/>
      <c r="D266" s="206" t="s">
        <v>509</v>
      </c>
      <c r="E266" s="63"/>
      <c r="F266" s="258" t="s">
        <v>2008</v>
      </c>
      <c r="G266" s="63"/>
      <c r="H266" s="63"/>
      <c r="I266" s="163"/>
      <c r="J266" s="63"/>
      <c r="K266" s="63"/>
      <c r="L266" s="61"/>
      <c r="M266" s="259"/>
      <c r="N266" s="42"/>
      <c r="O266" s="42"/>
      <c r="P266" s="42"/>
      <c r="Q266" s="42"/>
      <c r="R266" s="42"/>
      <c r="S266" s="42"/>
      <c r="T266" s="78"/>
      <c r="AT266" s="24" t="s">
        <v>509</v>
      </c>
      <c r="AU266" s="24" t="s">
        <v>81</v>
      </c>
    </row>
    <row r="267" spans="2:51" s="11" customFormat="1" ht="13.5">
      <c r="B267" s="204"/>
      <c r="C267" s="205"/>
      <c r="D267" s="206" t="s">
        <v>189</v>
      </c>
      <c r="E267" s="207" t="s">
        <v>23</v>
      </c>
      <c r="F267" s="208" t="s">
        <v>1910</v>
      </c>
      <c r="G267" s="205"/>
      <c r="H267" s="209">
        <v>2</v>
      </c>
      <c r="I267" s="210"/>
      <c r="J267" s="205"/>
      <c r="K267" s="205"/>
      <c r="L267" s="211"/>
      <c r="M267" s="212"/>
      <c r="N267" s="213"/>
      <c r="O267" s="213"/>
      <c r="P267" s="213"/>
      <c r="Q267" s="213"/>
      <c r="R267" s="213"/>
      <c r="S267" s="213"/>
      <c r="T267" s="214"/>
      <c r="AT267" s="215" t="s">
        <v>189</v>
      </c>
      <c r="AU267" s="215" t="s">
        <v>81</v>
      </c>
      <c r="AV267" s="11" t="s">
        <v>81</v>
      </c>
      <c r="AW267" s="11" t="s">
        <v>36</v>
      </c>
      <c r="AX267" s="11" t="s">
        <v>79</v>
      </c>
      <c r="AY267" s="215" t="s">
        <v>180</v>
      </c>
    </row>
    <row r="268" spans="2:65" s="1" customFormat="1" ht="16.5" customHeight="1">
      <c r="B268" s="41"/>
      <c r="C268" s="192" t="s">
        <v>728</v>
      </c>
      <c r="D268" s="192" t="s">
        <v>182</v>
      </c>
      <c r="E268" s="193" t="s">
        <v>2019</v>
      </c>
      <c r="F268" s="194" t="s">
        <v>2020</v>
      </c>
      <c r="G268" s="195" t="s">
        <v>671</v>
      </c>
      <c r="H268" s="196">
        <v>5</v>
      </c>
      <c r="I268" s="197"/>
      <c r="J268" s="198">
        <f>ROUND(I268*H268,2)</f>
        <v>0</v>
      </c>
      <c r="K268" s="194" t="s">
        <v>23</v>
      </c>
      <c r="L268" s="61"/>
      <c r="M268" s="199" t="s">
        <v>23</v>
      </c>
      <c r="N268" s="200" t="s">
        <v>43</v>
      </c>
      <c r="O268" s="42"/>
      <c r="P268" s="201">
        <f>O268*H268</f>
        <v>0</v>
      </c>
      <c r="Q268" s="201">
        <v>0.00017</v>
      </c>
      <c r="R268" s="201">
        <f>Q268*H268</f>
        <v>0.0008500000000000001</v>
      </c>
      <c r="S268" s="201">
        <v>0</v>
      </c>
      <c r="T268" s="202">
        <f>S268*H268</f>
        <v>0</v>
      </c>
      <c r="AR268" s="24" t="s">
        <v>187</v>
      </c>
      <c r="AT268" s="24" t="s">
        <v>182</v>
      </c>
      <c r="AU268" s="24" t="s">
        <v>81</v>
      </c>
      <c r="AY268" s="24" t="s">
        <v>180</v>
      </c>
      <c r="BE268" s="203">
        <f>IF(N268="základní",J268,0)</f>
        <v>0</v>
      </c>
      <c r="BF268" s="203">
        <f>IF(N268="snížená",J268,0)</f>
        <v>0</v>
      </c>
      <c r="BG268" s="203">
        <f>IF(N268="zákl. přenesená",J268,0)</f>
        <v>0</v>
      </c>
      <c r="BH268" s="203">
        <f>IF(N268="sníž. přenesená",J268,0)</f>
        <v>0</v>
      </c>
      <c r="BI268" s="203">
        <f>IF(N268="nulová",J268,0)</f>
        <v>0</v>
      </c>
      <c r="BJ268" s="24" t="s">
        <v>79</v>
      </c>
      <c r="BK268" s="203">
        <f>ROUND(I268*H268,2)</f>
        <v>0</v>
      </c>
      <c r="BL268" s="24" t="s">
        <v>187</v>
      </c>
      <c r="BM268" s="24" t="s">
        <v>2021</v>
      </c>
    </row>
    <row r="269" spans="2:47" s="1" customFormat="1" ht="27">
      <c r="B269" s="41"/>
      <c r="C269" s="63"/>
      <c r="D269" s="206" t="s">
        <v>509</v>
      </c>
      <c r="E269" s="63"/>
      <c r="F269" s="258" t="s">
        <v>2008</v>
      </c>
      <c r="G269" s="63"/>
      <c r="H269" s="63"/>
      <c r="I269" s="163"/>
      <c r="J269" s="63"/>
      <c r="K269" s="63"/>
      <c r="L269" s="61"/>
      <c r="M269" s="259"/>
      <c r="N269" s="42"/>
      <c r="O269" s="42"/>
      <c r="P269" s="42"/>
      <c r="Q269" s="42"/>
      <c r="R269" s="42"/>
      <c r="S269" s="42"/>
      <c r="T269" s="78"/>
      <c r="AT269" s="24" t="s">
        <v>509</v>
      </c>
      <c r="AU269" s="24" t="s">
        <v>81</v>
      </c>
    </row>
    <row r="270" spans="2:63" s="10" customFormat="1" ht="29.85" customHeight="1">
      <c r="B270" s="176"/>
      <c r="C270" s="177"/>
      <c r="D270" s="178" t="s">
        <v>71</v>
      </c>
      <c r="E270" s="190" t="s">
        <v>2022</v>
      </c>
      <c r="F270" s="190" t="s">
        <v>2023</v>
      </c>
      <c r="G270" s="177"/>
      <c r="H270" s="177"/>
      <c r="I270" s="180"/>
      <c r="J270" s="191">
        <f>BK270</f>
        <v>0</v>
      </c>
      <c r="K270" s="177"/>
      <c r="L270" s="182"/>
      <c r="M270" s="183"/>
      <c r="N270" s="184"/>
      <c r="O270" s="184"/>
      <c r="P270" s="185">
        <f>SUM(P271:P361)</f>
        <v>0</v>
      </c>
      <c r="Q270" s="184"/>
      <c r="R270" s="185">
        <f>SUM(R271:R361)</f>
        <v>1.2233000000000003</v>
      </c>
      <c r="S270" s="184"/>
      <c r="T270" s="186">
        <f>SUM(T271:T361)</f>
        <v>0.36072</v>
      </c>
      <c r="AR270" s="187" t="s">
        <v>81</v>
      </c>
      <c r="AT270" s="188" t="s">
        <v>71</v>
      </c>
      <c r="AU270" s="188" t="s">
        <v>79</v>
      </c>
      <c r="AY270" s="187" t="s">
        <v>180</v>
      </c>
      <c r="BK270" s="189">
        <f>SUM(BK271:BK361)</f>
        <v>0</v>
      </c>
    </row>
    <row r="271" spans="2:65" s="1" customFormat="1" ht="16.5" customHeight="1">
      <c r="B271" s="41"/>
      <c r="C271" s="192" t="s">
        <v>733</v>
      </c>
      <c r="D271" s="192" t="s">
        <v>182</v>
      </c>
      <c r="E271" s="193" t="s">
        <v>2024</v>
      </c>
      <c r="F271" s="194" t="s">
        <v>2025</v>
      </c>
      <c r="G271" s="195" t="s">
        <v>671</v>
      </c>
      <c r="H271" s="196">
        <v>24</v>
      </c>
      <c r="I271" s="197"/>
      <c r="J271" s="198">
        <f>ROUND(I271*H271,2)</f>
        <v>0</v>
      </c>
      <c r="K271" s="194" t="s">
        <v>23</v>
      </c>
      <c r="L271" s="61"/>
      <c r="M271" s="199" t="s">
        <v>23</v>
      </c>
      <c r="N271" s="200" t="s">
        <v>43</v>
      </c>
      <c r="O271" s="42"/>
      <c r="P271" s="201">
        <f>O271*H271</f>
        <v>0</v>
      </c>
      <c r="Q271" s="201">
        <v>0.0015</v>
      </c>
      <c r="R271" s="201">
        <f>Q271*H271</f>
        <v>0.036000000000000004</v>
      </c>
      <c r="S271" s="201">
        <v>0</v>
      </c>
      <c r="T271" s="202">
        <f>S271*H271</f>
        <v>0</v>
      </c>
      <c r="AR271" s="24" t="s">
        <v>187</v>
      </c>
      <c r="AT271" s="24" t="s">
        <v>182</v>
      </c>
      <c r="AU271" s="24" t="s">
        <v>81</v>
      </c>
      <c r="AY271" s="24" t="s">
        <v>180</v>
      </c>
      <c r="BE271" s="203">
        <f>IF(N271="základní",J271,0)</f>
        <v>0</v>
      </c>
      <c r="BF271" s="203">
        <f>IF(N271="snížená",J271,0)</f>
        <v>0</v>
      </c>
      <c r="BG271" s="203">
        <f>IF(N271="zákl. přenesená",J271,0)</f>
        <v>0</v>
      </c>
      <c r="BH271" s="203">
        <f>IF(N271="sníž. přenesená",J271,0)</f>
        <v>0</v>
      </c>
      <c r="BI271" s="203">
        <f>IF(N271="nulová",J271,0)</f>
        <v>0</v>
      </c>
      <c r="BJ271" s="24" t="s">
        <v>79</v>
      </c>
      <c r="BK271" s="203">
        <f>ROUND(I271*H271,2)</f>
        <v>0</v>
      </c>
      <c r="BL271" s="24" t="s">
        <v>187</v>
      </c>
      <c r="BM271" s="24" t="s">
        <v>2026</v>
      </c>
    </row>
    <row r="272" spans="2:65" s="1" customFormat="1" ht="16.5" customHeight="1">
      <c r="B272" s="41"/>
      <c r="C272" s="192" t="s">
        <v>738</v>
      </c>
      <c r="D272" s="192" t="s">
        <v>182</v>
      </c>
      <c r="E272" s="193" t="s">
        <v>2027</v>
      </c>
      <c r="F272" s="194" t="s">
        <v>2028</v>
      </c>
      <c r="G272" s="195" t="s">
        <v>1847</v>
      </c>
      <c r="H272" s="196">
        <v>6</v>
      </c>
      <c r="I272" s="197"/>
      <c r="J272" s="198">
        <f>ROUND(I272*H272,2)</f>
        <v>0</v>
      </c>
      <c r="K272" s="194" t="s">
        <v>186</v>
      </c>
      <c r="L272" s="61"/>
      <c r="M272" s="199" t="s">
        <v>23</v>
      </c>
      <c r="N272" s="200" t="s">
        <v>43</v>
      </c>
      <c r="O272" s="42"/>
      <c r="P272" s="201">
        <f>O272*H272</f>
        <v>0</v>
      </c>
      <c r="Q272" s="201">
        <v>0</v>
      </c>
      <c r="R272" s="201">
        <f>Q272*H272</f>
        <v>0</v>
      </c>
      <c r="S272" s="201">
        <v>0.01933</v>
      </c>
      <c r="T272" s="202">
        <f>S272*H272</f>
        <v>0.11598</v>
      </c>
      <c r="AR272" s="24" t="s">
        <v>262</v>
      </c>
      <c r="AT272" s="24" t="s">
        <v>182</v>
      </c>
      <c r="AU272" s="24" t="s">
        <v>81</v>
      </c>
      <c r="AY272" s="24" t="s">
        <v>180</v>
      </c>
      <c r="BE272" s="203">
        <f>IF(N272="základní",J272,0)</f>
        <v>0</v>
      </c>
      <c r="BF272" s="203">
        <f>IF(N272="snížená",J272,0)</f>
        <v>0</v>
      </c>
      <c r="BG272" s="203">
        <f>IF(N272="zákl. přenesená",J272,0)</f>
        <v>0</v>
      </c>
      <c r="BH272" s="203">
        <f>IF(N272="sníž. přenesená",J272,0)</f>
        <v>0</v>
      </c>
      <c r="BI272" s="203">
        <f>IF(N272="nulová",J272,0)</f>
        <v>0</v>
      </c>
      <c r="BJ272" s="24" t="s">
        <v>79</v>
      </c>
      <c r="BK272" s="203">
        <f>ROUND(I272*H272,2)</f>
        <v>0</v>
      </c>
      <c r="BL272" s="24" t="s">
        <v>262</v>
      </c>
      <c r="BM272" s="24" t="s">
        <v>2029</v>
      </c>
    </row>
    <row r="273" spans="2:51" s="11" customFormat="1" ht="13.5">
      <c r="B273" s="204"/>
      <c r="C273" s="205"/>
      <c r="D273" s="206" t="s">
        <v>189</v>
      </c>
      <c r="E273" s="207" t="s">
        <v>23</v>
      </c>
      <c r="F273" s="208" t="s">
        <v>2030</v>
      </c>
      <c r="G273" s="205"/>
      <c r="H273" s="209">
        <v>6</v>
      </c>
      <c r="I273" s="210"/>
      <c r="J273" s="205"/>
      <c r="K273" s="205"/>
      <c r="L273" s="211"/>
      <c r="M273" s="212"/>
      <c r="N273" s="213"/>
      <c r="O273" s="213"/>
      <c r="P273" s="213"/>
      <c r="Q273" s="213"/>
      <c r="R273" s="213"/>
      <c r="S273" s="213"/>
      <c r="T273" s="214"/>
      <c r="AT273" s="215" t="s">
        <v>189</v>
      </c>
      <c r="AU273" s="215" t="s">
        <v>81</v>
      </c>
      <c r="AV273" s="11" t="s">
        <v>81</v>
      </c>
      <c r="AW273" s="11" t="s">
        <v>36</v>
      </c>
      <c r="AX273" s="11" t="s">
        <v>79</v>
      </c>
      <c r="AY273" s="215" t="s">
        <v>180</v>
      </c>
    </row>
    <row r="274" spans="2:65" s="1" customFormat="1" ht="16.5" customHeight="1">
      <c r="B274" s="41"/>
      <c r="C274" s="192" t="s">
        <v>748</v>
      </c>
      <c r="D274" s="192" t="s">
        <v>182</v>
      </c>
      <c r="E274" s="193" t="s">
        <v>2031</v>
      </c>
      <c r="F274" s="194" t="s">
        <v>2032</v>
      </c>
      <c r="G274" s="195" t="s">
        <v>1847</v>
      </c>
      <c r="H274" s="196">
        <v>12</v>
      </c>
      <c r="I274" s="197"/>
      <c r="J274" s="198">
        <f>ROUND(I274*H274,2)</f>
        <v>0</v>
      </c>
      <c r="K274" s="194" t="s">
        <v>2033</v>
      </c>
      <c r="L274" s="61"/>
      <c r="M274" s="199" t="s">
        <v>23</v>
      </c>
      <c r="N274" s="200" t="s">
        <v>43</v>
      </c>
      <c r="O274" s="42"/>
      <c r="P274" s="201">
        <f>O274*H274</f>
        <v>0</v>
      </c>
      <c r="Q274" s="201">
        <v>0.02275</v>
      </c>
      <c r="R274" s="201">
        <f>Q274*H274</f>
        <v>0.273</v>
      </c>
      <c r="S274" s="201">
        <v>0</v>
      </c>
      <c r="T274" s="202">
        <f>S274*H274</f>
        <v>0</v>
      </c>
      <c r="AR274" s="24" t="s">
        <v>262</v>
      </c>
      <c r="AT274" s="24" t="s">
        <v>182</v>
      </c>
      <c r="AU274" s="24" t="s">
        <v>81</v>
      </c>
      <c r="AY274" s="24" t="s">
        <v>180</v>
      </c>
      <c r="BE274" s="203">
        <f>IF(N274="základní",J274,0)</f>
        <v>0</v>
      </c>
      <c r="BF274" s="203">
        <f>IF(N274="snížená",J274,0)</f>
        <v>0</v>
      </c>
      <c r="BG274" s="203">
        <f>IF(N274="zákl. přenesená",J274,0)</f>
        <v>0</v>
      </c>
      <c r="BH274" s="203">
        <f>IF(N274="sníž. přenesená",J274,0)</f>
        <v>0</v>
      </c>
      <c r="BI274" s="203">
        <f>IF(N274="nulová",J274,0)</f>
        <v>0</v>
      </c>
      <c r="BJ274" s="24" t="s">
        <v>79</v>
      </c>
      <c r="BK274" s="203">
        <f>ROUND(I274*H274,2)</f>
        <v>0</v>
      </c>
      <c r="BL274" s="24" t="s">
        <v>262</v>
      </c>
      <c r="BM274" s="24" t="s">
        <v>2034</v>
      </c>
    </row>
    <row r="275" spans="2:51" s="11" customFormat="1" ht="13.5">
      <c r="B275" s="204"/>
      <c r="C275" s="205"/>
      <c r="D275" s="206" t="s">
        <v>189</v>
      </c>
      <c r="E275" s="207" t="s">
        <v>23</v>
      </c>
      <c r="F275" s="208" t="s">
        <v>2035</v>
      </c>
      <c r="G275" s="205"/>
      <c r="H275" s="209">
        <v>12</v>
      </c>
      <c r="I275" s="210"/>
      <c r="J275" s="205"/>
      <c r="K275" s="205"/>
      <c r="L275" s="211"/>
      <c r="M275" s="212"/>
      <c r="N275" s="213"/>
      <c r="O275" s="213"/>
      <c r="P275" s="213"/>
      <c r="Q275" s="213"/>
      <c r="R275" s="213"/>
      <c r="S275" s="213"/>
      <c r="T275" s="214"/>
      <c r="AT275" s="215" t="s">
        <v>189</v>
      </c>
      <c r="AU275" s="215" t="s">
        <v>81</v>
      </c>
      <c r="AV275" s="11" t="s">
        <v>81</v>
      </c>
      <c r="AW275" s="11" t="s">
        <v>36</v>
      </c>
      <c r="AX275" s="11" t="s">
        <v>79</v>
      </c>
      <c r="AY275" s="215" t="s">
        <v>180</v>
      </c>
    </row>
    <row r="276" spans="2:65" s="1" customFormat="1" ht="16.5" customHeight="1">
      <c r="B276" s="41"/>
      <c r="C276" s="192" t="s">
        <v>753</v>
      </c>
      <c r="D276" s="192" t="s">
        <v>182</v>
      </c>
      <c r="E276" s="193" t="s">
        <v>2036</v>
      </c>
      <c r="F276" s="194" t="s">
        <v>2037</v>
      </c>
      <c r="G276" s="195" t="s">
        <v>1847</v>
      </c>
      <c r="H276" s="196">
        <v>1</v>
      </c>
      <c r="I276" s="197"/>
      <c r="J276" s="198">
        <f>ROUND(I276*H276,2)</f>
        <v>0</v>
      </c>
      <c r="K276" s="194" t="s">
        <v>186</v>
      </c>
      <c r="L276" s="61"/>
      <c r="M276" s="199" t="s">
        <v>23</v>
      </c>
      <c r="N276" s="200" t="s">
        <v>43</v>
      </c>
      <c r="O276" s="42"/>
      <c r="P276" s="201">
        <f>O276*H276</f>
        <v>0</v>
      </c>
      <c r="Q276" s="201">
        <v>0.02412</v>
      </c>
      <c r="R276" s="201">
        <f>Q276*H276</f>
        <v>0.02412</v>
      </c>
      <c r="S276" s="201">
        <v>0</v>
      </c>
      <c r="T276" s="202">
        <f>S276*H276</f>
        <v>0</v>
      </c>
      <c r="AR276" s="24" t="s">
        <v>262</v>
      </c>
      <c r="AT276" s="24" t="s">
        <v>182</v>
      </c>
      <c r="AU276" s="24" t="s">
        <v>81</v>
      </c>
      <c r="AY276" s="24" t="s">
        <v>180</v>
      </c>
      <c r="BE276" s="203">
        <f>IF(N276="základní",J276,0)</f>
        <v>0</v>
      </c>
      <c r="BF276" s="203">
        <f>IF(N276="snížená",J276,0)</f>
        <v>0</v>
      </c>
      <c r="BG276" s="203">
        <f>IF(N276="zákl. přenesená",J276,0)</f>
        <v>0</v>
      </c>
      <c r="BH276" s="203">
        <f>IF(N276="sníž. přenesená",J276,0)</f>
        <v>0</v>
      </c>
      <c r="BI276" s="203">
        <f>IF(N276="nulová",J276,0)</f>
        <v>0</v>
      </c>
      <c r="BJ276" s="24" t="s">
        <v>79</v>
      </c>
      <c r="BK276" s="203">
        <f>ROUND(I276*H276,2)</f>
        <v>0</v>
      </c>
      <c r="BL276" s="24" t="s">
        <v>262</v>
      </c>
      <c r="BM276" s="24" t="s">
        <v>2038</v>
      </c>
    </row>
    <row r="277" spans="2:51" s="11" customFormat="1" ht="13.5">
      <c r="B277" s="204"/>
      <c r="C277" s="205"/>
      <c r="D277" s="206" t="s">
        <v>189</v>
      </c>
      <c r="E277" s="207" t="s">
        <v>23</v>
      </c>
      <c r="F277" s="208" t="s">
        <v>2039</v>
      </c>
      <c r="G277" s="205"/>
      <c r="H277" s="209">
        <v>1</v>
      </c>
      <c r="I277" s="210"/>
      <c r="J277" s="205"/>
      <c r="K277" s="205"/>
      <c r="L277" s="211"/>
      <c r="M277" s="212"/>
      <c r="N277" s="213"/>
      <c r="O277" s="213"/>
      <c r="P277" s="213"/>
      <c r="Q277" s="213"/>
      <c r="R277" s="213"/>
      <c r="S277" s="213"/>
      <c r="T277" s="214"/>
      <c r="AT277" s="215" t="s">
        <v>189</v>
      </c>
      <c r="AU277" s="215" t="s">
        <v>81</v>
      </c>
      <c r="AV277" s="11" t="s">
        <v>81</v>
      </c>
      <c r="AW277" s="11" t="s">
        <v>36</v>
      </c>
      <c r="AX277" s="11" t="s">
        <v>79</v>
      </c>
      <c r="AY277" s="215" t="s">
        <v>180</v>
      </c>
    </row>
    <row r="278" spans="2:65" s="1" customFormat="1" ht="16.5" customHeight="1">
      <c r="B278" s="41"/>
      <c r="C278" s="192" t="s">
        <v>761</v>
      </c>
      <c r="D278" s="192" t="s">
        <v>182</v>
      </c>
      <c r="E278" s="193" t="s">
        <v>2040</v>
      </c>
      <c r="F278" s="194" t="s">
        <v>2041</v>
      </c>
      <c r="G278" s="195" t="s">
        <v>671</v>
      </c>
      <c r="H278" s="196">
        <v>13</v>
      </c>
      <c r="I278" s="197"/>
      <c r="J278" s="198">
        <f>ROUND(I278*H278,2)</f>
        <v>0</v>
      </c>
      <c r="K278" s="194" t="s">
        <v>23</v>
      </c>
      <c r="L278" s="61"/>
      <c r="M278" s="199" t="s">
        <v>23</v>
      </c>
      <c r="N278" s="200" t="s">
        <v>43</v>
      </c>
      <c r="O278" s="42"/>
      <c r="P278" s="201">
        <f>O278*H278</f>
        <v>0</v>
      </c>
      <c r="Q278" s="201">
        <v>1E-05</v>
      </c>
      <c r="R278" s="201">
        <f>Q278*H278</f>
        <v>0.00013000000000000002</v>
      </c>
      <c r="S278" s="201">
        <v>0.0001</v>
      </c>
      <c r="T278" s="202">
        <f>S278*H278</f>
        <v>0.0013000000000000002</v>
      </c>
      <c r="AR278" s="24" t="s">
        <v>187</v>
      </c>
      <c r="AT278" s="24" t="s">
        <v>182</v>
      </c>
      <c r="AU278" s="24" t="s">
        <v>81</v>
      </c>
      <c r="AY278" s="24" t="s">
        <v>180</v>
      </c>
      <c r="BE278" s="203">
        <f>IF(N278="základní",J278,0)</f>
        <v>0</v>
      </c>
      <c r="BF278" s="203">
        <f>IF(N278="snížená",J278,0)</f>
        <v>0</v>
      </c>
      <c r="BG278" s="203">
        <f>IF(N278="zákl. přenesená",J278,0)</f>
        <v>0</v>
      </c>
      <c r="BH278" s="203">
        <f>IF(N278="sníž. přenesená",J278,0)</f>
        <v>0</v>
      </c>
      <c r="BI278" s="203">
        <f>IF(N278="nulová",J278,0)</f>
        <v>0</v>
      </c>
      <c r="BJ278" s="24" t="s">
        <v>79</v>
      </c>
      <c r="BK278" s="203">
        <f>ROUND(I278*H278,2)</f>
        <v>0</v>
      </c>
      <c r="BL278" s="24" t="s">
        <v>187</v>
      </c>
      <c r="BM278" s="24" t="s">
        <v>2042</v>
      </c>
    </row>
    <row r="279" spans="2:51" s="11" customFormat="1" ht="13.5">
      <c r="B279" s="204"/>
      <c r="C279" s="205"/>
      <c r="D279" s="206" t="s">
        <v>189</v>
      </c>
      <c r="E279" s="207" t="s">
        <v>23</v>
      </c>
      <c r="F279" s="208" t="s">
        <v>2043</v>
      </c>
      <c r="G279" s="205"/>
      <c r="H279" s="209">
        <v>13</v>
      </c>
      <c r="I279" s="210"/>
      <c r="J279" s="205"/>
      <c r="K279" s="205"/>
      <c r="L279" s="211"/>
      <c r="M279" s="212"/>
      <c r="N279" s="213"/>
      <c r="O279" s="213"/>
      <c r="P279" s="213"/>
      <c r="Q279" s="213"/>
      <c r="R279" s="213"/>
      <c r="S279" s="213"/>
      <c r="T279" s="214"/>
      <c r="AT279" s="215" t="s">
        <v>189</v>
      </c>
      <c r="AU279" s="215" t="s">
        <v>81</v>
      </c>
      <c r="AV279" s="11" t="s">
        <v>81</v>
      </c>
      <c r="AW279" s="11" t="s">
        <v>36</v>
      </c>
      <c r="AX279" s="11" t="s">
        <v>79</v>
      </c>
      <c r="AY279" s="215" t="s">
        <v>180</v>
      </c>
    </row>
    <row r="280" spans="2:65" s="1" customFormat="1" ht="16.5" customHeight="1">
      <c r="B280" s="41"/>
      <c r="C280" s="248" t="s">
        <v>765</v>
      </c>
      <c r="D280" s="248" t="s">
        <v>505</v>
      </c>
      <c r="E280" s="249" t="s">
        <v>2044</v>
      </c>
      <c r="F280" s="250" t="s">
        <v>2045</v>
      </c>
      <c r="G280" s="251" t="s">
        <v>671</v>
      </c>
      <c r="H280" s="252">
        <v>13</v>
      </c>
      <c r="I280" s="253"/>
      <c r="J280" s="254">
        <f>ROUND(I280*H280,2)</f>
        <v>0</v>
      </c>
      <c r="K280" s="250" t="s">
        <v>23</v>
      </c>
      <c r="L280" s="255"/>
      <c r="M280" s="256" t="s">
        <v>23</v>
      </c>
      <c r="N280" s="257" t="s">
        <v>43</v>
      </c>
      <c r="O280" s="42"/>
      <c r="P280" s="201">
        <f>O280*H280</f>
        <v>0</v>
      </c>
      <c r="Q280" s="201">
        <v>0.0015</v>
      </c>
      <c r="R280" s="201">
        <f>Q280*H280</f>
        <v>0.0195</v>
      </c>
      <c r="S280" s="201">
        <v>0</v>
      </c>
      <c r="T280" s="202">
        <f>S280*H280</f>
        <v>0</v>
      </c>
      <c r="AR280" s="24" t="s">
        <v>218</v>
      </c>
      <c r="AT280" s="24" t="s">
        <v>505</v>
      </c>
      <c r="AU280" s="24" t="s">
        <v>81</v>
      </c>
      <c r="AY280" s="24" t="s">
        <v>180</v>
      </c>
      <c r="BE280" s="203">
        <f>IF(N280="základní",J280,0)</f>
        <v>0</v>
      </c>
      <c r="BF280" s="203">
        <f>IF(N280="snížená",J280,0)</f>
        <v>0</v>
      </c>
      <c r="BG280" s="203">
        <f>IF(N280="zákl. přenesená",J280,0)</f>
        <v>0</v>
      </c>
      <c r="BH280" s="203">
        <f>IF(N280="sníž. přenesená",J280,0)</f>
        <v>0</v>
      </c>
      <c r="BI280" s="203">
        <f>IF(N280="nulová",J280,0)</f>
        <v>0</v>
      </c>
      <c r="BJ280" s="24" t="s">
        <v>79</v>
      </c>
      <c r="BK280" s="203">
        <f>ROUND(I280*H280,2)</f>
        <v>0</v>
      </c>
      <c r="BL280" s="24" t="s">
        <v>187</v>
      </c>
      <c r="BM280" s="24" t="s">
        <v>2046</v>
      </c>
    </row>
    <row r="281" spans="2:51" s="11" customFormat="1" ht="13.5">
      <c r="B281" s="204"/>
      <c r="C281" s="205"/>
      <c r="D281" s="206" t="s">
        <v>189</v>
      </c>
      <c r="E281" s="207" t="s">
        <v>23</v>
      </c>
      <c r="F281" s="208" t="s">
        <v>2043</v>
      </c>
      <c r="G281" s="205"/>
      <c r="H281" s="209">
        <v>13</v>
      </c>
      <c r="I281" s="210"/>
      <c r="J281" s="205"/>
      <c r="K281" s="205"/>
      <c r="L281" s="211"/>
      <c r="M281" s="212"/>
      <c r="N281" s="213"/>
      <c r="O281" s="213"/>
      <c r="P281" s="213"/>
      <c r="Q281" s="213"/>
      <c r="R281" s="213"/>
      <c r="S281" s="213"/>
      <c r="T281" s="214"/>
      <c r="AT281" s="215" t="s">
        <v>189</v>
      </c>
      <c r="AU281" s="215" t="s">
        <v>81</v>
      </c>
      <c r="AV281" s="11" t="s">
        <v>81</v>
      </c>
      <c r="AW281" s="11" t="s">
        <v>36</v>
      </c>
      <c r="AX281" s="11" t="s">
        <v>79</v>
      </c>
      <c r="AY281" s="215" t="s">
        <v>180</v>
      </c>
    </row>
    <row r="282" spans="2:65" s="1" customFormat="1" ht="16.5" customHeight="1">
      <c r="B282" s="41"/>
      <c r="C282" s="192" t="s">
        <v>770</v>
      </c>
      <c r="D282" s="192" t="s">
        <v>182</v>
      </c>
      <c r="E282" s="193" t="s">
        <v>2047</v>
      </c>
      <c r="F282" s="194" t="s">
        <v>2048</v>
      </c>
      <c r="G282" s="195" t="s">
        <v>1847</v>
      </c>
      <c r="H282" s="196">
        <v>7</v>
      </c>
      <c r="I282" s="197"/>
      <c r="J282" s="198">
        <f>ROUND(I282*H282,2)</f>
        <v>0</v>
      </c>
      <c r="K282" s="194" t="s">
        <v>186</v>
      </c>
      <c r="L282" s="61"/>
      <c r="M282" s="199" t="s">
        <v>23</v>
      </c>
      <c r="N282" s="200" t="s">
        <v>43</v>
      </c>
      <c r="O282" s="42"/>
      <c r="P282" s="201">
        <f>O282*H282</f>
        <v>0</v>
      </c>
      <c r="Q282" s="201">
        <v>0.01808</v>
      </c>
      <c r="R282" s="201">
        <f>Q282*H282</f>
        <v>0.12656</v>
      </c>
      <c r="S282" s="201">
        <v>0</v>
      </c>
      <c r="T282" s="202">
        <f>S282*H282</f>
        <v>0</v>
      </c>
      <c r="AR282" s="24" t="s">
        <v>262</v>
      </c>
      <c r="AT282" s="24" t="s">
        <v>182</v>
      </c>
      <c r="AU282" s="24" t="s">
        <v>81</v>
      </c>
      <c r="AY282" s="24" t="s">
        <v>180</v>
      </c>
      <c r="BE282" s="203">
        <f>IF(N282="základní",J282,0)</f>
        <v>0</v>
      </c>
      <c r="BF282" s="203">
        <f>IF(N282="snížená",J282,0)</f>
        <v>0</v>
      </c>
      <c r="BG282" s="203">
        <f>IF(N282="zákl. přenesená",J282,0)</f>
        <v>0</v>
      </c>
      <c r="BH282" s="203">
        <f>IF(N282="sníž. přenesená",J282,0)</f>
        <v>0</v>
      </c>
      <c r="BI282" s="203">
        <f>IF(N282="nulová",J282,0)</f>
        <v>0</v>
      </c>
      <c r="BJ282" s="24" t="s">
        <v>79</v>
      </c>
      <c r="BK282" s="203">
        <f>ROUND(I282*H282,2)</f>
        <v>0</v>
      </c>
      <c r="BL282" s="24" t="s">
        <v>262</v>
      </c>
      <c r="BM282" s="24" t="s">
        <v>2049</v>
      </c>
    </row>
    <row r="283" spans="2:51" s="11" customFormat="1" ht="13.5">
      <c r="B283" s="204"/>
      <c r="C283" s="205"/>
      <c r="D283" s="206" t="s">
        <v>189</v>
      </c>
      <c r="E283" s="207" t="s">
        <v>23</v>
      </c>
      <c r="F283" s="208" t="s">
        <v>2050</v>
      </c>
      <c r="G283" s="205"/>
      <c r="H283" s="209">
        <v>7</v>
      </c>
      <c r="I283" s="210"/>
      <c r="J283" s="205"/>
      <c r="K283" s="205"/>
      <c r="L283" s="211"/>
      <c r="M283" s="212"/>
      <c r="N283" s="213"/>
      <c r="O283" s="213"/>
      <c r="P283" s="213"/>
      <c r="Q283" s="213"/>
      <c r="R283" s="213"/>
      <c r="S283" s="213"/>
      <c r="T283" s="214"/>
      <c r="AT283" s="215" t="s">
        <v>189</v>
      </c>
      <c r="AU283" s="215" t="s">
        <v>81</v>
      </c>
      <c r="AV283" s="11" t="s">
        <v>81</v>
      </c>
      <c r="AW283" s="11" t="s">
        <v>36</v>
      </c>
      <c r="AX283" s="11" t="s">
        <v>79</v>
      </c>
      <c r="AY283" s="215" t="s">
        <v>180</v>
      </c>
    </row>
    <row r="284" spans="2:65" s="1" customFormat="1" ht="16.5" customHeight="1">
      <c r="B284" s="41"/>
      <c r="C284" s="192" t="s">
        <v>776</v>
      </c>
      <c r="D284" s="192" t="s">
        <v>182</v>
      </c>
      <c r="E284" s="193" t="s">
        <v>2051</v>
      </c>
      <c r="F284" s="194" t="s">
        <v>2052</v>
      </c>
      <c r="G284" s="195" t="s">
        <v>671</v>
      </c>
      <c r="H284" s="196">
        <v>7</v>
      </c>
      <c r="I284" s="197"/>
      <c r="J284" s="198">
        <f>ROUND(I284*H284,2)</f>
        <v>0</v>
      </c>
      <c r="K284" s="194" t="s">
        <v>23</v>
      </c>
      <c r="L284" s="61"/>
      <c r="M284" s="199" t="s">
        <v>23</v>
      </c>
      <c r="N284" s="200" t="s">
        <v>43</v>
      </c>
      <c r="O284" s="42"/>
      <c r="P284" s="201">
        <f>O284*H284</f>
        <v>0</v>
      </c>
      <c r="Q284" s="201">
        <v>0.01899</v>
      </c>
      <c r="R284" s="201">
        <f>Q284*H284</f>
        <v>0.13293</v>
      </c>
      <c r="S284" s="201">
        <v>0</v>
      </c>
      <c r="T284" s="202">
        <f>S284*H284</f>
        <v>0</v>
      </c>
      <c r="AR284" s="24" t="s">
        <v>187</v>
      </c>
      <c r="AT284" s="24" t="s">
        <v>182</v>
      </c>
      <c r="AU284" s="24" t="s">
        <v>81</v>
      </c>
      <c r="AY284" s="24" t="s">
        <v>180</v>
      </c>
      <c r="BE284" s="203">
        <f>IF(N284="základní",J284,0)</f>
        <v>0</v>
      </c>
      <c r="BF284" s="203">
        <f>IF(N284="snížená",J284,0)</f>
        <v>0</v>
      </c>
      <c r="BG284" s="203">
        <f>IF(N284="zákl. přenesená",J284,0)</f>
        <v>0</v>
      </c>
      <c r="BH284" s="203">
        <f>IF(N284="sníž. přenesená",J284,0)</f>
        <v>0</v>
      </c>
      <c r="BI284" s="203">
        <f>IF(N284="nulová",J284,0)</f>
        <v>0</v>
      </c>
      <c r="BJ284" s="24" t="s">
        <v>79</v>
      </c>
      <c r="BK284" s="203">
        <f>ROUND(I284*H284,2)</f>
        <v>0</v>
      </c>
      <c r="BL284" s="24" t="s">
        <v>187</v>
      </c>
      <c r="BM284" s="24" t="s">
        <v>2053</v>
      </c>
    </row>
    <row r="285" spans="2:51" s="11" customFormat="1" ht="13.5">
      <c r="B285" s="204"/>
      <c r="C285" s="205"/>
      <c r="D285" s="206" t="s">
        <v>189</v>
      </c>
      <c r="E285" s="207" t="s">
        <v>23</v>
      </c>
      <c r="F285" s="208" t="s">
        <v>2050</v>
      </c>
      <c r="G285" s="205"/>
      <c r="H285" s="209">
        <v>7</v>
      </c>
      <c r="I285" s="210"/>
      <c r="J285" s="205"/>
      <c r="K285" s="205"/>
      <c r="L285" s="211"/>
      <c r="M285" s="212"/>
      <c r="N285" s="213"/>
      <c r="O285" s="213"/>
      <c r="P285" s="213"/>
      <c r="Q285" s="213"/>
      <c r="R285" s="213"/>
      <c r="S285" s="213"/>
      <c r="T285" s="214"/>
      <c r="AT285" s="215" t="s">
        <v>189</v>
      </c>
      <c r="AU285" s="215" t="s">
        <v>81</v>
      </c>
      <c r="AV285" s="11" t="s">
        <v>81</v>
      </c>
      <c r="AW285" s="11" t="s">
        <v>36</v>
      </c>
      <c r="AX285" s="11" t="s">
        <v>79</v>
      </c>
      <c r="AY285" s="215" t="s">
        <v>180</v>
      </c>
    </row>
    <row r="286" spans="2:65" s="1" customFormat="1" ht="16.5" customHeight="1">
      <c r="B286" s="41"/>
      <c r="C286" s="192" t="s">
        <v>781</v>
      </c>
      <c r="D286" s="192" t="s">
        <v>182</v>
      </c>
      <c r="E286" s="193" t="s">
        <v>2054</v>
      </c>
      <c r="F286" s="194" t="s">
        <v>2055</v>
      </c>
      <c r="G286" s="195" t="s">
        <v>1847</v>
      </c>
      <c r="H286" s="196">
        <v>3</v>
      </c>
      <c r="I286" s="197"/>
      <c r="J286" s="198">
        <f>ROUND(I286*H286,2)</f>
        <v>0</v>
      </c>
      <c r="K286" s="194" t="s">
        <v>186</v>
      </c>
      <c r="L286" s="61"/>
      <c r="M286" s="199" t="s">
        <v>23</v>
      </c>
      <c r="N286" s="200" t="s">
        <v>43</v>
      </c>
      <c r="O286" s="42"/>
      <c r="P286" s="201">
        <f>O286*H286</f>
        <v>0</v>
      </c>
      <c r="Q286" s="201">
        <v>0</v>
      </c>
      <c r="R286" s="201">
        <f>Q286*H286</f>
        <v>0</v>
      </c>
      <c r="S286" s="201">
        <v>0.0489</v>
      </c>
      <c r="T286" s="202">
        <f>S286*H286</f>
        <v>0.1467</v>
      </c>
      <c r="AR286" s="24" t="s">
        <v>262</v>
      </c>
      <c r="AT286" s="24" t="s">
        <v>182</v>
      </c>
      <c r="AU286" s="24" t="s">
        <v>81</v>
      </c>
      <c r="AY286" s="24" t="s">
        <v>180</v>
      </c>
      <c r="BE286" s="203">
        <f>IF(N286="základní",J286,0)</f>
        <v>0</v>
      </c>
      <c r="BF286" s="203">
        <f>IF(N286="snížená",J286,0)</f>
        <v>0</v>
      </c>
      <c r="BG286" s="203">
        <f>IF(N286="zákl. přenesená",J286,0)</f>
        <v>0</v>
      </c>
      <c r="BH286" s="203">
        <f>IF(N286="sníž. přenesená",J286,0)</f>
        <v>0</v>
      </c>
      <c r="BI286" s="203">
        <f>IF(N286="nulová",J286,0)</f>
        <v>0</v>
      </c>
      <c r="BJ286" s="24" t="s">
        <v>79</v>
      </c>
      <c r="BK286" s="203">
        <f>ROUND(I286*H286,2)</f>
        <v>0</v>
      </c>
      <c r="BL286" s="24" t="s">
        <v>262</v>
      </c>
      <c r="BM286" s="24" t="s">
        <v>2056</v>
      </c>
    </row>
    <row r="287" spans="2:51" s="11" customFormat="1" ht="13.5">
      <c r="B287" s="204"/>
      <c r="C287" s="205"/>
      <c r="D287" s="206" t="s">
        <v>189</v>
      </c>
      <c r="E287" s="207" t="s">
        <v>23</v>
      </c>
      <c r="F287" s="208" t="s">
        <v>2057</v>
      </c>
      <c r="G287" s="205"/>
      <c r="H287" s="209">
        <v>3</v>
      </c>
      <c r="I287" s="210"/>
      <c r="J287" s="205"/>
      <c r="K287" s="205"/>
      <c r="L287" s="211"/>
      <c r="M287" s="212"/>
      <c r="N287" s="213"/>
      <c r="O287" s="213"/>
      <c r="P287" s="213"/>
      <c r="Q287" s="213"/>
      <c r="R287" s="213"/>
      <c r="S287" s="213"/>
      <c r="T287" s="214"/>
      <c r="AT287" s="215" t="s">
        <v>189</v>
      </c>
      <c r="AU287" s="215" t="s">
        <v>81</v>
      </c>
      <c r="AV287" s="11" t="s">
        <v>81</v>
      </c>
      <c r="AW287" s="11" t="s">
        <v>36</v>
      </c>
      <c r="AX287" s="11" t="s">
        <v>79</v>
      </c>
      <c r="AY287" s="215" t="s">
        <v>180</v>
      </c>
    </row>
    <row r="288" spans="2:65" s="1" customFormat="1" ht="16.5" customHeight="1">
      <c r="B288" s="41"/>
      <c r="C288" s="192" t="s">
        <v>786</v>
      </c>
      <c r="D288" s="192" t="s">
        <v>182</v>
      </c>
      <c r="E288" s="193" t="s">
        <v>2058</v>
      </c>
      <c r="F288" s="194" t="s">
        <v>2059</v>
      </c>
      <c r="G288" s="195" t="s">
        <v>1847</v>
      </c>
      <c r="H288" s="196">
        <v>4</v>
      </c>
      <c r="I288" s="197"/>
      <c r="J288" s="198">
        <f>ROUND(I288*H288,2)</f>
        <v>0</v>
      </c>
      <c r="K288" s="194" t="s">
        <v>186</v>
      </c>
      <c r="L288" s="61"/>
      <c r="M288" s="199" t="s">
        <v>23</v>
      </c>
      <c r="N288" s="200" t="s">
        <v>43</v>
      </c>
      <c r="O288" s="42"/>
      <c r="P288" s="201">
        <f>O288*H288</f>
        <v>0</v>
      </c>
      <c r="Q288" s="201">
        <v>0</v>
      </c>
      <c r="R288" s="201">
        <f>Q288*H288</f>
        <v>0</v>
      </c>
      <c r="S288" s="201">
        <v>0.01946</v>
      </c>
      <c r="T288" s="202">
        <f>S288*H288</f>
        <v>0.07784</v>
      </c>
      <c r="AR288" s="24" t="s">
        <v>262</v>
      </c>
      <c r="AT288" s="24" t="s">
        <v>182</v>
      </c>
      <c r="AU288" s="24" t="s">
        <v>81</v>
      </c>
      <c r="AY288" s="24" t="s">
        <v>180</v>
      </c>
      <c r="BE288" s="203">
        <f>IF(N288="základní",J288,0)</f>
        <v>0</v>
      </c>
      <c r="BF288" s="203">
        <f>IF(N288="snížená",J288,0)</f>
        <v>0</v>
      </c>
      <c r="BG288" s="203">
        <f>IF(N288="zákl. přenesená",J288,0)</f>
        <v>0</v>
      </c>
      <c r="BH288" s="203">
        <f>IF(N288="sníž. přenesená",J288,0)</f>
        <v>0</v>
      </c>
      <c r="BI288" s="203">
        <f>IF(N288="nulová",J288,0)</f>
        <v>0</v>
      </c>
      <c r="BJ288" s="24" t="s">
        <v>79</v>
      </c>
      <c r="BK288" s="203">
        <f>ROUND(I288*H288,2)</f>
        <v>0</v>
      </c>
      <c r="BL288" s="24" t="s">
        <v>262</v>
      </c>
      <c r="BM288" s="24" t="s">
        <v>2060</v>
      </c>
    </row>
    <row r="289" spans="2:51" s="11" customFormat="1" ht="13.5">
      <c r="B289" s="204"/>
      <c r="C289" s="205"/>
      <c r="D289" s="206" t="s">
        <v>189</v>
      </c>
      <c r="E289" s="207" t="s">
        <v>23</v>
      </c>
      <c r="F289" s="208" t="s">
        <v>2061</v>
      </c>
      <c r="G289" s="205"/>
      <c r="H289" s="209">
        <v>4</v>
      </c>
      <c r="I289" s="210"/>
      <c r="J289" s="205"/>
      <c r="K289" s="205"/>
      <c r="L289" s="211"/>
      <c r="M289" s="212"/>
      <c r="N289" s="213"/>
      <c r="O289" s="213"/>
      <c r="P289" s="213"/>
      <c r="Q289" s="213"/>
      <c r="R289" s="213"/>
      <c r="S289" s="213"/>
      <c r="T289" s="214"/>
      <c r="AT289" s="215" t="s">
        <v>189</v>
      </c>
      <c r="AU289" s="215" t="s">
        <v>81</v>
      </c>
      <c r="AV289" s="11" t="s">
        <v>81</v>
      </c>
      <c r="AW289" s="11" t="s">
        <v>36</v>
      </c>
      <c r="AX289" s="11" t="s">
        <v>79</v>
      </c>
      <c r="AY289" s="215" t="s">
        <v>180</v>
      </c>
    </row>
    <row r="290" spans="2:65" s="1" customFormat="1" ht="16.5" customHeight="1">
      <c r="B290" s="41"/>
      <c r="C290" s="192" t="s">
        <v>790</v>
      </c>
      <c r="D290" s="192" t="s">
        <v>182</v>
      </c>
      <c r="E290" s="193" t="s">
        <v>2062</v>
      </c>
      <c r="F290" s="194" t="s">
        <v>2063</v>
      </c>
      <c r="G290" s="195" t="s">
        <v>1847</v>
      </c>
      <c r="H290" s="196">
        <v>10</v>
      </c>
      <c r="I290" s="197"/>
      <c r="J290" s="198">
        <f>ROUND(I290*H290,2)</f>
        <v>0</v>
      </c>
      <c r="K290" s="194" t="s">
        <v>186</v>
      </c>
      <c r="L290" s="61"/>
      <c r="M290" s="199" t="s">
        <v>23</v>
      </c>
      <c r="N290" s="200" t="s">
        <v>43</v>
      </c>
      <c r="O290" s="42"/>
      <c r="P290" s="201">
        <f>O290*H290</f>
        <v>0</v>
      </c>
      <c r="Q290" s="201">
        <v>0.0034</v>
      </c>
      <c r="R290" s="201">
        <f>Q290*H290</f>
        <v>0.033999999999999996</v>
      </c>
      <c r="S290" s="201">
        <v>0</v>
      </c>
      <c r="T290" s="202">
        <f>S290*H290</f>
        <v>0</v>
      </c>
      <c r="AR290" s="24" t="s">
        <v>262</v>
      </c>
      <c r="AT290" s="24" t="s">
        <v>182</v>
      </c>
      <c r="AU290" s="24" t="s">
        <v>81</v>
      </c>
      <c r="AY290" s="24" t="s">
        <v>180</v>
      </c>
      <c r="BE290" s="203">
        <f>IF(N290="základní",J290,0)</f>
        <v>0</v>
      </c>
      <c r="BF290" s="203">
        <f>IF(N290="snížená",J290,0)</f>
        <v>0</v>
      </c>
      <c r="BG290" s="203">
        <f>IF(N290="zákl. přenesená",J290,0)</f>
        <v>0</v>
      </c>
      <c r="BH290" s="203">
        <f>IF(N290="sníž. přenesená",J290,0)</f>
        <v>0</v>
      </c>
      <c r="BI290" s="203">
        <f>IF(N290="nulová",J290,0)</f>
        <v>0</v>
      </c>
      <c r="BJ290" s="24" t="s">
        <v>79</v>
      </c>
      <c r="BK290" s="203">
        <f>ROUND(I290*H290,2)</f>
        <v>0</v>
      </c>
      <c r="BL290" s="24" t="s">
        <v>262</v>
      </c>
      <c r="BM290" s="24" t="s">
        <v>2064</v>
      </c>
    </row>
    <row r="291" spans="2:51" s="11" customFormat="1" ht="13.5">
      <c r="B291" s="204"/>
      <c r="C291" s="205"/>
      <c r="D291" s="206" t="s">
        <v>189</v>
      </c>
      <c r="E291" s="207" t="s">
        <v>23</v>
      </c>
      <c r="F291" s="208" t="s">
        <v>2065</v>
      </c>
      <c r="G291" s="205"/>
      <c r="H291" s="209">
        <v>10</v>
      </c>
      <c r="I291" s="210"/>
      <c r="J291" s="205"/>
      <c r="K291" s="205"/>
      <c r="L291" s="211"/>
      <c r="M291" s="212"/>
      <c r="N291" s="213"/>
      <c r="O291" s="213"/>
      <c r="P291" s="213"/>
      <c r="Q291" s="213"/>
      <c r="R291" s="213"/>
      <c r="S291" s="213"/>
      <c r="T291" s="214"/>
      <c r="AT291" s="215" t="s">
        <v>189</v>
      </c>
      <c r="AU291" s="215" t="s">
        <v>81</v>
      </c>
      <c r="AV291" s="11" t="s">
        <v>81</v>
      </c>
      <c r="AW291" s="11" t="s">
        <v>36</v>
      </c>
      <c r="AX291" s="11" t="s">
        <v>79</v>
      </c>
      <c r="AY291" s="215" t="s">
        <v>180</v>
      </c>
    </row>
    <row r="292" spans="2:65" s="1" customFormat="1" ht="16.5" customHeight="1">
      <c r="B292" s="41"/>
      <c r="C292" s="248" t="s">
        <v>794</v>
      </c>
      <c r="D292" s="248" t="s">
        <v>505</v>
      </c>
      <c r="E292" s="249" t="s">
        <v>2066</v>
      </c>
      <c r="F292" s="250" t="s">
        <v>2067</v>
      </c>
      <c r="G292" s="251" t="s">
        <v>671</v>
      </c>
      <c r="H292" s="252">
        <v>10</v>
      </c>
      <c r="I292" s="253"/>
      <c r="J292" s="254">
        <f>ROUND(I292*H292,2)</f>
        <v>0</v>
      </c>
      <c r="K292" s="250" t="s">
        <v>23</v>
      </c>
      <c r="L292" s="255"/>
      <c r="M292" s="256" t="s">
        <v>23</v>
      </c>
      <c r="N292" s="257" t="s">
        <v>43</v>
      </c>
      <c r="O292" s="42"/>
      <c r="P292" s="201">
        <f>O292*H292</f>
        <v>0</v>
      </c>
      <c r="Q292" s="201">
        <v>0.013</v>
      </c>
      <c r="R292" s="201">
        <f>Q292*H292</f>
        <v>0.13</v>
      </c>
      <c r="S292" s="201">
        <v>0</v>
      </c>
      <c r="T292" s="202">
        <f>S292*H292</f>
        <v>0</v>
      </c>
      <c r="AR292" s="24" t="s">
        <v>218</v>
      </c>
      <c r="AT292" s="24" t="s">
        <v>505</v>
      </c>
      <c r="AU292" s="24" t="s">
        <v>81</v>
      </c>
      <c r="AY292" s="24" t="s">
        <v>180</v>
      </c>
      <c r="BE292" s="203">
        <f>IF(N292="základní",J292,0)</f>
        <v>0</v>
      </c>
      <c r="BF292" s="203">
        <f>IF(N292="snížená",J292,0)</f>
        <v>0</v>
      </c>
      <c r="BG292" s="203">
        <f>IF(N292="zákl. přenesená",J292,0)</f>
        <v>0</v>
      </c>
      <c r="BH292" s="203">
        <f>IF(N292="sníž. přenesená",J292,0)</f>
        <v>0</v>
      </c>
      <c r="BI292" s="203">
        <f>IF(N292="nulová",J292,0)</f>
        <v>0</v>
      </c>
      <c r="BJ292" s="24" t="s">
        <v>79</v>
      </c>
      <c r="BK292" s="203">
        <f>ROUND(I292*H292,2)</f>
        <v>0</v>
      </c>
      <c r="BL292" s="24" t="s">
        <v>187</v>
      </c>
      <c r="BM292" s="24" t="s">
        <v>2068</v>
      </c>
    </row>
    <row r="293" spans="2:51" s="11" customFormat="1" ht="13.5">
      <c r="B293" s="204"/>
      <c r="C293" s="205"/>
      <c r="D293" s="206" t="s">
        <v>189</v>
      </c>
      <c r="E293" s="207" t="s">
        <v>23</v>
      </c>
      <c r="F293" s="208" t="s">
        <v>2065</v>
      </c>
      <c r="G293" s="205"/>
      <c r="H293" s="209">
        <v>10</v>
      </c>
      <c r="I293" s="210"/>
      <c r="J293" s="205"/>
      <c r="K293" s="205"/>
      <c r="L293" s="211"/>
      <c r="M293" s="212"/>
      <c r="N293" s="213"/>
      <c r="O293" s="213"/>
      <c r="P293" s="213"/>
      <c r="Q293" s="213"/>
      <c r="R293" s="213"/>
      <c r="S293" s="213"/>
      <c r="T293" s="214"/>
      <c r="AT293" s="215" t="s">
        <v>189</v>
      </c>
      <c r="AU293" s="215" t="s">
        <v>81</v>
      </c>
      <c r="AV293" s="11" t="s">
        <v>81</v>
      </c>
      <c r="AW293" s="11" t="s">
        <v>36</v>
      </c>
      <c r="AX293" s="11" t="s">
        <v>79</v>
      </c>
      <c r="AY293" s="215" t="s">
        <v>180</v>
      </c>
    </row>
    <row r="294" spans="2:65" s="1" customFormat="1" ht="16.5" customHeight="1">
      <c r="B294" s="41"/>
      <c r="C294" s="248" t="s">
        <v>798</v>
      </c>
      <c r="D294" s="248" t="s">
        <v>505</v>
      </c>
      <c r="E294" s="249" t="s">
        <v>2069</v>
      </c>
      <c r="F294" s="250" t="s">
        <v>2070</v>
      </c>
      <c r="G294" s="251" t="s">
        <v>671</v>
      </c>
      <c r="H294" s="252">
        <v>10</v>
      </c>
      <c r="I294" s="253"/>
      <c r="J294" s="254">
        <f>ROUND(I294*H294,2)</f>
        <v>0</v>
      </c>
      <c r="K294" s="250" t="s">
        <v>186</v>
      </c>
      <c r="L294" s="255"/>
      <c r="M294" s="256" t="s">
        <v>23</v>
      </c>
      <c r="N294" s="257" t="s">
        <v>43</v>
      </c>
      <c r="O294" s="42"/>
      <c r="P294" s="201">
        <f>O294*H294</f>
        <v>0</v>
      </c>
      <c r="Q294" s="201">
        <v>0.004</v>
      </c>
      <c r="R294" s="201">
        <f>Q294*H294</f>
        <v>0.04</v>
      </c>
      <c r="S294" s="201">
        <v>0</v>
      </c>
      <c r="T294" s="202">
        <f>S294*H294</f>
        <v>0</v>
      </c>
      <c r="AR294" s="24" t="s">
        <v>218</v>
      </c>
      <c r="AT294" s="24" t="s">
        <v>505</v>
      </c>
      <c r="AU294" s="24" t="s">
        <v>81</v>
      </c>
      <c r="AY294" s="24" t="s">
        <v>180</v>
      </c>
      <c r="BE294" s="203">
        <f>IF(N294="základní",J294,0)</f>
        <v>0</v>
      </c>
      <c r="BF294" s="203">
        <f>IF(N294="snížená",J294,0)</f>
        <v>0</v>
      </c>
      <c r="BG294" s="203">
        <f>IF(N294="zákl. přenesená",J294,0)</f>
        <v>0</v>
      </c>
      <c r="BH294" s="203">
        <f>IF(N294="sníž. přenesená",J294,0)</f>
        <v>0</v>
      </c>
      <c r="BI294" s="203">
        <f>IF(N294="nulová",J294,0)</f>
        <v>0</v>
      </c>
      <c r="BJ294" s="24" t="s">
        <v>79</v>
      </c>
      <c r="BK294" s="203">
        <f>ROUND(I294*H294,2)</f>
        <v>0</v>
      </c>
      <c r="BL294" s="24" t="s">
        <v>187</v>
      </c>
      <c r="BM294" s="24" t="s">
        <v>2071</v>
      </c>
    </row>
    <row r="295" spans="2:51" s="11" customFormat="1" ht="13.5">
      <c r="B295" s="204"/>
      <c r="C295" s="205"/>
      <c r="D295" s="206" t="s">
        <v>189</v>
      </c>
      <c r="E295" s="207" t="s">
        <v>23</v>
      </c>
      <c r="F295" s="208" t="s">
        <v>2065</v>
      </c>
      <c r="G295" s="205"/>
      <c r="H295" s="209">
        <v>10</v>
      </c>
      <c r="I295" s="210"/>
      <c r="J295" s="205"/>
      <c r="K295" s="205"/>
      <c r="L295" s="211"/>
      <c r="M295" s="212"/>
      <c r="N295" s="213"/>
      <c r="O295" s="213"/>
      <c r="P295" s="213"/>
      <c r="Q295" s="213"/>
      <c r="R295" s="213"/>
      <c r="S295" s="213"/>
      <c r="T295" s="214"/>
      <c r="AT295" s="215" t="s">
        <v>189</v>
      </c>
      <c r="AU295" s="215" t="s">
        <v>81</v>
      </c>
      <c r="AV295" s="11" t="s">
        <v>81</v>
      </c>
      <c r="AW295" s="11" t="s">
        <v>36</v>
      </c>
      <c r="AX295" s="11" t="s">
        <v>79</v>
      </c>
      <c r="AY295" s="215" t="s">
        <v>180</v>
      </c>
    </row>
    <row r="296" spans="2:65" s="1" customFormat="1" ht="25.5" customHeight="1">
      <c r="B296" s="41"/>
      <c r="C296" s="192" t="s">
        <v>802</v>
      </c>
      <c r="D296" s="192" t="s">
        <v>182</v>
      </c>
      <c r="E296" s="193" t="s">
        <v>2072</v>
      </c>
      <c r="F296" s="194" t="s">
        <v>2073</v>
      </c>
      <c r="G296" s="195" t="s">
        <v>1847</v>
      </c>
      <c r="H296" s="196">
        <v>1</v>
      </c>
      <c r="I296" s="197"/>
      <c r="J296" s="198">
        <f>ROUND(I296*H296,2)</f>
        <v>0</v>
      </c>
      <c r="K296" s="194" t="s">
        <v>23</v>
      </c>
      <c r="L296" s="61"/>
      <c r="M296" s="199" t="s">
        <v>23</v>
      </c>
      <c r="N296" s="200" t="s">
        <v>43</v>
      </c>
      <c r="O296" s="42"/>
      <c r="P296" s="201">
        <f>O296*H296</f>
        <v>0</v>
      </c>
      <c r="Q296" s="201">
        <v>0.00419</v>
      </c>
      <c r="R296" s="201">
        <f>Q296*H296</f>
        <v>0.00419</v>
      </c>
      <c r="S296" s="201">
        <v>0</v>
      </c>
      <c r="T296" s="202">
        <f>S296*H296</f>
        <v>0</v>
      </c>
      <c r="AR296" s="24" t="s">
        <v>262</v>
      </c>
      <c r="AT296" s="24" t="s">
        <v>182</v>
      </c>
      <c r="AU296" s="24" t="s">
        <v>81</v>
      </c>
      <c r="AY296" s="24" t="s">
        <v>180</v>
      </c>
      <c r="BE296" s="203">
        <f>IF(N296="základní",J296,0)</f>
        <v>0</v>
      </c>
      <c r="BF296" s="203">
        <f>IF(N296="snížená",J296,0)</f>
        <v>0</v>
      </c>
      <c r="BG296" s="203">
        <f>IF(N296="zákl. přenesená",J296,0)</f>
        <v>0</v>
      </c>
      <c r="BH296" s="203">
        <f>IF(N296="sníž. přenesená",J296,0)</f>
        <v>0</v>
      </c>
      <c r="BI296" s="203">
        <f>IF(N296="nulová",J296,0)</f>
        <v>0</v>
      </c>
      <c r="BJ296" s="24" t="s">
        <v>79</v>
      </c>
      <c r="BK296" s="203">
        <f>ROUND(I296*H296,2)</f>
        <v>0</v>
      </c>
      <c r="BL296" s="24" t="s">
        <v>262</v>
      </c>
      <c r="BM296" s="24" t="s">
        <v>2074</v>
      </c>
    </row>
    <row r="297" spans="2:51" s="11" customFormat="1" ht="13.5">
      <c r="B297" s="204"/>
      <c r="C297" s="205"/>
      <c r="D297" s="206" t="s">
        <v>189</v>
      </c>
      <c r="E297" s="207" t="s">
        <v>23</v>
      </c>
      <c r="F297" s="208" t="s">
        <v>2039</v>
      </c>
      <c r="G297" s="205"/>
      <c r="H297" s="209">
        <v>1</v>
      </c>
      <c r="I297" s="210"/>
      <c r="J297" s="205"/>
      <c r="K297" s="205"/>
      <c r="L297" s="211"/>
      <c r="M297" s="212"/>
      <c r="N297" s="213"/>
      <c r="O297" s="213"/>
      <c r="P297" s="213"/>
      <c r="Q297" s="213"/>
      <c r="R297" s="213"/>
      <c r="S297" s="213"/>
      <c r="T297" s="214"/>
      <c r="AT297" s="215" t="s">
        <v>189</v>
      </c>
      <c r="AU297" s="215" t="s">
        <v>81</v>
      </c>
      <c r="AV297" s="11" t="s">
        <v>81</v>
      </c>
      <c r="AW297" s="11" t="s">
        <v>36</v>
      </c>
      <c r="AX297" s="11" t="s">
        <v>79</v>
      </c>
      <c r="AY297" s="215" t="s">
        <v>180</v>
      </c>
    </row>
    <row r="298" spans="2:65" s="1" customFormat="1" ht="16.5" customHeight="1">
      <c r="B298" s="41"/>
      <c r="C298" s="248" t="s">
        <v>806</v>
      </c>
      <c r="D298" s="248" t="s">
        <v>505</v>
      </c>
      <c r="E298" s="249" t="s">
        <v>2075</v>
      </c>
      <c r="F298" s="250" t="s">
        <v>2076</v>
      </c>
      <c r="G298" s="251" t="s">
        <v>671</v>
      </c>
      <c r="H298" s="252">
        <v>1</v>
      </c>
      <c r="I298" s="253"/>
      <c r="J298" s="254">
        <f>ROUND(I298*H298,2)</f>
        <v>0</v>
      </c>
      <c r="K298" s="250" t="s">
        <v>23</v>
      </c>
      <c r="L298" s="255"/>
      <c r="M298" s="256" t="s">
        <v>23</v>
      </c>
      <c r="N298" s="257" t="s">
        <v>43</v>
      </c>
      <c r="O298" s="42"/>
      <c r="P298" s="201">
        <f>O298*H298</f>
        <v>0</v>
      </c>
      <c r="Q298" s="201">
        <v>0.0165</v>
      </c>
      <c r="R298" s="201">
        <f>Q298*H298</f>
        <v>0.0165</v>
      </c>
      <c r="S298" s="201">
        <v>0</v>
      </c>
      <c r="T298" s="202">
        <f>S298*H298</f>
        <v>0</v>
      </c>
      <c r="AR298" s="24" t="s">
        <v>218</v>
      </c>
      <c r="AT298" s="24" t="s">
        <v>505</v>
      </c>
      <c r="AU298" s="24" t="s">
        <v>81</v>
      </c>
      <c r="AY298" s="24" t="s">
        <v>180</v>
      </c>
      <c r="BE298" s="203">
        <f>IF(N298="základní",J298,0)</f>
        <v>0</v>
      </c>
      <c r="BF298" s="203">
        <f>IF(N298="snížená",J298,0)</f>
        <v>0</v>
      </c>
      <c r="BG298" s="203">
        <f>IF(N298="zákl. přenesená",J298,0)</f>
        <v>0</v>
      </c>
      <c r="BH298" s="203">
        <f>IF(N298="sníž. přenesená",J298,0)</f>
        <v>0</v>
      </c>
      <c r="BI298" s="203">
        <f>IF(N298="nulová",J298,0)</f>
        <v>0</v>
      </c>
      <c r="BJ298" s="24" t="s">
        <v>79</v>
      </c>
      <c r="BK298" s="203">
        <f>ROUND(I298*H298,2)</f>
        <v>0</v>
      </c>
      <c r="BL298" s="24" t="s">
        <v>187</v>
      </c>
      <c r="BM298" s="24" t="s">
        <v>2077</v>
      </c>
    </row>
    <row r="299" spans="2:51" s="11" customFormat="1" ht="13.5">
      <c r="B299" s="204"/>
      <c r="C299" s="205"/>
      <c r="D299" s="206" t="s">
        <v>189</v>
      </c>
      <c r="E299" s="207" t="s">
        <v>23</v>
      </c>
      <c r="F299" s="208" t="s">
        <v>2039</v>
      </c>
      <c r="G299" s="205"/>
      <c r="H299" s="209">
        <v>1</v>
      </c>
      <c r="I299" s="210"/>
      <c r="J299" s="205"/>
      <c r="K299" s="205"/>
      <c r="L299" s="211"/>
      <c r="M299" s="212"/>
      <c r="N299" s="213"/>
      <c r="O299" s="213"/>
      <c r="P299" s="213"/>
      <c r="Q299" s="213"/>
      <c r="R299" s="213"/>
      <c r="S299" s="213"/>
      <c r="T299" s="214"/>
      <c r="AT299" s="215" t="s">
        <v>189</v>
      </c>
      <c r="AU299" s="215" t="s">
        <v>81</v>
      </c>
      <c r="AV299" s="11" t="s">
        <v>81</v>
      </c>
      <c r="AW299" s="11" t="s">
        <v>36</v>
      </c>
      <c r="AX299" s="11" t="s">
        <v>79</v>
      </c>
      <c r="AY299" s="215" t="s">
        <v>180</v>
      </c>
    </row>
    <row r="300" spans="2:65" s="1" customFormat="1" ht="16.5" customHeight="1">
      <c r="B300" s="41"/>
      <c r="C300" s="248" t="s">
        <v>810</v>
      </c>
      <c r="D300" s="248" t="s">
        <v>505</v>
      </c>
      <c r="E300" s="249" t="s">
        <v>2078</v>
      </c>
      <c r="F300" s="250" t="s">
        <v>2079</v>
      </c>
      <c r="G300" s="251" t="s">
        <v>671</v>
      </c>
      <c r="H300" s="252">
        <v>1</v>
      </c>
      <c r="I300" s="253"/>
      <c r="J300" s="254">
        <f>ROUND(I300*H300,2)</f>
        <v>0</v>
      </c>
      <c r="K300" s="250" t="s">
        <v>23</v>
      </c>
      <c r="L300" s="255"/>
      <c r="M300" s="256" t="s">
        <v>23</v>
      </c>
      <c r="N300" s="257" t="s">
        <v>43</v>
      </c>
      <c r="O300" s="42"/>
      <c r="P300" s="201">
        <f>O300*H300</f>
        <v>0</v>
      </c>
      <c r="Q300" s="201">
        <v>0.0165</v>
      </c>
      <c r="R300" s="201">
        <f>Q300*H300</f>
        <v>0.0165</v>
      </c>
      <c r="S300" s="201">
        <v>0</v>
      </c>
      <c r="T300" s="202">
        <f>S300*H300</f>
        <v>0</v>
      </c>
      <c r="AR300" s="24" t="s">
        <v>218</v>
      </c>
      <c r="AT300" s="24" t="s">
        <v>505</v>
      </c>
      <c r="AU300" s="24" t="s">
        <v>81</v>
      </c>
      <c r="AY300" s="24" t="s">
        <v>180</v>
      </c>
      <c r="BE300" s="203">
        <f>IF(N300="základní",J300,0)</f>
        <v>0</v>
      </c>
      <c r="BF300" s="203">
        <f>IF(N300="snížená",J300,0)</f>
        <v>0</v>
      </c>
      <c r="BG300" s="203">
        <f>IF(N300="zákl. přenesená",J300,0)</f>
        <v>0</v>
      </c>
      <c r="BH300" s="203">
        <f>IF(N300="sníž. přenesená",J300,0)</f>
        <v>0</v>
      </c>
      <c r="BI300" s="203">
        <f>IF(N300="nulová",J300,0)</f>
        <v>0</v>
      </c>
      <c r="BJ300" s="24" t="s">
        <v>79</v>
      </c>
      <c r="BK300" s="203">
        <f>ROUND(I300*H300,2)</f>
        <v>0</v>
      </c>
      <c r="BL300" s="24" t="s">
        <v>187</v>
      </c>
      <c r="BM300" s="24" t="s">
        <v>2080</v>
      </c>
    </row>
    <row r="301" spans="2:51" s="11" customFormat="1" ht="13.5">
      <c r="B301" s="204"/>
      <c r="C301" s="205"/>
      <c r="D301" s="206" t="s">
        <v>189</v>
      </c>
      <c r="E301" s="207" t="s">
        <v>23</v>
      </c>
      <c r="F301" s="208" t="s">
        <v>2039</v>
      </c>
      <c r="G301" s="205"/>
      <c r="H301" s="209">
        <v>1</v>
      </c>
      <c r="I301" s="210"/>
      <c r="J301" s="205"/>
      <c r="K301" s="205"/>
      <c r="L301" s="211"/>
      <c r="M301" s="212"/>
      <c r="N301" s="213"/>
      <c r="O301" s="213"/>
      <c r="P301" s="213"/>
      <c r="Q301" s="213"/>
      <c r="R301" s="213"/>
      <c r="S301" s="213"/>
      <c r="T301" s="214"/>
      <c r="AT301" s="215" t="s">
        <v>189</v>
      </c>
      <c r="AU301" s="215" t="s">
        <v>81</v>
      </c>
      <c r="AV301" s="11" t="s">
        <v>81</v>
      </c>
      <c r="AW301" s="11" t="s">
        <v>36</v>
      </c>
      <c r="AX301" s="11" t="s">
        <v>79</v>
      </c>
      <c r="AY301" s="215" t="s">
        <v>180</v>
      </c>
    </row>
    <row r="302" spans="2:65" s="1" customFormat="1" ht="25.5" customHeight="1">
      <c r="B302" s="41"/>
      <c r="C302" s="248" t="s">
        <v>814</v>
      </c>
      <c r="D302" s="248" t="s">
        <v>505</v>
      </c>
      <c r="E302" s="249" t="s">
        <v>2081</v>
      </c>
      <c r="F302" s="250" t="s">
        <v>2082</v>
      </c>
      <c r="G302" s="251" t="s">
        <v>671</v>
      </c>
      <c r="H302" s="252">
        <v>1</v>
      </c>
      <c r="I302" s="253"/>
      <c r="J302" s="254">
        <f>ROUND(I302*H302,2)</f>
        <v>0</v>
      </c>
      <c r="K302" s="250" t="s">
        <v>23</v>
      </c>
      <c r="L302" s="255"/>
      <c r="M302" s="256" t="s">
        <v>23</v>
      </c>
      <c r="N302" s="257" t="s">
        <v>43</v>
      </c>
      <c r="O302" s="42"/>
      <c r="P302" s="201">
        <f>O302*H302</f>
        <v>0</v>
      </c>
      <c r="Q302" s="201">
        <v>0</v>
      </c>
      <c r="R302" s="201">
        <f>Q302*H302</f>
        <v>0</v>
      </c>
      <c r="S302" s="201">
        <v>0</v>
      </c>
      <c r="T302" s="202">
        <f>S302*H302</f>
        <v>0</v>
      </c>
      <c r="AR302" s="24" t="s">
        <v>218</v>
      </c>
      <c r="AT302" s="24" t="s">
        <v>505</v>
      </c>
      <c r="AU302" s="24" t="s">
        <v>81</v>
      </c>
      <c r="AY302" s="24" t="s">
        <v>180</v>
      </c>
      <c r="BE302" s="203">
        <f>IF(N302="základní",J302,0)</f>
        <v>0</v>
      </c>
      <c r="BF302" s="203">
        <f>IF(N302="snížená",J302,0)</f>
        <v>0</v>
      </c>
      <c r="BG302" s="203">
        <f>IF(N302="zákl. přenesená",J302,0)</f>
        <v>0</v>
      </c>
      <c r="BH302" s="203">
        <f>IF(N302="sníž. přenesená",J302,0)</f>
        <v>0</v>
      </c>
      <c r="BI302" s="203">
        <f>IF(N302="nulová",J302,0)</f>
        <v>0</v>
      </c>
      <c r="BJ302" s="24" t="s">
        <v>79</v>
      </c>
      <c r="BK302" s="203">
        <f>ROUND(I302*H302,2)</f>
        <v>0</v>
      </c>
      <c r="BL302" s="24" t="s">
        <v>187</v>
      </c>
      <c r="BM302" s="24" t="s">
        <v>2083</v>
      </c>
    </row>
    <row r="303" spans="2:51" s="11" customFormat="1" ht="13.5">
      <c r="B303" s="204"/>
      <c r="C303" s="205"/>
      <c r="D303" s="206" t="s">
        <v>189</v>
      </c>
      <c r="E303" s="207" t="s">
        <v>23</v>
      </c>
      <c r="F303" s="208" t="s">
        <v>2039</v>
      </c>
      <c r="G303" s="205"/>
      <c r="H303" s="209">
        <v>1</v>
      </c>
      <c r="I303" s="210"/>
      <c r="J303" s="205"/>
      <c r="K303" s="205"/>
      <c r="L303" s="211"/>
      <c r="M303" s="212"/>
      <c r="N303" s="213"/>
      <c r="O303" s="213"/>
      <c r="P303" s="213"/>
      <c r="Q303" s="213"/>
      <c r="R303" s="213"/>
      <c r="S303" s="213"/>
      <c r="T303" s="214"/>
      <c r="AT303" s="215" t="s">
        <v>189</v>
      </c>
      <c r="AU303" s="215" t="s">
        <v>81</v>
      </c>
      <c r="AV303" s="11" t="s">
        <v>81</v>
      </c>
      <c r="AW303" s="11" t="s">
        <v>36</v>
      </c>
      <c r="AX303" s="11" t="s">
        <v>79</v>
      </c>
      <c r="AY303" s="215" t="s">
        <v>180</v>
      </c>
    </row>
    <row r="304" spans="2:65" s="1" customFormat="1" ht="16.5" customHeight="1">
      <c r="B304" s="41"/>
      <c r="C304" s="192" t="s">
        <v>821</v>
      </c>
      <c r="D304" s="192" t="s">
        <v>182</v>
      </c>
      <c r="E304" s="193" t="s">
        <v>2084</v>
      </c>
      <c r="F304" s="194" t="s">
        <v>2085</v>
      </c>
      <c r="G304" s="195" t="s">
        <v>1847</v>
      </c>
      <c r="H304" s="196">
        <v>1</v>
      </c>
      <c r="I304" s="197"/>
      <c r="J304" s="198">
        <f>ROUND(I304*H304,2)</f>
        <v>0</v>
      </c>
      <c r="K304" s="194" t="s">
        <v>186</v>
      </c>
      <c r="L304" s="61"/>
      <c r="M304" s="199" t="s">
        <v>23</v>
      </c>
      <c r="N304" s="200" t="s">
        <v>43</v>
      </c>
      <c r="O304" s="42"/>
      <c r="P304" s="201">
        <f>O304*H304</f>
        <v>0</v>
      </c>
      <c r="Q304" s="201">
        <v>0</v>
      </c>
      <c r="R304" s="201">
        <f>Q304*H304</f>
        <v>0</v>
      </c>
      <c r="S304" s="201">
        <v>0.0188</v>
      </c>
      <c r="T304" s="202">
        <f>S304*H304</f>
        <v>0.0188</v>
      </c>
      <c r="AR304" s="24" t="s">
        <v>262</v>
      </c>
      <c r="AT304" s="24" t="s">
        <v>182</v>
      </c>
      <c r="AU304" s="24" t="s">
        <v>81</v>
      </c>
      <c r="AY304" s="24" t="s">
        <v>180</v>
      </c>
      <c r="BE304" s="203">
        <f>IF(N304="základní",J304,0)</f>
        <v>0</v>
      </c>
      <c r="BF304" s="203">
        <f>IF(N304="snížená",J304,0)</f>
        <v>0</v>
      </c>
      <c r="BG304" s="203">
        <f>IF(N304="zákl. přenesená",J304,0)</f>
        <v>0</v>
      </c>
      <c r="BH304" s="203">
        <f>IF(N304="sníž. přenesená",J304,0)</f>
        <v>0</v>
      </c>
      <c r="BI304" s="203">
        <f>IF(N304="nulová",J304,0)</f>
        <v>0</v>
      </c>
      <c r="BJ304" s="24" t="s">
        <v>79</v>
      </c>
      <c r="BK304" s="203">
        <f>ROUND(I304*H304,2)</f>
        <v>0</v>
      </c>
      <c r="BL304" s="24" t="s">
        <v>262</v>
      </c>
      <c r="BM304" s="24" t="s">
        <v>2086</v>
      </c>
    </row>
    <row r="305" spans="2:51" s="11" customFormat="1" ht="13.5">
      <c r="B305" s="204"/>
      <c r="C305" s="205"/>
      <c r="D305" s="206" t="s">
        <v>189</v>
      </c>
      <c r="E305" s="207" t="s">
        <v>23</v>
      </c>
      <c r="F305" s="208" t="s">
        <v>2087</v>
      </c>
      <c r="G305" s="205"/>
      <c r="H305" s="209">
        <v>1</v>
      </c>
      <c r="I305" s="210"/>
      <c r="J305" s="205"/>
      <c r="K305" s="205"/>
      <c r="L305" s="211"/>
      <c r="M305" s="212"/>
      <c r="N305" s="213"/>
      <c r="O305" s="213"/>
      <c r="P305" s="213"/>
      <c r="Q305" s="213"/>
      <c r="R305" s="213"/>
      <c r="S305" s="213"/>
      <c r="T305" s="214"/>
      <c r="AT305" s="215" t="s">
        <v>189</v>
      </c>
      <c r="AU305" s="215" t="s">
        <v>81</v>
      </c>
      <c r="AV305" s="11" t="s">
        <v>81</v>
      </c>
      <c r="AW305" s="11" t="s">
        <v>36</v>
      </c>
      <c r="AX305" s="11" t="s">
        <v>79</v>
      </c>
      <c r="AY305" s="215" t="s">
        <v>180</v>
      </c>
    </row>
    <row r="306" spans="2:65" s="1" customFormat="1" ht="25.5" customHeight="1">
      <c r="B306" s="41"/>
      <c r="C306" s="192" t="s">
        <v>826</v>
      </c>
      <c r="D306" s="192" t="s">
        <v>182</v>
      </c>
      <c r="E306" s="193" t="s">
        <v>2088</v>
      </c>
      <c r="F306" s="194" t="s">
        <v>2089</v>
      </c>
      <c r="G306" s="195" t="s">
        <v>1847</v>
      </c>
      <c r="H306" s="196">
        <v>2</v>
      </c>
      <c r="I306" s="197"/>
      <c r="J306" s="198">
        <f>ROUND(I306*H306,2)</f>
        <v>0</v>
      </c>
      <c r="K306" s="194" t="s">
        <v>186</v>
      </c>
      <c r="L306" s="61"/>
      <c r="M306" s="199" t="s">
        <v>23</v>
      </c>
      <c r="N306" s="200" t="s">
        <v>43</v>
      </c>
      <c r="O306" s="42"/>
      <c r="P306" s="201">
        <f>O306*H306</f>
        <v>0</v>
      </c>
      <c r="Q306" s="201">
        <v>0.0147</v>
      </c>
      <c r="R306" s="201">
        <f>Q306*H306</f>
        <v>0.0294</v>
      </c>
      <c r="S306" s="201">
        <v>0</v>
      </c>
      <c r="T306" s="202">
        <f>S306*H306</f>
        <v>0</v>
      </c>
      <c r="AR306" s="24" t="s">
        <v>262</v>
      </c>
      <c r="AT306" s="24" t="s">
        <v>182</v>
      </c>
      <c r="AU306" s="24" t="s">
        <v>81</v>
      </c>
      <c r="AY306" s="24" t="s">
        <v>180</v>
      </c>
      <c r="BE306" s="203">
        <f>IF(N306="základní",J306,0)</f>
        <v>0</v>
      </c>
      <c r="BF306" s="203">
        <f>IF(N306="snížená",J306,0)</f>
        <v>0</v>
      </c>
      <c r="BG306" s="203">
        <f>IF(N306="zákl. přenesená",J306,0)</f>
        <v>0</v>
      </c>
      <c r="BH306" s="203">
        <f>IF(N306="sníž. přenesená",J306,0)</f>
        <v>0</v>
      </c>
      <c r="BI306" s="203">
        <f>IF(N306="nulová",J306,0)</f>
        <v>0</v>
      </c>
      <c r="BJ306" s="24" t="s">
        <v>79</v>
      </c>
      <c r="BK306" s="203">
        <f>ROUND(I306*H306,2)</f>
        <v>0</v>
      </c>
      <c r="BL306" s="24" t="s">
        <v>262</v>
      </c>
      <c r="BM306" s="24" t="s">
        <v>2090</v>
      </c>
    </row>
    <row r="307" spans="2:51" s="11" customFormat="1" ht="13.5">
      <c r="B307" s="204"/>
      <c r="C307" s="205"/>
      <c r="D307" s="206" t="s">
        <v>189</v>
      </c>
      <c r="E307" s="207" t="s">
        <v>23</v>
      </c>
      <c r="F307" s="208" t="s">
        <v>2091</v>
      </c>
      <c r="G307" s="205"/>
      <c r="H307" s="209">
        <v>2</v>
      </c>
      <c r="I307" s="210"/>
      <c r="J307" s="205"/>
      <c r="K307" s="205"/>
      <c r="L307" s="211"/>
      <c r="M307" s="212"/>
      <c r="N307" s="213"/>
      <c r="O307" s="213"/>
      <c r="P307" s="213"/>
      <c r="Q307" s="213"/>
      <c r="R307" s="213"/>
      <c r="S307" s="213"/>
      <c r="T307" s="214"/>
      <c r="AT307" s="215" t="s">
        <v>189</v>
      </c>
      <c r="AU307" s="215" t="s">
        <v>81</v>
      </c>
      <c r="AV307" s="11" t="s">
        <v>81</v>
      </c>
      <c r="AW307" s="11" t="s">
        <v>36</v>
      </c>
      <c r="AX307" s="11" t="s">
        <v>79</v>
      </c>
      <c r="AY307" s="215" t="s">
        <v>180</v>
      </c>
    </row>
    <row r="308" spans="2:65" s="1" customFormat="1" ht="16.5" customHeight="1">
      <c r="B308" s="41"/>
      <c r="C308" s="192" t="s">
        <v>833</v>
      </c>
      <c r="D308" s="192" t="s">
        <v>182</v>
      </c>
      <c r="E308" s="193" t="s">
        <v>2092</v>
      </c>
      <c r="F308" s="194" t="s">
        <v>2093</v>
      </c>
      <c r="G308" s="195" t="s">
        <v>671</v>
      </c>
      <c r="H308" s="196">
        <v>23</v>
      </c>
      <c r="I308" s="197"/>
      <c r="J308" s="198">
        <f>ROUND(I308*H308,2)</f>
        <v>0</v>
      </c>
      <c r="K308" s="194" t="s">
        <v>186</v>
      </c>
      <c r="L308" s="61"/>
      <c r="M308" s="199" t="s">
        <v>23</v>
      </c>
      <c r="N308" s="200" t="s">
        <v>43</v>
      </c>
      <c r="O308" s="42"/>
      <c r="P308" s="201">
        <f>O308*H308</f>
        <v>0</v>
      </c>
      <c r="Q308" s="201">
        <v>0</v>
      </c>
      <c r="R308" s="201">
        <f>Q308*H308</f>
        <v>0</v>
      </c>
      <c r="S308" s="201">
        <v>0</v>
      </c>
      <c r="T308" s="202">
        <f>S308*H308</f>
        <v>0</v>
      </c>
      <c r="AR308" s="24" t="s">
        <v>262</v>
      </c>
      <c r="AT308" s="24" t="s">
        <v>182</v>
      </c>
      <c r="AU308" s="24" t="s">
        <v>81</v>
      </c>
      <c r="AY308" s="24" t="s">
        <v>180</v>
      </c>
      <c r="BE308" s="203">
        <f>IF(N308="základní",J308,0)</f>
        <v>0</v>
      </c>
      <c r="BF308" s="203">
        <f>IF(N308="snížená",J308,0)</f>
        <v>0</v>
      </c>
      <c r="BG308" s="203">
        <f>IF(N308="zákl. přenesená",J308,0)</f>
        <v>0</v>
      </c>
      <c r="BH308" s="203">
        <f>IF(N308="sníž. přenesená",J308,0)</f>
        <v>0</v>
      </c>
      <c r="BI308" s="203">
        <f>IF(N308="nulová",J308,0)</f>
        <v>0</v>
      </c>
      <c r="BJ308" s="24" t="s">
        <v>79</v>
      </c>
      <c r="BK308" s="203">
        <f>ROUND(I308*H308,2)</f>
        <v>0</v>
      </c>
      <c r="BL308" s="24" t="s">
        <v>262</v>
      </c>
      <c r="BM308" s="24" t="s">
        <v>2094</v>
      </c>
    </row>
    <row r="309" spans="2:51" s="11" customFormat="1" ht="13.5">
      <c r="B309" s="204"/>
      <c r="C309" s="205"/>
      <c r="D309" s="206" t="s">
        <v>189</v>
      </c>
      <c r="E309" s="207" t="s">
        <v>23</v>
      </c>
      <c r="F309" s="208" t="s">
        <v>2095</v>
      </c>
      <c r="G309" s="205"/>
      <c r="H309" s="209">
        <v>23</v>
      </c>
      <c r="I309" s="210"/>
      <c r="J309" s="205"/>
      <c r="K309" s="205"/>
      <c r="L309" s="211"/>
      <c r="M309" s="212"/>
      <c r="N309" s="213"/>
      <c r="O309" s="213"/>
      <c r="P309" s="213"/>
      <c r="Q309" s="213"/>
      <c r="R309" s="213"/>
      <c r="S309" s="213"/>
      <c r="T309" s="214"/>
      <c r="AT309" s="215" t="s">
        <v>189</v>
      </c>
      <c r="AU309" s="215" t="s">
        <v>81</v>
      </c>
      <c r="AV309" s="11" t="s">
        <v>81</v>
      </c>
      <c r="AW309" s="11" t="s">
        <v>36</v>
      </c>
      <c r="AX309" s="11" t="s">
        <v>79</v>
      </c>
      <c r="AY309" s="215" t="s">
        <v>180</v>
      </c>
    </row>
    <row r="310" spans="2:65" s="1" customFormat="1" ht="16.5" customHeight="1">
      <c r="B310" s="41"/>
      <c r="C310" s="248" t="s">
        <v>837</v>
      </c>
      <c r="D310" s="248" t="s">
        <v>505</v>
      </c>
      <c r="E310" s="249" t="s">
        <v>2096</v>
      </c>
      <c r="F310" s="250" t="s">
        <v>2097</v>
      </c>
      <c r="G310" s="251" t="s">
        <v>671</v>
      </c>
      <c r="H310" s="252">
        <v>16</v>
      </c>
      <c r="I310" s="253"/>
      <c r="J310" s="254">
        <f>ROUND(I310*H310,2)</f>
        <v>0</v>
      </c>
      <c r="K310" s="250" t="s">
        <v>23</v>
      </c>
      <c r="L310" s="255"/>
      <c r="M310" s="256" t="s">
        <v>23</v>
      </c>
      <c r="N310" s="257" t="s">
        <v>43</v>
      </c>
      <c r="O310" s="42"/>
      <c r="P310" s="201">
        <f>O310*H310</f>
        <v>0</v>
      </c>
      <c r="Q310" s="201">
        <v>0.0018</v>
      </c>
      <c r="R310" s="201">
        <f>Q310*H310</f>
        <v>0.0288</v>
      </c>
      <c r="S310" s="201">
        <v>0</v>
      </c>
      <c r="T310" s="202">
        <f>S310*H310</f>
        <v>0</v>
      </c>
      <c r="AR310" s="24" t="s">
        <v>218</v>
      </c>
      <c r="AT310" s="24" t="s">
        <v>505</v>
      </c>
      <c r="AU310" s="24" t="s">
        <v>81</v>
      </c>
      <c r="AY310" s="24" t="s">
        <v>180</v>
      </c>
      <c r="BE310" s="203">
        <f>IF(N310="základní",J310,0)</f>
        <v>0</v>
      </c>
      <c r="BF310" s="203">
        <f>IF(N310="snížená",J310,0)</f>
        <v>0</v>
      </c>
      <c r="BG310" s="203">
        <f>IF(N310="zákl. přenesená",J310,0)</f>
        <v>0</v>
      </c>
      <c r="BH310" s="203">
        <f>IF(N310="sníž. přenesená",J310,0)</f>
        <v>0</v>
      </c>
      <c r="BI310" s="203">
        <f>IF(N310="nulová",J310,0)</f>
        <v>0</v>
      </c>
      <c r="BJ310" s="24" t="s">
        <v>79</v>
      </c>
      <c r="BK310" s="203">
        <f>ROUND(I310*H310,2)</f>
        <v>0</v>
      </c>
      <c r="BL310" s="24" t="s">
        <v>187</v>
      </c>
      <c r="BM310" s="24" t="s">
        <v>2098</v>
      </c>
    </row>
    <row r="311" spans="2:51" s="11" customFormat="1" ht="13.5">
      <c r="B311" s="204"/>
      <c r="C311" s="205"/>
      <c r="D311" s="206" t="s">
        <v>189</v>
      </c>
      <c r="E311" s="207" t="s">
        <v>23</v>
      </c>
      <c r="F311" s="208" t="s">
        <v>2099</v>
      </c>
      <c r="G311" s="205"/>
      <c r="H311" s="209">
        <v>16</v>
      </c>
      <c r="I311" s="210"/>
      <c r="J311" s="205"/>
      <c r="K311" s="205"/>
      <c r="L311" s="211"/>
      <c r="M311" s="212"/>
      <c r="N311" s="213"/>
      <c r="O311" s="213"/>
      <c r="P311" s="213"/>
      <c r="Q311" s="213"/>
      <c r="R311" s="213"/>
      <c r="S311" s="213"/>
      <c r="T311" s="214"/>
      <c r="AT311" s="215" t="s">
        <v>189</v>
      </c>
      <c r="AU311" s="215" t="s">
        <v>81</v>
      </c>
      <c r="AV311" s="11" t="s">
        <v>81</v>
      </c>
      <c r="AW311" s="11" t="s">
        <v>36</v>
      </c>
      <c r="AX311" s="11" t="s">
        <v>79</v>
      </c>
      <c r="AY311" s="215" t="s">
        <v>180</v>
      </c>
    </row>
    <row r="312" spans="2:65" s="1" customFormat="1" ht="25.5" customHeight="1">
      <c r="B312" s="41"/>
      <c r="C312" s="248" t="s">
        <v>841</v>
      </c>
      <c r="D312" s="248" t="s">
        <v>505</v>
      </c>
      <c r="E312" s="249" t="s">
        <v>2100</v>
      </c>
      <c r="F312" s="250" t="s">
        <v>2101</v>
      </c>
      <c r="G312" s="251" t="s">
        <v>671</v>
      </c>
      <c r="H312" s="252">
        <v>4</v>
      </c>
      <c r="I312" s="253"/>
      <c r="J312" s="254">
        <f>ROUND(I312*H312,2)</f>
        <v>0</v>
      </c>
      <c r="K312" s="250" t="s">
        <v>23</v>
      </c>
      <c r="L312" s="255"/>
      <c r="M312" s="256" t="s">
        <v>23</v>
      </c>
      <c r="N312" s="257" t="s">
        <v>43</v>
      </c>
      <c r="O312" s="42"/>
      <c r="P312" s="201">
        <f>O312*H312</f>
        <v>0</v>
      </c>
      <c r="Q312" s="201">
        <v>0</v>
      </c>
      <c r="R312" s="201">
        <f>Q312*H312</f>
        <v>0</v>
      </c>
      <c r="S312" s="201">
        <v>0</v>
      </c>
      <c r="T312" s="202">
        <f>S312*H312</f>
        <v>0</v>
      </c>
      <c r="AR312" s="24" t="s">
        <v>218</v>
      </c>
      <c r="AT312" s="24" t="s">
        <v>505</v>
      </c>
      <c r="AU312" s="24" t="s">
        <v>81</v>
      </c>
      <c r="AY312" s="24" t="s">
        <v>180</v>
      </c>
      <c r="BE312" s="203">
        <f>IF(N312="základní",J312,0)</f>
        <v>0</v>
      </c>
      <c r="BF312" s="203">
        <f>IF(N312="snížená",J312,0)</f>
        <v>0</v>
      </c>
      <c r="BG312" s="203">
        <f>IF(N312="zákl. přenesená",J312,0)</f>
        <v>0</v>
      </c>
      <c r="BH312" s="203">
        <f>IF(N312="sníž. přenesená",J312,0)</f>
        <v>0</v>
      </c>
      <c r="BI312" s="203">
        <f>IF(N312="nulová",J312,0)</f>
        <v>0</v>
      </c>
      <c r="BJ312" s="24" t="s">
        <v>79</v>
      </c>
      <c r="BK312" s="203">
        <f>ROUND(I312*H312,2)</f>
        <v>0</v>
      </c>
      <c r="BL312" s="24" t="s">
        <v>187</v>
      </c>
      <c r="BM312" s="24" t="s">
        <v>2102</v>
      </c>
    </row>
    <row r="313" spans="2:51" s="11" customFormat="1" ht="13.5">
      <c r="B313" s="204"/>
      <c r="C313" s="205"/>
      <c r="D313" s="206" t="s">
        <v>189</v>
      </c>
      <c r="E313" s="207" t="s">
        <v>23</v>
      </c>
      <c r="F313" s="208" t="s">
        <v>1979</v>
      </c>
      <c r="G313" s="205"/>
      <c r="H313" s="209">
        <v>4</v>
      </c>
      <c r="I313" s="210"/>
      <c r="J313" s="205"/>
      <c r="K313" s="205"/>
      <c r="L313" s="211"/>
      <c r="M313" s="212"/>
      <c r="N313" s="213"/>
      <c r="O313" s="213"/>
      <c r="P313" s="213"/>
      <c r="Q313" s="213"/>
      <c r="R313" s="213"/>
      <c r="S313" s="213"/>
      <c r="T313" s="214"/>
      <c r="AT313" s="215" t="s">
        <v>189</v>
      </c>
      <c r="AU313" s="215" t="s">
        <v>81</v>
      </c>
      <c r="AV313" s="11" t="s">
        <v>81</v>
      </c>
      <c r="AW313" s="11" t="s">
        <v>36</v>
      </c>
      <c r="AX313" s="11" t="s">
        <v>79</v>
      </c>
      <c r="AY313" s="215" t="s">
        <v>180</v>
      </c>
    </row>
    <row r="314" spans="2:65" s="1" customFormat="1" ht="16.5" customHeight="1">
      <c r="B314" s="41"/>
      <c r="C314" s="248" t="s">
        <v>846</v>
      </c>
      <c r="D314" s="248" t="s">
        <v>505</v>
      </c>
      <c r="E314" s="249" t="s">
        <v>2103</v>
      </c>
      <c r="F314" s="250" t="s">
        <v>2104</v>
      </c>
      <c r="G314" s="251" t="s">
        <v>671</v>
      </c>
      <c r="H314" s="252">
        <v>3</v>
      </c>
      <c r="I314" s="253"/>
      <c r="J314" s="254">
        <f>ROUND(I314*H314,2)</f>
        <v>0</v>
      </c>
      <c r="K314" s="250" t="s">
        <v>23</v>
      </c>
      <c r="L314" s="255"/>
      <c r="M314" s="256" t="s">
        <v>23</v>
      </c>
      <c r="N314" s="257" t="s">
        <v>43</v>
      </c>
      <c r="O314" s="42"/>
      <c r="P314" s="201">
        <f>O314*H314</f>
        <v>0</v>
      </c>
      <c r="Q314" s="201">
        <v>0</v>
      </c>
      <c r="R314" s="201">
        <f>Q314*H314</f>
        <v>0</v>
      </c>
      <c r="S314" s="201">
        <v>0</v>
      </c>
      <c r="T314" s="202">
        <f>S314*H314</f>
        <v>0</v>
      </c>
      <c r="AR314" s="24" t="s">
        <v>218</v>
      </c>
      <c r="AT314" s="24" t="s">
        <v>505</v>
      </c>
      <c r="AU314" s="24" t="s">
        <v>81</v>
      </c>
      <c r="AY314" s="24" t="s">
        <v>180</v>
      </c>
      <c r="BE314" s="203">
        <f>IF(N314="základní",J314,0)</f>
        <v>0</v>
      </c>
      <c r="BF314" s="203">
        <f>IF(N314="snížená",J314,0)</f>
        <v>0</v>
      </c>
      <c r="BG314" s="203">
        <f>IF(N314="zákl. přenesená",J314,0)</f>
        <v>0</v>
      </c>
      <c r="BH314" s="203">
        <f>IF(N314="sníž. přenesená",J314,0)</f>
        <v>0</v>
      </c>
      <c r="BI314" s="203">
        <f>IF(N314="nulová",J314,0)</f>
        <v>0</v>
      </c>
      <c r="BJ314" s="24" t="s">
        <v>79</v>
      </c>
      <c r="BK314" s="203">
        <f>ROUND(I314*H314,2)</f>
        <v>0</v>
      </c>
      <c r="BL314" s="24" t="s">
        <v>187</v>
      </c>
      <c r="BM314" s="24" t="s">
        <v>2105</v>
      </c>
    </row>
    <row r="315" spans="2:51" s="11" customFormat="1" ht="13.5">
      <c r="B315" s="204"/>
      <c r="C315" s="205"/>
      <c r="D315" s="206" t="s">
        <v>189</v>
      </c>
      <c r="E315" s="207" t="s">
        <v>23</v>
      </c>
      <c r="F315" s="208" t="s">
        <v>2106</v>
      </c>
      <c r="G315" s="205"/>
      <c r="H315" s="209">
        <v>3</v>
      </c>
      <c r="I315" s="210"/>
      <c r="J315" s="205"/>
      <c r="K315" s="205"/>
      <c r="L315" s="211"/>
      <c r="M315" s="212"/>
      <c r="N315" s="213"/>
      <c r="O315" s="213"/>
      <c r="P315" s="213"/>
      <c r="Q315" s="213"/>
      <c r="R315" s="213"/>
      <c r="S315" s="213"/>
      <c r="T315" s="214"/>
      <c r="AT315" s="215" t="s">
        <v>189</v>
      </c>
      <c r="AU315" s="215" t="s">
        <v>81</v>
      </c>
      <c r="AV315" s="11" t="s">
        <v>81</v>
      </c>
      <c r="AW315" s="11" t="s">
        <v>36</v>
      </c>
      <c r="AX315" s="11" t="s">
        <v>79</v>
      </c>
      <c r="AY315" s="215" t="s">
        <v>180</v>
      </c>
    </row>
    <row r="316" spans="2:65" s="1" customFormat="1" ht="16.5" customHeight="1">
      <c r="B316" s="41"/>
      <c r="C316" s="192" t="s">
        <v>854</v>
      </c>
      <c r="D316" s="192" t="s">
        <v>182</v>
      </c>
      <c r="E316" s="193" t="s">
        <v>2107</v>
      </c>
      <c r="F316" s="194" t="s">
        <v>2108</v>
      </c>
      <c r="G316" s="195" t="s">
        <v>671</v>
      </c>
      <c r="H316" s="196">
        <v>2</v>
      </c>
      <c r="I316" s="197"/>
      <c r="J316" s="198">
        <f>ROUND(I316*H316,2)</f>
        <v>0</v>
      </c>
      <c r="K316" s="194" t="s">
        <v>186</v>
      </c>
      <c r="L316" s="61"/>
      <c r="M316" s="199" t="s">
        <v>23</v>
      </c>
      <c r="N316" s="200" t="s">
        <v>43</v>
      </c>
      <c r="O316" s="42"/>
      <c r="P316" s="201">
        <f>O316*H316</f>
        <v>0</v>
      </c>
      <c r="Q316" s="201">
        <v>0.00016</v>
      </c>
      <c r="R316" s="201">
        <f>Q316*H316</f>
        <v>0.00032</v>
      </c>
      <c r="S316" s="201">
        <v>0</v>
      </c>
      <c r="T316" s="202">
        <f>S316*H316</f>
        <v>0</v>
      </c>
      <c r="AR316" s="24" t="s">
        <v>187</v>
      </c>
      <c r="AT316" s="24" t="s">
        <v>182</v>
      </c>
      <c r="AU316" s="24" t="s">
        <v>81</v>
      </c>
      <c r="AY316" s="24" t="s">
        <v>180</v>
      </c>
      <c r="BE316" s="203">
        <f>IF(N316="základní",J316,0)</f>
        <v>0</v>
      </c>
      <c r="BF316" s="203">
        <f>IF(N316="snížená",J316,0)</f>
        <v>0</v>
      </c>
      <c r="BG316" s="203">
        <f>IF(N316="zákl. přenesená",J316,0)</f>
        <v>0</v>
      </c>
      <c r="BH316" s="203">
        <f>IF(N316="sníž. přenesená",J316,0)</f>
        <v>0</v>
      </c>
      <c r="BI316" s="203">
        <f>IF(N316="nulová",J316,0)</f>
        <v>0</v>
      </c>
      <c r="BJ316" s="24" t="s">
        <v>79</v>
      </c>
      <c r="BK316" s="203">
        <f>ROUND(I316*H316,2)</f>
        <v>0</v>
      </c>
      <c r="BL316" s="24" t="s">
        <v>187</v>
      </c>
      <c r="BM316" s="24" t="s">
        <v>2109</v>
      </c>
    </row>
    <row r="317" spans="2:51" s="11" customFormat="1" ht="13.5">
      <c r="B317" s="204"/>
      <c r="C317" s="205"/>
      <c r="D317" s="206" t="s">
        <v>189</v>
      </c>
      <c r="E317" s="207" t="s">
        <v>23</v>
      </c>
      <c r="F317" s="208" t="s">
        <v>2091</v>
      </c>
      <c r="G317" s="205"/>
      <c r="H317" s="209">
        <v>2</v>
      </c>
      <c r="I317" s="210"/>
      <c r="J317" s="205"/>
      <c r="K317" s="205"/>
      <c r="L317" s="211"/>
      <c r="M317" s="212"/>
      <c r="N317" s="213"/>
      <c r="O317" s="213"/>
      <c r="P317" s="213"/>
      <c r="Q317" s="213"/>
      <c r="R317" s="213"/>
      <c r="S317" s="213"/>
      <c r="T317" s="214"/>
      <c r="AT317" s="215" t="s">
        <v>189</v>
      </c>
      <c r="AU317" s="215" t="s">
        <v>81</v>
      </c>
      <c r="AV317" s="11" t="s">
        <v>81</v>
      </c>
      <c r="AW317" s="11" t="s">
        <v>36</v>
      </c>
      <c r="AX317" s="11" t="s">
        <v>79</v>
      </c>
      <c r="AY317" s="215" t="s">
        <v>180</v>
      </c>
    </row>
    <row r="318" spans="2:65" s="1" customFormat="1" ht="16.5" customHeight="1">
      <c r="B318" s="41"/>
      <c r="C318" s="248" t="s">
        <v>860</v>
      </c>
      <c r="D318" s="248" t="s">
        <v>505</v>
      </c>
      <c r="E318" s="249" t="s">
        <v>2110</v>
      </c>
      <c r="F318" s="250" t="s">
        <v>2111</v>
      </c>
      <c r="G318" s="251" t="s">
        <v>671</v>
      </c>
      <c r="H318" s="252">
        <v>2</v>
      </c>
      <c r="I318" s="253"/>
      <c r="J318" s="254">
        <f>ROUND(I318*H318,2)</f>
        <v>0</v>
      </c>
      <c r="K318" s="250" t="s">
        <v>23</v>
      </c>
      <c r="L318" s="255"/>
      <c r="M318" s="256" t="s">
        <v>23</v>
      </c>
      <c r="N318" s="257" t="s">
        <v>43</v>
      </c>
      <c r="O318" s="42"/>
      <c r="P318" s="201">
        <f>O318*H318</f>
        <v>0</v>
      </c>
      <c r="Q318" s="201">
        <v>0</v>
      </c>
      <c r="R318" s="201">
        <f>Q318*H318</f>
        <v>0</v>
      </c>
      <c r="S318" s="201">
        <v>0</v>
      </c>
      <c r="T318" s="202">
        <f>S318*H318</f>
        <v>0</v>
      </c>
      <c r="AR318" s="24" t="s">
        <v>218</v>
      </c>
      <c r="AT318" s="24" t="s">
        <v>505</v>
      </c>
      <c r="AU318" s="24" t="s">
        <v>81</v>
      </c>
      <c r="AY318" s="24" t="s">
        <v>180</v>
      </c>
      <c r="BE318" s="203">
        <f>IF(N318="základní",J318,0)</f>
        <v>0</v>
      </c>
      <c r="BF318" s="203">
        <f>IF(N318="snížená",J318,0)</f>
        <v>0</v>
      </c>
      <c r="BG318" s="203">
        <f>IF(N318="zákl. přenesená",J318,0)</f>
        <v>0</v>
      </c>
      <c r="BH318" s="203">
        <f>IF(N318="sníž. přenesená",J318,0)</f>
        <v>0</v>
      </c>
      <c r="BI318" s="203">
        <f>IF(N318="nulová",J318,0)</f>
        <v>0</v>
      </c>
      <c r="BJ318" s="24" t="s">
        <v>79</v>
      </c>
      <c r="BK318" s="203">
        <f>ROUND(I318*H318,2)</f>
        <v>0</v>
      </c>
      <c r="BL318" s="24" t="s">
        <v>187</v>
      </c>
      <c r="BM318" s="24" t="s">
        <v>2112</v>
      </c>
    </row>
    <row r="319" spans="2:51" s="11" customFormat="1" ht="13.5">
      <c r="B319" s="204"/>
      <c r="C319" s="205"/>
      <c r="D319" s="206" t="s">
        <v>189</v>
      </c>
      <c r="E319" s="207" t="s">
        <v>23</v>
      </c>
      <c r="F319" s="208" t="s">
        <v>2091</v>
      </c>
      <c r="G319" s="205"/>
      <c r="H319" s="209">
        <v>2</v>
      </c>
      <c r="I319" s="210"/>
      <c r="J319" s="205"/>
      <c r="K319" s="205"/>
      <c r="L319" s="211"/>
      <c r="M319" s="212"/>
      <c r="N319" s="213"/>
      <c r="O319" s="213"/>
      <c r="P319" s="213"/>
      <c r="Q319" s="213"/>
      <c r="R319" s="213"/>
      <c r="S319" s="213"/>
      <c r="T319" s="214"/>
      <c r="AT319" s="215" t="s">
        <v>189</v>
      </c>
      <c r="AU319" s="215" t="s">
        <v>81</v>
      </c>
      <c r="AV319" s="11" t="s">
        <v>81</v>
      </c>
      <c r="AW319" s="11" t="s">
        <v>36</v>
      </c>
      <c r="AX319" s="11" t="s">
        <v>79</v>
      </c>
      <c r="AY319" s="215" t="s">
        <v>180</v>
      </c>
    </row>
    <row r="320" spans="2:65" s="1" customFormat="1" ht="16.5" customHeight="1">
      <c r="B320" s="41"/>
      <c r="C320" s="192" t="s">
        <v>866</v>
      </c>
      <c r="D320" s="192" t="s">
        <v>182</v>
      </c>
      <c r="E320" s="193" t="s">
        <v>2113</v>
      </c>
      <c r="F320" s="194" t="s">
        <v>2114</v>
      </c>
      <c r="G320" s="195" t="s">
        <v>1847</v>
      </c>
      <c r="H320" s="196">
        <v>12</v>
      </c>
      <c r="I320" s="197"/>
      <c r="J320" s="198">
        <f>ROUND(I320*H320,2)</f>
        <v>0</v>
      </c>
      <c r="K320" s="194" t="s">
        <v>186</v>
      </c>
      <c r="L320" s="61"/>
      <c r="M320" s="199" t="s">
        <v>23</v>
      </c>
      <c r="N320" s="200" t="s">
        <v>43</v>
      </c>
      <c r="O320" s="42"/>
      <c r="P320" s="201">
        <f>O320*H320</f>
        <v>0</v>
      </c>
      <c r="Q320" s="201">
        <v>0.0095</v>
      </c>
      <c r="R320" s="201">
        <f>Q320*H320</f>
        <v>0.11399999999999999</v>
      </c>
      <c r="S320" s="201">
        <v>0</v>
      </c>
      <c r="T320" s="202">
        <f>S320*H320</f>
        <v>0</v>
      </c>
      <c r="AR320" s="24" t="s">
        <v>262</v>
      </c>
      <c r="AT320" s="24" t="s">
        <v>182</v>
      </c>
      <c r="AU320" s="24" t="s">
        <v>81</v>
      </c>
      <c r="AY320" s="24" t="s">
        <v>180</v>
      </c>
      <c r="BE320" s="203">
        <f>IF(N320="základní",J320,0)</f>
        <v>0</v>
      </c>
      <c r="BF320" s="203">
        <f>IF(N320="snížená",J320,0)</f>
        <v>0</v>
      </c>
      <c r="BG320" s="203">
        <f>IF(N320="zákl. přenesená",J320,0)</f>
        <v>0</v>
      </c>
      <c r="BH320" s="203">
        <f>IF(N320="sníž. přenesená",J320,0)</f>
        <v>0</v>
      </c>
      <c r="BI320" s="203">
        <f>IF(N320="nulová",J320,0)</f>
        <v>0</v>
      </c>
      <c r="BJ320" s="24" t="s">
        <v>79</v>
      </c>
      <c r="BK320" s="203">
        <f>ROUND(I320*H320,2)</f>
        <v>0</v>
      </c>
      <c r="BL320" s="24" t="s">
        <v>262</v>
      </c>
      <c r="BM320" s="24" t="s">
        <v>2115</v>
      </c>
    </row>
    <row r="321" spans="2:51" s="11" customFormat="1" ht="13.5">
      <c r="B321" s="204"/>
      <c r="C321" s="205"/>
      <c r="D321" s="206" t="s">
        <v>189</v>
      </c>
      <c r="E321" s="207" t="s">
        <v>23</v>
      </c>
      <c r="F321" s="208" t="s">
        <v>2035</v>
      </c>
      <c r="G321" s="205"/>
      <c r="H321" s="209">
        <v>12</v>
      </c>
      <c r="I321" s="210"/>
      <c r="J321" s="205"/>
      <c r="K321" s="205"/>
      <c r="L321" s="211"/>
      <c r="M321" s="212"/>
      <c r="N321" s="213"/>
      <c r="O321" s="213"/>
      <c r="P321" s="213"/>
      <c r="Q321" s="213"/>
      <c r="R321" s="213"/>
      <c r="S321" s="213"/>
      <c r="T321" s="214"/>
      <c r="AT321" s="215" t="s">
        <v>189</v>
      </c>
      <c r="AU321" s="215" t="s">
        <v>81</v>
      </c>
      <c r="AV321" s="11" t="s">
        <v>81</v>
      </c>
      <c r="AW321" s="11" t="s">
        <v>36</v>
      </c>
      <c r="AX321" s="11" t="s">
        <v>79</v>
      </c>
      <c r="AY321" s="215" t="s">
        <v>180</v>
      </c>
    </row>
    <row r="322" spans="2:65" s="1" customFormat="1" ht="16.5" customHeight="1">
      <c r="B322" s="41"/>
      <c r="C322" s="192" t="s">
        <v>870</v>
      </c>
      <c r="D322" s="192" t="s">
        <v>182</v>
      </c>
      <c r="E322" s="193" t="s">
        <v>2116</v>
      </c>
      <c r="F322" s="194" t="s">
        <v>2117</v>
      </c>
      <c r="G322" s="195" t="s">
        <v>1847</v>
      </c>
      <c r="H322" s="196">
        <v>7</v>
      </c>
      <c r="I322" s="197"/>
      <c r="J322" s="198">
        <f>ROUND(I322*H322,2)</f>
        <v>0</v>
      </c>
      <c r="K322" s="194" t="s">
        <v>23</v>
      </c>
      <c r="L322" s="61"/>
      <c r="M322" s="199" t="s">
        <v>23</v>
      </c>
      <c r="N322" s="200" t="s">
        <v>43</v>
      </c>
      <c r="O322" s="42"/>
      <c r="P322" s="201">
        <f>O322*H322</f>
        <v>0</v>
      </c>
      <c r="Q322" s="201">
        <v>0.0095</v>
      </c>
      <c r="R322" s="201">
        <f>Q322*H322</f>
        <v>0.0665</v>
      </c>
      <c r="S322" s="201">
        <v>0</v>
      </c>
      <c r="T322" s="202">
        <f>S322*H322</f>
        <v>0</v>
      </c>
      <c r="AR322" s="24" t="s">
        <v>262</v>
      </c>
      <c r="AT322" s="24" t="s">
        <v>182</v>
      </c>
      <c r="AU322" s="24" t="s">
        <v>81</v>
      </c>
      <c r="AY322" s="24" t="s">
        <v>180</v>
      </c>
      <c r="BE322" s="203">
        <f>IF(N322="základní",J322,0)</f>
        <v>0</v>
      </c>
      <c r="BF322" s="203">
        <f>IF(N322="snížená",J322,0)</f>
        <v>0</v>
      </c>
      <c r="BG322" s="203">
        <f>IF(N322="zákl. přenesená",J322,0)</f>
        <v>0</v>
      </c>
      <c r="BH322" s="203">
        <f>IF(N322="sníž. přenesená",J322,0)</f>
        <v>0</v>
      </c>
      <c r="BI322" s="203">
        <f>IF(N322="nulová",J322,0)</f>
        <v>0</v>
      </c>
      <c r="BJ322" s="24" t="s">
        <v>79</v>
      </c>
      <c r="BK322" s="203">
        <f>ROUND(I322*H322,2)</f>
        <v>0</v>
      </c>
      <c r="BL322" s="24" t="s">
        <v>262</v>
      </c>
      <c r="BM322" s="24" t="s">
        <v>2118</v>
      </c>
    </row>
    <row r="323" spans="2:51" s="11" customFormat="1" ht="13.5">
      <c r="B323" s="204"/>
      <c r="C323" s="205"/>
      <c r="D323" s="206" t="s">
        <v>189</v>
      </c>
      <c r="E323" s="207" t="s">
        <v>23</v>
      </c>
      <c r="F323" s="208" t="s">
        <v>2050</v>
      </c>
      <c r="G323" s="205"/>
      <c r="H323" s="209">
        <v>7</v>
      </c>
      <c r="I323" s="210"/>
      <c r="J323" s="205"/>
      <c r="K323" s="205"/>
      <c r="L323" s="211"/>
      <c r="M323" s="212"/>
      <c r="N323" s="213"/>
      <c r="O323" s="213"/>
      <c r="P323" s="213"/>
      <c r="Q323" s="213"/>
      <c r="R323" s="213"/>
      <c r="S323" s="213"/>
      <c r="T323" s="214"/>
      <c r="AT323" s="215" t="s">
        <v>189</v>
      </c>
      <c r="AU323" s="215" t="s">
        <v>81</v>
      </c>
      <c r="AV323" s="11" t="s">
        <v>81</v>
      </c>
      <c r="AW323" s="11" t="s">
        <v>36</v>
      </c>
      <c r="AX323" s="11" t="s">
        <v>79</v>
      </c>
      <c r="AY323" s="215" t="s">
        <v>180</v>
      </c>
    </row>
    <row r="324" spans="2:65" s="1" customFormat="1" ht="16.5" customHeight="1">
      <c r="B324" s="41"/>
      <c r="C324" s="192" t="s">
        <v>875</v>
      </c>
      <c r="D324" s="192" t="s">
        <v>182</v>
      </c>
      <c r="E324" s="193" t="s">
        <v>2119</v>
      </c>
      <c r="F324" s="194" t="s">
        <v>2120</v>
      </c>
      <c r="G324" s="195" t="s">
        <v>300</v>
      </c>
      <c r="H324" s="196">
        <v>0.799</v>
      </c>
      <c r="I324" s="197"/>
      <c r="J324" s="198">
        <f>ROUND(I324*H324,2)</f>
        <v>0</v>
      </c>
      <c r="K324" s="194" t="s">
        <v>186</v>
      </c>
      <c r="L324" s="61"/>
      <c r="M324" s="199" t="s">
        <v>23</v>
      </c>
      <c r="N324" s="200" t="s">
        <v>43</v>
      </c>
      <c r="O324" s="42"/>
      <c r="P324" s="201">
        <f>O324*H324</f>
        <v>0</v>
      </c>
      <c r="Q324" s="201">
        <v>0</v>
      </c>
      <c r="R324" s="201">
        <f>Q324*H324</f>
        <v>0</v>
      </c>
      <c r="S324" s="201">
        <v>0</v>
      </c>
      <c r="T324" s="202">
        <f>S324*H324</f>
        <v>0</v>
      </c>
      <c r="AR324" s="24" t="s">
        <v>187</v>
      </c>
      <c r="AT324" s="24" t="s">
        <v>182</v>
      </c>
      <c r="AU324" s="24" t="s">
        <v>81</v>
      </c>
      <c r="AY324" s="24" t="s">
        <v>180</v>
      </c>
      <c r="BE324" s="203">
        <f>IF(N324="základní",J324,0)</f>
        <v>0</v>
      </c>
      <c r="BF324" s="203">
        <f>IF(N324="snížená",J324,0)</f>
        <v>0</v>
      </c>
      <c r="BG324" s="203">
        <f>IF(N324="zákl. přenesená",J324,0)</f>
        <v>0</v>
      </c>
      <c r="BH324" s="203">
        <f>IF(N324="sníž. přenesená",J324,0)</f>
        <v>0</v>
      </c>
      <c r="BI324" s="203">
        <f>IF(N324="nulová",J324,0)</f>
        <v>0</v>
      </c>
      <c r="BJ324" s="24" t="s">
        <v>79</v>
      </c>
      <c r="BK324" s="203">
        <f>ROUND(I324*H324,2)</f>
        <v>0</v>
      </c>
      <c r="BL324" s="24" t="s">
        <v>187</v>
      </c>
      <c r="BM324" s="24" t="s">
        <v>2121</v>
      </c>
    </row>
    <row r="325" spans="2:65" s="1" customFormat="1" ht="16.5" customHeight="1">
      <c r="B325" s="41"/>
      <c r="C325" s="192" t="s">
        <v>880</v>
      </c>
      <c r="D325" s="192" t="s">
        <v>182</v>
      </c>
      <c r="E325" s="193" t="s">
        <v>2122</v>
      </c>
      <c r="F325" s="194" t="s">
        <v>2123</v>
      </c>
      <c r="G325" s="195" t="s">
        <v>671</v>
      </c>
      <c r="H325" s="196">
        <v>3</v>
      </c>
      <c r="I325" s="197"/>
      <c r="J325" s="198">
        <f>ROUND(I325*H325,2)</f>
        <v>0</v>
      </c>
      <c r="K325" s="194" t="s">
        <v>23</v>
      </c>
      <c r="L325" s="61"/>
      <c r="M325" s="199" t="s">
        <v>23</v>
      </c>
      <c r="N325" s="200" t="s">
        <v>43</v>
      </c>
      <c r="O325" s="42"/>
      <c r="P325" s="201">
        <f>O325*H325</f>
        <v>0</v>
      </c>
      <c r="Q325" s="201">
        <v>0</v>
      </c>
      <c r="R325" s="201">
        <f>Q325*H325</f>
        <v>0</v>
      </c>
      <c r="S325" s="201">
        <v>0</v>
      </c>
      <c r="T325" s="202">
        <f>S325*H325</f>
        <v>0</v>
      </c>
      <c r="AR325" s="24" t="s">
        <v>187</v>
      </c>
      <c r="AT325" s="24" t="s">
        <v>182</v>
      </c>
      <c r="AU325" s="24" t="s">
        <v>81</v>
      </c>
      <c r="AY325" s="24" t="s">
        <v>180</v>
      </c>
      <c r="BE325" s="203">
        <f>IF(N325="základní",J325,0)</f>
        <v>0</v>
      </c>
      <c r="BF325" s="203">
        <f>IF(N325="snížená",J325,0)</f>
        <v>0</v>
      </c>
      <c r="BG325" s="203">
        <f>IF(N325="zákl. přenesená",J325,0)</f>
        <v>0</v>
      </c>
      <c r="BH325" s="203">
        <f>IF(N325="sníž. přenesená",J325,0)</f>
        <v>0</v>
      </c>
      <c r="BI325" s="203">
        <f>IF(N325="nulová",J325,0)</f>
        <v>0</v>
      </c>
      <c r="BJ325" s="24" t="s">
        <v>79</v>
      </c>
      <c r="BK325" s="203">
        <f>ROUND(I325*H325,2)</f>
        <v>0</v>
      </c>
      <c r="BL325" s="24" t="s">
        <v>187</v>
      </c>
      <c r="BM325" s="24" t="s">
        <v>2124</v>
      </c>
    </row>
    <row r="326" spans="2:51" s="11" customFormat="1" ht="13.5">
      <c r="B326" s="204"/>
      <c r="C326" s="205"/>
      <c r="D326" s="206" t="s">
        <v>189</v>
      </c>
      <c r="E326" s="207" t="s">
        <v>23</v>
      </c>
      <c r="F326" s="208" t="s">
        <v>2106</v>
      </c>
      <c r="G326" s="205"/>
      <c r="H326" s="209">
        <v>3</v>
      </c>
      <c r="I326" s="210"/>
      <c r="J326" s="205"/>
      <c r="K326" s="205"/>
      <c r="L326" s="211"/>
      <c r="M326" s="212"/>
      <c r="N326" s="213"/>
      <c r="O326" s="213"/>
      <c r="P326" s="213"/>
      <c r="Q326" s="213"/>
      <c r="R326" s="213"/>
      <c r="S326" s="213"/>
      <c r="T326" s="214"/>
      <c r="AT326" s="215" t="s">
        <v>189</v>
      </c>
      <c r="AU326" s="215" t="s">
        <v>81</v>
      </c>
      <c r="AV326" s="11" t="s">
        <v>81</v>
      </c>
      <c r="AW326" s="11" t="s">
        <v>36</v>
      </c>
      <c r="AX326" s="11" t="s">
        <v>79</v>
      </c>
      <c r="AY326" s="215" t="s">
        <v>180</v>
      </c>
    </row>
    <row r="327" spans="2:65" s="1" customFormat="1" ht="16.5" customHeight="1">
      <c r="B327" s="41"/>
      <c r="C327" s="192" t="s">
        <v>885</v>
      </c>
      <c r="D327" s="192" t="s">
        <v>182</v>
      </c>
      <c r="E327" s="193" t="s">
        <v>2125</v>
      </c>
      <c r="F327" s="194" t="s">
        <v>2126</v>
      </c>
      <c r="G327" s="195" t="s">
        <v>671</v>
      </c>
      <c r="H327" s="196">
        <v>1</v>
      </c>
      <c r="I327" s="197"/>
      <c r="J327" s="198">
        <f>ROUND(I327*H327,2)</f>
        <v>0</v>
      </c>
      <c r="K327" s="194" t="s">
        <v>23</v>
      </c>
      <c r="L327" s="61"/>
      <c r="M327" s="199" t="s">
        <v>23</v>
      </c>
      <c r="N327" s="200" t="s">
        <v>43</v>
      </c>
      <c r="O327" s="42"/>
      <c r="P327" s="201">
        <f>O327*H327</f>
        <v>0</v>
      </c>
      <c r="Q327" s="201">
        <v>0</v>
      </c>
      <c r="R327" s="201">
        <f>Q327*H327</f>
        <v>0</v>
      </c>
      <c r="S327" s="201">
        <v>0</v>
      </c>
      <c r="T327" s="202">
        <f>S327*H327</f>
        <v>0</v>
      </c>
      <c r="AR327" s="24" t="s">
        <v>2127</v>
      </c>
      <c r="AT327" s="24" t="s">
        <v>182</v>
      </c>
      <c r="AU327" s="24" t="s">
        <v>81</v>
      </c>
      <c r="AY327" s="24" t="s">
        <v>180</v>
      </c>
      <c r="BE327" s="203">
        <f>IF(N327="základní",J327,0)</f>
        <v>0</v>
      </c>
      <c r="BF327" s="203">
        <f>IF(N327="snížená",J327,0)</f>
        <v>0</v>
      </c>
      <c r="BG327" s="203">
        <f>IF(N327="zákl. přenesená",J327,0)</f>
        <v>0</v>
      </c>
      <c r="BH327" s="203">
        <f>IF(N327="sníž. přenesená",J327,0)</f>
        <v>0</v>
      </c>
      <c r="BI327" s="203">
        <f>IF(N327="nulová",J327,0)</f>
        <v>0</v>
      </c>
      <c r="BJ327" s="24" t="s">
        <v>79</v>
      </c>
      <c r="BK327" s="203">
        <f>ROUND(I327*H327,2)</f>
        <v>0</v>
      </c>
      <c r="BL327" s="24" t="s">
        <v>2127</v>
      </c>
      <c r="BM327" s="24" t="s">
        <v>2128</v>
      </c>
    </row>
    <row r="328" spans="2:51" s="11" customFormat="1" ht="13.5">
      <c r="B328" s="204"/>
      <c r="C328" s="205"/>
      <c r="D328" s="206" t="s">
        <v>189</v>
      </c>
      <c r="E328" s="207" t="s">
        <v>23</v>
      </c>
      <c r="F328" s="208" t="s">
        <v>2039</v>
      </c>
      <c r="G328" s="205"/>
      <c r="H328" s="209">
        <v>1</v>
      </c>
      <c r="I328" s="210"/>
      <c r="J328" s="205"/>
      <c r="K328" s="205"/>
      <c r="L328" s="211"/>
      <c r="M328" s="212"/>
      <c r="N328" s="213"/>
      <c r="O328" s="213"/>
      <c r="P328" s="213"/>
      <c r="Q328" s="213"/>
      <c r="R328" s="213"/>
      <c r="S328" s="213"/>
      <c r="T328" s="214"/>
      <c r="AT328" s="215" t="s">
        <v>189</v>
      </c>
      <c r="AU328" s="215" t="s">
        <v>81</v>
      </c>
      <c r="AV328" s="11" t="s">
        <v>81</v>
      </c>
      <c r="AW328" s="11" t="s">
        <v>36</v>
      </c>
      <c r="AX328" s="11" t="s">
        <v>79</v>
      </c>
      <c r="AY328" s="215" t="s">
        <v>180</v>
      </c>
    </row>
    <row r="329" spans="2:65" s="1" customFormat="1" ht="16.5" customHeight="1">
      <c r="B329" s="41"/>
      <c r="C329" s="192" t="s">
        <v>901</v>
      </c>
      <c r="D329" s="192" t="s">
        <v>182</v>
      </c>
      <c r="E329" s="193" t="s">
        <v>2129</v>
      </c>
      <c r="F329" s="194" t="s">
        <v>2130</v>
      </c>
      <c r="G329" s="195" t="s">
        <v>671</v>
      </c>
      <c r="H329" s="196">
        <v>2</v>
      </c>
      <c r="I329" s="197"/>
      <c r="J329" s="198">
        <f>ROUND(I329*H329,2)</f>
        <v>0</v>
      </c>
      <c r="K329" s="194" t="s">
        <v>23</v>
      </c>
      <c r="L329" s="61"/>
      <c r="M329" s="199" t="s">
        <v>23</v>
      </c>
      <c r="N329" s="200" t="s">
        <v>43</v>
      </c>
      <c r="O329" s="42"/>
      <c r="P329" s="201">
        <f>O329*H329</f>
        <v>0</v>
      </c>
      <c r="Q329" s="201">
        <v>0</v>
      </c>
      <c r="R329" s="201">
        <f>Q329*H329</f>
        <v>0</v>
      </c>
      <c r="S329" s="201">
        <v>0</v>
      </c>
      <c r="T329" s="202">
        <f>S329*H329</f>
        <v>0</v>
      </c>
      <c r="AR329" s="24" t="s">
        <v>2127</v>
      </c>
      <c r="AT329" s="24" t="s">
        <v>182</v>
      </c>
      <c r="AU329" s="24" t="s">
        <v>81</v>
      </c>
      <c r="AY329" s="24" t="s">
        <v>180</v>
      </c>
      <c r="BE329" s="203">
        <f>IF(N329="základní",J329,0)</f>
        <v>0</v>
      </c>
      <c r="BF329" s="203">
        <f>IF(N329="snížená",J329,0)</f>
        <v>0</v>
      </c>
      <c r="BG329" s="203">
        <f>IF(N329="zákl. přenesená",J329,0)</f>
        <v>0</v>
      </c>
      <c r="BH329" s="203">
        <f>IF(N329="sníž. přenesená",J329,0)</f>
        <v>0</v>
      </c>
      <c r="BI329" s="203">
        <f>IF(N329="nulová",J329,0)</f>
        <v>0</v>
      </c>
      <c r="BJ329" s="24" t="s">
        <v>79</v>
      </c>
      <c r="BK329" s="203">
        <f>ROUND(I329*H329,2)</f>
        <v>0</v>
      </c>
      <c r="BL329" s="24" t="s">
        <v>2127</v>
      </c>
      <c r="BM329" s="24" t="s">
        <v>2131</v>
      </c>
    </row>
    <row r="330" spans="2:51" s="11" customFormat="1" ht="13.5">
      <c r="B330" s="204"/>
      <c r="C330" s="205"/>
      <c r="D330" s="206" t="s">
        <v>189</v>
      </c>
      <c r="E330" s="207" t="s">
        <v>23</v>
      </c>
      <c r="F330" s="208" t="s">
        <v>2091</v>
      </c>
      <c r="G330" s="205"/>
      <c r="H330" s="209">
        <v>2</v>
      </c>
      <c r="I330" s="210"/>
      <c r="J330" s="205"/>
      <c r="K330" s="205"/>
      <c r="L330" s="211"/>
      <c r="M330" s="212"/>
      <c r="N330" s="213"/>
      <c r="O330" s="213"/>
      <c r="P330" s="213"/>
      <c r="Q330" s="213"/>
      <c r="R330" s="213"/>
      <c r="S330" s="213"/>
      <c r="T330" s="214"/>
      <c r="AT330" s="215" t="s">
        <v>189</v>
      </c>
      <c r="AU330" s="215" t="s">
        <v>81</v>
      </c>
      <c r="AV330" s="11" t="s">
        <v>81</v>
      </c>
      <c r="AW330" s="11" t="s">
        <v>36</v>
      </c>
      <c r="AX330" s="11" t="s">
        <v>79</v>
      </c>
      <c r="AY330" s="215" t="s">
        <v>180</v>
      </c>
    </row>
    <row r="331" spans="2:65" s="1" customFormat="1" ht="16.5" customHeight="1">
      <c r="B331" s="41"/>
      <c r="C331" s="192" t="s">
        <v>908</v>
      </c>
      <c r="D331" s="192" t="s">
        <v>182</v>
      </c>
      <c r="E331" s="193" t="s">
        <v>2132</v>
      </c>
      <c r="F331" s="194" t="s">
        <v>2133</v>
      </c>
      <c r="G331" s="195" t="s">
        <v>671</v>
      </c>
      <c r="H331" s="196">
        <v>1</v>
      </c>
      <c r="I331" s="197"/>
      <c r="J331" s="198">
        <f>ROUND(I331*H331,2)</f>
        <v>0</v>
      </c>
      <c r="K331" s="194" t="s">
        <v>23</v>
      </c>
      <c r="L331" s="61"/>
      <c r="M331" s="199" t="s">
        <v>23</v>
      </c>
      <c r="N331" s="200" t="s">
        <v>43</v>
      </c>
      <c r="O331" s="42"/>
      <c r="P331" s="201">
        <f>O331*H331</f>
        <v>0</v>
      </c>
      <c r="Q331" s="201">
        <v>0</v>
      </c>
      <c r="R331" s="201">
        <f>Q331*H331</f>
        <v>0</v>
      </c>
      <c r="S331" s="201">
        <v>0</v>
      </c>
      <c r="T331" s="202">
        <f>S331*H331</f>
        <v>0</v>
      </c>
      <c r="AR331" s="24" t="s">
        <v>2127</v>
      </c>
      <c r="AT331" s="24" t="s">
        <v>182</v>
      </c>
      <c r="AU331" s="24" t="s">
        <v>81</v>
      </c>
      <c r="AY331" s="24" t="s">
        <v>180</v>
      </c>
      <c r="BE331" s="203">
        <f>IF(N331="základní",J331,0)</f>
        <v>0</v>
      </c>
      <c r="BF331" s="203">
        <f>IF(N331="snížená",J331,0)</f>
        <v>0</v>
      </c>
      <c r="BG331" s="203">
        <f>IF(N331="zákl. přenesená",J331,0)</f>
        <v>0</v>
      </c>
      <c r="BH331" s="203">
        <f>IF(N331="sníž. přenesená",J331,0)</f>
        <v>0</v>
      </c>
      <c r="BI331" s="203">
        <f>IF(N331="nulová",J331,0)</f>
        <v>0</v>
      </c>
      <c r="BJ331" s="24" t="s">
        <v>79</v>
      </c>
      <c r="BK331" s="203">
        <f>ROUND(I331*H331,2)</f>
        <v>0</v>
      </c>
      <c r="BL331" s="24" t="s">
        <v>2127</v>
      </c>
      <c r="BM331" s="24" t="s">
        <v>2134</v>
      </c>
    </row>
    <row r="332" spans="2:65" s="1" customFormat="1" ht="16.5" customHeight="1">
      <c r="B332" s="41"/>
      <c r="C332" s="192" t="s">
        <v>913</v>
      </c>
      <c r="D332" s="192" t="s">
        <v>182</v>
      </c>
      <c r="E332" s="193" t="s">
        <v>2135</v>
      </c>
      <c r="F332" s="194" t="s">
        <v>2136</v>
      </c>
      <c r="G332" s="195" t="s">
        <v>671</v>
      </c>
      <c r="H332" s="196">
        <v>1</v>
      </c>
      <c r="I332" s="197"/>
      <c r="J332" s="198">
        <f>ROUND(I332*H332,2)</f>
        <v>0</v>
      </c>
      <c r="K332" s="194" t="s">
        <v>23</v>
      </c>
      <c r="L332" s="61"/>
      <c r="M332" s="199" t="s">
        <v>23</v>
      </c>
      <c r="N332" s="200" t="s">
        <v>43</v>
      </c>
      <c r="O332" s="42"/>
      <c r="P332" s="201">
        <f>O332*H332</f>
        <v>0</v>
      </c>
      <c r="Q332" s="201">
        <v>0</v>
      </c>
      <c r="R332" s="201">
        <f>Q332*H332</f>
        <v>0</v>
      </c>
      <c r="S332" s="201">
        <v>0</v>
      </c>
      <c r="T332" s="202">
        <f>S332*H332</f>
        <v>0</v>
      </c>
      <c r="AR332" s="24" t="s">
        <v>2127</v>
      </c>
      <c r="AT332" s="24" t="s">
        <v>182</v>
      </c>
      <c r="AU332" s="24" t="s">
        <v>81</v>
      </c>
      <c r="AY332" s="24" t="s">
        <v>180</v>
      </c>
      <c r="BE332" s="203">
        <f>IF(N332="základní",J332,0)</f>
        <v>0</v>
      </c>
      <c r="BF332" s="203">
        <f>IF(N332="snížená",J332,0)</f>
        <v>0</v>
      </c>
      <c r="BG332" s="203">
        <f>IF(N332="zákl. přenesená",J332,0)</f>
        <v>0</v>
      </c>
      <c r="BH332" s="203">
        <f>IF(N332="sníž. přenesená",J332,0)</f>
        <v>0</v>
      </c>
      <c r="BI332" s="203">
        <f>IF(N332="nulová",J332,0)</f>
        <v>0</v>
      </c>
      <c r="BJ332" s="24" t="s">
        <v>79</v>
      </c>
      <c r="BK332" s="203">
        <f>ROUND(I332*H332,2)</f>
        <v>0</v>
      </c>
      <c r="BL332" s="24" t="s">
        <v>2127</v>
      </c>
      <c r="BM332" s="24" t="s">
        <v>2137</v>
      </c>
    </row>
    <row r="333" spans="2:65" s="1" customFormat="1" ht="16.5" customHeight="1">
      <c r="B333" s="41"/>
      <c r="C333" s="192" t="s">
        <v>917</v>
      </c>
      <c r="D333" s="192" t="s">
        <v>182</v>
      </c>
      <c r="E333" s="193" t="s">
        <v>2138</v>
      </c>
      <c r="F333" s="194" t="s">
        <v>2139</v>
      </c>
      <c r="G333" s="195" t="s">
        <v>671</v>
      </c>
      <c r="H333" s="196">
        <v>2</v>
      </c>
      <c r="I333" s="197"/>
      <c r="J333" s="198">
        <f>ROUND(I333*H333,2)</f>
        <v>0</v>
      </c>
      <c r="K333" s="194" t="s">
        <v>23</v>
      </c>
      <c r="L333" s="61"/>
      <c r="M333" s="199" t="s">
        <v>23</v>
      </c>
      <c r="N333" s="200" t="s">
        <v>43</v>
      </c>
      <c r="O333" s="42"/>
      <c r="P333" s="201">
        <f>O333*H333</f>
        <v>0</v>
      </c>
      <c r="Q333" s="201">
        <v>0</v>
      </c>
      <c r="R333" s="201">
        <f>Q333*H333</f>
        <v>0</v>
      </c>
      <c r="S333" s="201">
        <v>0</v>
      </c>
      <c r="T333" s="202">
        <f>S333*H333</f>
        <v>0</v>
      </c>
      <c r="AR333" s="24" t="s">
        <v>2127</v>
      </c>
      <c r="AT333" s="24" t="s">
        <v>182</v>
      </c>
      <c r="AU333" s="24" t="s">
        <v>81</v>
      </c>
      <c r="AY333" s="24" t="s">
        <v>180</v>
      </c>
      <c r="BE333" s="203">
        <f>IF(N333="základní",J333,0)</f>
        <v>0</v>
      </c>
      <c r="BF333" s="203">
        <f>IF(N333="snížená",J333,0)</f>
        <v>0</v>
      </c>
      <c r="BG333" s="203">
        <f>IF(N333="zákl. přenesená",J333,0)</f>
        <v>0</v>
      </c>
      <c r="BH333" s="203">
        <f>IF(N333="sníž. přenesená",J333,0)</f>
        <v>0</v>
      </c>
      <c r="BI333" s="203">
        <f>IF(N333="nulová",J333,0)</f>
        <v>0</v>
      </c>
      <c r="BJ333" s="24" t="s">
        <v>79</v>
      </c>
      <c r="BK333" s="203">
        <f>ROUND(I333*H333,2)</f>
        <v>0</v>
      </c>
      <c r="BL333" s="24" t="s">
        <v>2127</v>
      </c>
      <c r="BM333" s="24" t="s">
        <v>2140</v>
      </c>
    </row>
    <row r="334" spans="2:47" s="1" customFormat="1" ht="40.5">
      <c r="B334" s="41"/>
      <c r="C334" s="63"/>
      <c r="D334" s="206" t="s">
        <v>509</v>
      </c>
      <c r="E334" s="63"/>
      <c r="F334" s="258" t="s">
        <v>2141</v>
      </c>
      <c r="G334" s="63"/>
      <c r="H334" s="63"/>
      <c r="I334" s="163"/>
      <c r="J334" s="63"/>
      <c r="K334" s="63"/>
      <c r="L334" s="61"/>
      <c r="M334" s="259"/>
      <c r="N334" s="42"/>
      <c r="O334" s="42"/>
      <c r="P334" s="42"/>
      <c r="Q334" s="42"/>
      <c r="R334" s="42"/>
      <c r="S334" s="42"/>
      <c r="T334" s="78"/>
      <c r="AT334" s="24" t="s">
        <v>509</v>
      </c>
      <c r="AU334" s="24" t="s">
        <v>81</v>
      </c>
    </row>
    <row r="335" spans="2:65" s="1" customFormat="1" ht="25.5" customHeight="1">
      <c r="B335" s="41"/>
      <c r="C335" s="192" t="s">
        <v>922</v>
      </c>
      <c r="D335" s="192" t="s">
        <v>182</v>
      </c>
      <c r="E335" s="193" t="s">
        <v>2142</v>
      </c>
      <c r="F335" s="194" t="s">
        <v>2143</v>
      </c>
      <c r="G335" s="195" t="s">
        <v>671</v>
      </c>
      <c r="H335" s="196">
        <v>18</v>
      </c>
      <c r="I335" s="197"/>
      <c r="J335" s="198">
        <f aca="true" t="shared" si="10" ref="J335:J340">ROUND(I335*H335,2)</f>
        <v>0</v>
      </c>
      <c r="K335" s="194" t="s">
        <v>23</v>
      </c>
      <c r="L335" s="61"/>
      <c r="M335" s="199" t="s">
        <v>23</v>
      </c>
      <c r="N335" s="200" t="s">
        <v>43</v>
      </c>
      <c r="O335" s="42"/>
      <c r="P335" s="201">
        <f aca="true" t="shared" si="11" ref="P335:P340">O335*H335</f>
        <v>0</v>
      </c>
      <c r="Q335" s="201">
        <v>0</v>
      </c>
      <c r="R335" s="201">
        <f aca="true" t="shared" si="12" ref="R335:R340">Q335*H335</f>
        <v>0</v>
      </c>
      <c r="S335" s="201">
        <v>0</v>
      </c>
      <c r="T335" s="202">
        <f aca="true" t="shared" si="13" ref="T335:T340">S335*H335</f>
        <v>0</v>
      </c>
      <c r="AR335" s="24" t="s">
        <v>262</v>
      </c>
      <c r="AT335" s="24" t="s">
        <v>182</v>
      </c>
      <c r="AU335" s="24" t="s">
        <v>81</v>
      </c>
      <c r="AY335" s="24" t="s">
        <v>180</v>
      </c>
      <c r="BE335" s="203">
        <f aca="true" t="shared" si="14" ref="BE335:BE340">IF(N335="základní",J335,0)</f>
        <v>0</v>
      </c>
      <c r="BF335" s="203">
        <f aca="true" t="shared" si="15" ref="BF335:BF340">IF(N335="snížená",J335,0)</f>
        <v>0</v>
      </c>
      <c r="BG335" s="203">
        <f aca="true" t="shared" si="16" ref="BG335:BG340">IF(N335="zákl. přenesená",J335,0)</f>
        <v>0</v>
      </c>
      <c r="BH335" s="203">
        <f aca="true" t="shared" si="17" ref="BH335:BH340">IF(N335="sníž. přenesená",J335,0)</f>
        <v>0</v>
      </c>
      <c r="BI335" s="203">
        <f aca="true" t="shared" si="18" ref="BI335:BI340">IF(N335="nulová",J335,0)</f>
        <v>0</v>
      </c>
      <c r="BJ335" s="24" t="s">
        <v>79</v>
      </c>
      <c r="BK335" s="203">
        <f aca="true" t="shared" si="19" ref="BK335:BK340">ROUND(I335*H335,2)</f>
        <v>0</v>
      </c>
      <c r="BL335" s="24" t="s">
        <v>262</v>
      </c>
      <c r="BM335" s="24" t="s">
        <v>2144</v>
      </c>
    </row>
    <row r="336" spans="2:65" s="1" customFormat="1" ht="25.5" customHeight="1">
      <c r="B336" s="41"/>
      <c r="C336" s="192" t="s">
        <v>927</v>
      </c>
      <c r="D336" s="192" t="s">
        <v>182</v>
      </c>
      <c r="E336" s="193" t="s">
        <v>2145</v>
      </c>
      <c r="F336" s="194" t="s">
        <v>2146</v>
      </c>
      <c r="G336" s="195" t="s">
        <v>671</v>
      </c>
      <c r="H336" s="196">
        <v>12</v>
      </c>
      <c r="I336" s="197"/>
      <c r="J336" s="198">
        <f t="shared" si="10"/>
        <v>0</v>
      </c>
      <c r="K336" s="194" t="s">
        <v>23</v>
      </c>
      <c r="L336" s="61"/>
      <c r="M336" s="199" t="s">
        <v>23</v>
      </c>
      <c r="N336" s="200" t="s">
        <v>43</v>
      </c>
      <c r="O336" s="42"/>
      <c r="P336" s="201">
        <f t="shared" si="11"/>
        <v>0</v>
      </c>
      <c r="Q336" s="201">
        <v>0</v>
      </c>
      <c r="R336" s="201">
        <f t="shared" si="12"/>
        <v>0</v>
      </c>
      <c r="S336" s="201">
        <v>0</v>
      </c>
      <c r="T336" s="202">
        <f t="shared" si="13"/>
        <v>0</v>
      </c>
      <c r="AR336" s="24" t="s">
        <v>262</v>
      </c>
      <c r="AT336" s="24" t="s">
        <v>182</v>
      </c>
      <c r="AU336" s="24" t="s">
        <v>81</v>
      </c>
      <c r="AY336" s="24" t="s">
        <v>180</v>
      </c>
      <c r="BE336" s="203">
        <f t="shared" si="14"/>
        <v>0</v>
      </c>
      <c r="BF336" s="203">
        <f t="shared" si="15"/>
        <v>0</v>
      </c>
      <c r="BG336" s="203">
        <f t="shared" si="16"/>
        <v>0</v>
      </c>
      <c r="BH336" s="203">
        <f t="shared" si="17"/>
        <v>0</v>
      </c>
      <c r="BI336" s="203">
        <f t="shared" si="18"/>
        <v>0</v>
      </c>
      <c r="BJ336" s="24" t="s">
        <v>79</v>
      </c>
      <c r="BK336" s="203">
        <f t="shared" si="19"/>
        <v>0</v>
      </c>
      <c r="BL336" s="24" t="s">
        <v>262</v>
      </c>
      <c r="BM336" s="24" t="s">
        <v>2147</v>
      </c>
    </row>
    <row r="337" spans="2:65" s="1" customFormat="1" ht="25.5" customHeight="1">
      <c r="B337" s="41"/>
      <c r="C337" s="192" t="s">
        <v>931</v>
      </c>
      <c r="D337" s="192" t="s">
        <v>182</v>
      </c>
      <c r="E337" s="193" t="s">
        <v>2148</v>
      </c>
      <c r="F337" s="194" t="s">
        <v>2149</v>
      </c>
      <c r="G337" s="195" t="s">
        <v>671</v>
      </c>
      <c r="H337" s="196">
        <v>1</v>
      </c>
      <c r="I337" s="197"/>
      <c r="J337" s="198">
        <f t="shared" si="10"/>
        <v>0</v>
      </c>
      <c r="K337" s="194" t="s">
        <v>23</v>
      </c>
      <c r="L337" s="61"/>
      <c r="M337" s="199" t="s">
        <v>23</v>
      </c>
      <c r="N337" s="200" t="s">
        <v>43</v>
      </c>
      <c r="O337" s="42"/>
      <c r="P337" s="201">
        <f t="shared" si="11"/>
        <v>0</v>
      </c>
      <c r="Q337" s="201">
        <v>0</v>
      </c>
      <c r="R337" s="201">
        <f t="shared" si="12"/>
        <v>0</v>
      </c>
      <c r="S337" s="201">
        <v>0</v>
      </c>
      <c r="T337" s="202">
        <f t="shared" si="13"/>
        <v>0</v>
      </c>
      <c r="AR337" s="24" t="s">
        <v>262</v>
      </c>
      <c r="AT337" s="24" t="s">
        <v>182</v>
      </c>
      <c r="AU337" s="24" t="s">
        <v>81</v>
      </c>
      <c r="AY337" s="24" t="s">
        <v>180</v>
      </c>
      <c r="BE337" s="203">
        <f t="shared" si="14"/>
        <v>0</v>
      </c>
      <c r="BF337" s="203">
        <f t="shared" si="15"/>
        <v>0</v>
      </c>
      <c r="BG337" s="203">
        <f t="shared" si="16"/>
        <v>0</v>
      </c>
      <c r="BH337" s="203">
        <f t="shared" si="17"/>
        <v>0</v>
      </c>
      <c r="BI337" s="203">
        <f t="shared" si="18"/>
        <v>0</v>
      </c>
      <c r="BJ337" s="24" t="s">
        <v>79</v>
      </c>
      <c r="BK337" s="203">
        <f t="shared" si="19"/>
        <v>0</v>
      </c>
      <c r="BL337" s="24" t="s">
        <v>262</v>
      </c>
      <c r="BM337" s="24" t="s">
        <v>2150</v>
      </c>
    </row>
    <row r="338" spans="2:65" s="1" customFormat="1" ht="25.5" customHeight="1">
      <c r="B338" s="41"/>
      <c r="C338" s="192" t="s">
        <v>936</v>
      </c>
      <c r="D338" s="192" t="s">
        <v>182</v>
      </c>
      <c r="E338" s="193" t="s">
        <v>2151</v>
      </c>
      <c r="F338" s="194" t="s">
        <v>2152</v>
      </c>
      <c r="G338" s="195" t="s">
        <v>671</v>
      </c>
      <c r="H338" s="196">
        <v>16</v>
      </c>
      <c r="I338" s="197"/>
      <c r="J338" s="198">
        <f t="shared" si="10"/>
        <v>0</v>
      </c>
      <c r="K338" s="194" t="s">
        <v>23</v>
      </c>
      <c r="L338" s="61"/>
      <c r="M338" s="199" t="s">
        <v>23</v>
      </c>
      <c r="N338" s="200" t="s">
        <v>43</v>
      </c>
      <c r="O338" s="42"/>
      <c r="P338" s="201">
        <f t="shared" si="11"/>
        <v>0</v>
      </c>
      <c r="Q338" s="201">
        <v>0</v>
      </c>
      <c r="R338" s="201">
        <f t="shared" si="12"/>
        <v>0</v>
      </c>
      <c r="S338" s="201">
        <v>0</v>
      </c>
      <c r="T338" s="202">
        <f t="shared" si="13"/>
        <v>0</v>
      </c>
      <c r="AR338" s="24" t="s">
        <v>262</v>
      </c>
      <c r="AT338" s="24" t="s">
        <v>182</v>
      </c>
      <c r="AU338" s="24" t="s">
        <v>81</v>
      </c>
      <c r="AY338" s="24" t="s">
        <v>180</v>
      </c>
      <c r="BE338" s="203">
        <f t="shared" si="14"/>
        <v>0</v>
      </c>
      <c r="BF338" s="203">
        <f t="shared" si="15"/>
        <v>0</v>
      </c>
      <c r="BG338" s="203">
        <f t="shared" si="16"/>
        <v>0</v>
      </c>
      <c r="BH338" s="203">
        <f t="shared" si="17"/>
        <v>0</v>
      </c>
      <c r="BI338" s="203">
        <f t="shared" si="18"/>
        <v>0</v>
      </c>
      <c r="BJ338" s="24" t="s">
        <v>79</v>
      </c>
      <c r="BK338" s="203">
        <f t="shared" si="19"/>
        <v>0</v>
      </c>
      <c r="BL338" s="24" t="s">
        <v>262</v>
      </c>
      <c r="BM338" s="24" t="s">
        <v>2153</v>
      </c>
    </row>
    <row r="339" spans="2:65" s="1" customFormat="1" ht="16.5" customHeight="1">
      <c r="B339" s="41"/>
      <c r="C339" s="192" t="s">
        <v>940</v>
      </c>
      <c r="D339" s="192" t="s">
        <v>182</v>
      </c>
      <c r="E339" s="193" t="s">
        <v>2154</v>
      </c>
      <c r="F339" s="194" t="s">
        <v>2155</v>
      </c>
      <c r="G339" s="195" t="s">
        <v>671</v>
      </c>
      <c r="H339" s="196">
        <v>13</v>
      </c>
      <c r="I339" s="197"/>
      <c r="J339" s="198">
        <f t="shared" si="10"/>
        <v>0</v>
      </c>
      <c r="K339" s="194" t="s">
        <v>23</v>
      </c>
      <c r="L339" s="61"/>
      <c r="M339" s="199" t="s">
        <v>23</v>
      </c>
      <c r="N339" s="200" t="s">
        <v>43</v>
      </c>
      <c r="O339" s="42"/>
      <c r="P339" s="201">
        <f t="shared" si="11"/>
        <v>0</v>
      </c>
      <c r="Q339" s="201">
        <v>0</v>
      </c>
      <c r="R339" s="201">
        <f t="shared" si="12"/>
        <v>0</v>
      </c>
      <c r="S339" s="201">
        <v>0</v>
      </c>
      <c r="T339" s="202">
        <f t="shared" si="13"/>
        <v>0</v>
      </c>
      <c r="AR339" s="24" t="s">
        <v>262</v>
      </c>
      <c r="AT339" s="24" t="s">
        <v>182</v>
      </c>
      <c r="AU339" s="24" t="s">
        <v>81</v>
      </c>
      <c r="AY339" s="24" t="s">
        <v>180</v>
      </c>
      <c r="BE339" s="203">
        <f t="shared" si="14"/>
        <v>0</v>
      </c>
      <c r="BF339" s="203">
        <f t="shared" si="15"/>
        <v>0</v>
      </c>
      <c r="BG339" s="203">
        <f t="shared" si="16"/>
        <v>0</v>
      </c>
      <c r="BH339" s="203">
        <f t="shared" si="17"/>
        <v>0</v>
      </c>
      <c r="BI339" s="203">
        <f t="shared" si="18"/>
        <v>0</v>
      </c>
      <c r="BJ339" s="24" t="s">
        <v>79</v>
      </c>
      <c r="BK339" s="203">
        <f t="shared" si="19"/>
        <v>0</v>
      </c>
      <c r="BL339" s="24" t="s">
        <v>262</v>
      </c>
      <c r="BM339" s="24" t="s">
        <v>2156</v>
      </c>
    </row>
    <row r="340" spans="2:65" s="1" customFormat="1" ht="25.5" customHeight="1">
      <c r="B340" s="41"/>
      <c r="C340" s="192" t="s">
        <v>947</v>
      </c>
      <c r="D340" s="192" t="s">
        <v>182</v>
      </c>
      <c r="E340" s="193" t="s">
        <v>2157</v>
      </c>
      <c r="F340" s="194" t="s">
        <v>2158</v>
      </c>
      <c r="G340" s="195" t="s">
        <v>671</v>
      </c>
      <c r="H340" s="196">
        <v>1</v>
      </c>
      <c r="I340" s="197"/>
      <c r="J340" s="198">
        <f t="shared" si="10"/>
        <v>0</v>
      </c>
      <c r="K340" s="194" t="s">
        <v>23</v>
      </c>
      <c r="L340" s="61"/>
      <c r="M340" s="199" t="s">
        <v>23</v>
      </c>
      <c r="N340" s="200" t="s">
        <v>43</v>
      </c>
      <c r="O340" s="42"/>
      <c r="P340" s="201">
        <f t="shared" si="11"/>
        <v>0</v>
      </c>
      <c r="Q340" s="201">
        <v>0</v>
      </c>
      <c r="R340" s="201">
        <f t="shared" si="12"/>
        <v>0</v>
      </c>
      <c r="S340" s="201">
        <v>0</v>
      </c>
      <c r="T340" s="202">
        <f t="shared" si="13"/>
        <v>0</v>
      </c>
      <c r="AR340" s="24" t="s">
        <v>262</v>
      </c>
      <c r="AT340" s="24" t="s">
        <v>182</v>
      </c>
      <c r="AU340" s="24" t="s">
        <v>81</v>
      </c>
      <c r="AY340" s="24" t="s">
        <v>180</v>
      </c>
      <c r="BE340" s="203">
        <f t="shared" si="14"/>
        <v>0</v>
      </c>
      <c r="BF340" s="203">
        <f t="shared" si="15"/>
        <v>0</v>
      </c>
      <c r="BG340" s="203">
        <f t="shared" si="16"/>
        <v>0</v>
      </c>
      <c r="BH340" s="203">
        <f t="shared" si="17"/>
        <v>0</v>
      </c>
      <c r="BI340" s="203">
        <f t="shared" si="18"/>
        <v>0</v>
      </c>
      <c r="BJ340" s="24" t="s">
        <v>79</v>
      </c>
      <c r="BK340" s="203">
        <f t="shared" si="19"/>
        <v>0</v>
      </c>
      <c r="BL340" s="24" t="s">
        <v>262</v>
      </c>
      <c r="BM340" s="24" t="s">
        <v>2159</v>
      </c>
    </row>
    <row r="341" spans="2:47" s="1" customFormat="1" ht="27">
      <c r="B341" s="41"/>
      <c r="C341" s="63"/>
      <c r="D341" s="206" t="s">
        <v>509</v>
      </c>
      <c r="E341" s="63"/>
      <c r="F341" s="258" t="s">
        <v>2160</v>
      </c>
      <c r="G341" s="63"/>
      <c r="H341" s="63"/>
      <c r="I341" s="163"/>
      <c r="J341" s="63"/>
      <c r="K341" s="63"/>
      <c r="L341" s="61"/>
      <c r="M341" s="259"/>
      <c r="N341" s="42"/>
      <c r="O341" s="42"/>
      <c r="P341" s="42"/>
      <c r="Q341" s="42"/>
      <c r="R341" s="42"/>
      <c r="S341" s="42"/>
      <c r="T341" s="78"/>
      <c r="AT341" s="24" t="s">
        <v>509</v>
      </c>
      <c r="AU341" s="24" t="s">
        <v>81</v>
      </c>
    </row>
    <row r="342" spans="2:65" s="1" customFormat="1" ht="25.5" customHeight="1">
      <c r="B342" s="41"/>
      <c r="C342" s="192" t="s">
        <v>951</v>
      </c>
      <c r="D342" s="192" t="s">
        <v>182</v>
      </c>
      <c r="E342" s="193" t="s">
        <v>2161</v>
      </c>
      <c r="F342" s="194" t="s">
        <v>2162</v>
      </c>
      <c r="G342" s="195" t="s">
        <v>671</v>
      </c>
      <c r="H342" s="196">
        <v>1</v>
      </c>
      <c r="I342" s="197"/>
      <c r="J342" s="198">
        <f>ROUND(I342*H342,2)</f>
        <v>0</v>
      </c>
      <c r="K342" s="194" t="s">
        <v>23</v>
      </c>
      <c r="L342" s="61"/>
      <c r="M342" s="199" t="s">
        <v>23</v>
      </c>
      <c r="N342" s="200" t="s">
        <v>43</v>
      </c>
      <c r="O342" s="42"/>
      <c r="P342" s="201">
        <f>O342*H342</f>
        <v>0</v>
      </c>
      <c r="Q342" s="201">
        <v>0</v>
      </c>
      <c r="R342" s="201">
        <f>Q342*H342</f>
        <v>0</v>
      </c>
      <c r="S342" s="201">
        <v>0</v>
      </c>
      <c r="T342" s="202">
        <f>S342*H342</f>
        <v>0</v>
      </c>
      <c r="AR342" s="24" t="s">
        <v>262</v>
      </c>
      <c r="AT342" s="24" t="s">
        <v>182</v>
      </c>
      <c r="AU342" s="24" t="s">
        <v>81</v>
      </c>
      <c r="AY342" s="24" t="s">
        <v>180</v>
      </c>
      <c r="BE342" s="203">
        <f>IF(N342="základní",J342,0)</f>
        <v>0</v>
      </c>
      <c r="BF342" s="203">
        <f>IF(N342="snížená",J342,0)</f>
        <v>0</v>
      </c>
      <c r="BG342" s="203">
        <f>IF(N342="zákl. přenesená",J342,0)</f>
        <v>0</v>
      </c>
      <c r="BH342" s="203">
        <f>IF(N342="sníž. přenesená",J342,0)</f>
        <v>0</v>
      </c>
      <c r="BI342" s="203">
        <f>IF(N342="nulová",J342,0)</f>
        <v>0</v>
      </c>
      <c r="BJ342" s="24" t="s">
        <v>79</v>
      </c>
      <c r="BK342" s="203">
        <f>ROUND(I342*H342,2)</f>
        <v>0</v>
      </c>
      <c r="BL342" s="24" t="s">
        <v>262</v>
      </c>
      <c r="BM342" s="24" t="s">
        <v>2163</v>
      </c>
    </row>
    <row r="343" spans="2:47" s="1" customFormat="1" ht="27">
      <c r="B343" s="41"/>
      <c r="C343" s="63"/>
      <c r="D343" s="206" t="s">
        <v>509</v>
      </c>
      <c r="E343" s="63"/>
      <c r="F343" s="258" t="s">
        <v>2160</v>
      </c>
      <c r="G343" s="63"/>
      <c r="H343" s="63"/>
      <c r="I343" s="163"/>
      <c r="J343" s="63"/>
      <c r="K343" s="63"/>
      <c r="L343" s="61"/>
      <c r="M343" s="259"/>
      <c r="N343" s="42"/>
      <c r="O343" s="42"/>
      <c r="P343" s="42"/>
      <c r="Q343" s="42"/>
      <c r="R343" s="42"/>
      <c r="S343" s="42"/>
      <c r="T343" s="78"/>
      <c r="AT343" s="24" t="s">
        <v>509</v>
      </c>
      <c r="AU343" s="24" t="s">
        <v>81</v>
      </c>
    </row>
    <row r="344" spans="2:65" s="1" customFormat="1" ht="25.5" customHeight="1">
      <c r="B344" s="41"/>
      <c r="C344" s="192" t="s">
        <v>957</v>
      </c>
      <c r="D344" s="192" t="s">
        <v>182</v>
      </c>
      <c r="E344" s="193" t="s">
        <v>2164</v>
      </c>
      <c r="F344" s="194" t="s">
        <v>2165</v>
      </c>
      <c r="G344" s="195" t="s">
        <v>671</v>
      </c>
      <c r="H344" s="196">
        <v>1</v>
      </c>
      <c r="I344" s="197"/>
      <c r="J344" s="198">
        <f>ROUND(I344*H344,2)</f>
        <v>0</v>
      </c>
      <c r="K344" s="194" t="s">
        <v>23</v>
      </c>
      <c r="L344" s="61"/>
      <c r="M344" s="199" t="s">
        <v>23</v>
      </c>
      <c r="N344" s="200" t="s">
        <v>43</v>
      </c>
      <c r="O344" s="42"/>
      <c r="P344" s="201">
        <f>O344*H344</f>
        <v>0</v>
      </c>
      <c r="Q344" s="201">
        <v>0</v>
      </c>
      <c r="R344" s="201">
        <f>Q344*H344</f>
        <v>0</v>
      </c>
      <c r="S344" s="201">
        <v>0</v>
      </c>
      <c r="T344" s="202">
        <f>S344*H344</f>
        <v>0</v>
      </c>
      <c r="AR344" s="24" t="s">
        <v>262</v>
      </c>
      <c r="AT344" s="24" t="s">
        <v>182</v>
      </c>
      <c r="AU344" s="24" t="s">
        <v>81</v>
      </c>
      <c r="AY344" s="24" t="s">
        <v>180</v>
      </c>
      <c r="BE344" s="203">
        <f>IF(N344="základní",J344,0)</f>
        <v>0</v>
      </c>
      <c r="BF344" s="203">
        <f>IF(N344="snížená",J344,0)</f>
        <v>0</v>
      </c>
      <c r="BG344" s="203">
        <f>IF(N344="zákl. přenesená",J344,0)</f>
        <v>0</v>
      </c>
      <c r="BH344" s="203">
        <f>IF(N344="sníž. přenesená",J344,0)</f>
        <v>0</v>
      </c>
      <c r="BI344" s="203">
        <f>IF(N344="nulová",J344,0)</f>
        <v>0</v>
      </c>
      <c r="BJ344" s="24" t="s">
        <v>79</v>
      </c>
      <c r="BK344" s="203">
        <f>ROUND(I344*H344,2)</f>
        <v>0</v>
      </c>
      <c r="BL344" s="24" t="s">
        <v>262</v>
      </c>
      <c r="BM344" s="24" t="s">
        <v>2166</v>
      </c>
    </row>
    <row r="345" spans="2:65" s="1" customFormat="1" ht="16.5" customHeight="1">
      <c r="B345" s="41"/>
      <c r="C345" s="192" t="s">
        <v>961</v>
      </c>
      <c r="D345" s="192" t="s">
        <v>182</v>
      </c>
      <c r="E345" s="193" t="s">
        <v>2167</v>
      </c>
      <c r="F345" s="194" t="s">
        <v>2168</v>
      </c>
      <c r="G345" s="195" t="s">
        <v>671</v>
      </c>
      <c r="H345" s="196">
        <v>1</v>
      </c>
      <c r="I345" s="197"/>
      <c r="J345" s="198">
        <f>ROUND(I345*H345,2)</f>
        <v>0</v>
      </c>
      <c r="K345" s="194" t="s">
        <v>23</v>
      </c>
      <c r="L345" s="61"/>
      <c r="M345" s="199" t="s">
        <v>23</v>
      </c>
      <c r="N345" s="200" t="s">
        <v>43</v>
      </c>
      <c r="O345" s="42"/>
      <c r="P345" s="201">
        <f>O345*H345</f>
        <v>0</v>
      </c>
      <c r="Q345" s="201">
        <v>1E-05</v>
      </c>
      <c r="R345" s="201">
        <f>Q345*H345</f>
        <v>1E-05</v>
      </c>
      <c r="S345" s="201">
        <v>0.0001</v>
      </c>
      <c r="T345" s="202">
        <f>S345*H345</f>
        <v>0.0001</v>
      </c>
      <c r="AR345" s="24" t="s">
        <v>187</v>
      </c>
      <c r="AT345" s="24" t="s">
        <v>182</v>
      </c>
      <c r="AU345" s="24" t="s">
        <v>81</v>
      </c>
      <c r="AY345" s="24" t="s">
        <v>180</v>
      </c>
      <c r="BE345" s="203">
        <f>IF(N345="základní",J345,0)</f>
        <v>0</v>
      </c>
      <c r="BF345" s="203">
        <f>IF(N345="snížená",J345,0)</f>
        <v>0</v>
      </c>
      <c r="BG345" s="203">
        <f>IF(N345="zákl. přenesená",J345,0)</f>
        <v>0</v>
      </c>
      <c r="BH345" s="203">
        <f>IF(N345="sníž. přenesená",J345,0)</f>
        <v>0</v>
      </c>
      <c r="BI345" s="203">
        <f>IF(N345="nulová",J345,0)</f>
        <v>0</v>
      </c>
      <c r="BJ345" s="24" t="s">
        <v>79</v>
      </c>
      <c r="BK345" s="203">
        <f>ROUND(I345*H345,2)</f>
        <v>0</v>
      </c>
      <c r="BL345" s="24" t="s">
        <v>187</v>
      </c>
      <c r="BM345" s="24" t="s">
        <v>2169</v>
      </c>
    </row>
    <row r="346" spans="2:51" s="11" customFormat="1" ht="13.5">
      <c r="B346" s="204"/>
      <c r="C346" s="205"/>
      <c r="D346" s="206" t="s">
        <v>189</v>
      </c>
      <c r="E346" s="207" t="s">
        <v>23</v>
      </c>
      <c r="F346" s="208" t="s">
        <v>2039</v>
      </c>
      <c r="G346" s="205"/>
      <c r="H346" s="209">
        <v>1</v>
      </c>
      <c r="I346" s="210"/>
      <c r="J346" s="205"/>
      <c r="K346" s="205"/>
      <c r="L346" s="211"/>
      <c r="M346" s="212"/>
      <c r="N346" s="213"/>
      <c r="O346" s="213"/>
      <c r="P346" s="213"/>
      <c r="Q346" s="213"/>
      <c r="R346" s="213"/>
      <c r="S346" s="213"/>
      <c r="T346" s="214"/>
      <c r="AT346" s="215" t="s">
        <v>189</v>
      </c>
      <c r="AU346" s="215" t="s">
        <v>81</v>
      </c>
      <c r="AV346" s="11" t="s">
        <v>81</v>
      </c>
      <c r="AW346" s="11" t="s">
        <v>36</v>
      </c>
      <c r="AX346" s="11" t="s">
        <v>79</v>
      </c>
      <c r="AY346" s="215" t="s">
        <v>180</v>
      </c>
    </row>
    <row r="347" spans="2:65" s="1" customFormat="1" ht="16.5" customHeight="1">
      <c r="B347" s="41"/>
      <c r="C347" s="248" t="s">
        <v>966</v>
      </c>
      <c r="D347" s="248" t="s">
        <v>505</v>
      </c>
      <c r="E347" s="249" t="s">
        <v>2170</v>
      </c>
      <c r="F347" s="250" t="s">
        <v>2171</v>
      </c>
      <c r="G347" s="251" t="s">
        <v>671</v>
      </c>
      <c r="H347" s="252">
        <v>1</v>
      </c>
      <c r="I347" s="253"/>
      <c r="J347" s="254">
        <f>ROUND(I347*H347,2)</f>
        <v>0</v>
      </c>
      <c r="K347" s="250" t="s">
        <v>23</v>
      </c>
      <c r="L347" s="255"/>
      <c r="M347" s="256" t="s">
        <v>23</v>
      </c>
      <c r="N347" s="257" t="s">
        <v>43</v>
      </c>
      <c r="O347" s="42"/>
      <c r="P347" s="201">
        <f>O347*H347</f>
        <v>0</v>
      </c>
      <c r="Q347" s="201">
        <v>0</v>
      </c>
      <c r="R347" s="201">
        <f>Q347*H347</f>
        <v>0</v>
      </c>
      <c r="S347" s="201">
        <v>0</v>
      </c>
      <c r="T347" s="202">
        <f>S347*H347</f>
        <v>0</v>
      </c>
      <c r="AR347" s="24" t="s">
        <v>218</v>
      </c>
      <c r="AT347" s="24" t="s">
        <v>505</v>
      </c>
      <c r="AU347" s="24" t="s">
        <v>81</v>
      </c>
      <c r="AY347" s="24" t="s">
        <v>180</v>
      </c>
      <c r="BE347" s="203">
        <f>IF(N347="základní",J347,0)</f>
        <v>0</v>
      </c>
      <c r="BF347" s="203">
        <f>IF(N347="snížená",J347,0)</f>
        <v>0</v>
      </c>
      <c r="BG347" s="203">
        <f>IF(N347="zákl. přenesená",J347,0)</f>
        <v>0</v>
      </c>
      <c r="BH347" s="203">
        <f>IF(N347="sníž. přenesená",J347,0)</f>
        <v>0</v>
      </c>
      <c r="BI347" s="203">
        <f>IF(N347="nulová",J347,0)</f>
        <v>0</v>
      </c>
      <c r="BJ347" s="24" t="s">
        <v>79</v>
      </c>
      <c r="BK347" s="203">
        <f>ROUND(I347*H347,2)</f>
        <v>0</v>
      </c>
      <c r="BL347" s="24" t="s">
        <v>187</v>
      </c>
      <c r="BM347" s="24" t="s">
        <v>2172</v>
      </c>
    </row>
    <row r="348" spans="2:51" s="11" customFormat="1" ht="13.5">
      <c r="B348" s="204"/>
      <c r="C348" s="205"/>
      <c r="D348" s="206" t="s">
        <v>189</v>
      </c>
      <c r="E348" s="207" t="s">
        <v>23</v>
      </c>
      <c r="F348" s="208" t="s">
        <v>2039</v>
      </c>
      <c r="G348" s="205"/>
      <c r="H348" s="209">
        <v>1</v>
      </c>
      <c r="I348" s="210"/>
      <c r="J348" s="205"/>
      <c r="K348" s="205"/>
      <c r="L348" s="211"/>
      <c r="M348" s="212"/>
      <c r="N348" s="213"/>
      <c r="O348" s="213"/>
      <c r="P348" s="213"/>
      <c r="Q348" s="213"/>
      <c r="R348" s="213"/>
      <c r="S348" s="213"/>
      <c r="T348" s="214"/>
      <c r="AT348" s="215" t="s">
        <v>189</v>
      </c>
      <c r="AU348" s="215" t="s">
        <v>81</v>
      </c>
      <c r="AV348" s="11" t="s">
        <v>81</v>
      </c>
      <c r="AW348" s="11" t="s">
        <v>36</v>
      </c>
      <c r="AX348" s="11" t="s">
        <v>79</v>
      </c>
      <c r="AY348" s="215" t="s">
        <v>180</v>
      </c>
    </row>
    <row r="349" spans="2:65" s="1" customFormat="1" ht="16.5" customHeight="1">
      <c r="B349" s="41"/>
      <c r="C349" s="192" t="s">
        <v>972</v>
      </c>
      <c r="D349" s="192" t="s">
        <v>182</v>
      </c>
      <c r="E349" s="193" t="s">
        <v>2173</v>
      </c>
      <c r="F349" s="194" t="s">
        <v>2174</v>
      </c>
      <c r="G349" s="195" t="s">
        <v>671</v>
      </c>
      <c r="H349" s="196">
        <v>7</v>
      </c>
      <c r="I349" s="197"/>
      <c r="J349" s="198">
        <f>ROUND(I349*H349,2)</f>
        <v>0</v>
      </c>
      <c r="K349" s="194" t="s">
        <v>23</v>
      </c>
      <c r="L349" s="61"/>
      <c r="M349" s="199" t="s">
        <v>23</v>
      </c>
      <c r="N349" s="200" t="s">
        <v>43</v>
      </c>
      <c r="O349" s="42"/>
      <c r="P349" s="201">
        <f>O349*H349</f>
        <v>0</v>
      </c>
      <c r="Q349" s="201">
        <v>0</v>
      </c>
      <c r="R349" s="201">
        <f>Q349*H349</f>
        <v>0</v>
      </c>
      <c r="S349" s="201">
        <v>0</v>
      </c>
      <c r="T349" s="202">
        <f>S349*H349</f>
        <v>0</v>
      </c>
      <c r="AR349" s="24" t="s">
        <v>262</v>
      </c>
      <c r="AT349" s="24" t="s">
        <v>182</v>
      </c>
      <c r="AU349" s="24" t="s">
        <v>81</v>
      </c>
      <c r="AY349" s="24" t="s">
        <v>180</v>
      </c>
      <c r="BE349" s="203">
        <f>IF(N349="základní",J349,0)</f>
        <v>0</v>
      </c>
      <c r="BF349" s="203">
        <f>IF(N349="snížená",J349,0)</f>
        <v>0</v>
      </c>
      <c r="BG349" s="203">
        <f>IF(N349="zákl. přenesená",J349,0)</f>
        <v>0</v>
      </c>
      <c r="BH349" s="203">
        <f>IF(N349="sníž. přenesená",J349,0)</f>
        <v>0</v>
      </c>
      <c r="BI349" s="203">
        <f>IF(N349="nulová",J349,0)</f>
        <v>0</v>
      </c>
      <c r="BJ349" s="24" t="s">
        <v>79</v>
      </c>
      <c r="BK349" s="203">
        <f>ROUND(I349*H349,2)</f>
        <v>0</v>
      </c>
      <c r="BL349" s="24" t="s">
        <v>262</v>
      </c>
      <c r="BM349" s="24" t="s">
        <v>2175</v>
      </c>
    </row>
    <row r="350" spans="2:65" s="1" customFormat="1" ht="25.5" customHeight="1">
      <c r="B350" s="41"/>
      <c r="C350" s="192" t="s">
        <v>976</v>
      </c>
      <c r="D350" s="192" t="s">
        <v>182</v>
      </c>
      <c r="E350" s="193" t="s">
        <v>2176</v>
      </c>
      <c r="F350" s="194" t="s">
        <v>2177</v>
      </c>
      <c r="G350" s="195" t="s">
        <v>671</v>
      </c>
      <c r="H350" s="196">
        <v>16</v>
      </c>
      <c r="I350" s="197"/>
      <c r="J350" s="198">
        <f>ROUND(I350*H350,2)</f>
        <v>0</v>
      </c>
      <c r="K350" s="194" t="s">
        <v>23</v>
      </c>
      <c r="L350" s="61"/>
      <c r="M350" s="199" t="s">
        <v>23</v>
      </c>
      <c r="N350" s="200" t="s">
        <v>43</v>
      </c>
      <c r="O350" s="42"/>
      <c r="P350" s="201">
        <f>O350*H350</f>
        <v>0</v>
      </c>
      <c r="Q350" s="201">
        <v>0</v>
      </c>
      <c r="R350" s="201">
        <f>Q350*H350</f>
        <v>0</v>
      </c>
      <c r="S350" s="201">
        <v>0</v>
      </c>
      <c r="T350" s="202">
        <f>S350*H350</f>
        <v>0</v>
      </c>
      <c r="AR350" s="24" t="s">
        <v>262</v>
      </c>
      <c r="AT350" s="24" t="s">
        <v>182</v>
      </c>
      <c r="AU350" s="24" t="s">
        <v>81</v>
      </c>
      <c r="AY350" s="24" t="s">
        <v>180</v>
      </c>
      <c r="BE350" s="203">
        <f>IF(N350="základní",J350,0)</f>
        <v>0</v>
      </c>
      <c r="BF350" s="203">
        <f>IF(N350="snížená",J350,0)</f>
        <v>0</v>
      </c>
      <c r="BG350" s="203">
        <f>IF(N350="zákl. přenesená",J350,0)</f>
        <v>0</v>
      </c>
      <c r="BH350" s="203">
        <f>IF(N350="sníž. přenesená",J350,0)</f>
        <v>0</v>
      </c>
      <c r="BI350" s="203">
        <f>IF(N350="nulová",J350,0)</f>
        <v>0</v>
      </c>
      <c r="BJ350" s="24" t="s">
        <v>79</v>
      </c>
      <c r="BK350" s="203">
        <f>ROUND(I350*H350,2)</f>
        <v>0</v>
      </c>
      <c r="BL350" s="24" t="s">
        <v>262</v>
      </c>
      <c r="BM350" s="24" t="s">
        <v>2178</v>
      </c>
    </row>
    <row r="351" spans="2:65" s="1" customFormat="1" ht="25.5" customHeight="1">
      <c r="B351" s="41"/>
      <c r="C351" s="192" t="s">
        <v>983</v>
      </c>
      <c r="D351" s="192" t="s">
        <v>182</v>
      </c>
      <c r="E351" s="193" t="s">
        <v>2179</v>
      </c>
      <c r="F351" s="194" t="s">
        <v>2180</v>
      </c>
      <c r="G351" s="195" t="s">
        <v>671</v>
      </c>
      <c r="H351" s="196">
        <v>7</v>
      </c>
      <c r="I351" s="197"/>
      <c r="J351" s="198">
        <f>ROUND(I351*H351,2)</f>
        <v>0</v>
      </c>
      <c r="K351" s="194" t="s">
        <v>23</v>
      </c>
      <c r="L351" s="61"/>
      <c r="M351" s="199" t="s">
        <v>23</v>
      </c>
      <c r="N351" s="200" t="s">
        <v>43</v>
      </c>
      <c r="O351" s="42"/>
      <c r="P351" s="201">
        <f>O351*H351</f>
        <v>0</v>
      </c>
      <c r="Q351" s="201">
        <v>0</v>
      </c>
      <c r="R351" s="201">
        <f>Q351*H351</f>
        <v>0</v>
      </c>
      <c r="S351" s="201">
        <v>0</v>
      </c>
      <c r="T351" s="202">
        <f>S351*H351</f>
        <v>0</v>
      </c>
      <c r="AR351" s="24" t="s">
        <v>262</v>
      </c>
      <c r="AT351" s="24" t="s">
        <v>182</v>
      </c>
      <c r="AU351" s="24" t="s">
        <v>81</v>
      </c>
      <c r="AY351" s="24" t="s">
        <v>180</v>
      </c>
      <c r="BE351" s="203">
        <f>IF(N351="základní",J351,0)</f>
        <v>0</v>
      </c>
      <c r="BF351" s="203">
        <f>IF(N351="snížená",J351,0)</f>
        <v>0</v>
      </c>
      <c r="BG351" s="203">
        <f>IF(N351="zákl. přenesená",J351,0)</f>
        <v>0</v>
      </c>
      <c r="BH351" s="203">
        <f>IF(N351="sníž. přenesená",J351,0)</f>
        <v>0</v>
      </c>
      <c r="BI351" s="203">
        <f>IF(N351="nulová",J351,0)</f>
        <v>0</v>
      </c>
      <c r="BJ351" s="24" t="s">
        <v>79</v>
      </c>
      <c r="BK351" s="203">
        <f>ROUND(I351*H351,2)</f>
        <v>0</v>
      </c>
      <c r="BL351" s="24" t="s">
        <v>262</v>
      </c>
      <c r="BM351" s="24" t="s">
        <v>2181</v>
      </c>
    </row>
    <row r="352" spans="2:65" s="1" customFormat="1" ht="16.5" customHeight="1">
      <c r="B352" s="41"/>
      <c r="C352" s="192" t="s">
        <v>988</v>
      </c>
      <c r="D352" s="192" t="s">
        <v>182</v>
      </c>
      <c r="E352" s="193" t="s">
        <v>2182</v>
      </c>
      <c r="F352" s="194" t="s">
        <v>2183</v>
      </c>
      <c r="G352" s="195" t="s">
        <v>1847</v>
      </c>
      <c r="H352" s="196">
        <v>1</v>
      </c>
      <c r="I352" s="197"/>
      <c r="J352" s="198">
        <f>ROUND(I352*H352,2)</f>
        <v>0</v>
      </c>
      <c r="K352" s="194" t="s">
        <v>23</v>
      </c>
      <c r="L352" s="61"/>
      <c r="M352" s="199" t="s">
        <v>23</v>
      </c>
      <c r="N352" s="200" t="s">
        <v>43</v>
      </c>
      <c r="O352" s="42"/>
      <c r="P352" s="201">
        <f>O352*H352</f>
        <v>0</v>
      </c>
      <c r="Q352" s="201">
        <v>0.01276</v>
      </c>
      <c r="R352" s="201">
        <f>Q352*H352</f>
        <v>0.01276</v>
      </c>
      <c r="S352" s="201">
        <v>0</v>
      </c>
      <c r="T352" s="202">
        <f>S352*H352</f>
        <v>0</v>
      </c>
      <c r="AR352" s="24" t="s">
        <v>262</v>
      </c>
      <c r="AT352" s="24" t="s">
        <v>182</v>
      </c>
      <c r="AU352" s="24" t="s">
        <v>81</v>
      </c>
      <c r="AY352" s="24" t="s">
        <v>180</v>
      </c>
      <c r="BE352" s="203">
        <f>IF(N352="základní",J352,0)</f>
        <v>0</v>
      </c>
      <c r="BF352" s="203">
        <f>IF(N352="snížená",J352,0)</f>
        <v>0</v>
      </c>
      <c r="BG352" s="203">
        <f>IF(N352="zákl. přenesená",J352,0)</f>
        <v>0</v>
      </c>
      <c r="BH352" s="203">
        <f>IF(N352="sníž. přenesená",J352,0)</f>
        <v>0</v>
      </c>
      <c r="BI352" s="203">
        <f>IF(N352="nulová",J352,0)</f>
        <v>0</v>
      </c>
      <c r="BJ352" s="24" t="s">
        <v>79</v>
      </c>
      <c r="BK352" s="203">
        <f>ROUND(I352*H352,2)</f>
        <v>0</v>
      </c>
      <c r="BL352" s="24" t="s">
        <v>262</v>
      </c>
      <c r="BM352" s="24" t="s">
        <v>2184</v>
      </c>
    </row>
    <row r="353" spans="2:51" s="11" customFormat="1" ht="13.5">
      <c r="B353" s="204"/>
      <c r="C353" s="205"/>
      <c r="D353" s="206" t="s">
        <v>189</v>
      </c>
      <c r="E353" s="207" t="s">
        <v>23</v>
      </c>
      <c r="F353" s="208" t="s">
        <v>2039</v>
      </c>
      <c r="G353" s="205"/>
      <c r="H353" s="209">
        <v>1</v>
      </c>
      <c r="I353" s="210"/>
      <c r="J353" s="205"/>
      <c r="K353" s="205"/>
      <c r="L353" s="211"/>
      <c r="M353" s="212"/>
      <c r="N353" s="213"/>
      <c r="O353" s="213"/>
      <c r="P353" s="213"/>
      <c r="Q353" s="213"/>
      <c r="R353" s="213"/>
      <c r="S353" s="213"/>
      <c r="T353" s="214"/>
      <c r="AT353" s="215" t="s">
        <v>189</v>
      </c>
      <c r="AU353" s="215" t="s">
        <v>81</v>
      </c>
      <c r="AV353" s="11" t="s">
        <v>81</v>
      </c>
      <c r="AW353" s="11" t="s">
        <v>36</v>
      </c>
      <c r="AX353" s="11" t="s">
        <v>79</v>
      </c>
      <c r="AY353" s="215" t="s">
        <v>180</v>
      </c>
    </row>
    <row r="354" spans="2:65" s="1" customFormat="1" ht="16.5" customHeight="1">
      <c r="B354" s="41"/>
      <c r="C354" s="192" t="s">
        <v>993</v>
      </c>
      <c r="D354" s="192" t="s">
        <v>182</v>
      </c>
      <c r="E354" s="193" t="s">
        <v>2185</v>
      </c>
      <c r="F354" s="194" t="s">
        <v>2186</v>
      </c>
      <c r="G354" s="195" t="s">
        <v>1847</v>
      </c>
      <c r="H354" s="196">
        <v>8</v>
      </c>
      <c r="I354" s="197"/>
      <c r="J354" s="198">
        <f>ROUND(I354*H354,2)</f>
        <v>0</v>
      </c>
      <c r="K354" s="194" t="s">
        <v>23</v>
      </c>
      <c r="L354" s="61"/>
      <c r="M354" s="199" t="s">
        <v>23</v>
      </c>
      <c r="N354" s="200" t="s">
        <v>43</v>
      </c>
      <c r="O354" s="42"/>
      <c r="P354" s="201">
        <f>O354*H354</f>
        <v>0</v>
      </c>
      <c r="Q354" s="201">
        <v>0.01276</v>
      </c>
      <c r="R354" s="201">
        <f>Q354*H354</f>
        <v>0.10208</v>
      </c>
      <c r="S354" s="201">
        <v>0</v>
      </c>
      <c r="T354" s="202">
        <f>S354*H354</f>
        <v>0</v>
      </c>
      <c r="AR354" s="24" t="s">
        <v>262</v>
      </c>
      <c r="AT354" s="24" t="s">
        <v>182</v>
      </c>
      <c r="AU354" s="24" t="s">
        <v>81</v>
      </c>
      <c r="AY354" s="24" t="s">
        <v>180</v>
      </c>
      <c r="BE354" s="203">
        <f>IF(N354="základní",J354,0)</f>
        <v>0</v>
      </c>
      <c r="BF354" s="203">
        <f>IF(N354="snížená",J354,0)</f>
        <v>0</v>
      </c>
      <c r="BG354" s="203">
        <f>IF(N354="zákl. přenesená",J354,0)</f>
        <v>0</v>
      </c>
      <c r="BH354" s="203">
        <f>IF(N354="sníž. přenesená",J354,0)</f>
        <v>0</v>
      </c>
      <c r="BI354" s="203">
        <f>IF(N354="nulová",J354,0)</f>
        <v>0</v>
      </c>
      <c r="BJ354" s="24" t="s">
        <v>79</v>
      </c>
      <c r="BK354" s="203">
        <f>ROUND(I354*H354,2)</f>
        <v>0</v>
      </c>
      <c r="BL354" s="24" t="s">
        <v>262</v>
      </c>
      <c r="BM354" s="24" t="s">
        <v>2187</v>
      </c>
    </row>
    <row r="355" spans="2:51" s="11" customFormat="1" ht="13.5">
      <c r="B355" s="204"/>
      <c r="C355" s="205"/>
      <c r="D355" s="206" t="s">
        <v>189</v>
      </c>
      <c r="E355" s="207" t="s">
        <v>23</v>
      </c>
      <c r="F355" s="208" t="s">
        <v>2188</v>
      </c>
      <c r="G355" s="205"/>
      <c r="H355" s="209">
        <v>8</v>
      </c>
      <c r="I355" s="210"/>
      <c r="J355" s="205"/>
      <c r="K355" s="205"/>
      <c r="L355" s="211"/>
      <c r="M355" s="212"/>
      <c r="N355" s="213"/>
      <c r="O355" s="213"/>
      <c r="P355" s="213"/>
      <c r="Q355" s="213"/>
      <c r="R355" s="213"/>
      <c r="S355" s="213"/>
      <c r="T355" s="214"/>
      <c r="AT355" s="215" t="s">
        <v>189</v>
      </c>
      <c r="AU355" s="215" t="s">
        <v>81</v>
      </c>
      <c r="AV355" s="11" t="s">
        <v>81</v>
      </c>
      <c r="AW355" s="11" t="s">
        <v>36</v>
      </c>
      <c r="AX355" s="11" t="s">
        <v>79</v>
      </c>
      <c r="AY355" s="215" t="s">
        <v>180</v>
      </c>
    </row>
    <row r="356" spans="2:65" s="1" customFormat="1" ht="16.5" customHeight="1">
      <c r="B356" s="41"/>
      <c r="C356" s="192" t="s">
        <v>998</v>
      </c>
      <c r="D356" s="192" t="s">
        <v>182</v>
      </c>
      <c r="E356" s="193" t="s">
        <v>2189</v>
      </c>
      <c r="F356" s="194" t="s">
        <v>2190</v>
      </c>
      <c r="G356" s="195" t="s">
        <v>1847</v>
      </c>
      <c r="H356" s="196">
        <v>1</v>
      </c>
      <c r="I356" s="197"/>
      <c r="J356" s="198">
        <f>ROUND(I356*H356,2)</f>
        <v>0</v>
      </c>
      <c r="K356" s="194" t="s">
        <v>23</v>
      </c>
      <c r="L356" s="61"/>
      <c r="M356" s="199" t="s">
        <v>23</v>
      </c>
      <c r="N356" s="200" t="s">
        <v>43</v>
      </c>
      <c r="O356" s="42"/>
      <c r="P356" s="201">
        <f>O356*H356</f>
        <v>0</v>
      </c>
      <c r="Q356" s="201">
        <v>0.01276</v>
      </c>
      <c r="R356" s="201">
        <f>Q356*H356</f>
        <v>0.01276</v>
      </c>
      <c r="S356" s="201">
        <v>0</v>
      </c>
      <c r="T356" s="202">
        <f>S356*H356</f>
        <v>0</v>
      </c>
      <c r="AR356" s="24" t="s">
        <v>262</v>
      </c>
      <c r="AT356" s="24" t="s">
        <v>182</v>
      </c>
      <c r="AU356" s="24" t="s">
        <v>81</v>
      </c>
      <c r="AY356" s="24" t="s">
        <v>180</v>
      </c>
      <c r="BE356" s="203">
        <f>IF(N356="základní",J356,0)</f>
        <v>0</v>
      </c>
      <c r="BF356" s="203">
        <f>IF(N356="snížená",J356,0)</f>
        <v>0</v>
      </c>
      <c r="BG356" s="203">
        <f>IF(N356="zákl. přenesená",J356,0)</f>
        <v>0</v>
      </c>
      <c r="BH356" s="203">
        <f>IF(N356="sníž. přenesená",J356,0)</f>
        <v>0</v>
      </c>
      <c r="BI356" s="203">
        <f>IF(N356="nulová",J356,0)</f>
        <v>0</v>
      </c>
      <c r="BJ356" s="24" t="s">
        <v>79</v>
      </c>
      <c r="BK356" s="203">
        <f>ROUND(I356*H356,2)</f>
        <v>0</v>
      </c>
      <c r="BL356" s="24" t="s">
        <v>262</v>
      </c>
      <c r="BM356" s="24" t="s">
        <v>2191</v>
      </c>
    </row>
    <row r="357" spans="2:51" s="11" customFormat="1" ht="13.5">
      <c r="B357" s="204"/>
      <c r="C357" s="205"/>
      <c r="D357" s="206" t="s">
        <v>189</v>
      </c>
      <c r="E357" s="207" t="s">
        <v>23</v>
      </c>
      <c r="F357" s="208" t="s">
        <v>2039</v>
      </c>
      <c r="G357" s="205"/>
      <c r="H357" s="209">
        <v>1</v>
      </c>
      <c r="I357" s="210"/>
      <c r="J357" s="205"/>
      <c r="K357" s="205"/>
      <c r="L357" s="211"/>
      <c r="M357" s="212"/>
      <c r="N357" s="213"/>
      <c r="O357" s="213"/>
      <c r="P357" s="213"/>
      <c r="Q357" s="213"/>
      <c r="R357" s="213"/>
      <c r="S357" s="213"/>
      <c r="T357" s="214"/>
      <c r="AT357" s="215" t="s">
        <v>189</v>
      </c>
      <c r="AU357" s="215" t="s">
        <v>81</v>
      </c>
      <c r="AV357" s="11" t="s">
        <v>81</v>
      </c>
      <c r="AW357" s="11" t="s">
        <v>36</v>
      </c>
      <c r="AX357" s="11" t="s">
        <v>79</v>
      </c>
      <c r="AY357" s="215" t="s">
        <v>180</v>
      </c>
    </row>
    <row r="358" spans="2:65" s="1" customFormat="1" ht="25.5" customHeight="1">
      <c r="B358" s="41"/>
      <c r="C358" s="192" t="s">
        <v>1003</v>
      </c>
      <c r="D358" s="192" t="s">
        <v>182</v>
      </c>
      <c r="E358" s="193" t="s">
        <v>2192</v>
      </c>
      <c r="F358" s="194" t="s">
        <v>2193</v>
      </c>
      <c r="G358" s="195" t="s">
        <v>671</v>
      </c>
      <c r="H358" s="196">
        <v>12</v>
      </c>
      <c r="I358" s="197"/>
      <c r="J358" s="198">
        <f>ROUND(I358*H358,2)</f>
        <v>0</v>
      </c>
      <c r="K358" s="194" t="s">
        <v>23</v>
      </c>
      <c r="L358" s="61"/>
      <c r="M358" s="199" t="s">
        <v>23</v>
      </c>
      <c r="N358" s="200" t="s">
        <v>43</v>
      </c>
      <c r="O358" s="42"/>
      <c r="P358" s="201">
        <f>O358*H358</f>
        <v>0</v>
      </c>
      <c r="Q358" s="201">
        <v>0</v>
      </c>
      <c r="R358" s="201">
        <f>Q358*H358</f>
        <v>0</v>
      </c>
      <c r="S358" s="201">
        <v>0</v>
      </c>
      <c r="T358" s="202">
        <f>S358*H358</f>
        <v>0</v>
      </c>
      <c r="AR358" s="24" t="s">
        <v>262</v>
      </c>
      <c r="AT358" s="24" t="s">
        <v>182</v>
      </c>
      <c r="AU358" s="24" t="s">
        <v>81</v>
      </c>
      <c r="AY358" s="24" t="s">
        <v>180</v>
      </c>
      <c r="BE358" s="203">
        <f>IF(N358="základní",J358,0)</f>
        <v>0</v>
      </c>
      <c r="BF358" s="203">
        <f>IF(N358="snížená",J358,0)</f>
        <v>0</v>
      </c>
      <c r="BG358" s="203">
        <f>IF(N358="zákl. přenesená",J358,0)</f>
        <v>0</v>
      </c>
      <c r="BH358" s="203">
        <f>IF(N358="sníž. přenesená",J358,0)</f>
        <v>0</v>
      </c>
      <c r="BI358" s="203">
        <f>IF(N358="nulová",J358,0)</f>
        <v>0</v>
      </c>
      <c r="BJ358" s="24" t="s">
        <v>79</v>
      </c>
      <c r="BK358" s="203">
        <f>ROUND(I358*H358,2)</f>
        <v>0</v>
      </c>
      <c r="BL358" s="24" t="s">
        <v>262</v>
      </c>
      <c r="BM358" s="24" t="s">
        <v>2194</v>
      </c>
    </row>
    <row r="359" spans="2:65" s="1" customFormat="1" ht="16.5" customHeight="1">
      <c r="B359" s="41"/>
      <c r="C359" s="192" t="s">
        <v>1008</v>
      </c>
      <c r="D359" s="192" t="s">
        <v>182</v>
      </c>
      <c r="E359" s="193" t="s">
        <v>2195</v>
      </c>
      <c r="F359" s="194" t="s">
        <v>2196</v>
      </c>
      <c r="G359" s="195" t="s">
        <v>671</v>
      </c>
      <c r="H359" s="196">
        <v>21</v>
      </c>
      <c r="I359" s="197"/>
      <c r="J359" s="198">
        <f>ROUND(I359*H359,2)</f>
        <v>0</v>
      </c>
      <c r="K359" s="194" t="s">
        <v>23</v>
      </c>
      <c r="L359" s="61"/>
      <c r="M359" s="199" t="s">
        <v>23</v>
      </c>
      <c r="N359" s="200" t="s">
        <v>43</v>
      </c>
      <c r="O359" s="42"/>
      <c r="P359" s="201">
        <f>O359*H359</f>
        <v>0</v>
      </c>
      <c r="Q359" s="201">
        <v>9E-05</v>
      </c>
      <c r="R359" s="201">
        <f>Q359*H359</f>
        <v>0.0018900000000000002</v>
      </c>
      <c r="S359" s="201">
        <v>0</v>
      </c>
      <c r="T359" s="202">
        <f>S359*H359</f>
        <v>0</v>
      </c>
      <c r="AR359" s="24" t="s">
        <v>187</v>
      </c>
      <c r="AT359" s="24" t="s">
        <v>182</v>
      </c>
      <c r="AU359" s="24" t="s">
        <v>81</v>
      </c>
      <c r="AY359" s="24" t="s">
        <v>180</v>
      </c>
      <c r="BE359" s="203">
        <f>IF(N359="základní",J359,0)</f>
        <v>0</v>
      </c>
      <c r="BF359" s="203">
        <f>IF(N359="snížená",J359,0)</f>
        <v>0</v>
      </c>
      <c r="BG359" s="203">
        <f>IF(N359="zákl. přenesená",J359,0)</f>
        <v>0</v>
      </c>
      <c r="BH359" s="203">
        <f>IF(N359="sníž. přenesená",J359,0)</f>
        <v>0</v>
      </c>
      <c r="BI359" s="203">
        <f>IF(N359="nulová",J359,0)</f>
        <v>0</v>
      </c>
      <c r="BJ359" s="24" t="s">
        <v>79</v>
      </c>
      <c r="BK359" s="203">
        <f>ROUND(I359*H359,2)</f>
        <v>0</v>
      </c>
      <c r="BL359" s="24" t="s">
        <v>187</v>
      </c>
      <c r="BM359" s="24" t="s">
        <v>2197</v>
      </c>
    </row>
    <row r="360" spans="2:65" s="1" customFormat="1" ht="16.5" customHeight="1">
      <c r="B360" s="41"/>
      <c r="C360" s="192" t="s">
        <v>1013</v>
      </c>
      <c r="D360" s="192" t="s">
        <v>182</v>
      </c>
      <c r="E360" s="193" t="s">
        <v>2198</v>
      </c>
      <c r="F360" s="194" t="s">
        <v>2199</v>
      </c>
      <c r="G360" s="195" t="s">
        <v>671</v>
      </c>
      <c r="H360" s="196">
        <v>13</v>
      </c>
      <c r="I360" s="197"/>
      <c r="J360" s="198">
        <f>ROUND(I360*H360,2)</f>
        <v>0</v>
      </c>
      <c r="K360" s="194" t="s">
        <v>23</v>
      </c>
      <c r="L360" s="61"/>
      <c r="M360" s="199" t="s">
        <v>23</v>
      </c>
      <c r="N360" s="200" t="s">
        <v>43</v>
      </c>
      <c r="O360" s="42"/>
      <c r="P360" s="201">
        <f>O360*H360</f>
        <v>0</v>
      </c>
      <c r="Q360" s="201">
        <v>9E-05</v>
      </c>
      <c r="R360" s="201">
        <f>Q360*H360</f>
        <v>0.00117</v>
      </c>
      <c r="S360" s="201">
        <v>0</v>
      </c>
      <c r="T360" s="202">
        <f>S360*H360</f>
        <v>0</v>
      </c>
      <c r="AR360" s="24" t="s">
        <v>187</v>
      </c>
      <c r="AT360" s="24" t="s">
        <v>182</v>
      </c>
      <c r="AU360" s="24" t="s">
        <v>81</v>
      </c>
      <c r="AY360" s="24" t="s">
        <v>180</v>
      </c>
      <c r="BE360" s="203">
        <f>IF(N360="základní",J360,0)</f>
        <v>0</v>
      </c>
      <c r="BF360" s="203">
        <f>IF(N360="snížená",J360,0)</f>
        <v>0</v>
      </c>
      <c r="BG360" s="203">
        <f>IF(N360="zákl. přenesená",J360,0)</f>
        <v>0</v>
      </c>
      <c r="BH360" s="203">
        <f>IF(N360="sníž. přenesená",J360,0)</f>
        <v>0</v>
      </c>
      <c r="BI360" s="203">
        <f>IF(N360="nulová",J360,0)</f>
        <v>0</v>
      </c>
      <c r="BJ360" s="24" t="s">
        <v>79</v>
      </c>
      <c r="BK360" s="203">
        <f>ROUND(I360*H360,2)</f>
        <v>0</v>
      </c>
      <c r="BL360" s="24" t="s">
        <v>187</v>
      </c>
      <c r="BM360" s="24" t="s">
        <v>2200</v>
      </c>
    </row>
    <row r="361" spans="2:65" s="1" customFormat="1" ht="16.5" customHeight="1">
      <c r="B361" s="41"/>
      <c r="C361" s="192" t="s">
        <v>1018</v>
      </c>
      <c r="D361" s="192" t="s">
        <v>182</v>
      </c>
      <c r="E361" s="193" t="s">
        <v>2201</v>
      </c>
      <c r="F361" s="194" t="s">
        <v>2202</v>
      </c>
      <c r="G361" s="195" t="s">
        <v>671</v>
      </c>
      <c r="H361" s="196">
        <v>2</v>
      </c>
      <c r="I361" s="197"/>
      <c r="J361" s="198">
        <f>ROUND(I361*H361,2)</f>
        <v>0</v>
      </c>
      <c r="K361" s="194" t="s">
        <v>23</v>
      </c>
      <c r="L361" s="61"/>
      <c r="M361" s="199" t="s">
        <v>23</v>
      </c>
      <c r="N361" s="263" t="s">
        <v>43</v>
      </c>
      <c r="O361" s="264"/>
      <c r="P361" s="265">
        <f>O361*H361</f>
        <v>0</v>
      </c>
      <c r="Q361" s="265">
        <v>9E-05</v>
      </c>
      <c r="R361" s="265">
        <f>Q361*H361</f>
        <v>0.00018</v>
      </c>
      <c r="S361" s="265">
        <v>0</v>
      </c>
      <c r="T361" s="266">
        <f>S361*H361</f>
        <v>0</v>
      </c>
      <c r="AR361" s="24" t="s">
        <v>187</v>
      </c>
      <c r="AT361" s="24" t="s">
        <v>182</v>
      </c>
      <c r="AU361" s="24" t="s">
        <v>81</v>
      </c>
      <c r="AY361" s="24" t="s">
        <v>180</v>
      </c>
      <c r="BE361" s="203">
        <f>IF(N361="základní",J361,0)</f>
        <v>0</v>
      </c>
      <c r="BF361" s="203">
        <f>IF(N361="snížená",J361,0)</f>
        <v>0</v>
      </c>
      <c r="BG361" s="203">
        <f>IF(N361="zákl. přenesená",J361,0)</f>
        <v>0</v>
      </c>
      <c r="BH361" s="203">
        <f>IF(N361="sníž. přenesená",J361,0)</f>
        <v>0</v>
      </c>
      <c r="BI361" s="203">
        <f>IF(N361="nulová",J361,0)</f>
        <v>0</v>
      </c>
      <c r="BJ361" s="24" t="s">
        <v>79</v>
      </c>
      <c r="BK361" s="203">
        <f>ROUND(I361*H361,2)</f>
        <v>0</v>
      </c>
      <c r="BL361" s="24" t="s">
        <v>187</v>
      </c>
      <c r="BM361" s="24" t="s">
        <v>2203</v>
      </c>
    </row>
    <row r="362" spans="2:12" s="1" customFormat="1" ht="6.95" customHeight="1">
      <c r="B362" s="56"/>
      <c r="C362" s="57"/>
      <c r="D362" s="57"/>
      <c r="E362" s="57"/>
      <c r="F362" s="57"/>
      <c r="G362" s="57"/>
      <c r="H362" s="57"/>
      <c r="I362" s="139"/>
      <c r="J362" s="57"/>
      <c r="K362" s="57"/>
      <c r="L362" s="61"/>
    </row>
  </sheetData>
  <sheetProtection algorithmName="SHA-512" hashValue="GETstcES84wJDjBP0WJ9oRGi8ujJRmpWn9oYw3vG2S9PmZI/jBa9HLto3rOL6giRqG+qH/oBzqa7LL4XJPJZcQ==" saltValue="V1CDaF49PNCx4H9RYbAU7Bcy5ZzSxqZBbsZnpkkC3ylJAzzws9QQeVN6/aFMZpp1MKaSaJQNX9px8uOLZluirg==" spinCount="100000" sheet="1" objects="1" scenarios="1" formatColumns="0" formatRows="0" autoFilter="0"/>
  <autoFilter ref="C91:K361"/>
  <mergeCells count="10">
    <mergeCell ref="J51:J52"/>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124</v>
      </c>
      <c r="G1" s="397" t="s">
        <v>125</v>
      </c>
      <c r="H1" s="397"/>
      <c r="I1" s="115"/>
      <c r="J1" s="114" t="s">
        <v>126</v>
      </c>
      <c r="K1" s="113" t="s">
        <v>127</v>
      </c>
      <c r="L1" s="114" t="s">
        <v>128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8"/>
      <c r="M2" s="388"/>
      <c r="N2" s="388"/>
      <c r="O2" s="388"/>
      <c r="P2" s="388"/>
      <c r="Q2" s="388"/>
      <c r="R2" s="388"/>
      <c r="S2" s="388"/>
      <c r="T2" s="388"/>
      <c r="U2" s="388"/>
      <c r="V2" s="388"/>
      <c r="AT2" s="24" t="s">
        <v>87</v>
      </c>
    </row>
    <row r="3" spans="2:46" ht="6.95" customHeight="1">
      <c r="B3" s="25"/>
      <c r="C3" s="26"/>
      <c r="D3" s="26"/>
      <c r="E3" s="26"/>
      <c r="F3" s="26"/>
      <c r="G3" s="26"/>
      <c r="H3" s="26"/>
      <c r="I3" s="116"/>
      <c r="J3" s="26"/>
      <c r="K3" s="27"/>
      <c r="AT3" s="24" t="s">
        <v>81</v>
      </c>
    </row>
    <row r="4" spans="2:46" ht="36.95" customHeight="1">
      <c r="B4" s="28"/>
      <c r="C4" s="29"/>
      <c r="D4" s="30" t="s">
        <v>129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9" t="str">
        <f>'Rekapitulace stavby'!K6</f>
        <v>NÁSTAVBA UČEBEN A STAVEBNÍ ÚPRAVYJÍDELNY A ŠKOLNÍ DRUŽINY ZŠ A MŠ DĚLNICKÁ KARVINÁ</v>
      </c>
      <c r="F7" s="390"/>
      <c r="G7" s="390"/>
      <c r="H7" s="390"/>
      <c r="I7" s="117"/>
      <c r="J7" s="29"/>
      <c r="K7" s="31"/>
    </row>
    <row r="8" spans="2:11" s="1" customFormat="1" ht="13.5">
      <c r="B8" s="41"/>
      <c r="C8" s="42"/>
      <c r="D8" s="37" t="s">
        <v>130</v>
      </c>
      <c r="E8" s="42"/>
      <c r="F8" s="42"/>
      <c r="G8" s="42"/>
      <c r="H8" s="42"/>
      <c r="I8" s="118"/>
      <c r="J8" s="42"/>
      <c r="K8" s="45"/>
    </row>
    <row r="9" spans="2:11" s="1" customFormat="1" ht="36.95" customHeight="1">
      <c r="B9" s="41"/>
      <c r="C9" s="42"/>
      <c r="D9" s="42"/>
      <c r="E9" s="391" t="s">
        <v>2204</v>
      </c>
      <c r="F9" s="392"/>
      <c r="G9" s="392"/>
      <c r="H9" s="392"/>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58" t="s">
        <v>23</v>
      </c>
      <c r="F24" s="358"/>
      <c r="G24" s="358"/>
      <c r="H24" s="35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ROUND(J84,2)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ROUND(SUM(BE84:BE173),2)</f>
        <v>0</v>
      </c>
      <c r="G30" s="42"/>
      <c r="H30" s="42"/>
      <c r="I30" s="131">
        <v>0.21</v>
      </c>
      <c r="J30" s="130">
        <f>ROUND(ROUND((SUM(BE84:BE173)),2)*I30,2)</f>
        <v>0</v>
      </c>
      <c r="K30" s="45"/>
    </row>
    <row r="31" spans="2:11" s="1" customFormat="1" ht="14.45" customHeight="1">
      <c r="B31" s="41"/>
      <c r="C31" s="42"/>
      <c r="D31" s="42"/>
      <c r="E31" s="49" t="s">
        <v>44</v>
      </c>
      <c r="F31" s="130">
        <f>ROUND(SUM(BF84:BF173),2)</f>
        <v>0</v>
      </c>
      <c r="G31" s="42"/>
      <c r="H31" s="42"/>
      <c r="I31" s="131">
        <v>0.15</v>
      </c>
      <c r="J31" s="130">
        <f>ROUND(ROUND((SUM(BF84:BF173)),2)*I31,2)</f>
        <v>0</v>
      </c>
      <c r="K31" s="45"/>
    </row>
    <row r="32" spans="2:11" s="1" customFormat="1" ht="14.45" customHeight="1" hidden="1">
      <c r="B32" s="41"/>
      <c r="C32" s="42"/>
      <c r="D32" s="42"/>
      <c r="E32" s="49" t="s">
        <v>45</v>
      </c>
      <c r="F32" s="130">
        <f>ROUND(SUM(BG84:BG173),2)</f>
        <v>0</v>
      </c>
      <c r="G32" s="42"/>
      <c r="H32" s="42"/>
      <c r="I32" s="131">
        <v>0.21</v>
      </c>
      <c r="J32" s="130">
        <v>0</v>
      </c>
      <c r="K32" s="45"/>
    </row>
    <row r="33" spans="2:11" s="1" customFormat="1" ht="14.45" customHeight="1" hidden="1">
      <c r="B33" s="41"/>
      <c r="C33" s="42"/>
      <c r="D33" s="42"/>
      <c r="E33" s="49" t="s">
        <v>46</v>
      </c>
      <c r="F33" s="130">
        <f>ROUND(SUM(BH84:BH173),2)</f>
        <v>0</v>
      </c>
      <c r="G33" s="42"/>
      <c r="H33" s="42"/>
      <c r="I33" s="131">
        <v>0.15</v>
      </c>
      <c r="J33" s="130">
        <v>0</v>
      </c>
      <c r="K33" s="45"/>
    </row>
    <row r="34" spans="2:11" s="1" customFormat="1" ht="14.45" customHeight="1" hidden="1">
      <c r="B34" s="41"/>
      <c r="C34" s="42"/>
      <c r="D34" s="42"/>
      <c r="E34" s="49" t="s">
        <v>47</v>
      </c>
      <c r="F34" s="130">
        <f>ROUND(SUM(BI84:BI173),2)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132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9" t="str">
        <f>E7</f>
        <v>NÁSTAVBA UČEBEN A STAVEBNÍ ÚPRAVYJÍDELNY A ŠKOLNÍ DRUŽINY ZŠ A MŠ DĚLNICKÁ KARVINÁ</v>
      </c>
      <c r="F45" s="390"/>
      <c r="G45" s="390"/>
      <c r="H45" s="390"/>
      <c r="I45" s="118"/>
      <c r="J45" s="42"/>
      <c r="K45" s="45"/>
    </row>
    <row r="46" spans="2:11" s="1" customFormat="1" ht="14.45" customHeight="1">
      <c r="B46" s="41"/>
      <c r="C46" s="37" t="s">
        <v>130</v>
      </c>
      <c r="D46" s="42"/>
      <c r="E46" s="42"/>
      <c r="F46" s="42"/>
      <c r="G46" s="42"/>
      <c r="H46" s="42"/>
      <c r="I46" s="118"/>
      <c r="J46" s="42"/>
      <c r="K46" s="45"/>
    </row>
    <row r="47" spans="2:11" s="1" customFormat="1" ht="17.25" customHeight="1">
      <c r="B47" s="41"/>
      <c r="C47" s="42"/>
      <c r="D47" s="42"/>
      <c r="E47" s="391" t="str">
        <f>E9</f>
        <v>002 - Venkovní učebna</v>
      </c>
      <c r="F47" s="392"/>
      <c r="G47" s="392"/>
      <c r="H47" s="392"/>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8" t="str">
        <f>E21</f>
        <v>ATRIS s.r.o.</v>
      </c>
      <c r="K51" s="45"/>
    </row>
    <row r="52" spans="2:11" s="1" customFormat="1" ht="14.45" customHeight="1">
      <c r="B52" s="41"/>
      <c r="C52" s="37" t="s">
        <v>32</v>
      </c>
      <c r="D52" s="42"/>
      <c r="E52" s="42"/>
      <c r="F52" s="35" t="str">
        <f>IF(E18="","",E18)</f>
        <v/>
      </c>
      <c r="G52" s="42"/>
      <c r="H52" s="42"/>
      <c r="I52" s="118"/>
      <c r="J52" s="393"/>
      <c r="K52" s="45"/>
    </row>
    <row r="53" spans="2:11" s="1" customFormat="1" ht="10.35" customHeight="1">
      <c r="B53" s="41"/>
      <c r="C53" s="42"/>
      <c r="D53" s="42"/>
      <c r="E53" s="42"/>
      <c r="F53" s="42"/>
      <c r="G53" s="42"/>
      <c r="H53" s="42"/>
      <c r="I53" s="118"/>
      <c r="J53" s="42"/>
      <c r="K53" s="45"/>
    </row>
    <row r="54" spans="2:11" s="1" customFormat="1" ht="29.25" customHeight="1">
      <c r="B54" s="41"/>
      <c r="C54" s="144" t="s">
        <v>133</v>
      </c>
      <c r="D54" s="132"/>
      <c r="E54" s="132"/>
      <c r="F54" s="132"/>
      <c r="G54" s="132"/>
      <c r="H54" s="132"/>
      <c r="I54" s="145"/>
      <c r="J54" s="146" t="s">
        <v>134</v>
      </c>
      <c r="K54" s="147"/>
    </row>
    <row r="55" spans="2:11" s="1" customFormat="1" ht="10.35" customHeight="1">
      <c r="B55" s="41"/>
      <c r="C55" s="42"/>
      <c r="D55" s="42"/>
      <c r="E55" s="42"/>
      <c r="F55" s="42"/>
      <c r="G55" s="42"/>
      <c r="H55" s="42"/>
      <c r="I55" s="118"/>
      <c r="J55" s="42"/>
      <c r="K55" s="45"/>
    </row>
    <row r="56" spans="2:47" s="1" customFormat="1" ht="29.25" customHeight="1">
      <c r="B56" s="41"/>
      <c r="C56" s="148" t="s">
        <v>135</v>
      </c>
      <c r="D56" s="42"/>
      <c r="E56" s="42"/>
      <c r="F56" s="42"/>
      <c r="G56" s="42"/>
      <c r="H56" s="42"/>
      <c r="I56" s="118"/>
      <c r="J56" s="128">
        <f>J84</f>
        <v>0</v>
      </c>
      <c r="K56" s="45"/>
      <c r="AU56" s="24" t="s">
        <v>136</v>
      </c>
    </row>
    <row r="57" spans="2:11" s="7" customFormat="1" ht="24.95" customHeight="1">
      <c r="B57" s="149"/>
      <c r="C57" s="150"/>
      <c r="D57" s="151" t="s">
        <v>137</v>
      </c>
      <c r="E57" s="152"/>
      <c r="F57" s="152"/>
      <c r="G57" s="152"/>
      <c r="H57" s="152"/>
      <c r="I57" s="153"/>
      <c r="J57" s="154">
        <f>J85</f>
        <v>0</v>
      </c>
      <c r="K57" s="155"/>
    </row>
    <row r="58" spans="2:11" s="8" customFormat="1" ht="19.9" customHeight="1">
      <c r="B58" s="156"/>
      <c r="C58" s="157"/>
      <c r="D58" s="158" t="s">
        <v>138</v>
      </c>
      <c r="E58" s="159"/>
      <c r="F58" s="159"/>
      <c r="G58" s="159"/>
      <c r="H58" s="159"/>
      <c r="I58" s="160"/>
      <c r="J58" s="161">
        <f>J86</f>
        <v>0</v>
      </c>
      <c r="K58" s="162"/>
    </row>
    <row r="59" spans="2:11" s="8" customFormat="1" ht="19.9" customHeight="1">
      <c r="B59" s="156"/>
      <c r="C59" s="157"/>
      <c r="D59" s="158" t="s">
        <v>140</v>
      </c>
      <c r="E59" s="159"/>
      <c r="F59" s="159"/>
      <c r="G59" s="159"/>
      <c r="H59" s="159"/>
      <c r="I59" s="160"/>
      <c r="J59" s="161">
        <f>J130</f>
        <v>0</v>
      </c>
      <c r="K59" s="162"/>
    </row>
    <row r="60" spans="2:11" s="8" customFormat="1" ht="19.9" customHeight="1">
      <c r="B60" s="156"/>
      <c r="C60" s="157"/>
      <c r="D60" s="158" t="s">
        <v>2205</v>
      </c>
      <c r="E60" s="159"/>
      <c r="F60" s="159"/>
      <c r="G60" s="159"/>
      <c r="H60" s="159"/>
      <c r="I60" s="160"/>
      <c r="J60" s="161">
        <f>J139</f>
        <v>0</v>
      </c>
      <c r="K60" s="162"/>
    </row>
    <row r="61" spans="2:11" s="8" customFormat="1" ht="19.9" customHeight="1">
      <c r="B61" s="156"/>
      <c r="C61" s="157"/>
      <c r="D61" s="158" t="s">
        <v>2206</v>
      </c>
      <c r="E61" s="159"/>
      <c r="F61" s="159"/>
      <c r="G61" s="159"/>
      <c r="H61" s="159"/>
      <c r="I61" s="160"/>
      <c r="J61" s="161">
        <f>J152</f>
        <v>0</v>
      </c>
      <c r="K61" s="162"/>
    </row>
    <row r="62" spans="2:11" s="8" customFormat="1" ht="14.85" customHeight="1">
      <c r="B62" s="156"/>
      <c r="C62" s="157"/>
      <c r="D62" s="158" t="s">
        <v>2207</v>
      </c>
      <c r="E62" s="159"/>
      <c r="F62" s="159"/>
      <c r="G62" s="159"/>
      <c r="H62" s="159"/>
      <c r="I62" s="160"/>
      <c r="J62" s="161">
        <f>J167</f>
        <v>0</v>
      </c>
      <c r="K62" s="162"/>
    </row>
    <row r="63" spans="2:11" s="7" customFormat="1" ht="24.95" customHeight="1">
      <c r="B63" s="149"/>
      <c r="C63" s="150"/>
      <c r="D63" s="151" t="s">
        <v>148</v>
      </c>
      <c r="E63" s="152"/>
      <c r="F63" s="152"/>
      <c r="G63" s="152"/>
      <c r="H63" s="152"/>
      <c r="I63" s="153"/>
      <c r="J63" s="154">
        <f>J169</f>
        <v>0</v>
      </c>
      <c r="K63" s="155"/>
    </row>
    <row r="64" spans="2:11" s="8" customFormat="1" ht="19.9" customHeight="1">
      <c r="B64" s="156"/>
      <c r="C64" s="157"/>
      <c r="D64" s="158" t="s">
        <v>153</v>
      </c>
      <c r="E64" s="159"/>
      <c r="F64" s="159"/>
      <c r="G64" s="159"/>
      <c r="H64" s="159"/>
      <c r="I64" s="160"/>
      <c r="J64" s="161">
        <f>J170</f>
        <v>0</v>
      </c>
      <c r="K64" s="162"/>
    </row>
    <row r="65" spans="2:11" s="1" customFormat="1" ht="21.75" customHeight="1">
      <c r="B65" s="41"/>
      <c r="C65" s="42"/>
      <c r="D65" s="42"/>
      <c r="E65" s="42"/>
      <c r="F65" s="42"/>
      <c r="G65" s="42"/>
      <c r="H65" s="42"/>
      <c r="I65" s="118"/>
      <c r="J65" s="42"/>
      <c r="K65" s="45"/>
    </row>
    <row r="66" spans="2:11" s="1" customFormat="1" ht="6.95" customHeight="1">
      <c r="B66" s="56"/>
      <c r="C66" s="57"/>
      <c r="D66" s="57"/>
      <c r="E66" s="57"/>
      <c r="F66" s="57"/>
      <c r="G66" s="57"/>
      <c r="H66" s="57"/>
      <c r="I66" s="139"/>
      <c r="J66" s="57"/>
      <c r="K66" s="58"/>
    </row>
    <row r="70" spans="2:12" s="1" customFormat="1" ht="6.95" customHeight="1">
      <c r="B70" s="59"/>
      <c r="C70" s="60"/>
      <c r="D70" s="60"/>
      <c r="E70" s="60"/>
      <c r="F70" s="60"/>
      <c r="G70" s="60"/>
      <c r="H70" s="60"/>
      <c r="I70" s="142"/>
      <c r="J70" s="60"/>
      <c r="K70" s="60"/>
      <c r="L70" s="61"/>
    </row>
    <row r="71" spans="2:12" s="1" customFormat="1" ht="36.95" customHeight="1">
      <c r="B71" s="41"/>
      <c r="C71" s="62" t="s">
        <v>164</v>
      </c>
      <c r="D71" s="63"/>
      <c r="E71" s="63"/>
      <c r="F71" s="63"/>
      <c r="G71" s="63"/>
      <c r="H71" s="63"/>
      <c r="I71" s="163"/>
      <c r="J71" s="63"/>
      <c r="K71" s="63"/>
      <c r="L71" s="61"/>
    </row>
    <row r="72" spans="2:12" s="1" customFormat="1" ht="6.95" customHeight="1">
      <c r="B72" s="41"/>
      <c r="C72" s="63"/>
      <c r="D72" s="63"/>
      <c r="E72" s="63"/>
      <c r="F72" s="63"/>
      <c r="G72" s="63"/>
      <c r="H72" s="63"/>
      <c r="I72" s="163"/>
      <c r="J72" s="63"/>
      <c r="K72" s="63"/>
      <c r="L72" s="61"/>
    </row>
    <row r="73" spans="2:12" s="1" customFormat="1" ht="14.45" customHeight="1">
      <c r="B73" s="41"/>
      <c r="C73" s="65" t="s">
        <v>18</v>
      </c>
      <c r="D73" s="63"/>
      <c r="E73" s="63"/>
      <c r="F73" s="63"/>
      <c r="G73" s="63"/>
      <c r="H73" s="63"/>
      <c r="I73" s="163"/>
      <c r="J73" s="63"/>
      <c r="K73" s="63"/>
      <c r="L73" s="61"/>
    </row>
    <row r="74" spans="2:12" s="1" customFormat="1" ht="16.5" customHeight="1">
      <c r="B74" s="41"/>
      <c r="C74" s="63"/>
      <c r="D74" s="63"/>
      <c r="E74" s="394" t="str">
        <f>E7</f>
        <v>NÁSTAVBA UČEBEN A STAVEBNÍ ÚPRAVYJÍDELNY A ŠKOLNÍ DRUŽINY ZŠ A MŠ DĚLNICKÁ KARVINÁ</v>
      </c>
      <c r="F74" s="395"/>
      <c r="G74" s="395"/>
      <c r="H74" s="395"/>
      <c r="I74" s="163"/>
      <c r="J74" s="63"/>
      <c r="K74" s="63"/>
      <c r="L74" s="61"/>
    </row>
    <row r="75" spans="2:12" s="1" customFormat="1" ht="14.45" customHeight="1">
      <c r="B75" s="41"/>
      <c r="C75" s="65" t="s">
        <v>130</v>
      </c>
      <c r="D75" s="63"/>
      <c r="E75" s="63"/>
      <c r="F75" s="63"/>
      <c r="G75" s="63"/>
      <c r="H75" s="63"/>
      <c r="I75" s="163"/>
      <c r="J75" s="63"/>
      <c r="K75" s="63"/>
      <c r="L75" s="61"/>
    </row>
    <row r="76" spans="2:12" s="1" customFormat="1" ht="17.25" customHeight="1">
      <c r="B76" s="41"/>
      <c r="C76" s="63"/>
      <c r="D76" s="63"/>
      <c r="E76" s="369" t="str">
        <f>E9</f>
        <v>002 - Venkovní učebna</v>
      </c>
      <c r="F76" s="396"/>
      <c r="G76" s="396"/>
      <c r="H76" s="396"/>
      <c r="I76" s="163"/>
      <c r="J76" s="63"/>
      <c r="K76" s="63"/>
      <c r="L76" s="61"/>
    </row>
    <row r="77" spans="2:12" s="1" customFormat="1" ht="6.95" customHeight="1">
      <c r="B77" s="41"/>
      <c r="C77" s="63"/>
      <c r="D77" s="63"/>
      <c r="E77" s="63"/>
      <c r="F77" s="63"/>
      <c r="G77" s="63"/>
      <c r="H77" s="63"/>
      <c r="I77" s="163"/>
      <c r="J77" s="63"/>
      <c r="K77" s="63"/>
      <c r="L77" s="61"/>
    </row>
    <row r="78" spans="2:12" s="1" customFormat="1" ht="18" customHeight="1">
      <c r="B78" s="41"/>
      <c r="C78" s="65" t="s">
        <v>24</v>
      </c>
      <c r="D78" s="63"/>
      <c r="E78" s="63"/>
      <c r="F78" s="164" t="str">
        <f>F12</f>
        <v>Karviná</v>
      </c>
      <c r="G78" s="63"/>
      <c r="H78" s="63"/>
      <c r="I78" s="165" t="s">
        <v>26</v>
      </c>
      <c r="J78" s="73" t="str">
        <f>IF(J12="","",J12)</f>
        <v>14. 4. 2017</v>
      </c>
      <c r="K78" s="63"/>
      <c r="L78" s="61"/>
    </row>
    <row r="79" spans="2:12" s="1" customFormat="1" ht="6.95" customHeight="1">
      <c r="B79" s="41"/>
      <c r="C79" s="63"/>
      <c r="D79" s="63"/>
      <c r="E79" s="63"/>
      <c r="F79" s="63"/>
      <c r="G79" s="63"/>
      <c r="H79" s="63"/>
      <c r="I79" s="163"/>
      <c r="J79" s="63"/>
      <c r="K79" s="63"/>
      <c r="L79" s="61"/>
    </row>
    <row r="80" spans="2:12" s="1" customFormat="1" ht="13.5">
      <c r="B80" s="41"/>
      <c r="C80" s="65" t="s">
        <v>28</v>
      </c>
      <c r="D80" s="63"/>
      <c r="E80" s="63"/>
      <c r="F80" s="164" t="str">
        <f>E15</f>
        <v>Statutární město Karviná</v>
      </c>
      <c r="G80" s="63"/>
      <c r="H80" s="63"/>
      <c r="I80" s="165" t="s">
        <v>34</v>
      </c>
      <c r="J80" s="164" t="str">
        <f>E21</f>
        <v>ATRIS s.r.o.</v>
      </c>
      <c r="K80" s="63"/>
      <c r="L80" s="61"/>
    </row>
    <row r="81" spans="2:12" s="1" customFormat="1" ht="14.45" customHeight="1">
      <c r="B81" s="41"/>
      <c r="C81" s="65" t="s">
        <v>32</v>
      </c>
      <c r="D81" s="63"/>
      <c r="E81" s="63"/>
      <c r="F81" s="164" t="str">
        <f>IF(E18="","",E18)</f>
        <v/>
      </c>
      <c r="G81" s="63"/>
      <c r="H81" s="63"/>
      <c r="I81" s="163"/>
      <c r="J81" s="63"/>
      <c r="K81" s="63"/>
      <c r="L81" s="61"/>
    </row>
    <row r="82" spans="2:12" s="1" customFormat="1" ht="10.35" customHeight="1">
      <c r="B82" s="41"/>
      <c r="C82" s="63"/>
      <c r="D82" s="63"/>
      <c r="E82" s="63"/>
      <c r="F82" s="63"/>
      <c r="G82" s="63"/>
      <c r="H82" s="63"/>
      <c r="I82" s="163"/>
      <c r="J82" s="63"/>
      <c r="K82" s="63"/>
      <c r="L82" s="61"/>
    </row>
    <row r="83" spans="2:20" s="9" customFormat="1" ht="29.25" customHeight="1">
      <c r="B83" s="166"/>
      <c r="C83" s="167" t="s">
        <v>165</v>
      </c>
      <c r="D83" s="168" t="s">
        <v>57</v>
      </c>
      <c r="E83" s="168" t="s">
        <v>53</v>
      </c>
      <c r="F83" s="168" t="s">
        <v>166</v>
      </c>
      <c r="G83" s="168" t="s">
        <v>167</v>
      </c>
      <c r="H83" s="168" t="s">
        <v>168</v>
      </c>
      <c r="I83" s="169" t="s">
        <v>169</v>
      </c>
      <c r="J83" s="168" t="s">
        <v>134</v>
      </c>
      <c r="K83" s="170" t="s">
        <v>170</v>
      </c>
      <c r="L83" s="171"/>
      <c r="M83" s="81" t="s">
        <v>171</v>
      </c>
      <c r="N83" s="82" t="s">
        <v>42</v>
      </c>
      <c r="O83" s="82" t="s">
        <v>172</v>
      </c>
      <c r="P83" s="82" t="s">
        <v>173</v>
      </c>
      <c r="Q83" s="82" t="s">
        <v>174</v>
      </c>
      <c r="R83" s="82" t="s">
        <v>175</v>
      </c>
      <c r="S83" s="82" t="s">
        <v>176</v>
      </c>
      <c r="T83" s="83" t="s">
        <v>177</v>
      </c>
    </row>
    <row r="84" spans="2:63" s="1" customFormat="1" ht="29.25" customHeight="1">
      <c r="B84" s="41"/>
      <c r="C84" s="87" t="s">
        <v>135</v>
      </c>
      <c r="D84" s="63"/>
      <c r="E84" s="63"/>
      <c r="F84" s="63"/>
      <c r="G84" s="63"/>
      <c r="H84" s="63"/>
      <c r="I84" s="163"/>
      <c r="J84" s="172">
        <f>BK84</f>
        <v>0</v>
      </c>
      <c r="K84" s="63"/>
      <c r="L84" s="61"/>
      <c r="M84" s="84"/>
      <c r="N84" s="85"/>
      <c r="O84" s="85"/>
      <c r="P84" s="173">
        <f>P85+P169</f>
        <v>0</v>
      </c>
      <c r="Q84" s="85"/>
      <c r="R84" s="173">
        <f>R85+R169</f>
        <v>298.5130415</v>
      </c>
      <c r="S84" s="85"/>
      <c r="T84" s="174">
        <f>T85+T169</f>
        <v>0</v>
      </c>
      <c r="AT84" s="24" t="s">
        <v>71</v>
      </c>
      <c r="AU84" s="24" t="s">
        <v>136</v>
      </c>
      <c r="BK84" s="175">
        <f>BK85+BK169</f>
        <v>0</v>
      </c>
    </row>
    <row r="85" spans="2:63" s="10" customFormat="1" ht="37.35" customHeight="1">
      <c r="B85" s="176"/>
      <c r="C85" s="177"/>
      <c r="D85" s="178" t="s">
        <v>71</v>
      </c>
      <c r="E85" s="179" t="s">
        <v>178</v>
      </c>
      <c r="F85" s="179" t="s">
        <v>179</v>
      </c>
      <c r="G85" s="177"/>
      <c r="H85" s="177"/>
      <c r="I85" s="180"/>
      <c r="J85" s="181">
        <f>BK85</f>
        <v>0</v>
      </c>
      <c r="K85" s="177"/>
      <c r="L85" s="182"/>
      <c r="M85" s="183"/>
      <c r="N85" s="184"/>
      <c r="O85" s="184"/>
      <c r="P85" s="185">
        <f>P86+P130+P139+P152</f>
        <v>0</v>
      </c>
      <c r="Q85" s="184"/>
      <c r="R85" s="185">
        <f>R86+R130+R139+R152</f>
        <v>298.5130415</v>
      </c>
      <c r="S85" s="184"/>
      <c r="T85" s="186">
        <f>T86+T130+T139+T152</f>
        <v>0</v>
      </c>
      <c r="AR85" s="187" t="s">
        <v>79</v>
      </c>
      <c r="AT85" s="188" t="s">
        <v>71</v>
      </c>
      <c r="AU85" s="188" t="s">
        <v>72</v>
      </c>
      <c r="AY85" s="187" t="s">
        <v>180</v>
      </c>
      <c r="BK85" s="189">
        <f>BK86+BK130+BK139+BK152</f>
        <v>0</v>
      </c>
    </row>
    <row r="86" spans="2:63" s="10" customFormat="1" ht="19.9" customHeight="1">
      <c r="B86" s="176"/>
      <c r="C86" s="177"/>
      <c r="D86" s="178" t="s">
        <v>71</v>
      </c>
      <c r="E86" s="190" t="s">
        <v>79</v>
      </c>
      <c r="F86" s="190" t="s">
        <v>181</v>
      </c>
      <c r="G86" s="177"/>
      <c r="H86" s="177"/>
      <c r="I86" s="180"/>
      <c r="J86" s="191">
        <f>BK86</f>
        <v>0</v>
      </c>
      <c r="K86" s="177"/>
      <c r="L86" s="182"/>
      <c r="M86" s="183"/>
      <c r="N86" s="184"/>
      <c r="O86" s="184"/>
      <c r="P86" s="185">
        <f>SUM(P87:P129)</f>
        <v>0</v>
      </c>
      <c r="Q86" s="184"/>
      <c r="R86" s="185">
        <f>SUM(R87:R129)</f>
        <v>11.05</v>
      </c>
      <c r="S86" s="184"/>
      <c r="T86" s="186">
        <f>SUM(T87:T129)</f>
        <v>0</v>
      </c>
      <c r="AR86" s="187" t="s">
        <v>79</v>
      </c>
      <c r="AT86" s="188" t="s">
        <v>71</v>
      </c>
      <c r="AU86" s="188" t="s">
        <v>79</v>
      </c>
      <c r="AY86" s="187" t="s">
        <v>180</v>
      </c>
      <c r="BK86" s="189">
        <f>SUM(BK87:BK129)</f>
        <v>0</v>
      </c>
    </row>
    <row r="87" spans="2:65" s="1" customFormat="1" ht="16.5" customHeight="1">
      <c r="B87" s="41"/>
      <c r="C87" s="192" t="s">
        <v>79</v>
      </c>
      <c r="D87" s="192" t="s">
        <v>182</v>
      </c>
      <c r="E87" s="193" t="s">
        <v>219</v>
      </c>
      <c r="F87" s="194" t="s">
        <v>220</v>
      </c>
      <c r="G87" s="195" t="s">
        <v>221</v>
      </c>
      <c r="H87" s="196">
        <v>84</v>
      </c>
      <c r="I87" s="197"/>
      <c r="J87" s="198">
        <f>ROUND(I87*H87,2)</f>
        <v>0</v>
      </c>
      <c r="K87" s="194" t="s">
        <v>186</v>
      </c>
      <c r="L87" s="61"/>
      <c r="M87" s="199" t="s">
        <v>23</v>
      </c>
      <c r="N87" s="200" t="s">
        <v>43</v>
      </c>
      <c r="O87" s="42"/>
      <c r="P87" s="201">
        <f>O87*H87</f>
        <v>0</v>
      </c>
      <c r="Q87" s="201">
        <v>0</v>
      </c>
      <c r="R87" s="201">
        <f>Q87*H87</f>
        <v>0</v>
      </c>
      <c r="S87" s="201">
        <v>0</v>
      </c>
      <c r="T87" s="202">
        <f>S87*H87</f>
        <v>0</v>
      </c>
      <c r="AR87" s="24" t="s">
        <v>187</v>
      </c>
      <c r="AT87" s="24" t="s">
        <v>182</v>
      </c>
      <c r="AU87" s="24" t="s">
        <v>81</v>
      </c>
      <c r="AY87" s="24" t="s">
        <v>180</v>
      </c>
      <c r="BE87" s="203">
        <f>IF(N87="základní",J87,0)</f>
        <v>0</v>
      </c>
      <c r="BF87" s="203">
        <f>IF(N87="snížená",J87,0)</f>
        <v>0</v>
      </c>
      <c r="BG87" s="203">
        <f>IF(N87="zákl. přenesená",J87,0)</f>
        <v>0</v>
      </c>
      <c r="BH87" s="203">
        <f>IF(N87="sníž. přenesená",J87,0)</f>
        <v>0</v>
      </c>
      <c r="BI87" s="203">
        <f>IF(N87="nulová",J87,0)</f>
        <v>0</v>
      </c>
      <c r="BJ87" s="24" t="s">
        <v>79</v>
      </c>
      <c r="BK87" s="203">
        <f>ROUND(I87*H87,2)</f>
        <v>0</v>
      </c>
      <c r="BL87" s="24" t="s">
        <v>187</v>
      </c>
      <c r="BM87" s="24" t="s">
        <v>2208</v>
      </c>
    </row>
    <row r="88" spans="2:51" s="11" customFormat="1" ht="13.5">
      <c r="B88" s="204"/>
      <c r="C88" s="205"/>
      <c r="D88" s="206" t="s">
        <v>189</v>
      </c>
      <c r="E88" s="207" t="s">
        <v>23</v>
      </c>
      <c r="F88" s="208" t="s">
        <v>2209</v>
      </c>
      <c r="G88" s="205"/>
      <c r="H88" s="209">
        <v>84</v>
      </c>
      <c r="I88" s="210"/>
      <c r="J88" s="205"/>
      <c r="K88" s="205"/>
      <c r="L88" s="211"/>
      <c r="M88" s="212"/>
      <c r="N88" s="213"/>
      <c r="O88" s="213"/>
      <c r="P88" s="213"/>
      <c r="Q88" s="213"/>
      <c r="R88" s="213"/>
      <c r="S88" s="213"/>
      <c r="T88" s="214"/>
      <c r="AT88" s="215" t="s">
        <v>189</v>
      </c>
      <c r="AU88" s="215" t="s">
        <v>81</v>
      </c>
      <c r="AV88" s="11" t="s">
        <v>81</v>
      </c>
      <c r="AW88" s="11" t="s">
        <v>36</v>
      </c>
      <c r="AX88" s="11" t="s">
        <v>79</v>
      </c>
      <c r="AY88" s="215" t="s">
        <v>180</v>
      </c>
    </row>
    <row r="89" spans="2:65" s="1" customFormat="1" ht="16.5" customHeight="1">
      <c r="B89" s="41"/>
      <c r="C89" s="192" t="s">
        <v>81</v>
      </c>
      <c r="D89" s="192" t="s">
        <v>182</v>
      </c>
      <c r="E89" s="193" t="s">
        <v>2210</v>
      </c>
      <c r="F89" s="194" t="s">
        <v>2211</v>
      </c>
      <c r="G89" s="195" t="s">
        <v>221</v>
      </c>
      <c r="H89" s="196">
        <v>36.5</v>
      </c>
      <c r="I89" s="197"/>
      <c r="J89" s="198">
        <f>ROUND(I89*H89,2)</f>
        <v>0</v>
      </c>
      <c r="K89" s="194" t="s">
        <v>259</v>
      </c>
      <c r="L89" s="61"/>
      <c r="M89" s="199" t="s">
        <v>23</v>
      </c>
      <c r="N89" s="200" t="s">
        <v>43</v>
      </c>
      <c r="O89" s="42"/>
      <c r="P89" s="201">
        <f>O89*H89</f>
        <v>0</v>
      </c>
      <c r="Q89" s="201">
        <v>0</v>
      </c>
      <c r="R89" s="201">
        <f>Q89*H89</f>
        <v>0</v>
      </c>
      <c r="S89" s="201">
        <v>0</v>
      </c>
      <c r="T89" s="202">
        <f>S89*H89</f>
        <v>0</v>
      </c>
      <c r="AR89" s="24" t="s">
        <v>187</v>
      </c>
      <c r="AT89" s="24" t="s">
        <v>182</v>
      </c>
      <c r="AU89" s="24" t="s">
        <v>81</v>
      </c>
      <c r="AY89" s="24" t="s">
        <v>180</v>
      </c>
      <c r="BE89" s="203">
        <f>IF(N89="základní",J89,0)</f>
        <v>0</v>
      </c>
      <c r="BF89" s="203">
        <f>IF(N89="snížená",J89,0)</f>
        <v>0</v>
      </c>
      <c r="BG89" s="203">
        <f>IF(N89="zákl. přenesená",J89,0)</f>
        <v>0</v>
      </c>
      <c r="BH89" s="203">
        <f>IF(N89="sníž. přenesená",J89,0)</f>
        <v>0</v>
      </c>
      <c r="BI89" s="203">
        <f>IF(N89="nulová",J89,0)</f>
        <v>0</v>
      </c>
      <c r="BJ89" s="24" t="s">
        <v>79</v>
      </c>
      <c r="BK89" s="203">
        <f>ROUND(I89*H89,2)</f>
        <v>0</v>
      </c>
      <c r="BL89" s="24" t="s">
        <v>187</v>
      </c>
      <c r="BM89" s="24" t="s">
        <v>2212</v>
      </c>
    </row>
    <row r="90" spans="2:51" s="11" customFormat="1" ht="13.5">
      <c r="B90" s="204"/>
      <c r="C90" s="205"/>
      <c r="D90" s="206" t="s">
        <v>189</v>
      </c>
      <c r="E90" s="207" t="s">
        <v>23</v>
      </c>
      <c r="F90" s="208" t="s">
        <v>2213</v>
      </c>
      <c r="G90" s="205"/>
      <c r="H90" s="209">
        <v>14.6</v>
      </c>
      <c r="I90" s="210"/>
      <c r="J90" s="205"/>
      <c r="K90" s="205"/>
      <c r="L90" s="211"/>
      <c r="M90" s="212"/>
      <c r="N90" s="213"/>
      <c r="O90" s="213"/>
      <c r="P90" s="213"/>
      <c r="Q90" s="213"/>
      <c r="R90" s="213"/>
      <c r="S90" s="213"/>
      <c r="T90" s="214"/>
      <c r="AT90" s="215" t="s">
        <v>189</v>
      </c>
      <c r="AU90" s="215" t="s">
        <v>81</v>
      </c>
      <c r="AV90" s="11" t="s">
        <v>81</v>
      </c>
      <c r="AW90" s="11" t="s">
        <v>36</v>
      </c>
      <c r="AX90" s="11" t="s">
        <v>72</v>
      </c>
      <c r="AY90" s="215" t="s">
        <v>180</v>
      </c>
    </row>
    <row r="91" spans="2:51" s="11" customFormat="1" ht="13.5">
      <c r="B91" s="204"/>
      <c r="C91" s="205"/>
      <c r="D91" s="206" t="s">
        <v>189</v>
      </c>
      <c r="E91" s="207" t="s">
        <v>23</v>
      </c>
      <c r="F91" s="208" t="s">
        <v>2214</v>
      </c>
      <c r="G91" s="205"/>
      <c r="H91" s="209">
        <v>21.9</v>
      </c>
      <c r="I91" s="210"/>
      <c r="J91" s="205"/>
      <c r="K91" s="205"/>
      <c r="L91" s="211"/>
      <c r="M91" s="212"/>
      <c r="N91" s="213"/>
      <c r="O91" s="213"/>
      <c r="P91" s="213"/>
      <c r="Q91" s="213"/>
      <c r="R91" s="213"/>
      <c r="S91" s="213"/>
      <c r="T91" s="214"/>
      <c r="AT91" s="215" t="s">
        <v>189</v>
      </c>
      <c r="AU91" s="215" t="s">
        <v>81</v>
      </c>
      <c r="AV91" s="11" t="s">
        <v>81</v>
      </c>
      <c r="AW91" s="11" t="s">
        <v>36</v>
      </c>
      <c r="AX91" s="11" t="s">
        <v>72</v>
      </c>
      <c r="AY91" s="215" t="s">
        <v>180</v>
      </c>
    </row>
    <row r="92" spans="2:51" s="12" customFormat="1" ht="13.5">
      <c r="B92" s="216"/>
      <c r="C92" s="217"/>
      <c r="D92" s="206" t="s">
        <v>189</v>
      </c>
      <c r="E92" s="218" t="s">
        <v>23</v>
      </c>
      <c r="F92" s="219" t="s">
        <v>199</v>
      </c>
      <c r="G92" s="217"/>
      <c r="H92" s="220">
        <v>36.5</v>
      </c>
      <c r="I92" s="221"/>
      <c r="J92" s="217"/>
      <c r="K92" s="217"/>
      <c r="L92" s="222"/>
      <c r="M92" s="223"/>
      <c r="N92" s="224"/>
      <c r="O92" s="224"/>
      <c r="P92" s="224"/>
      <c r="Q92" s="224"/>
      <c r="R92" s="224"/>
      <c r="S92" s="224"/>
      <c r="T92" s="225"/>
      <c r="AT92" s="226" t="s">
        <v>189</v>
      </c>
      <c r="AU92" s="226" t="s">
        <v>81</v>
      </c>
      <c r="AV92" s="12" t="s">
        <v>187</v>
      </c>
      <c r="AW92" s="12" t="s">
        <v>36</v>
      </c>
      <c r="AX92" s="12" t="s">
        <v>79</v>
      </c>
      <c r="AY92" s="226" t="s">
        <v>180</v>
      </c>
    </row>
    <row r="93" spans="2:65" s="1" customFormat="1" ht="16.5" customHeight="1">
      <c r="B93" s="41"/>
      <c r="C93" s="192" t="s">
        <v>195</v>
      </c>
      <c r="D93" s="192" t="s">
        <v>182</v>
      </c>
      <c r="E93" s="193" t="s">
        <v>2215</v>
      </c>
      <c r="F93" s="194" t="s">
        <v>2216</v>
      </c>
      <c r="G93" s="195" t="s">
        <v>221</v>
      </c>
      <c r="H93" s="196">
        <v>36.5</v>
      </c>
      <c r="I93" s="197"/>
      <c r="J93" s="198">
        <f>ROUND(I93*H93,2)</f>
        <v>0</v>
      </c>
      <c r="K93" s="194" t="s">
        <v>259</v>
      </c>
      <c r="L93" s="61"/>
      <c r="M93" s="199" t="s">
        <v>23</v>
      </c>
      <c r="N93" s="200" t="s">
        <v>43</v>
      </c>
      <c r="O93" s="42"/>
      <c r="P93" s="201">
        <f>O93*H93</f>
        <v>0</v>
      </c>
      <c r="Q93" s="201">
        <v>0</v>
      </c>
      <c r="R93" s="201">
        <f>Q93*H93</f>
        <v>0</v>
      </c>
      <c r="S93" s="201">
        <v>0</v>
      </c>
      <c r="T93" s="202">
        <f>S93*H93</f>
        <v>0</v>
      </c>
      <c r="AR93" s="24" t="s">
        <v>187</v>
      </c>
      <c r="AT93" s="24" t="s">
        <v>182</v>
      </c>
      <c r="AU93" s="24" t="s">
        <v>81</v>
      </c>
      <c r="AY93" s="24" t="s">
        <v>180</v>
      </c>
      <c r="BE93" s="203">
        <f>IF(N93="základní",J93,0)</f>
        <v>0</v>
      </c>
      <c r="BF93" s="203">
        <f>IF(N93="snížená",J93,0)</f>
        <v>0</v>
      </c>
      <c r="BG93" s="203">
        <f>IF(N93="zákl. přenesená",J93,0)</f>
        <v>0</v>
      </c>
      <c r="BH93" s="203">
        <f>IF(N93="sníž. přenesená",J93,0)</f>
        <v>0</v>
      </c>
      <c r="BI93" s="203">
        <f>IF(N93="nulová",J93,0)</f>
        <v>0</v>
      </c>
      <c r="BJ93" s="24" t="s">
        <v>79</v>
      </c>
      <c r="BK93" s="203">
        <f>ROUND(I93*H93,2)</f>
        <v>0</v>
      </c>
      <c r="BL93" s="24" t="s">
        <v>187</v>
      </c>
      <c r="BM93" s="24" t="s">
        <v>2217</v>
      </c>
    </row>
    <row r="94" spans="2:65" s="1" customFormat="1" ht="25.5" customHeight="1">
      <c r="B94" s="41"/>
      <c r="C94" s="192" t="s">
        <v>187</v>
      </c>
      <c r="D94" s="192" t="s">
        <v>182</v>
      </c>
      <c r="E94" s="193" t="s">
        <v>247</v>
      </c>
      <c r="F94" s="194" t="s">
        <v>2218</v>
      </c>
      <c r="G94" s="195" t="s">
        <v>221</v>
      </c>
      <c r="H94" s="196">
        <v>36.5</v>
      </c>
      <c r="I94" s="197"/>
      <c r="J94" s="198">
        <f>ROUND(I94*H94,2)</f>
        <v>0</v>
      </c>
      <c r="K94" s="194" t="s">
        <v>259</v>
      </c>
      <c r="L94" s="61"/>
      <c r="M94" s="199" t="s">
        <v>23</v>
      </c>
      <c r="N94" s="200" t="s">
        <v>43</v>
      </c>
      <c r="O94" s="42"/>
      <c r="P94" s="201">
        <f>O94*H94</f>
        <v>0</v>
      </c>
      <c r="Q94" s="201">
        <v>0</v>
      </c>
      <c r="R94" s="201">
        <f>Q94*H94</f>
        <v>0</v>
      </c>
      <c r="S94" s="201">
        <v>0</v>
      </c>
      <c r="T94" s="202">
        <f>S94*H94</f>
        <v>0</v>
      </c>
      <c r="AR94" s="24" t="s">
        <v>187</v>
      </c>
      <c r="AT94" s="24" t="s">
        <v>182</v>
      </c>
      <c r="AU94" s="24" t="s">
        <v>81</v>
      </c>
      <c r="AY94" s="24" t="s">
        <v>180</v>
      </c>
      <c r="BE94" s="203">
        <f>IF(N94="základní",J94,0)</f>
        <v>0</v>
      </c>
      <c r="BF94" s="203">
        <f>IF(N94="snížená",J94,0)</f>
        <v>0</v>
      </c>
      <c r="BG94" s="203">
        <f>IF(N94="zákl. přenesená",J94,0)</f>
        <v>0</v>
      </c>
      <c r="BH94" s="203">
        <f>IF(N94="sníž. přenesená",J94,0)</f>
        <v>0</v>
      </c>
      <c r="BI94" s="203">
        <f>IF(N94="nulová",J94,0)</f>
        <v>0</v>
      </c>
      <c r="BJ94" s="24" t="s">
        <v>79</v>
      </c>
      <c r="BK94" s="203">
        <f>ROUND(I94*H94,2)</f>
        <v>0</v>
      </c>
      <c r="BL94" s="24" t="s">
        <v>187</v>
      </c>
      <c r="BM94" s="24" t="s">
        <v>2219</v>
      </c>
    </row>
    <row r="95" spans="2:51" s="11" customFormat="1" ht="13.5">
      <c r="B95" s="204"/>
      <c r="C95" s="205"/>
      <c r="D95" s="206" t="s">
        <v>189</v>
      </c>
      <c r="E95" s="207" t="s">
        <v>23</v>
      </c>
      <c r="F95" s="208" t="s">
        <v>2213</v>
      </c>
      <c r="G95" s="205"/>
      <c r="H95" s="209">
        <v>14.6</v>
      </c>
      <c r="I95" s="210"/>
      <c r="J95" s="205"/>
      <c r="K95" s="205"/>
      <c r="L95" s="211"/>
      <c r="M95" s="212"/>
      <c r="N95" s="213"/>
      <c r="O95" s="213"/>
      <c r="P95" s="213"/>
      <c r="Q95" s="213"/>
      <c r="R95" s="213"/>
      <c r="S95" s="213"/>
      <c r="T95" s="214"/>
      <c r="AT95" s="215" t="s">
        <v>189</v>
      </c>
      <c r="AU95" s="215" t="s">
        <v>81</v>
      </c>
      <c r="AV95" s="11" t="s">
        <v>81</v>
      </c>
      <c r="AW95" s="11" t="s">
        <v>36</v>
      </c>
      <c r="AX95" s="11" t="s">
        <v>72</v>
      </c>
      <c r="AY95" s="215" t="s">
        <v>180</v>
      </c>
    </row>
    <row r="96" spans="2:51" s="11" customFormat="1" ht="13.5">
      <c r="B96" s="204"/>
      <c r="C96" s="205"/>
      <c r="D96" s="206" t="s">
        <v>189</v>
      </c>
      <c r="E96" s="207" t="s">
        <v>23</v>
      </c>
      <c r="F96" s="208" t="s">
        <v>2214</v>
      </c>
      <c r="G96" s="205"/>
      <c r="H96" s="209">
        <v>21.9</v>
      </c>
      <c r="I96" s="210"/>
      <c r="J96" s="205"/>
      <c r="K96" s="205"/>
      <c r="L96" s="211"/>
      <c r="M96" s="212"/>
      <c r="N96" s="213"/>
      <c r="O96" s="213"/>
      <c r="P96" s="213"/>
      <c r="Q96" s="213"/>
      <c r="R96" s="213"/>
      <c r="S96" s="213"/>
      <c r="T96" s="214"/>
      <c r="AT96" s="215" t="s">
        <v>189</v>
      </c>
      <c r="AU96" s="215" t="s">
        <v>81</v>
      </c>
      <c r="AV96" s="11" t="s">
        <v>81</v>
      </c>
      <c r="AW96" s="11" t="s">
        <v>36</v>
      </c>
      <c r="AX96" s="11" t="s">
        <v>72</v>
      </c>
      <c r="AY96" s="215" t="s">
        <v>180</v>
      </c>
    </row>
    <row r="97" spans="2:51" s="12" customFormat="1" ht="13.5">
      <c r="B97" s="216"/>
      <c r="C97" s="217"/>
      <c r="D97" s="206" t="s">
        <v>189</v>
      </c>
      <c r="E97" s="218" t="s">
        <v>23</v>
      </c>
      <c r="F97" s="219" t="s">
        <v>199</v>
      </c>
      <c r="G97" s="217"/>
      <c r="H97" s="220">
        <v>36.5</v>
      </c>
      <c r="I97" s="221"/>
      <c r="J97" s="217"/>
      <c r="K97" s="217"/>
      <c r="L97" s="222"/>
      <c r="M97" s="223"/>
      <c r="N97" s="224"/>
      <c r="O97" s="224"/>
      <c r="P97" s="224"/>
      <c r="Q97" s="224"/>
      <c r="R97" s="224"/>
      <c r="S97" s="224"/>
      <c r="T97" s="225"/>
      <c r="AT97" s="226" t="s">
        <v>189</v>
      </c>
      <c r="AU97" s="226" t="s">
        <v>81</v>
      </c>
      <c r="AV97" s="12" t="s">
        <v>187</v>
      </c>
      <c r="AW97" s="12" t="s">
        <v>36</v>
      </c>
      <c r="AX97" s="12" t="s">
        <v>79</v>
      </c>
      <c r="AY97" s="226" t="s">
        <v>180</v>
      </c>
    </row>
    <row r="98" spans="2:65" s="1" customFormat="1" ht="25.5" customHeight="1">
      <c r="B98" s="41"/>
      <c r="C98" s="192" t="s">
        <v>203</v>
      </c>
      <c r="D98" s="192" t="s">
        <v>182</v>
      </c>
      <c r="E98" s="193" t="s">
        <v>254</v>
      </c>
      <c r="F98" s="194" t="s">
        <v>2220</v>
      </c>
      <c r="G98" s="195" t="s">
        <v>221</v>
      </c>
      <c r="H98" s="196">
        <v>36.5</v>
      </c>
      <c r="I98" s="197"/>
      <c r="J98" s="198">
        <f>ROUND(I98*H98,2)</f>
        <v>0</v>
      </c>
      <c r="K98" s="194" t="s">
        <v>259</v>
      </c>
      <c r="L98" s="61"/>
      <c r="M98" s="199" t="s">
        <v>23</v>
      </c>
      <c r="N98" s="200" t="s">
        <v>43</v>
      </c>
      <c r="O98" s="42"/>
      <c r="P98" s="201">
        <f>O98*H98</f>
        <v>0</v>
      </c>
      <c r="Q98" s="201">
        <v>0</v>
      </c>
      <c r="R98" s="201">
        <f>Q98*H98</f>
        <v>0</v>
      </c>
      <c r="S98" s="201">
        <v>0</v>
      </c>
      <c r="T98" s="202">
        <f>S98*H98</f>
        <v>0</v>
      </c>
      <c r="AR98" s="24" t="s">
        <v>187</v>
      </c>
      <c r="AT98" s="24" t="s">
        <v>182</v>
      </c>
      <c r="AU98" s="24" t="s">
        <v>81</v>
      </c>
      <c r="AY98" s="24" t="s">
        <v>180</v>
      </c>
      <c r="BE98" s="203">
        <f>IF(N98="základní",J98,0)</f>
        <v>0</v>
      </c>
      <c r="BF98" s="203">
        <f>IF(N98="snížená",J98,0)</f>
        <v>0</v>
      </c>
      <c r="BG98" s="203">
        <f>IF(N98="zákl. přenesená",J98,0)</f>
        <v>0</v>
      </c>
      <c r="BH98" s="203">
        <f>IF(N98="sníž. přenesená",J98,0)</f>
        <v>0</v>
      </c>
      <c r="BI98" s="203">
        <f>IF(N98="nulová",J98,0)</f>
        <v>0</v>
      </c>
      <c r="BJ98" s="24" t="s">
        <v>79</v>
      </c>
      <c r="BK98" s="203">
        <f>ROUND(I98*H98,2)</f>
        <v>0</v>
      </c>
      <c r="BL98" s="24" t="s">
        <v>187</v>
      </c>
      <c r="BM98" s="24" t="s">
        <v>2221</v>
      </c>
    </row>
    <row r="99" spans="2:65" s="1" customFormat="1" ht="16.5" customHeight="1">
      <c r="B99" s="41"/>
      <c r="C99" s="192" t="s">
        <v>207</v>
      </c>
      <c r="D99" s="192" t="s">
        <v>182</v>
      </c>
      <c r="E99" s="193" t="s">
        <v>281</v>
      </c>
      <c r="F99" s="194" t="s">
        <v>282</v>
      </c>
      <c r="G99" s="195" t="s">
        <v>221</v>
      </c>
      <c r="H99" s="196">
        <v>73</v>
      </c>
      <c r="I99" s="197"/>
      <c r="J99" s="198">
        <f>ROUND(I99*H99,2)</f>
        <v>0</v>
      </c>
      <c r="K99" s="194" t="s">
        <v>259</v>
      </c>
      <c r="L99" s="61"/>
      <c r="M99" s="199" t="s">
        <v>23</v>
      </c>
      <c r="N99" s="200" t="s">
        <v>43</v>
      </c>
      <c r="O99" s="42"/>
      <c r="P99" s="201">
        <f>O99*H99</f>
        <v>0</v>
      </c>
      <c r="Q99" s="201">
        <v>0</v>
      </c>
      <c r="R99" s="201">
        <f>Q99*H99</f>
        <v>0</v>
      </c>
      <c r="S99" s="201">
        <v>0</v>
      </c>
      <c r="T99" s="202">
        <f>S99*H99</f>
        <v>0</v>
      </c>
      <c r="AR99" s="24" t="s">
        <v>187</v>
      </c>
      <c r="AT99" s="24" t="s">
        <v>182</v>
      </c>
      <c r="AU99" s="24" t="s">
        <v>81</v>
      </c>
      <c r="AY99" s="24" t="s">
        <v>180</v>
      </c>
      <c r="BE99" s="203">
        <f>IF(N99="základní",J99,0)</f>
        <v>0</v>
      </c>
      <c r="BF99" s="203">
        <f>IF(N99="snížená",J99,0)</f>
        <v>0</v>
      </c>
      <c r="BG99" s="203">
        <f>IF(N99="zákl. přenesená",J99,0)</f>
        <v>0</v>
      </c>
      <c r="BH99" s="203">
        <f>IF(N99="sníž. přenesená",J99,0)</f>
        <v>0</v>
      </c>
      <c r="BI99" s="203">
        <f>IF(N99="nulová",J99,0)</f>
        <v>0</v>
      </c>
      <c r="BJ99" s="24" t="s">
        <v>79</v>
      </c>
      <c r="BK99" s="203">
        <f>ROUND(I99*H99,2)</f>
        <v>0</v>
      </c>
      <c r="BL99" s="24" t="s">
        <v>187</v>
      </c>
      <c r="BM99" s="24" t="s">
        <v>2222</v>
      </c>
    </row>
    <row r="100" spans="2:51" s="11" customFormat="1" ht="13.5">
      <c r="B100" s="204"/>
      <c r="C100" s="205"/>
      <c r="D100" s="206" t="s">
        <v>189</v>
      </c>
      <c r="E100" s="207" t="s">
        <v>23</v>
      </c>
      <c r="F100" s="208" t="s">
        <v>2223</v>
      </c>
      <c r="G100" s="205"/>
      <c r="H100" s="209">
        <v>29.2</v>
      </c>
      <c r="I100" s="210"/>
      <c r="J100" s="205"/>
      <c r="K100" s="205"/>
      <c r="L100" s="211"/>
      <c r="M100" s="212"/>
      <c r="N100" s="213"/>
      <c r="O100" s="213"/>
      <c r="P100" s="213"/>
      <c r="Q100" s="213"/>
      <c r="R100" s="213"/>
      <c r="S100" s="213"/>
      <c r="T100" s="214"/>
      <c r="AT100" s="215" t="s">
        <v>189</v>
      </c>
      <c r="AU100" s="215" t="s">
        <v>81</v>
      </c>
      <c r="AV100" s="11" t="s">
        <v>81</v>
      </c>
      <c r="AW100" s="11" t="s">
        <v>36</v>
      </c>
      <c r="AX100" s="11" t="s">
        <v>72</v>
      </c>
      <c r="AY100" s="215" t="s">
        <v>180</v>
      </c>
    </row>
    <row r="101" spans="2:51" s="11" customFormat="1" ht="13.5">
      <c r="B101" s="204"/>
      <c r="C101" s="205"/>
      <c r="D101" s="206" t="s">
        <v>189</v>
      </c>
      <c r="E101" s="207" t="s">
        <v>23</v>
      </c>
      <c r="F101" s="208" t="s">
        <v>2224</v>
      </c>
      <c r="G101" s="205"/>
      <c r="H101" s="209">
        <v>43.8</v>
      </c>
      <c r="I101" s="210"/>
      <c r="J101" s="205"/>
      <c r="K101" s="205"/>
      <c r="L101" s="211"/>
      <c r="M101" s="212"/>
      <c r="N101" s="213"/>
      <c r="O101" s="213"/>
      <c r="P101" s="213"/>
      <c r="Q101" s="213"/>
      <c r="R101" s="213"/>
      <c r="S101" s="213"/>
      <c r="T101" s="214"/>
      <c r="AT101" s="215" t="s">
        <v>189</v>
      </c>
      <c r="AU101" s="215" t="s">
        <v>81</v>
      </c>
      <c r="AV101" s="11" t="s">
        <v>81</v>
      </c>
      <c r="AW101" s="11" t="s">
        <v>36</v>
      </c>
      <c r="AX101" s="11" t="s">
        <v>72</v>
      </c>
      <c r="AY101" s="215" t="s">
        <v>180</v>
      </c>
    </row>
    <row r="102" spans="2:51" s="12" customFormat="1" ht="13.5">
      <c r="B102" s="216"/>
      <c r="C102" s="217"/>
      <c r="D102" s="206" t="s">
        <v>189</v>
      </c>
      <c r="E102" s="218" t="s">
        <v>23</v>
      </c>
      <c r="F102" s="219" t="s">
        <v>199</v>
      </c>
      <c r="G102" s="217"/>
      <c r="H102" s="220">
        <v>73</v>
      </c>
      <c r="I102" s="221"/>
      <c r="J102" s="217"/>
      <c r="K102" s="217"/>
      <c r="L102" s="222"/>
      <c r="M102" s="223"/>
      <c r="N102" s="224"/>
      <c r="O102" s="224"/>
      <c r="P102" s="224"/>
      <c r="Q102" s="224"/>
      <c r="R102" s="224"/>
      <c r="S102" s="224"/>
      <c r="T102" s="225"/>
      <c r="AT102" s="226" t="s">
        <v>189</v>
      </c>
      <c r="AU102" s="226" t="s">
        <v>81</v>
      </c>
      <c r="AV102" s="12" t="s">
        <v>187</v>
      </c>
      <c r="AW102" s="12" t="s">
        <v>36</v>
      </c>
      <c r="AX102" s="12" t="s">
        <v>79</v>
      </c>
      <c r="AY102" s="226" t="s">
        <v>180</v>
      </c>
    </row>
    <row r="103" spans="2:65" s="1" customFormat="1" ht="25.5" customHeight="1">
      <c r="B103" s="41"/>
      <c r="C103" s="192" t="s">
        <v>212</v>
      </c>
      <c r="D103" s="192" t="s">
        <v>182</v>
      </c>
      <c r="E103" s="193" t="s">
        <v>285</v>
      </c>
      <c r="F103" s="194" t="s">
        <v>286</v>
      </c>
      <c r="G103" s="195" t="s">
        <v>221</v>
      </c>
      <c r="H103" s="196">
        <v>365</v>
      </c>
      <c r="I103" s="197"/>
      <c r="J103" s="198">
        <f>ROUND(I103*H103,2)</f>
        <v>0</v>
      </c>
      <c r="K103" s="194" t="s">
        <v>259</v>
      </c>
      <c r="L103" s="61"/>
      <c r="M103" s="199" t="s">
        <v>23</v>
      </c>
      <c r="N103" s="200" t="s">
        <v>43</v>
      </c>
      <c r="O103" s="42"/>
      <c r="P103" s="201">
        <f>O103*H103</f>
        <v>0</v>
      </c>
      <c r="Q103" s="201">
        <v>0</v>
      </c>
      <c r="R103" s="201">
        <f>Q103*H103</f>
        <v>0</v>
      </c>
      <c r="S103" s="201">
        <v>0</v>
      </c>
      <c r="T103" s="202">
        <f>S103*H103</f>
        <v>0</v>
      </c>
      <c r="AR103" s="24" t="s">
        <v>187</v>
      </c>
      <c r="AT103" s="24" t="s">
        <v>182</v>
      </c>
      <c r="AU103" s="24" t="s">
        <v>81</v>
      </c>
      <c r="AY103" s="24" t="s">
        <v>180</v>
      </c>
      <c r="BE103" s="203">
        <f>IF(N103="základní",J103,0)</f>
        <v>0</v>
      </c>
      <c r="BF103" s="203">
        <f>IF(N103="snížená",J103,0)</f>
        <v>0</v>
      </c>
      <c r="BG103" s="203">
        <f>IF(N103="zákl. přenesená",J103,0)</f>
        <v>0</v>
      </c>
      <c r="BH103" s="203">
        <f>IF(N103="sníž. přenesená",J103,0)</f>
        <v>0</v>
      </c>
      <c r="BI103" s="203">
        <f>IF(N103="nulová",J103,0)</f>
        <v>0</v>
      </c>
      <c r="BJ103" s="24" t="s">
        <v>79</v>
      </c>
      <c r="BK103" s="203">
        <f>ROUND(I103*H103,2)</f>
        <v>0</v>
      </c>
      <c r="BL103" s="24" t="s">
        <v>187</v>
      </c>
      <c r="BM103" s="24" t="s">
        <v>2225</v>
      </c>
    </row>
    <row r="104" spans="2:51" s="11" customFormat="1" ht="13.5">
      <c r="B104" s="204"/>
      <c r="C104" s="205"/>
      <c r="D104" s="206" t="s">
        <v>189</v>
      </c>
      <c r="E104" s="207" t="s">
        <v>23</v>
      </c>
      <c r="F104" s="208" t="s">
        <v>2226</v>
      </c>
      <c r="G104" s="205"/>
      <c r="H104" s="209">
        <v>365</v>
      </c>
      <c r="I104" s="210"/>
      <c r="J104" s="205"/>
      <c r="K104" s="205"/>
      <c r="L104" s="211"/>
      <c r="M104" s="212"/>
      <c r="N104" s="213"/>
      <c r="O104" s="213"/>
      <c r="P104" s="213"/>
      <c r="Q104" s="213"/>
      <c r="R104" s="213"/>
      <c r="S104" s="213"/>
      <c r="T104" s="214"/>
      <c r="AT104" s="215" t="s">
        <v>189</v>
      </c>
      <c r="AU104" s="215" t="s">
        <v>81</v>
      </c>
      <c r="AV104" s="11" t="s">
        <v>81</v>
      </c>
      <c r="AW104" s="11" t="s">
        <v>36</v>
      </c>
      <c r="AX104" s="11" t="s">
        <v>79</v>
      </c>
      <c r="AY104" s="215" t="s">
        <v>180</v>
      </c>
    </row>
    <row r="105" spans="2:65" s="1" customFormat="1" ht="16.5" customHeight="1">
      <c r="B105" s="41"/>
      <c r="C105" s="192" t="s">
        <v>218</v>
      </c>
      <c r="D105" s="192" t="s">
        <v>182</v>
      </c>
      <c r="E105" s="193" t="s">
        <v>2227</v>
      </c>
      <c r="F105" s="194" t="s">
        <v>2228</v>
      </c>
      <c r="G105" s="195" t="s">
        <v>221</v>
      </c>
      <c r="H105" s="196">
        <v>73</v>
      </c>
      <c r="I105" s="197"/>
      <c r="J105" s="198">
        <f>ROUND(I105*H105,2)</f>
        <v>0</v>
      </c>
      <c r="K105" s="194" t="s">
        <v>259</v>
      </c>
      <c r="L105" s="61"/>
      <c r="M105" s="199" t="s">
        <v>23</v>
      </c>
      <c r="N105" s="200" t="s">
        <v>43</v>
      </c>
      <c r="O105" s="42"/>
      <c r="P105" s="201">
        <f>O105*H105</f>
        <v>0</v>
      </c>
      <c r="Q105" s="201">
        <v>0</v>
      </c>
      <c r="R105" s="201">
        <f>Q105*H105</f>
        <v>0</v>
      </c>
      <c r="S105" s="201">
        <v>0</v>
      </c>
      <c r="T105" s="202">
        <f>S105*H105</f>
        <v>0</v>
      </c>
      <c r="AR105" s="24" t="s">
        <v>187</v>
      </c>
      <c r="AT105" s="24" t="s">
        <v>182</v>
      </c>
      <c r="AU105" s="24" t="s">
        <v>81</v>
      </c>
      <c r="AY105" s="24" t="s">
        <v>180</v>
      </c>
      <c r="BE105" s="203">
        <f>IF(N105="základní",J105,0)</f>
        <v>0</v>
      </c>
      <c r="BF105" s="203">
        <f>IF(N105="snížená",J105,0)</f>
        <v>0</v>
      </c>
      <c r="BG105" s="203">
        <f>IF(N105="zákl. přenesená",J105,0)</f>
        <v>0</v>
      </c>
      <c r="BH105" s="203">
        <f>IF(N105="sníž. přenesená",J105,0)</f>
        <v>0</v>
      </c>
      <c r="BI105" s="203">
        <f>IF(N105="nulová",J105,0)</f>
        <v>0</v>
      </c>
      <c r="BJ105" s="24" t="s">
        <v>79</v>
      </c>
      <c r="BK105" s="203">
        <f>ROUND(I105*H105,2)</f>
        <v>0</v>
      </c>
      <c r="BL105" s="24" t="s">
        <v>187</v>
      </c>
      <c r="BM105" s="24" t="s">
        <v>2229</v>
      </c>
    </row>
    <row r="106" spans="2:65" s="1" customFormat="1" ht="16.5" customHeight="1">
      <c r="B106" s="41"/>
      <c r="C106" s="192" t="s">
        <v>224</v>
      </c>
      <c r="D106" s="192" t="s">
        <v>182</v>
      </c>
      <c r="E106" s="193" t="s">
        <v>294</v>
      </c>
      <c r="F106" s="194" t="s">
        <v>2230</v>
      </c>
      <c r="G106" s="195" t="s">
        <v>221</v>
      </c>
      <c r="H106" s="196">
        <v>73</v>
      </c>
      <c r="I106" s="197"/>
      <c r="J106" s="198">
        <f>ROUND(I106*H106,2)</f>
        <v>0</v>
      </c>
      <c r="K106" s="194" t="s">
        <v>259</v>
      </c>
      <c r="L106" s="61"/>
      <c r="M106" s="199" t="s">
        <v>23</v>
      </c>
      <c r="N106" s="200" t="s">
        <v>43</v>
      </c>
      <c r="O106" s="42"/>
      <c r="P106" s="201">
        <f>O106*H106</f>
        <v>0</v>
      </c>
      <c r="Q106" s="201">
        <v>0</v>
      </c>
      <c r="R106" s="201">
        <f>Q106*H106</f>
        <v>0</v>
      </c>
      <c r="S106" s="201">
        <v>0</v>
      </c>
      <c r="T106" s="202">
        <f>S106*H106</f>
        <v>0</v>
      </c>
      <c r="AR106" s="24" t="s">
        <v>187</v>
      </c>
      <c r="AT106" s="24" t="s">
        <v>182</v>
      </c>
      <c r="AU106" s="24" t="s">
        <v>81</v>
      </c>
      <c r="AY106" s="24" t="s">
        <v>180</v>
      </c>
      <c r="BE106" s="203">
        <f>IF(N106="základní",J106,0)</f>
        <v>0</v>
      </c>
      <c r="BF106" s="203">
        <f>IF(N106="snížená",J106,0)</f>
        <v>0</v>
      </c>
      <c r="BG106" s="203">
        <f>IF(N106="zákl. přenesená",J106,0)</f>
        <v>0</v>
      </c>
      <c r="BH106" s="203">
        <f>IF(N106="sníž. přenesená",J106,0)</f>
        <v>0</v>
      </c>
      <c r="BI106" s="203">
        <f>IF(N106="nulová",J106,0)</f>
        <v>0</v>
      </c>
      <c r="BJ106" s="24" t="s">
        <v>79</v>
      </c>
      <c r="BK106" s="203">
        <f>ROUND(I106*H106,2)</f>
        <v>0</v>
      </c>
      <c r="BL106" s="24" t="s">
        <v>187</v>
      </c>
      <c r="BM106" s="24" t="s">
        <v>2231</v>
      </c>
    </row>
    <row r="107" spans="2:65" s="1" customFormat="1" ht="16.5" customHeight="1">
      <c r="B107" s="41"/>
      <c r="C107" s="192" t="s">
        <v>231</v>
      </c>
      <c r="D107" s="192" t="s">
        <v>182</v>
      </c>
      <c r="E107" s="193" t="s">
        <v>298</v>
      </c>
      <c r="F107" s="194" t="s">
        <v>299</v>
      </c>
      <c r="G107" s="195" t="s">
        <v>300</v>
      </c>
      <c r="H107" s="196">
        <v>131.4</v>
      </c>
      <c r="I107" s="197"/>
      <c r="J107" s="198">
        <f>ROUND(I107*H107,2)</f>
        <v>0</v>
      </c>
      <c r="K107" s="194" t="s">
        <v>259</v>
      </c>
      <c r="L107" s="61"/>
      <c r="M107" s="199" t="s">
        <v>23</v>
      </c>
      <c r="N107" s="200" t="s">
        <v>43</v>
      </c>
      <c r="O107" s="42"/>
      <c r="P107" s="201">
        <f>O107*H107</f>
        <v>0</v>
      </c>
      <c r="Q107" s="201">
        <v>0</v>
      </c>
      <c r="R107" s="201">
        <f>Q107*H107</f>
        <v>0</v>
      </c>
      <c r="S107" s="201">
        <v>0</v>
      </c>
      <c r="T107" s="202">
        <f>S107*H107</f>
        <v>0</v>
      </c>
      <c r="AR107" s="24" t="s">
        <v>187</v>
      </c>
      <c r="AT107" s="24" t="s">
        <v>182</v>
      </c>
      <c r="AU107" s="24" t="s">
        <v>81</v>
      </c>
      <c r="AY107" s="24" t="s">
        <v>180</v>
      </c>
      <c r="BE107" s="203">
        <f>IF(N107="základní",J107,0)</f>
        <v>0</v>
      </c>
      <c r="BF107" s="203">
        <f>IF(N107="snížená",J107,0)</f>
        <v>0</v>
      </c>
      <c r="BG107" s="203">
        <f>IF(N107="zákl. přenesená",J107,0)</f>
        <v>0</v>
      </c>
      <c r="BH107" s="203">
        <f>IF(N107="sníž. přenesená",J107,0)</f>
        <v>0</v>
      </c>
      <c r="BI107" s="203">
        <f>IF(N107="nulová",J107,0)</f>
        <v>0</v>
      </c>
      <c r="BJ107" s="24" t="s">
        <v>79</v>
      </c>
      <c r="BK107" s="203">
        <f>ROUND(I107*H107,2)</f>
        <v>0</v>
      </c>
      <c r="BL107" s="24" t="s">
        <v>187</v>
      </c>
      <c r="BM107" s="24" t="s">
        <v>2232</v>
      </c>
    </row>
    <row r="108" spans="2:51" s="11" customFormat="1" ht="13.5">
      <c r="B108" s="204"/>
      <c r="C108" s="205"/>
      <c r="D108" s="206" t="s">
        <v>189</v>
      </c>
      <c r="E108" s="207" t="s">
        <v>23</v>
      </c>
      <c r="F108" s="208" t="s">
        <v>2233</v>
      </c>
      <c r="G108" s="205"/>
      <c r="H108" s="209">
        <v>131.4</v>
      </c>
      <c r="I108" s="210"/>
      <c r="J108" s="205"/>
      <c r="K108" s="205"/>
      <c r="L108" s="211"/>
      <c r="M108" s="212"/>
      <c r="N108" s="213"/>
      <c r="O108" s="213"/>
      <c r="P108" s="213"/>
      <c r="Q108" s="213"/>
      <c r="R108" s="213"/>
      <c r="S108" s="213"/>
      <c r="T108" s="214"/>
      <c r="AT108" s="215" t="s">
        <v>189</v>
      </c>
      <c r="AU108" s="215" t="s">
        <v>81</v>
      </c>
      <c r="AV108" s="11" t="s">
        <v>81</v>
      </c>
      <c r="AW108" s="11" t="s">
        <v>36</v>
      </c>
      <c r="AX108" s="11" t="s">
        <v>79</v>
      </c>
      <c r="AY108" s="215" t="s">
        <v>180</v>
      </c>
    </row>
    <row r="109" spans="2:65" s="1" customFormat="1" ht="16.5" customHeight="1">
      <c r="B109" s="41"/>
      <c r="C109" s="192" t="s">
        <v>235</v>
      </c>
      <c r="D109" s="192" t="s">
        <v>182</v>
      </c>
      <c r="E109" s="193" t="s">
        <v>2234</v>
      </c>
      <c r="F109" s="194" t="s">
        <v>2235</v>
      </c>
      <c r="G109" s="195" t="s">
        <v>185</v>
      </c>
      <c r="H109" s="196">
        <v>37</v>
      </c>
      <c r="I109" s="197"/>
      <c r="J109" s="198">
        <f>ROUND(I109*H109,2)</f>
        <v>0</v>
      </c>
      <c r="K109" s="194" t="s">
        <v>186</v>
      </c>
      <c r="L109" s="61"/>
      <c r="M109" s="199" t="s">
        <v>23</v>
      </c>
      <c r="N109" s="200" t="s">
        <v>43</v>
      </c>
      <c r="O109" s="42"/>
      <c r="P109" s="201">
        <f>O109*H109</f>
        <v>0</v>
      </c>
      <c r="Q109" s="201">
        <v>0</v>
      </c>
      <c r="R109" s="201">
        <f>Q109*H109</f>
        <v>0</v>
      </c>
      <c r="S109" s="201">
        <v>0</v>
      </c>
      <c r="T109" s="202">
        <f>S109*H109</f>
        <v>0</v>
      </c>
      <c r="AR109" s="24" t="s">
        <v>187</v>
      </c>
      <c r="AT109" s="24" t="s">
        <v>182</v>
      </c>
      <c r="AU109" s="24" t="s">
        <v>81</v>
      </c>
      <c r="AY109" s="24" t="s">
        <v>180</v>
      </c>
      <c r="BE109" s="203">
        <f>IF(N109="základní",J109,0)</f>
        <v>0</v>
      </c>
      <c r="BF109" s="203">
        <f>IF(N109="snížená",J109,0)</f>
        <v>0</v>
      </c>
      <c r="BG109" s="203">
        <f>IF(N109="zákl. přenesená",J109,0)</f>
        <v>0</v>
      </c>
      <c r="BH109" s="203">
        <f>IF(N109="sníž. přenesená",J109,0)</f>
        <v>0</v>
      </c>
      <c r="BI109" s="203">
        <f>IF(N109="nulová",J109,0)</f>
        <v>0</v>
      </c>
      <c r="BJ109" s="24" t="s">
        <v>79</v>
      </c>
      <c r="BK109" s="203">
        <f>ROUND(I109*H109,2)</f>
        <v>0</v>
      </c>
      <c r="BL109" s="24" t="s">
        <v>187</v>
      </c>
      <c r="BM109" s="24" t="s">
        <v>2236</v>
      </c>
    </row>
    <row r="110" spans="2:51" s="11" customFormat="1" ht="13.5">
      <c r="B110" s="204"/>
      <c r="C110" s="205"/>
      <c r="D110" s="206" t="s">
        <v>189</v>
      </c>
      <c r="E110" s="207" t="s">
        <v>23</v>
      </c>
      <c r="F110" s="208" t="s">
        <v>2237</v>
      </c>
      <c r="G110" s="205"/>
      <c r="H110" s="209">
        <v>37</v>
      </c>
      <c r="I110" s="210"/>
      <c r="J110" s="205"/>
      <c r="K110" s="205"/>
      <c r="L110" s="211"/>
      <c r="M110" s="212"/>
      <c r="N110" s="213"/>
      <c r="O110" s="213"/>
      <c r="P110" s="213"/>
      <c r="Q110" s="213"/>
      <c r="R110" s="213"/>
      <c r="S110" s="213"/>
      <c r="T110" s="214"/>
      <c r="AT110" s="215" t="s">
        <v>189</v>
      </c>
      <c r="AU110" s="215" t="s">
        <v>81</v>
      </c>
      <c r="AV110" s="11" t="s">
        <v>81</v>
      </c>
      <c r="AW110" s="11" t="s">
        <v>36</v>
      </c>
      <c r="AX110" s="11" t="s">
        <v>79</v>
      </c>
      <c r="AY110" s="215" t="s">
        <v>180</v>
      </c>
    </row>
    <row r="111" spans="2:65" s="1" customFormat="1" ht="16.5" customHeight="1">
      <c r="B111" s="41"/>
      <c r="C111" s="248" t="s">
        <v>242</v>
      </c>
      <c r="D111" s="248" t="s">
        <v>505</v>
      </c>
      <c r="E111" s="249" t="s">
        <v>2238</v>
      </c>
      <c r="F111" s="250" t="s">
        <v>2239</v>
      </c>
      <c r="G111" s="251" t="s">
        <v>300</v>
      </c>
      <c r="H111" s="252">
        <v>6.29</v>
      </c>
      <c r="I111" s="253"/>
      <c r="J111" s="254">
        <f>ROUND(I111*H111,2)</f>
        <v>0</v>
      </c>
      <c r="K111" s="250" t="s">
        <v>186</v>
      </c>
      <c r="L111" s="255"/>
      <c r="M111" s="256" t="s">
        <v>23</v>
      </c>
      <c r="N111" s="257" t="s">
        <v>43</v>
      </c>
      <c r="O111" s="42"/>
      <c r="P111" s="201">
        <f>O111*H111</f>
        <v>0</v>
      </c>
      <c r="Q111" s="201">
        <v>1</v>
      </c>
      <c r="R111" s="201">
        <f>Q111*H111</f>
        <v>6.29</v>
      </c>
      <c r="S111" s="201">
        <v>0</v>
      </c>
      <c r="T111" s="202">
        <f>S111*H111</f>
        <v>0</v>
      </c>
      <c r="AR111" s="24" t="s">
        <v>218</v>
      </c>
      <c r="AT111" s="24" t="s">
        <v>505</v>
      </c>
      <c r="AU111" s="24" t="s">
        <v>81</v>
      </c>
      <c r="AY111" s="24" t="s">
        <v>180</v>
      </c>
      <c r="BE111" s="203">
        <f>IF(N111="základní",J111,0)</f>
        <v>0</v>
      </c>
      <c r="BF111" s="203">
        <f>IF(N111="snížená",J111,0)</f>
        <v>0</v>
      </c>
      <c r="BG111" s="203">
        <f>IF(N111="zákl. přenesená",J111,0)</f>
        <v>0</v>
      </c>
      <c r="BH111" s="203">
        <f>IF(N111="sníž. přenesená",J111,0)</f>
        <v>0</v>
      </c>
      <c r="BI111" s="203">
        <f>IF(N111="nulová",J111,0)</f>
        <v>0</v>
      </c>
      <c r="BJ111" s="24" t="s">
        <v>79</v>
      </c>
      <c r="BK111" s="203">
        <f>ROUND(I111*H111,2)</f>
        <v>0</v>
      </c>
      <c r="BL111" s="24" t="s">
        <v>187</v>
      </c>
      <c r="BM111" s="24" t="s">
        <v>2240</v>
      </c>
    </row>
    <row r="112" spans="2:51" s="11" customFormat="1" ht="13.5">
      <c r="B112" s="204"/>
      <c r="C112" s="205"/>
      <c r="D112" s="206" t="s">
        <v>189</v>
      </c>
      <c r="E112" s="207" t="s">
        <v>23</v>
      </c>
      <c r="F112" s="208" t="s">
        <v>2241</v>
      </c>
      <c r="G112" s="205"/>
      <c r="H112" s="209">
        <v>6.29</v>
      </c>
      <c r="I112" s="210"/>
      <c r="J112" s="205"/>
      <c r="K112" s="205"/>
      <c r="L112" s="211"/>
      <c r="M112" s="212"/>
      <c r="N112" s="213"/>
      <c r="O112" s="213"/>
      <c r="P112" s="213"/>
      <c r="Q112" s="213"/>
      <c r="R112" s="213"/>
      <c r="S112" s="213"/>
      <c r="T112" s="214"/>
      <c r="AT112" s="215" t="s">
        <v>189</v>
      </c>
      <c r="AU112" s="215" t="s">
        <v>81</v>
      </c>
      <c r="AV112" s="11" t="s">
        <v>81</v>
      </c>
      <c r="AW112" s="11" t="s">
        <v>36</v>
      </c>
      <c r="AX112" s="11" t="s">
        <v>79</v>
      </c>
      <c r="AY112" s="215" t="s">
        <v>180</v>
      </c>
    </row>
    <row r="113" spans="2:65" s="1" customFormat="1" ht="16.5" customHeight="1">
      <c r="B113" s="41"/>
      <c r="C113" s="248" t="s">
        <v>246</v>
      </c>
      <c r="D113" s="248" t="s">
        <v>505</v>
      </c>
      <c r="E113" s="249" t="s">
        <v>2242</v>
      </c>
      <c r="F113" s="250" t="s">
        <v>2243</v>
      </c>
      <c r="G113" s="251" t="s">
        <v>300</v>
      </c>
      <c r="H113" s="252">
        <v>2.38</v>
      </c>
      <c r="I113" s="253"/>
      <c r="J113" s="254">
        <f>ROUND(I113*H113,2)</f>
        <v>0</v>
      </c>
      <c r="K113" s="250" t="s">
        <v>186</v>
      </c>
      <c r="L113" s="255"/>
      <c r="M113" s="256" t="s">
        <v>23</v>
      </c>
      <c r="N113" s="257" t="s">
        <v>43</v>
      </c>
      <c r="O113" s="42"/>
      <c r="P113" s="201">
        <f>O113*H113</f>
        <v>0</v>
      </c>
      <c r="Q113" s="201">
        <v>1</v>
      </c>
      <c r="R113" s="201">
        <f>Q113*H113</f>
        <v>2.38</v>
      </c>
      <c r="S113" s="201">
        <v>0</v>
      </c>
      <c r="T113" s="202">
        <f>S113*H113</f>
        <v>0</v>
      </c>
      <c r="AR113" s="24" t="s">
        <v>218</v>
      </c>
      <c r="AT113" s="24" t="s">
        <v>505</v>
      </c>
      <c r="AU113" s="24" t="s">
        <v>81</v>
      </c>
      <c r="AY113" s="24" t="s">
        <v>180</v>
      </c>
      <c r="BE113" s="203">
        <f>IF(N113="základní",J113,0)</f>
        <v>0</v>
      </c>
      <c r="BF113" s="203">
        <f>IF(N113="snížená",J113,0)</f>
        <v>0</v>
      </c>
      <c r="BG113" s="203">
        <f>IF(N113="zákl. přenesená",J113,0)</f>
        <v>0</v>
      </c>
      <c r="BH113" s="203">
        <f>IF(N113="sníž. přenesená",J113,0)</f>
        <v>0</v>
      </c>
      <c r="BI113" s="203">
        <f>IF(N113="nulová",J113,0)</f>
        <v>0</v>
      </c>
      <c r="BJ113" s="24" t="s">
        <v>79</v>
      </c>
      <c r="BK113" s="203">
        <f>ROUND(I113*H113,2)</f>
        <v>0</v>
      </c>
      <c r="BL113" s="24" t="s">
        <v>187</v>
      </c>
      <c r="BM113" s="24" t="s">
        <v>2244</v>
      </c>
    </row>
    <row r="114" spans="2:65" s="1" customFormat="1" ht="16.5" customHeight="1">
      <c r="B114" s="41"/>
      <c r="C114" s="248" t="s">
        <v>253</v>
      </c>
      <c r="D114" s="248" t="s">
        <v>505</v>
      </c>
      <c r="E114" s="249" t="s">
        <v>2245</v>
      </c>
      <c r="F114" s="250" t="s">
        <v>2246</v>
      </c>
      <c r="G114" s="251" t="s">
        <v>300</v>
      </c>
      <c r="H114" s="252">
        <v>2.38</v>
      </c>
      <c r="I114" s="253"/>
      <c r="J114" s="254">
        <f>ROUND(I114*H114,2)</f>
        <v>0</v>
      </c>
      <c r="K114" s="250" t="s">
        <v>186</v>
      </c>
      <c r="L114" s="255"/>
      <c r="M114" s="256" t="s">
        <v>23</v>
      </c>
      <c r="N114" s="257" t="s">
        <v>43</v>
      </c>
      <c r="O114" s="42"/>
      <c r="P114" s="201">
        <f>O114*H114</f>
        <v>0</v>
      </c>
      <c r="Q114" s="201">
        <v>1</v>
      </c>
      <c r="R114" s="201">
        <f>Q114*H114</f>
        <v>2.38</v>
      </c>
      <c r="S114" s="201">
        <v>0</v>
      </c>
      <c r="T114" s="202">
        <f>S114*H114</f>
        <v>0</v>
      </c>
      <c r="AR114" s="24" t="s">
        <v>218</v>
      </c>
      <c r="AT114" s="24" t="s">
        <v>505</v>
      </c>
      <c r="AU114" s="24" t="s">
        <v>81</v>
      </c>
      <c r="AY114" s="24" t="s">
        <v>180</v>
      </c>
      <c r="BE114" s="203">
        <f>IF(N114="základní",J114,0)</f>
        <v>0</v>
      </c>
      <c r="BF114" s="203">
        <f>IF(N114="snížená",J114,0)</f>
        <v>0</v>
      </c>
      <c r="BG114" s="203">
        <f>IF(N114="zákl. přenesená",J114,0)</f>
        <v>0</v>
      </c>
      <c r="BH114" s="203">
        <f>IF(N114="sníž. přenesená",J114,0)</f>
        <v>0</v>
      </c>
      <c r="BI114" s="203">
        <f>IF(N114="nulová",J114,0)</f>
        <v>0</v>
      </c>
      <c r="BJ114" s="24" t="s">
        <v>79</v>
      </c>
      <c r="BK114" s="203">
        <f>ROUND(I114*H114,2)</f>
        <v>0</v>
      </c>
      <c r="BL114" s="24" t="s">
        <v>187</v>
      </c>
      <c r="BM114" s="24" t="s">
        <v>2247</v>
      </c>
    </row>
    <row r="115" spans="2:51" s="11" customFormat="1" ht="13.5">
      <c r="B115" s="204"/>
      <c r="C115" s="205"/>
      <c r="D115" s="206" t="s">
        <v>189</v>
      </c>
      <c r="E115" s="207" t="s">
        <v>23</v>
      </c>
      <c r="F115" s="208" t="s">
        <v>2248</v>
      </c>
      <c r="G115" s="205"/>
      <c r="H115" s="209">
        <v>2.38</v>
      </c>
      <c r="I115" s="210"/>
      <c r="J115" s="205"/>
      <c r="K115" s="205"/>
      <c r="L115" s="211"/>
      <c r="M115" s="212"/>
      <c r="N115" s="213"/>
      <c r="O115" s="213"/>
      <c r="P115" s="213"/>
      <c r="Q115" s="213"/>
      <c r="R115" s="213"/>
      <c r="S115" s="213"/>
      <c r="T115" s="214"/>
      <c r="AT115" s="215" t="s">
        <v>189</v>
      </c>
      <c r="AU115" s="215" t="s">
        <v>81</v>
      </c>
      <c r="AV115" s="11" t="s">
        <v>81</v>
      </c>
      <c r="AW115" s="11" t="s">
        <v>36</v>
      </c>
      <c r="AX115" s="11" t="s">
        <v>79</v>
      </c>
      <c r="AY115" s="215" t="s">
        <v>180</v>
      </c>
    </row>
    <row r="116" spans="2:65" s="1" customFormat="1" ht="38.25" customHeight="1">
      <c r="B116" s="41"/>
      <c r="C116" s="192" t="s">
        <v>10</v>
      </c>
      <c r="D116" s="192" t="s">
        <v>182</v>
      </c>
      <c r="E116" s="193" t="s">
        <v>2249</v>
      </c>
      <c r="F116" s="194" t="s">
        <v>2250</v>
      </c>
      <c r="G116" s="195" t="s">
        <v>185</v>
      </c>
      <c r="H116" s="196">
        <v>53</v>
      </c>
      <c r="I116" s="197"/>
      <c r="J116" s="198">
        <f>ROUND(I116*H116,2)</f>
        <v>0</v>
      </c>
      <c r="K116" s="194" t="s">
        <v>23</v>
      </c>
      <c r="L116" s="61"/>
      <c r="M116" s="199" t="s">
        <v>23</v>
      </c>
      <c r="N116" s="200" t="s">
        <v>43</v>
      </c>
      <c r="O116" s="42"/>
      <c r="P116" s="201">
        <f>O116*H116</f>
        <v>0</v>
      </c>
      <c r="Q116" s="201">
        <v>0</v>
      </c>
      <c r="R116" s="201">
        <f>Q116*H116</f>
        <v>0</v>
      </c>
      <c r="S116" s="201">
        <v>0</v>
      </c>
      <c r="T116" s="202">
        <f>S116*H116</f>
        <v>0</v>
      </c>
      <c r="AR116" s="24" t="s">
        <v>187</v>
      </c>
      <c r="AT116" s="24" t="s">
        <v>182</v>
      </c>
      <c r="AU116" s="24" t="s">
        <v>81</v>
      </c>
      <c r="AY116" s="24" t="s">
        <v>180</v>
      </c>
      <c r="BE116" s="203">
        <f>IF(N116="základní",J116,0)</f>
        <v>0</v>
      </c>
      <c r="BF116" s="203">
        <f>IF(N116="snížená",J116,0)</f>
        <v>0</v>
      </c>
      <c r="BG116" s="203">
        <f>IF(N116="zákl. přenesená",J116,0)</f>
        <v>0</v>
      </c>
      <c r="BH116" s="203">
        <f>IF(N116="sníž. přenesená",J116,0)</f>
        <v>0</v>
      </c>
      <c r="BI116" s="203">
        <f>IF(N116="nulová",J116,0)</f>
        <v>0</v>
      </c>
      <c r="BJ116" s="24" t="s">
        <v>79</v>
      </c>
      <c r="BK116" s="203">
        <f>ROUND(I116*H116,2)</f>
        <v>0</v>
      </c>
      <c r="BL116" s="24" t="s">
        <v>187</v>
      </c>
      <c r="BM116" s="24" t="s">
        <v>2251</v>
      </c>
    </row>
    <row r="117" spans="2:47" s="1" customFormat="1" ht="409.5">
      <c r="B117" s="41"/>
      <c r="C117" s="63"/>
      <c r="D117" s="206" t="s">
        <v>509</v>
      </c>
      <c r="E117" s="63"/>
      <c r="F117" s="267" t="s">
        <v>2252</v>
      </c>
      <c r="G117" s="63"/>
      <c r="H117" s="63"/>
      <c r="I117" s="163"/>
      <c r="J117" s="63"/>
      <c r="K117" s="63"/>
      <c r="L117" s="61"/>
      <c r="M117" s="259"/>
      <c r="N117" s="42"/>
      <c r="O117" s="42"/>
      <c r="P117" s="42"/>
      <c r="Q117" s="42"/>
      <c r="R117" s="42"/>
      <c r="S117" s="42"/>
      <c r="T117" s="78"/>
      <c r="AT117" s="24" t="s">
        <v>509</v>
      </c>
      <c r="AU117" s="24" t="s">
        <v>81</v>
      </c>
    </row>
    <row r="118" spans="2:65" s="1" customFormat="1" ht="38.25" customHeight="1">
      <c r="B118" s="41"/>
      <c r="C118" s="192" t="s">
        <v>262</v>
      </c>
      <c r="D118" s="192" t="s">
        <v>182</v>
      </c>
      <c r="E118" s="193" t="s">
        <v>2253</v>
      </c>
      <c r="F118" s="194" t="s">
        <v>2254</v>
      </c>
      <c r="G118" s="195" t="s">
        <v>185</v>
      </c>
      <c r="H118" s="196">
        <v>25</v>
      </c>
      <c r="I118" s="197"/>
      <c r="J118" s="198">
        <f>ROUND(I118*H118,2)</f>
        <v>0</v>
      </c>
      <c r="K118" s="194" t="s">
        <v>23</v>
      </c>
      <c r="L118" s="61"/>
      <c r="M118" s="199" t="s">
        <v>23</v>
      </c>
      <c r="N118" s="200" t="s">
        <v>43</v>
      </c>
      <c r="O118" s="42"/>
      <c r="P118" s="201">
        <f>O118*H118</f>
        <v>0</v>
      </c>
      <c r="Q118" s="201">
        <v>0</v>
      </c>
      <c r="R118" s="201">
        <f>Q118*H118</f>
        <v>0</v>
      </c>
      <c r="S118" s="201">
        <v>0</v>
      </c>
      <c r="T118" s="202">
        <f>S118*H118</f>
        <v>0</v>
      </c>
      <c r="AR118" s="24" t="s">
        <v>187</v>
      </c>
      <c r="AT118" s="24" t="s">
        <v>182</v>
      </c>
      <c r="AU118" s="24" t="s">
        <v>81</v>
      </c>
      <c r="AY118" s="24" t="s">
        <v>180</v>
      </c>
      <c r="BE118" s="203">
        <f>IF(N118="základní",J118,0)</f>
        <v>0</v>
      </c>
      <c r="BF118" s="203">
        <f>IF(N118="snížená",J118,0)</f>
        <v>0</v>
      </c>
      <c r="BG118" s="203">
        <f>IF(N118="zákl. přenesená",J118,0)</f>
        <v>0</v>
      </c>
      <c r="BH118" s="203">
        <f>IF(N118="sníž. přenesená",J118,0)</f>
        <v>0</v>
      </c>
      <c r="BI118" s="203">
        <f>IF(N118="nulová",J118,0)</f>
        <v>0</v>
      </c>
      <c r="BJ118" s="24" t="s">
        <v>79</v>
      </c>
      <c r="BK118" s="203">
        <f>ROUND(I118*H118,2)</f>
        <v>0</v>
      </c>
      <c r="BL118" s="24" t="s">
        <v>187</v>
      </c>
      <c r="BM118" s="24" t="s">
        <v>2255</v>
      </c>
    </row>
    <row r="119" spans="2:47" s="1" customFormat="1" ht="108">
      <c r="B119" s="41"/>
      <c r="C119" s="63"/>
      <c r="D119" s="206" t="s">
        <v>509</v>
      </c>
      <c r="E119" s="63"/>
      <c r="F119" s="258" t="s">
        <v>2256</v>
      </c>
      <c r="G119" s="63"/>
      <c r="H119" s="63"/>
      <c r="I119" s="163"/>
      <c r="J119" s="63"/>
      <c r="K119" s="63"/>
      <c r="L119" s="61"/>
      <c r="M119" s="259"/>
      <c r="N119" s="42"/>
      <c r="O119" s="42"/>
      <c r="P119" s="42"/>
      <c r="Q119" s="42"/>
      <c r="R119" s="42"/>
      <c r="S119" s="42"/>
      <c r="T119" s="78"/>
      <c r="AT119" s="24" t="s">
        <v>509</v>
      </c>
      <c r="AU119" s="24" t="s">
        <v>81</v>
      </c>
    </row>
    <row r="120" spans="2:65" s="1" customFormat="1" ht="38.25" customHeight="1">
      <c r="B120" s="41"/>
      <c r="C120" s="192" t="s">
        <v>266</v>
      </c>
      <c r="D120" s="192" t="s">
        <v>182</v>
      </c>
      <c r="E120" s="193" t="s">
        <v>2257</v>
      </c>
      <c r="F120" s="194" t="s">
        <v>2258</v>
      </c>
      <c r="G120" s="195" t="s">
        <v>185</v>
      </c>
      <c r="H120" s="196">
        <v>93</v>
      </c>
      <c r="I120" s="197"/>
      <c r="J120" s="198">
        <f>ROUND(I120*H120,2)</f>
        <v>0</v>
      </c>
      <c r="K120" s="194" t="s">
        <v>23</v>
      </c>
      <c r="L120" s="61"/>
      <c r="M120" s="199" t="s">
        <v>23</v>
      </c>
      <c r="N120" s="200" t="s">
        <v>43</v>
      </c>
      <c r="O120" s="42"/>
      <c r="P120" s="201">
        <f>O120*H120</f>
        <v>0</v>
      </c>
      <c r="Q120" s="201">
        <v>0</v>
      </c>
      <c r="R120" s="201">
        <f>Q120*H120</f>
        <v>0</v>
      </c>
      <c r="S120" s="201">
        <v>0</v>
      </c>
      <c r="T120" s="202">
        <f>S120*H120</f>
        <v>0</v>
      </c>
      <c r="AR120" s="24" t="s">
        <v>187</v>
      </c>
      <c r="AT120" s="24" t="s">
        <v>182</v>
      </c>
      <c r="AU120" s="24" t="s">
        <v>81</v>
      </c>
      <c r="AY120" s="24" t="s">
        <v>180</v>
      </c>
      <c r="BE120" s="203">
        <f>IF(N120="základní",J120,0)</f>
        <v>0</v>
      </c>
      <c r="BF120" s="203">
        <f>IF(N120="snížená",J120,0)</f>
        <v>0</v>
      </c>
      <c r="BG120" s="203">
        <f>IF(N120="zákl. přenesená",J120,0)</f>
        <v>0</v>
      </c>
      <c r="BH120" s="203">
        <f>IF(N120="sníž. přenesená",J120,0)</f>
        <v>0</v>
      </c>
      <c r="BI120" s="203">
        <f>IF(N120="nulová",J120,0)</f>
        <v>0</v>
      </c>
      <c r="BJ120" s="24" t="s">
        <v>79</v>
      </c>
      <c r="BK120" s="203">
        <f>ROUND(I120*H120,2)</f>
        <v>0</v>
      </c>
      <c r="BL120" s="24" t="s">
        <v>187</v>
      </c>
      <c r="BM120" s="24" t="s">
        <v>2259</v>
      </c>
    </row>
    <row r="121" spans="2:47" s="1" customFormat="1" ht="409.5">
      <c r="B121" s="41"/>
      <c r="C121" s="63"/>
      <c r="D121" s="206" t="s">
        <v>509</v>
      </c>
      <c r="E121" s="63"/>
      <c r="F121" s="267" t="s">
        <v>2260</v>
      </c>
      <c r="G121" s="63"/>
      <c r="H121" s="63"/>
      <c r="I121" s="163"/>
      <c r="J121" s="63"/>
      <c r="K121" s="63"/>
      <c r="L121" s="61"/>
      <c r="M121" s="259"/>
      <c r="N121" s="42"/>
      <c r="O121" s="42"/>
      <c r="P121" s="42"/>
      <c r="Q121" s="42"/>
      <c r="R121" s="42"/>
      <c r="S121" s="42"/>
      <c r="T121" s="78"/>
      <c r="AT121" s="24" t="s">
        <v>509</v>
      </c>
      <c r="AU121" s="24" t="s">
        <v>81</v>
      </c>
    </row>
    <row r="122" spans="2:65" s="1" customFormat="1" ht="38.25" customHeight="1">
      <c r="B122" s="41"/>
      <c r="C122" s="192" t="s">
        <v>271</v>
      </c>
      <c r="D122" s="192" t="s">
        <v>182</v>
      </c>
      <c r="E122" s="193" t="s">
        <v>2261</v>
      </c>
      <c r="F122" s="194" t="s">
        <v>2262</v>
      </c>
      <c r="G122" s="195" t="s">
        <v>185</v>
      </c>
      <c r="H122" s="196">
        <v>25</v>
      </c>
      <c r="I122" s="197"/>
      <c r="J122" s="198">
        <f>ROUND(I122*H122,2)</f>
        <v>0</v>
      </c>
      <c r="K122" s="194" t="s">
        <v>23</v>
      </c>
      <c r="L122" s="61"/>
      <c r="M122" s="199" t="s">
        <v>23</v>
      </c>
      <c r="N122" s="200" t="s">
        <v>43</v>
      </c>
      <c r="O122" s="42"/>
      <c r="P122" s="201">
        <f>O122*H122</f>
        <v>0</v>
      </c>
      <c r="Q122" s="201">
        <v>0</v>
      </c>
      <c r="R122" s="201">
        <f>Q122*H122</f>
        <v>0</v>
      </c>
      <c r="S122" s="201">
        <v>0</v>
      </c>
      <c r="T122" s="202">
        <f>S122*H122</f>
        <v>0</v>
      </c>
      <c r="AR122" s="24" t="s">
        <v>187</v>
      </c>
      <c r="AT122" s="24" t="s">
        <v>182</v>
      </c>
      <c r="AU122" s="24" t="s">
        <v>81</v>
      </c>
      <c r="AY122" s="24" t="s">
        <v>180</v>
      </c>
      <c r="BE122" s="203">
        <f>IF(N122="základní",J122,0)</f>
        <v>0</v>
      </c>
      <c r="BF122" s="203">
        <f>IF(N122="snížená",J122,0)</f>
        <v>0</v>
      </c>
      <c r="BG122" s="203">
        <f>IF(N122="zákl. přenesená",J122,0)</f>
        <v>0</v>
      </c>
      <c r="BH122" s="203">
        <f>IF(N122="sníž. přenesená",J122,0)</f>
        <v>0</v>
      </c>
      <c r="BI122" s="203">
        <f>IF(N122="nulová",J122,0)</f>
        <v>0</v>
      </c>
      <c r="BJ122" s="24" t="s">
        <v>79</v>
      </c>
      <c r="BK122" s="203">
        <f>ROUND(I122*H122,2)</f>
        <v>0</v>
      </c>
      <c r="BL122" s="24" t="s">
        <v>187</v>
      </c>
      <c r="BM122" s="24" t="s">
        <v>2263</v>
      </c>
    </row>
    <row r="123" spans="2:47" s="1" customFormat="1" ht="256.5">
      <c r="B123" s="41"/>
      <c r="C123" s="63"/>
      <c r="D123" s="206" t="s">
        <v>509</v>
      </c>
      <c r="E123" s="63"/>
      <c r="F123" s="258" t="s">
        <v>2264</v>
      </c>
      <c r="G123" s="63"/>
      <c r="H123" s="63"/>
      <c r="I123" s="163"/>
      <c r="J123" s="63"/>
      <c r="K123" s="63"/>
      <c r="L123" s="61"/>
      <c r="M123" s="259"/>
      <c r="N123" s="42"/>
      <c r="O123" s="42"/>
      <c r="P123" s="42"/>
      <c r="Q123" s="42"/>
      <c r="R123" s="42"/>
      <c r="S123" s="42"/>
      <c r="T123" s="78"/>
      <c r="AT123" s="24" t="s">
        <v>509</v>
      </c>
      <c r="AU123" s="24" t="s">
        <v>81</v>
      </c>
    </row>
    <row r="124" spans="2:65" s="1" customFormat="1" ht="25.5" customHeight="1">
      <c r="B124" s="41"/>
      <c r="C124" s="192" t="s">
        <v>275</v>
      </c>
      <c r="D124" s="192" t="s">
        <v>182</v>
      </c>
      <c r="E124" s="193" t="s">
        <v>2265</v>
      </c>
      <c r="F124" s="194" t="s">
        <v>2266</v>
      </c>
      <c r="G124" s="195" t="s">
        <v>671</v>
      </c>
      <c r="H124" s="196">
        <v>4</v>
      </c>
      <c r="I124" s="197"/>
      <c r="J124" s="198">
        <f>ROUND(I124*H124,2)</f>
        <v>0</v>
      </c>
      <c r="K124" s="194" t="s">
        <v>23</v>
      </c>
      <c r="L124" s="61"/>
      <c r="M124" s="199" t="s">
        <v>23</v>
      </c>
      <c r="N124" s="200" t="s">
        <v>43</v>
      </c>
      <c r="O124" s="42"/>
      <c r="P124" s="201">
        <f>O124*H124</f>
        <v>0</v>
      </c>
      <c r="Q124" s="201">
        <v>0</v>
      </c>
      <c r="R124" s="201">
        <f>Q124*H124</f>
        <v>0</v>
      </c>
      <c r="S124" s="201">
        <v>0</v>
      </c>
      <c r="T124" s="202">
        <f>S124*H124</f>
        <v>0</v>
      </c>
      <c r="AR124" s="24" t="s">
        <v>187</v>
      </c>
      <c r="AT124" s="24" t="s">
        <v>182</v>
      </c>
      <c r="AU124" s="24" t="s">
        <v>81</v>
      </c>
      <c r="AY124" s="24" t="s">
        <v>180</v>
      </c>
      <c r="BE124" s="203">
        <f>IF(N124="základní",J124,0)</f>
        <v>0</v>
      </c>
      <c r="BF124" s="203">
        <f>IF(N124="snížená",J124,0)</f>
        <v>0</v>
      </c>
      <c r="BG124" s="203">
        <f>IF(N124="zákl. přenesená",J124,0)</f>
        <v>0</v>
      </c>
      <c r="BH124" s="203">
        <f>IF(N124="sníž. přenesená",J124,0)</f>
        <v>0</v>
      </c>
      <c r="BI124" s="203">
        <f>IF(N124="nulová",J124,0)</f>
        <v>0</v>
      </c>
      <c r="BJ124" s="24" t="s">
        <v>79</v>
      </c>
      <c r="BK124" s="203">
        <f>ROUND(I124*H124,2)</f>
        <v>0</v>
      </c>
      <c r="BL124" s="24" t="s">
        <v>187</v>
      </c>
      <c r="BM124" s="24" t="s">
        <v>2267</v>
      </c>
    </row>
    <row r="125" spans="2:65" s="1" customFormat="1" ht="16.5" customHeight="1">
      <c r="B125" s="41"/>
      <c r="C125" s="192" t="s">
        <v>280</v>
      </c>
      <c r="D125" s="192" t="s">
        <v>182</v>
      </c>
      <c r="E125" s="193" t="s">
        <v>2268</v>
      </c>
      <c r="F125" s="194" t="s">
        <v>2269</v>
      </c>
      <c r="G125" s="195" t="s">
        <v>185</v>
      </c>
      <c r="H125" s="196">
        <v>210</v>
      </c>
      <c r="I125" s="197"/>
      <c r="J125" s="198">
        <f>ROUND(I125*H125,2)</f>
        <v>0</v>
      </c>
      <c r="K125" s="194" t="s">
        <v>23</v>
      </c>
      <c r="L125" s="61"/>
      <c r="M125" s="199" t="s">
        <v>23</v>
      </c>
      <c r="N125" s="200" t="s">
        <v>43</v>
      </c>
      <c r="O125" s="42"/>
      <c r="P125" s="201">
        <f>O125*H125</f>
        <v>0</v>
      </c>
      <c r="Q125" s="201">
        <v>0</v>
      </c>
      <c r="R125" s="201">
        <f>Q125*H125</f>
        <v>0</v>
      </c>
      <c r="S125" s="201">
        <v>0</v>
      </c>
      <c r="T125" s="202">
        <f>S125*H125</f>
        <v>0</v>
      </c>
      <c r="AR125" s="24" t="s">
        <v>187</v>
      </c>
      <c r="AT125" s="24" t="s">
        <v>182</v>
      </c>
      <c r="AU125" s="24" t="s">
        <v>81</v>
      </c>
      <c r="AY125" s="24" t="s">
        <v>180</v>
      </c>
      <c r="BE125" s="203">
        <f>IF(N125="základní",J125,0)</f>
        <v>0</v>
      </c>
      <c r="BF125" s="203">
        <f>IF(N125="snížená",J125,0)</f>
        <v>0</v>
      </c>
      <c r="BG125" s="203">
        <f>IF(N125="zákl. přenesená",J125,0)</f>
        <v>0</v>
      </c>
      <c r="BH125" s="203">
        <f>IF(N125="sníž. přenesená",J125,0)</f>
        <v>0</v>
      </c>
      <c r="BI125" s="203">
        <f>IF(N125="nulová",J125,0)</f>
        <v>0</v>
      </c>
      <c r="BJ125" s="24" t="s">
        <v>79</v>
      </c>
      <c r="BK125" s="203">
        <f>ROUND(I125*H125,2)</f>
        <v>0</v>
      </c>
      <c r="BL125" s="24" t="s">
        <v>187</v>
      </c>
      <c r="BM125" s="24" t="s">
        <v>2270</v>
      </c>
    </row>
    <row r="126" spans="2:47" s="1" customFormat="1" ht="243">
      <c r="B126" s="41"/>
      <c r="C126" s="63"/>
      <c r="D126" s="206" t="s">
        <v>509</v>
      </c>
      <c r="E126" s="63"/>
      <c r="F126" s="258" t="s">
        <v>2271</v>
      </c>
      <c r="G126" s="63"/>
      <c r="H126" s="63"/>
      <c r="I126" s="163"/>
      <c r="J126" s="63"/>
      <c r="K126" s="63"/>
      <c r="L126" s="61"/>
      <c r="M126" s="259"/>
      <c r="N126" s="42"/>
      <c r="O126" s="42"/>
      <c r="P126" s="42"/>
      <c r="Q126" s="42"/>
      <c r="R126" s="42"/>
      <c r="S126" s="42"/>
      <c r="T126" s="78"/>
      <c r="AT126" s="24" t="s">
        <v>509</v>
      </c>
      <c r="AU126" s="24" t="s">
        <v>81</v>
      </c>
    </row>
    <row r="127" spans="2:65" s="1" customFormat="1" ht="16.5" customHeight="1">
      <c r="B127" s="41"/>
      <c r="C127" s="192" t="s">
        <v>9</v>
      </c>
      <c r="D127" s="192" t="s">
        <v>182</v>
      </c>
      <c r="E127" s="193" t="s">
        <v>2272</v>
      </c>
      <c r="F127" s="194" t="s">
        <v>2273</v>
      </c>
      <c r="G127" s="195" t="s">
        <v>671</v>
      </c>
      <c r="H127" s="196">
        <v>7</v>
      </c>
      <c r="I127" s="197"/>
      <c r="J127" s="198">
        <f>ROUND(I127*H127,2)</f>
        <v>0</v>
      </c>
      <c r="K127" s="194" t="s">
        <v>23</v>
      </c>
      <c r="L127" s="61"/>
      <c r="M127" s="199" t="s">
        <v>23</v>
      </c>
      <c r="N127" s="200" t="s">
        <v>43</v>
      </c>
      <c r="O127" s="42"/>
      <c r="P127" s="201">
        <f>O127*H127</f>
        <v>0</v>
      </c>
      <c r="Q127" s="201">
        <v>0</v>
      </c>
      <c r="R127" s="201">
        <f>Q127*H127</f>
        <v>0</v>
      </c>
      <c r="S127" s="201">
        <v>0</v>
      </c>
      <c r="T127" s="202">
        <f>S127*H127</f>
        <v>0</v>
      </c>
      <c r="AR127" s="24" t="s">
        <v>187</v>
      </c>
      <c r="AT127" s="24" t="s">
        <v>182</v>
      </c>
      <c r="AU127" s="24" t="s">
        <v>81</v>
      </c>
      <c r="AY127" s="24" t="s">
        <v>180</v>
      </c>
      <c r="BE127" s="203">
        <f>IF(N127="základní",J127,0)</f>
        <v>0</v>
      </c>
      <c r="BF127" s="203">
        <f>IF(N127="snížená",J127,0)</f>
        <v>0</v>
      </c>
      <c r="BG127" s="203">
        <f>IF(N127="zákl. přenesená",J127,0)</f>
        <v>0</v>
      </c>
      <c r="BH127" s="203">
        <f>IF(N127="sníž. přenesená",J127,0)</f>
        <v>0</v>
      </c>
      <c r="BI127" s="203">
        <f>IF(N127="nulová",J127,0)</f>
        <v>0</v>
      </c>
      <c r="BJ127" s="24" t="s">
        <v>79</v>
      </c>
      <c r="BK127" s="203">
        <f>ROUND(I127*H127,2)</f>
        <v>0</v>
      </c>
      <c r="BL127" s="24" t="s">
        <v>187</v>
      </c>
      <c r="BM127" s="24" t="s">
        <v>2274</v>
      </c>
    </row>
    <row r="128" spans="2:47" s="1" customFormat="1" ht="310.5">
      <c r="B128" s="41"/>
      <c r="C128" s="63"/>
      <c r="D128" s="206" t="s">
        <v>509</v>
      </c>
      <c r="E128" s="63"/>
      <c r="F128" s="258" t="s">
        <v>2275</v>
      </c>
      <c r="G128" s="63"/>
      <c r="H128" s="63"/>
      <c r="I128" s="163"/>
      <c r="J128" s="63"/>
      <c r="K128" s="63"/>
      <c r="L128" s="61"/>
      <c r="M128" s="259"/>
      <c r="N128" s="42"/>
      <c r="O128" s="42"/>
      <c r="P128" s="42"/>
      <c r="Q128" s="42"/>
      <c r="R128" s="42"/>
      <c r="S128" s="42"/>
      <c r="T128" s="78"/>
      <c r="AT128" s="24" t="s">
        <v>509</v>
      </c>
      <c r="AU128" s="24" t="s">
        <v>81</v>
      </c>
    </row>
    <row r="129" spans="2:65" s="1" customFormat="1" ht="16.5" customHeight="1">
      <c r="B129" s="41"/>
      <c r="C129" s="192" t="s">
        <v>289</v>
      </c>
      <c r="D129" s="192" t="s">
        <v>182</v>
      </c>
      <c r="E129" s="193" t="s">
        <v>2276</v>
      </c>
      <c r="F129" s="194" t="s">
        <v>2277</v>
      </c>
      <c r="G129" s="195" t="s">
        <v>215</v>
      </c>
      <c r="H129" s="196">
        <v>48</v>
      </c>
      <c r="I129" s="197"/>
      <c r="J129" s="198">
        <f>ROUND(I129*H129,2)</f>
        <v>0</v>
      </c>
      <c r="K129" s="194" t="s">
        <v>23</v>
      </c>
      <c r="L129" s="61"/>
      <c r="M129" s="199" t="s">
        <v>23</v>
      </c>
      <c r="N129" s="200" t="s">
        <v>43</v>
      </c>
      <c r="O129" s="42"/>
      <c r="P129" s="201">
        <f>O129*H129</f>
        <v>0</v>
      </c>
      <c r="Q129" s="201">
        <v>0</v>
      </c>
      <c r="R129" s="201">
        <f>Q129*H129</f>
        <v>0</v>
      </c>
      <c r="S129" s="201">
        <v>0</v>
      </c>
      <c r="T129" s="202">
        <f>S129*H129</f>
        <v>0</v>
      </c>
      <c r="AR129" s="24" t="s">
        <v>187</v>
      </c>
      <c r="AT129" s="24" t="s">
        <v>182</v>
      </c>
      <c r="AU129" s="24" t="s">
        <v>81</v>
      </c>
      <c r="AY129" s="24" t="s">
        <v>180</v>
      </c>
      <c r="BE129" s="203">
        <f>IF(N129="základní",J129,0)</f>
        <v>0</v>
      </c>
      <c r="BF129" s="203">
        <f>IF(N129="snížená",J129,0)</f>
        <v>0</v>
      </c>
      <c r="BG129" s="203">
        <f>IF(N129="zákl. přenesená",J129,0)</f>
        <v>0</v>
      </c>
      <c r="BH129" s="203">
        <f>IF(N129="sníž. přenesená",J129,0)</f>
        <v>0</v>
      </c>
      <c r="BI129" s="203">
        <f>IF(N129="nulová",J129,0)</f>
        <v>0</v>
      </c>
      <c r="BJ129" s="24" t="s">
        <v>79</v>
      </c>
      <c r="BK129" s="203">
        <f>ROUND(I129*H129,2)</f>
        <v>0</v>
      </c>
      <c r="BL129" s="24" t="s">
        <v>187</v>
      </c>
      <c r="BM129" s="24" t="s">
        <v>2278</v>
      </c>
    </row>
    <row r="130" spans="2:63" s="10" customFormat="1" ht="29.85" customHeight="1">
      <c r="B130" s="176"/>
      <c r="C130" s="177"/>
      <c r="D130" s="178" t="s">
        <v>71</v>
      </c>
      <c r="E130" s="190" t="s">
        <v>195</v>
      </c>
      <c r="F130" s="190" t="s">
        <v>384</v>
      </c>
      <c r="G130" s="177"/>
      <c r="H130" s="177"/>
      <c r="I130" s="180"/>
      <c r="J130" s="191">
        <f>BK130</f>
        <v>0</v>
      </c>
      <c r="K130" s="177"/>
      <c r="L130" s="182"/>
      <c r="M130" s="183"/>
      <c r="N130" s="184"/>
      <c r="O130" s="184"/>
      <c r="P130" s="185">
        <f>SUM(P131:P138)</f>
        <v>0</v>
      </c>
      <c r="Q130" s="184"/>
      <c r="R130" s="185">
        <f>SUM(R131:R138)</f>
        <v>108.45169000000001</v>
      </c>
      <c r="S130" s="184"/>
      <c r="T130" s="186">
        <f>SUM(T131:T138)</f>
        <v>0</v>
      </c>
      <c r="AR130" s="187" t="s">
        <v>79</v>
      </c>
      <c r="AT130" s="188" t="s">
        <v>71</v>
      </c>
      <c r="AU130" s="188" t="s">
        <v>79</v>
      </c>
      <c r="AY130" s="187" t="s">
        <v>180</v>
      </c>
      <c r="BK130" s="189">
        <f>SUM(BK131:BK138)</f>
        <v>0</v>
      </c>
    </row>
    <row r="131" spans="2:65" s="1" customFormat="1" ht="25.5" customHeight="1">
      <c r="B131" s="41"/>
      <c r="C131" s="192" t="s">
        <v>293</v>
      </c>
      <c r="D131" s="192" t="s">
        <v>182</v>
      </c>
      <c r="E131" s="193" t="s">
        <v>2279</v>
      </c>
      <c r="F131" s="194" t="s">
        <v>2280</v>
      </c>
      <c r="G131" s="195" t="s">
        <v>671</v>
      </c>
      <c r="H131" s="196">
        <v>817</v>
      </c>
      <c r="I131" s="197"/>
      <c r="J131" s="198">
        <f>ROUND(I131*H131,2)</f>
        <v>0</v>
      </c>
      <c r="K131" s="194" t="s">
        <v>186</v>
      </c>
      <c r="L131" s="61"/>
      <c r="M131" s="199" t="s">
        <v>23</v>
      </c>
      <c r="N131" s="200" t="s">
        <v>43</v>
      </c>
      <c r="O131" s="42"/>
      <c r="P131" s="201">
        <f>O131*H131</f>
        <v>0</v>
      </c>
      <c r="Q131" s="201">
        <v>0.03351</v>
      </c>
      <c r="R131" s="201">
        <f>Q131*H131</f>
        <v>27.37767</v>
      </c>
      <c r="S131" s="201">
        <v>0</v>
      </c>
      <c r="T131" s="202">
        <f>S131*H131</f>
        <v>0</v>
      </c>
      <c r="AR131" s="24" t="s">
        <v>187</v>
      </c>
      <c r="AT131" s="24" t="s">
        <v>182</v>
      </c>
      <c r="AU131" s="24" t="s">
        <v>81</v>
      </c>
      <c r="AY131" s="24" t="s">
        <v>180</v>
      </c>
      <c r="BE131" s="203">
        <f>IF(N131="základní",J131,0)</f>
        <v>0</v>
      </c>
      <c r="BF131" s="203">
        <f>IF(N131="snížená",J131,0)</f>
        <v>0</v>
      </c>
      <c r="BG131" s="203">
        <f>IF(N131="zákl. přenesená",J131,0)</f>
        <v>0</v>
      </c>
      <c r="BH131" s="203">
        <f>IF(N131="sníž. přenesená",J131,0)</f>
        <v>0</v>
      </c>
      <c r="BI131" s="203">
        <f>IF(N131="nulová",J131,0)</f>
        <v>0</v>
      </c>
      <c r="BJ131" s="24" t="s">
        <v>79</v>
      </c>
      <c r="BK131" s="203">
        <f>ROUND(I131*H131,2)</f>
        <v>0</v>
      </c>
      <c r="BL131" s="24" t="s">
        <v>187</v>
      </c>
      <c r="BM131" s="24" t="s">
        <v>2281</v>
      </c>
    </row>
    <row r="132" spans="2:51" s="11" customFormat="1" ht="13.5">
      <c r="B132" s="204"/>
      <c r="C132" s="205"/>
      <c r="D132" s="206" t="s">
        <v>189</v>
      </c>
      <c r="E132" s="207" t="s">
        <v>23</v>
      </c>
      <c r="F132" s="208" t="s">
        <v>2282</v>
      </c>
      <c r="G132" s="205"/>
      <c r="H132" s="209">
        <v>817</v>
      </c>
      <c r="I132" s="210"/>
      <c r="J132" s="205"/>
      <c r="K132" s="205"/>
      <c r="L132" s="211"/>
      <c r="M132" s="212"/>
      <c r="N132" s="213"/>
      <c r="O132" s="213"/>
      <c r="P132" s="213"/>
      <c r="Q132" s="213"/>
      <c r="R132" s="213"/>
      <c r="S132" s="213"/>
      <c r="T132" s="214"/>
      <c r="AT132" s="215" t="s">
        <v>189</v>
      </c>
      <c r="AU132" s="215" t="s">
        <v>81</v>
      </c>
      <c r="AV132" s="11" t="s">
        <v>81</v>
      </c>
      <c r="AW132" s="11" t="s">
        <v>36</v>
      </c>
      <c r="AX132" s="11" t="s">
        <v>79</v>
      </c>
      <c r="AY132" s="215" t="s">
        <v>180</v>
      </c>
    </row>
    <row r="133" spans="2:65" s="1" customFormat="1" ht="16.5" customHeight="1">
      <c r="B133" s="41"/>
      <c r="C133" s="248" t="s">
        <v>297</v>
      </c>
      <c r="D133" s="248" t="s">
        <v>505</v>
      </c>
      <c r="E133" s="249" t="s">
        <v>2283</v>
      </c>
      <c r="F133" s="250" t="s">
        <v>2284</v>
      </c>
      <c r="G133" s="251" t="s">
        <v>671</v>
      </c>
      <c r="H133" s="252">
        <v>820</v>
      </c>
      <c r="I133" s="253"/>
      <c r="J133" s="254">
        <f>ROUND(I133*H133,2)</f>
        <v>0</v>
      </c>
      <c r="K133" s="250" t="s">
        <v>186</v>
      </c>
      <c r="L133" s="255"/>
      <c r="M133" s="256" t="s">
        <v>23</v>
      </c>
      <c r="N133" s="257" t="s">
        <v>43</v>
      </c>
      <c r="O133" s="42"/>
      <c r="P133" s="201">
        <f>O133*H133</f>
        <v>0</v>
      </c>
      <c r="Q133" s="201">
        <v>0.0365</v>
      </c>
      <c r="R133" s="201">
        <f>Q133*H133</f>
        <v>29.93</v>
      </c>
      <c r="S133" s="201">
        <v>0</v>
      </c>
      <c r="T133" s="202">
        <f>S133*H133</f>
        <v>0</v>
      </c>
      <c r="AR133" s="24" t="s">
        <v>218</v>
      </c>
      <c r="AT133" s="24" t="s">
        <v>505</v>
      </c>
      <c r="AU133" s="24" t="s">
        <v>81</v>
      </c>
      <c r="AY133" s="24" t="s">
        <v>180</v>
      </c>
      <c r="BE133" s="203">
        <f>IF(N133="základní",J133,0)</f>
        <v>0</v>
      </c>
      <c r="BF133" s="203">
        <f>IF(N133="snížená",J133,0)</f>
        <v>0</v>
      </c>
      <c r="BG133" s="203">
        <f>IF(N133="zákl. přenesená",J133,0)</f>
        <v>0</v>
      </c>
      <c r="BH133" s="203">
        <f>IF(N133="sníž. přenesená",J133,0)</f>
        <v>0</v>
      </c>
      <c r="BI133" s="203">
        <f>IF(N133="nulová",J133,0)</f>
        <v>0</v>
      </c>
      <c r="BJ133" s="24" t="s">
        <v>79</v>
      </c>
      <c r="BK133" s="203">
        <f>ROUND(I133*H133,2)</f>
        <v>0</v>
      </c>
      <c r="BL133" s="24" t="s">
        <v>187</v>
      </c>
      <c r="BM133" s="24" t="s">
        <v>2285</v>
      </c>
    </row>
    <row r="134" spans="2:65" s="1" customFormat="1" ht="25.5" customHeight="1">
      <c r="B134" s="41"/>
      <c r="C134" s="192" t="s">
        <v>303</v>
      </c>
      <c r="D134" s="192" t="s">
        <v>182</v>
      </c>
      <c r="E134" s="193" t="s">
        <v>2286</v>
      </c>
      <c r="F134" s="194" t="s">
        <v>2287</v>
      </c>
      <c r="G134" s="195" t="s">
        <v>671</v>
      </c>
      <c r="H134" s="196">
        <v>476</v>
      </c>
      <c r="I134" s="197"/>
      <c r="J134" s="198">
        <f>ROUND(I134*H134,2)</f>
        <v>0</v>
      </c>
      <c r="K134" s="194" t="s">
        <v>186</v>
      </c>
      <c r="L134" s="61"/>
      <c r="M134" s="199" t="s">
        <v>23</v>
      </c>
      <c r="N134" s="200" t="s">
        <v>43</v>
      </c>
      <c r="O134" s="42"/>
      <c r="P134" s="201">
        <f>O134*H134</f>
        <v>0</v>
      </c>
      <c r="Q134" s="201">
        <v>0.06702</v>
      </c>
      <c r="R134" s="201">
        <f>Q134*H134</f>
        <v>31.901519999999998</v>
      </c>
      <c r="S134" s="201">
        <v>0</v>
      </c>
      <c r="T134" s="202">
        <f>S134*H134</f>
        <v>0</v>
      </c>
      <c r="AR134" s="24" t="s">
        <v>187</v>
      </c>
      <c r="AT134" s="24" t="s">
        <v>182</v>
      </c>
      <c r="AU134" s="24" t="s">
        <v>81</v>
      </c>
      <c r="AY134" s="24" t="s">
        <v>180</v>
      </c>
      <c r="BE134" s="203">
        <f>IF(N134="základní",J134,0)</f>
        <v>0</v>
      </c>
      <c r="BF134" s="203">
        <f>IF(N134="snížená",J134,0)</f>
        <v>0</v>
      </c>
      <c r="BG134" s="203">
        <f>IF(N134="zákl. přenesená",J134,0)</f>
        <v>0</v>
      </c>
      <c r="BH134" s="203">
        <f>IF(N134="sníž. přenesená",J134,0)</f>
        <v>0</v>
      </c>
      <c r="BI134" s="203">
        <f>IF(N134="nulová",J134,0)</f>
        <v>0</v>
      </c>
      <c r="BJ134" s="24" t="s">
        <v>79</v>
      </c>
      <c r="BK134" s="203">
        <f>ROUND(I134*H134,2)</f>
        <v>0</v>
      </c>
      <c r="BL134" s="24" t="s">
        <v>187</v>
      </c>
      <c r="BM134" s="24" t="s">
        <v>2288</v>
      </c>
    </row>
    <row r="135" spans="2:51" s="11" customFormat="1" ht="13.5">
      <c r="B135" s="204"/>
      <c r="C135" s="205"/>
      <c r="D135" s="206" t="s">
        <v>189</v>
      </c>
      <c r="E135" s="207" t="s">
        <v>23</v>
      </c>
      <c r="F135" s="208" t="s">
        <v>2289</v>
      </c>
      <c r="G135" s="205"/>
      <c r="H135" s="209">
        <v>476</v>
      </c>
      <c r="I135" s="210"/>
      <c r="J135" s="205"/>
      <c r="K135" s="205"/>
      <c r="L135" s="211"/>
      <c r="M135" s="212"/>
      <c r="N135" s="213"/>
      <c r="O135" s="213"/>
      <c r="P135" s="213"/>
      <c r="Q135" s="213"/>
      <c r="R135" s="213"/>
      <c r="S135" s="213"/>
      <c r="T135" s="214"/>
      <c r="AT135" s="215" t="s">
        <v>189</v>
      </c>
      <c r="AU135" s="215" t="s">
        <v>81</v>
      </c>
      <c r="AV135" s="11" t="s">
        <v>81</v>
      </c>
      <c r="AW135" s="11" t="s">
        <v>36</v>
      </c>
      <c r="AX135" s="11" t="s">
        <v>79</v>
      </c>
      <c r="AY135" s="215" t="s">
        <v>180</v>
      </c>
    </row>
    <row r="136" spans="2:65" s="1" customFormat="1" ht="16.5" customHeight="1">
      <c r="B136" s="41"/>
      <c r="C136" s="248" t="s">
        <v>309</v>
      </c>
      <c r="D136" s="248" t="s">
        <v>505</v>
      </c>
      <c r="E136" s="249" t="s">
        <v>2290</v>
      </c>
      <c r="F136" s="250" t="s">
        <v>2291</v>
      </c>
      <c r="G136" s="251" t="s">
        <v>671</v>
      </c>
      <c r="H136" s="252">
        <v>375</v>
      </c>
      <c r="I136" s="253"/>
      <c r="J136" s="254">
        <f>ROUND(I136*H136,2)</f>
        <v>0</v>
      </c>
      <c r="K136" s="250" t="s">
        <v>186</v>
      </c>
      <c r="L136" s="255"/>
      <c r="M136" s="256" t="s">
        <v>23</v>
      </c>
      <c r="N136" s="257" t="s">
        <v>43</v>
      </c>
      <c r="O136" s="42"/>
      <c r="P136" s="201">
        <f>O136*H136</f>
        <v>0</v>
      </c>
      <c r="Q136" s="201">
        <v>0.0365</v>
      </c>
      <c r="R136" s="201">
        <f>Q136*H136</f>
        <v>13.6875</v>
      </c>
      <c r="S136" s="201">
        <v>0</v>
      </c>
      <c r="T136" s="202">
        <f>S136*H136</f>
        <v>0</v>
      </c>
      <c r="AR136" s="24" t="s">
        <v>218</v>
      </c>
      <c r="AT136" s="24" t="s">
        <v>505</v>
      </c>
      <c r="AU136" s="24" t="s">
        <v>81</v>
      </c>
      <c r="AY136" s="24" t="s">
        <v>180</v>
      </c>
      <c r="BE136" s="203">
        <f>IF(N136="základní",J136,0)</f>
        <v>0</v>
      </c>
      <c r="BF136" s="203">
        <f>IF(N136="snížená",J136,0)</f>
        <v>0</v>
      </c>
      <c r="BG136" s="203">
        <f>IF(N136="zákl. přenesená",J136,0)</f>
        <v>0</v>
      </c>
      <c r="BH136" s="203">
        <f>IF(N136="sníž. přenesená",J136,0)</f>
        <v>0</v>
      </c>
      <c r="BI136" s="203">
        <f>IF(N136="nulová",J136,0)</f>
        <v>0</v>
      </c>
      <c r="BJ136" s="24" t="s">
        <v>79</v>
      </c>
      <c r="BK136" s="203">
        <f>ROUND(I136*H136,2)</f>
        <v>0</v>
      </c>
      <c r="BL136" s="24" t="s">
        <v>187</v>
      </c>
      <c r="BM136" s="24" t="s">
        <v>2292</v>
      </c>
    </row>
    <row r="137" spans="2:51" s="11" customFormat="1" ht="13.5">
      <c r="B137" s="204"/>
      <c r="C137" s="205"/>
      <c r="D137" s="206" t="s">
        <v>189</v>
      </c>
      <c r="E137" s="207" t="s">
        <v>23</v>
      </c>
      <c r="F137" s="208" t="s">
        <v>2293</v>
      </c>
      <c r="G137" s="205"/>
      <c r="H137" s="209">
        <v>375</v>
      </c>
      <c r="I137" s="210"/>
      <c r="J137" s="205"/>
      <c r="K137" s="205"/>
      <c r="L137" s="211"/>
      <c r="M137" s="212"/>
      <c r="N137" s="213"/>
      <c r="O137" s="213"/>
      <c r="P137" s="213"/>
      <c r="Q137" s="213"/>
      <c r="R137" s="213"/>
      <c r="S137" s="213"/>
      <c r="T137" s="214"/>
      <c r="AT137" s="215" t="s">
        <v>189</v>
      </c>
      <c r="AU137" s="215" t="s">
        <v>81</v>
      </c>
      <c r="AV137" s="11" t="s">
        <v>81</v>
      </c>
      <c r="AW137" s="11" t="s">
        <v>36</v>
      </c>
      <c r="AX137" s="11" t="s">
        <v>79</v>
      </c>
      <c r="AY137" s="215" t="s">
        <v>180</v>
      </c>
    </row>
    <row r="138" spans="2:65" s="1" customFormat="1" ht="16.5" customHeight="1">
      <c r="B138" s="41"/>
      <c r="C138" s="248" t="s">
        <v>323</v>
      </c>
      <c r="D138" s="248" t="s">
        <v>505</v>
      </c>
      <c r="E138" s="249" t="s">
        <v>2294</v>
      </c>
      <c r="F138" s="250" t="s">
        <v>2295</v>
      </c>
      <c r="G138" s="251" t="s">
        <v>671</v>
      </c>
      <c r="H138" s="252">
        <v>110</v>
      </c>
      <c r="I138" s="253"/>
      <c r="J138" s="254">
        <f>ROUND(I138*H138,2)</f>
        <v>0</v>
      </c>
      <c r="K138" s="250" t="s">
        <v>186</v>
      </c>
      <c r="L138" s="255"/>
      <c r="M138" s="256" t="s">
        <v>23</v>
      </c>
      <c r="N138" s="257" t="s">
        <v>43</v>
      </c>
      <c r="O138" s="42"/>
      <c r="P138" s="201">
        <f>O138*H138</f>
        <v>0</v>
      </c>
      <c r="Q138" s="201">
        <v>0.0505</v>
      </c>
      <c r="R138" s="201">
        <f>Q138*H138</f>
        <v>5.555000000000001</v>
      </c>
      <c r="S138" s="201">
        <v>0</v>
      </c>
      <c r="T138" s="202">
        <f>S138*H138</f>
        <v>0</v>
      </c>
      <c r="AR138" s="24" t="s">
        <v>218</v>
      </c>
      <c r="AT138" s="24" t="s">
        <v>505</v>
      </c>
      <c r="AU138" s="24" t="s">
        <v>81</v>
      </c>
      <c r="AY138" s="24" t="s">
        <v>180</v>
      </c>
      <c r="BE138" s="203">
        <f>IF(N138="základní",J138,0)</f>
        <v>0</v>
      </c>
      <c r="BF138" s="203">
        <f>IF(N138="snížená",J138,0)</f>
        <v>0</v>
      </c>
      <c r="BG138" s="203">
        <f>IF(N138="zákl. přenesená",J138,0)</f>
        <v>0</v>
      </c>
      <c r="BH138" s="203">
        <f>IF(N138="sníž. přenesená",J138,0)</f>
        <v>0</v>
      </c>
      <c r="BI138" s="203">
        <f>IF(N138="nulová",J138,0)</f>
        <v>0</v>
      </c>
      <c r="BJ138" s="24" t="s">
        <v>79</v>
      </c>
      <c r="BK138" s="203">
        <f>ROUND(I138*H138,2)</f>
        <v>0</v>
      </c>
      <c r="BL138" s="24" t="s">
        <v>187</v>
      </c>
      <c r="BM138" s="24" t="s">
        <v>2296</v>
      </c>
    </row>
    <row r="139" spans="2:63" s="10" customFormat="1" ht="29.85" customHeight="1">
      <c r="B139" s="176"/>
      <c r="C139" s="177"/>
      <c r="D139" s="178" t="s">
        <v>71</v>
      </c>
      <c r="E139" s="190" t="s">
        <v>203</v>
      </c>
      <c r="F139" s="190" t="s">
        <v>2297</v>
      </c>
      <c r="G139" s="177"/>
      <c r="H139" s="177"/>
      <c r="I139" s="180"/>
      <c r="J139" s="191">
        <f>BK139</f>
        <v>0</v>
      </c>
      <c r="K139" s="177"/>
      <c r="L139" s="182"/>
      <c r="M139" s="183"/>
      <c r="N139" s="184"/>
      <c r="O139" s="184"/>
      <c r="P139" s="185">
        <f>SUM(P140:P151)</f>
        <v>0</v>
      </c>
      <c r="Q139" s="184"/>
      <c r="R139" s="185">
        <f>SUM(R140:R151)</f>
        <v>178.99892</v>
      </c>
      <c r="S139" s="184"/>
      <c r="T139" s="186">
        <f>SUM(T140:T151)</f>
        <v>0</v>
      </c>
      <c r="AR139" s="187" t="s">
        <v>79</v>
      </c>
      <c r="AT139" s="188" t="s">
        <v>71</v>
      </c>
      <c r="AU139" s="188" t="s">
        <v>79</v>
      </c>
      <c r="AY139" s="187" t="s">
        <v>180</v>
      </c>
      <c r="BK139" s="189">
        <f>SUM(BK140:BK151)</f>
        <v>0</v>
      </c>
    </row>
    <row r="140" spans="2:65" s="1" customFormat="1" ht="16.5" customHeight="1">
      <c r="B140" s="41"/>
      <c r="C140" s="192" t="s">
        <v>330</v>
      </c>
      <c r="D140" s="192" t="s">
        <v>182</v>
      </c>
      <c r="E140" s="193" t="s">
        <v>2298</v>
      </c>
      <c r="F140" s="194" t="s">
        <v>2299</v>
      </c>
      <c r="G140" s="195" t="s">
        <v>185</v>
      </c>
      <c r="H140" s="196">
        <v>146</v>
      </c>
      <c r="I140" s="197"/>
      <c r="J140" s="198">
        <f>ROUND(I140*H140,2)</f>
        <v>0</v>
      </c>
      <c r="K140" s="194" t="s">
        <v>186</v>
      </c>
      <c r="L140" s="61"/>
      <c r="M140" s="199" t="s">
        <v>23</v>
      </c>
      <c r="N140" s="200" t="s">
        <v>43</v>
      </c>
      <c r="O140" s="42"/>
      <c r="P140" s="201">
        <f>O140*H140</f>
        <v>0</v>
      </c>
      <c r="Q140" s="201">
        <v>0.08003</v>
      </c>
      <c r="R140" s="201">
        <f>Q140*H140</f>
        <v>11.68438</v>
      </c>
      <c r="S140" s="201">
        <v>0</v>
      </c>
      <c r="T140" s="202">
        <f>S140*H140</f>
        <v>0</v>
      </c>
      <c r="AR140" s="24" t="s">
        <v>187</v>
      </c>
      <c r="AT140" s="24" t="s">
        <v>182</v>
      </c>
      <c r="AU140" s="24" t="s">
        <v>81</v>
      </c>
      <c r="AY140" s="24" t="s">
        <v>180</v>
      </c>
      <c r="BE140" s="203">
        <f>IF(N140="základní",J140,0)</f>
        <v>0</v>
      </c>
      <c r="BF140" s="203">
        <f>IF(N140="snížená",J140,0)</f>
        <v>0</v>
      </c>
      <c r="BG140" s="203">
        <f>IF(N140="zákl. přenesená",J140,0)</f>
        <v>0</v>
      </c>
      <c r="BH140" s="203">
        <f>IF(N140="sníž. přenesená",J140,0)</f>
        <v>0</v>
      </c>
      <c r="BI140" s="203">
        <f>IF(N140="nulová",J140,0)</f>
        <v>0</v>
      </c>
      <c r="BJ140" s="24" t="s">
        <v>79</v>
      </c>
      <c r="BK140" s="203">
        <f>ROUND(I140*H140,2)</f>
        <v>0</v>
      </c>
      <c r="BL140" s="24" t="s">
        <v>187</v>
      </c>
      <c r="BM140" s="24" t="s">
        <v>2300</v>
      </c>
    </row>
    <row r="141" spans="2:51" s="11" customFormat="1" ht="13.5">
      <c r="B141" s="204"/>
      <c r="C141" s="205"/>
      <c r="D141" s="206" t="s">
        <v>189</v>
      </c>
      <c r="E141" s="207" t="s">
        <v>23</v>
      </c>
      <c r="F141" s="208" t="s">
        <v>2301</v>
      </c>
      <c r="G141" s="205"/>
      <c r="H141" s="209">
        <v>146</v>
      </c>
      <c r="I141" s="210"/>
      <c r="J141" s="205"/>
      <c r="K141" s="205"/>
      <c r="L141" s="211"/>
      <c r="M141" s="212"/>
      <c r="N141" s="213"/>
      <c r="O141" s="213"/>
      <c r="P141" s="213"/>
      <c r="Q141" s="213"/>
      <c r="R141" s="213"/>
      <c r="S141" s="213"/>
      <c r="T141" s="214"/>
      <c r="AT141" s="215" t="s">
        <v>189</v>
      </c>
      <c r="AU141" s="215" t="s">
        <v>81</v>
      </c>
      <c r="AV141" s="11" t="s">
        <v>81</v>
      </c>
      <c r="AW141" s="11" t="s">
        <v>36</v>
      </c>
      <c r="AX141" s="11" t="s">
        <v>79</v>
      </c>
      <c r="AY141" s="215" t="s">
        <v>180</v>
      </c>
    </row>
    <row r="142" spans="2:65" s="1" customFormat="1" ht="16.5" customHeight="1">
      <c r="B142" s="41"/>
      <c r="C142" s="192" t="s">
        <v>336</v>
      </c>
      <c r="D142" s="192" t="s">
        <v>182</v>
      </c>
      <c r="E142" s="193" t="s">
        <v>2302</v>
      </c>
      <c r="F142" s="194" t="s">
        <v>2303</v>
      </c>
      <c r="G142" s="195" t="s">
        <v>185</v>
      </c>
      <c r="H142" s="196">
        <v>146</v>
      </c>
      <c r="I142" s="197"/>
      <c r="J142" s="198">
        <f>ROUND(I142*H142,2)</f>
        <v>0</v>
      </c>
      <c r="K142" s="194" t="s">
        <v>186</v>
      </c>
      <c r="L142" s="61"/>
      <c r="M142" s="199" t="s">
        <v>23</v>
      </c>
      <c r="N142" s="200" t="s">
        <v>43</v>
      </c>
      <c r="O142" s="42"/>
      <c r="P142" s="201">
        <f>O142*H142</f>
        <v>0</v>
      </c>
      <c r="Q142" s="201">
        <v>0.0982</v>
      </c>
      <c r="R142" s="201">
        <f>Q142*H142</f>
        <v>14.3372</v>
      </c>
      <c r="S142" s="201">
        <v>0</v>
      </c>
      <c r="T142" s="202">
        <f>S142*H142</f>
        <v>0</v>
      </c>
      <c r="AR142" s="24" t="s">
        <v>187</v>
      </c>
      <c r="AT142" s="24" t="s">
        <v>182</v>
      </c>
      <c r="AU142" s="24" t="s">
        <v>81</v>
      </c>
      <c r="AY142" s="24" t="s">
        <v>180</v>
      </c>
      <c r="BE142" s="203">
        <f>IF(N142="základní",J142,0)</f>
        <v>0</v>
      </c>
      <c r="BF142" s="203">
        <f>IF(N142="snížená",J142,0)</f>
        <v>0</v>
      </c>
      <c r="BG142" s="203">
        <f>IF(N142="zákl. přenesená",J142,0)</f>
        <v>0</v>
      </c>
      <c r="BH142" s="203">
        <f>IF(N142="sníž. přenesená",J142,0)</f>
        <v>0</v>
      </c>
      <c r="BI142" s="203">
        <f>IF(N142="nulová",J142,0)</f>
        <v>0</v>
      </c>
      <c r="BJ142" s="24" t="s">
        <v>79</v>
      </c>
      <c r="BK142" s="203">
        <f>ROUND(I142*H142,2)</f>
        <v>0</v>
      </c>
      <c r="BL142" s="24" t="s">
        <v>187</v>
      </c>
      <c r="BM142" s="24" t="s">
        <v>2304</v>
      </c>
    </row>
    <row r="143" spans="2:51" s="11" customFormat="1" ht="13.5">
      <c r="B143" s="204"/>
      <c r="C143" s="205"/>
      <c r="D143" s="206" t="s">
        <v>189</v>
      </c>
      <c r="E143" s="207" t="s">
        <v>23</v>
      </c>
      <c r="F143" s="208" t="s">
        <v>2301</v>
      </c>
      <c r="G143" s="205"/>
      <c r="H143" s="209">
        <v>146</v>
      </c>
      <c r="I143" s="210"/>
      <c r="J143" s="205"/>
      <c r="K143" s="205"/>
      <c r="L143" s="211"/>
      <c r="M143" s="212"/>
      <c r="N143" s="213"/>
      <c r="O143" s="213"/>
      <c r="P143" s="213"/>
      <c r="Q143" s="213"/>
      <c r="R143" s="213"/>
      <c r="S143" s="213"/>
      <c r="T143" s="214"/>
      <c r="AT143" s="215" t="s">
        <v>189</v>
      </c>
      <c r="AU143" s="215" t="s">
        <v>81</v>
      </c>
      <c r="AV143" s="11" t="s">
        <v>81</v>
      </c>
      <c r="AW143" s="11" t="s">
        <v>36</v>
      </c>
      <c r="AX143" s="11" t="s">
        <v>79</v>
      </c>
      <c r="AY143" s="215" t="s">
        <v>180</v>
      </c>
    </row>
    <row r="144" spans="2:65" s="1" customFormat="1" ht="16.5" customHeight="1">
      <c r="B144" s="41"/>
      <c r="C144" s="192" t="s">
        <v>340</v>
      </c>
      <c r="D144" s="192" t="s">
        <v>182</v>
      </c>
      <c r="E144" s="193" t="s">
        <v>2305</v>
      </c>
      <c r="F144" s="194" t="s">
        <v>2306</v>
      </c>
      <c r="G144" s="195" t="s">
        <v>185</v>
      </c>
      <c r="H144" s="196">
        <v>146</v>
      </c>
      <c r="I144" s="197"/>
      <c r="J144" s="198">
        <f>ROUND(I144*H144,2)</f>
        <v>0</v>
      </c>
      <c r="K144" s="194" t="s">
        <v>186</v>
      </c>
      <c r="L144" s="61"/>
      <c r="M144" s="199" t="s">
        <v>23</v>
      </c>
      <c r="N144" s="200" t="s">
        <v>43</v>
      </c>
      <c r="O144" s="42"/>
      <c r="P144" s="201">
        <f>O144*H144</f>
        <v>0</v>
      </c>
      <c r="Q144" s="201">
        <v>0.27994</v>
      </c>
      <c r="R144" s="201">
        <f>Q144*H144</f>
        <v>40.87124</v>
      </c>
      <c r="S144" s="201">
        <v>0</v>
      </c>
      <c r="T144" s="202">
        <f>S144*H144</f>
        <v>0</v>
      </c>
      <c r="AR144" s="24" t="s">
        <v>187</v>
      </c>
      <c r="AT144" s="24" t="s">
        <v>182</v>
      </c>
      <c r="AU144" s="24" t="s">
        <v>81</v>
      </c>
      <c r="AY144" s="24" t="s">
        <v>180</v>
      </c>
      <c r="BE144" s="203">
        <f>IF(N144="základní",J144,0)</f>
        <v>0</v>
      </c>
      <c r="BF144" s="203">
        <f>IF(N144="snížená",J144,0)</f>
        <v>0</v>
      </c>
      <c r="BG144" s="203">
        <f>IF(N144="zákl. přenesená",J144,0)</f>
        <v>0</v>
      </c>
      <c r="BH144" s="203">
        <f>IF(N144="sníž. přenesená",J144,0)</f>
        <v>0</v>
      </c>
      <c r="BI144" s="203">
        <f>IF(N144="nulová",J144,0)</f>
        <v>0</v>
      </c>
      <c r="BJ144" s="24" t="s">
        <v>79</v>
      </c>
      <c r="BK144" s="203">
        <f>ROUND(I144*H144,2)</f>
        <v>0</v>
      </c>
      <c r="BL144" s="24" t="s">
        <v>187</v>
      </c>
      <c r="BM144" s="24" t="s">
        <v>2307</v>
      </c>
    </row>
    <row r="145" spans="2:51" s="11" customFormat="1" ht="13.5">
      <c r="B145" s="204"/>
      <c r="C145" s="205"/>
      <c r="D145" s="206" t="s">
        <v>189</v>
      </c>
      <c r="E145" s="207" t="s">
        <v>23</v>
      </c>
      <c r="F145" s="208" t="s">
        <v>2301</v>
      </c>
      <c r="G145" s="205"/>
      <c r="H145" s="209">
        <v>146</v>
      </c>
      <c r="I145" s="210"/>
      <c r="J145" s="205"/>
      <c r="K145" s="205"/>
      <c r="L145" s="211"/>
      <c r="M145" s="212"/>
      <c r="N145" s="213"/>
      <c r="O145" s="213"/>
      <c r="P145" s="213"/>
      <c r="Q145" s="213"/>
      <c r="R145" s="213"/>
      <c r="S145" s="213"/>
      <c r="T145" s="214"/>
      <c r="AT145" s="215" t="s">
        <v>189</v>
      </c>
      <c r="AU145" s="215" t="s">
        <v>81</v>
      </c>
      <c r="AV145" s="11" t="s">
        <v>81</v>
      </c>
      <c r="AW145" s="11" t="s">
        <v>36</v>
      </c>
      <c r="AX145" s="11" t="s">
        <v>79</v>
      </c>
      <c r="AY145" s="215" t="s">
        <v>180</v>
      </c>
    </row>
    <row r="146" spans="2:65" s="1" customFormat="1" ht="16.5" customHeight="1">
      <c r="B146" s="41"/>
      <c r="C146" s="192" t="s">
        <v>346</v>
      </c>
      <c r="D146" s="192" t="s">
        <v>182</v>
      </c>
      <c r="E146" s="193" t="s">
        <v>2308</v>
      </c>
      <c r="F146" s="194" t="s">
        <v>2309</v>
      </c>
      <c r="G146" s="195" t="s">
        <v>185</v>
      </c>
      <c r="H146" s="196">
        <v>146</v>
      </c>
      <c r="I146" s="197"/>
      <c r="J146" s="198">
        <f>ROUND(I146*H146,2)</f>
        <v>0</v>
      </c>
      <c r="K146" s="194" t="s">
        <v>259</v>
      </c>
      <c r="L146" s="61"/>
      <c r="M146" s="199" t="s">
        <v>23</v>
      </c>
      <c r="N146" s="200" t="s">
        <v>43</v>
      </c>
      <c r="O146" s="42"/>
      <c r="P146" s="201">
        <f>O146*H146</f>
        <v>0</v>
      </c>
      <c r="Q146" s="201">
        <v>0.567</v>
      </c>
      <c r="R146" s="201">
        <f>Q146*H146</f>
        <v>82.782</v>
      </c>
      <c r="S146" s="201">
        <v>0</v>
      </c>
      <c r="T146" s="202">
        <f>S146*H146</f>
        <v>0</v>
      </c>
      <c r="AR146" s="24" t="s">
        <v>187</v>
      </c>
      <c r="AT146" s="24" t="s">
        <v>182</v>
      </c>
      <c r="AU146" s="24" t="s">
        <v>81</v>
      </c>
      <c r="AY146" s="24" t="s">
        <v>180</v>
      </c>
      <c r="BE146" s="203">
        <f>IF(N146="základní",J146,0)</f>
        <v>0</v>
      </c>
      <c r="BF146" s="203">
        <f>IF(N146="snížená",J146,0)</f>
        <v>0</v>
      </c>
      <c r="BG146" s="203">
        <f>IF(N146="zákl. přenesená",J146,0)</f>
        <v>0</v>
      </c>
      <c r="BH146" s="203">
        <f>IF(N146="sníž. přenesená",J146,0)</f>
        <v>0</v>
      </c>
      <c r="BI146" s="203">
        <f>IF(N146="nulová",J146,0)</f>
        <v>0</v>
      </c>
      <c r="BJ146" s="24" t="s">
        <v>79</v>
      </c>
      <c r="BK146" s="203">
        <f>ROUND(I146*H146,2)</f>
        <v>0</v>
      </c>
      <c r="BL146" s="24" t="s">
        <v>187</v>
      </c>
      <c r="BM146" s="24" t="s">
        <v>2310</v>
      </c>
    </row>
    <row r="147" spans="2:51" s="11" customFormat="1" ht="13.5">
      <c r="B147" s="204"/>
      <c r="C147" s="205"/>
      <c r="D147" s="206" t="s">
        <v>189</v>
      </c>
      <c r="E147" s="207" t="s">
        <v>23</v>
      </c>
      <c r="F147" s="208" t="s">
        <v>2301</v>
      </c>
      <c r="G147" s="205"/>
      <c r="H147" s="209">
        <v>146</v>
      </c>
      <c r="I147" s="210"/>
      <c r="J147" s="205"/>
      <c r="K147" s="205"/>
      <c r="L147" s="211"/>
      <c r="M147" s="212"/>
      <c r="N147" s="213"/>
      <c r="O147" s="213"/>
      <c r="P147" s="213"/>
      <c r="Q147" s="213"/>
      <c r="R147" s="213"/>
      <c r="S147" s="213"/>
      <c r="T147" s="214"/>
      <c r="AT147" s="215" t="s">
        <v>189</v>
      </c>
      <c r="AU147" s="215" t="s">
        <v>81</v>
      </c>
      <c r="AV147" s="11" t="s">
        <v>81</v>
      </c>
      <c r="AW147" s="11" t="s">
        <v>36</v>
      </c>
      <c r="AX147" s="11" t="s">
        <v>79</v>
      </c>
      <c r="AY147" s="215" t="s">
        <v>180</v>
      </c>
    </row>
    <row r="148" spans="2:65" s="1" customFormat="1" ht="16.5" customHeight="1">
      <c r="B148" s="41"/>
      <c r="C148" s="192" t="s">
        <v>351</v>
      </c>
      <c r="D148" s="192" t="s">
        <v>182</v>
      </c>
      <c r="E148" s="193" t="s">
        <v>2311</v>
      </c>
      <c r="F148" s="194" t="s">
        <v>2312</v>
      </c>
      <c r="G148" s="195" t="s">
        <v>185</v>
      </c>
      <c r="H148" s="196">
        <v>146</v>
      </c>
      <c r="I148" s="197"/>
      <c r="J148" s="198">
        <f>ROUND(I148*H148,2)</f>
        <v>0</v>
      </c>
      <c r="K148" s="194" t="s">
        <v>186</v>
      </c>
      <c r="L148" s="61"/>
      <c r="M148" s="199" t="s">
        <v>23</v>
      </c>
      <c r="N148" s="200" t="s">
        <v>43</v>
      </c>
      <c r="O148" s="42"/>
      <c r="P148" s="201">
        <f>O148*H148</f>
        <v>0</v>
      </c>
      <c r="Q148" s="201">
        <v>0.08425</v>
      </c>
      <c r="R148" s="201">
        <f>Q148*H148</f>
        <v>12.300500000000001</v>
      </c>
      <c r="S148" s="201">
        <v>0</v>
      </c>
      <c r="T148" s="202">
        <f>S148*H148</f>
        <v>0</v>
      </c>
      <c r="AR148" s="24" t="s">
        <v>187</v>
      </c>
      <c r="AT148" s="24" t="s">
        <v>182</v>
      </c>
      <c r="AU148" s="24" t="s">
        <v>81</v>
      </c>
      <c r="AY148" s="24" t="s">
        <v>180</v>
      </c>
      <c r="BE148" s="203">
        <f>IF(N148="základní",J148,0)</f>
        <v>0</v>
      </c>
      <c r="BF148" s="203">
        <f>IF(N148="snížená",J148,0)</f>
        <v>0</v>
      </c>
      <c r="BG148" s="203">
        <f>IF(N148="zákl. přenesená",J148,0)</f>
        <v>0</v>
      </c>
      <c r="BH148" s="203">
        <f>IF(N148="sníž. přenesená",J148,0)</f>
        <v>0</v>
      </c>
      <c r="BI148" s="203">
        <f>IF(N148="nulová",J148,0)</f>
        <v>0</v>
      </c>
      <c r="BJ148" s="24" t="s">
        <v>79</v>
      </c>
      <c r="BK148" s="203">
        <f>ROUND(I148*H148,2)</f>
        <v>0</v>
      </c>
      <c r="BL148" s="24" t="s">
        <v>187</v>
      </c>
      <c r="BM148" s="24" t="s">
        <v>2313</v>
      </c>
    </row>
    <row r="149" spans="2:51" s="11" customFormat="1" ht="13.5">
      <c r="B149" s="204"/>
      <c r="C149" s="205"/>
      <c r="D149" s="206" t="s">
        <v>189</v>
      </c>
      <c r="E149" s="207" t="s">
        <v>23</v>
      </c>
      <c r="F149" s="208" t="s">
        <v>2301</v>
      </c>
      <c r="G149" s="205"/>
      <c r="H149" s="209">
        <v>146</v>
      </c>
      <c r="I149" s="210"/>
      <c r="J149" s="205"/>
      <c r="K149" s="205"/>
      <c r="L149" s="211"/>
      <c r="M149" s="212"/>
      <c r="N149" s="213"/>
      <c r="O149" s="213"/>
      <c r="P149" s="213"/>
      <c r="Q149" s="213"/>
      <c r="R149" s="213"/>
      <c r="S149" s="213"/>
      <c r="T149" s="214"/>
      <c r="AT149" s="215" t="s">
        <v>189</v>
      </c>
      <c r="AU149" s="215" t="s">
        <v>81</v>
      </c>
      <c r="AV149" s="11" t="s">
        <v>81</v>
      </c>
      <c r="AW149" s="11" t="s">
        <v>36</v>
      </c>
      <c r="AX149" s="11" t="s">
        <v>79</v>
      </c>
      <c r="AY149" s="215" t="s">
        <v>180</v>
      </c>
    </row>
    <row r="150" spans="2:65" s="1" customFormat="1" ht="25.5" customHeight="1">
      <c r="B150" s="41"/>
      <c r="C150" s="248" t="s">
        <v>361</v>
      </c>
      <c r="D150" s="248" t="s">
        <v>505</v>
      </c>
      <c r="E150" s="249" t="s">
        <v>2314</v>
      </c>
      <c r="F150" s="250" t="s">
        <v>2315</v>
      </c>
      <c r="G150" s="251" t="s">
        <v>185</v>
      </c>
      <c r="H150" s="252">
        <v>160.6</v>
      </c>
      <c r="I150" s="253"/>
      <c r="J150" s="254">
        <f>ROUND(I150*H150,2)</f>
        <v>0</v>
      </c>
      <c r="K150" s="250" t="s">
        <v>186</v>
      </c>
      <c r="L150" s="255"/>
      <c r="M150" s="256" t="s">
        <v>23</v>
      </c>
      <c r="N150" s="257" t="s">
        <v>43</v>
      </c>
      <c r="O150" s="42"/>
      <c r="P150" s="201">
        <f>O150*H150</f>
        <v>0</v>
      </c>
      <c r="Q150" s="201">
        <v>0.106</v>
      </c>
      <c r="R150" s="201">
        <f>Q150*H150</f>
        <v>17.0236</v>
      </c>
      <c r="S150" s="201">
        <v>0</v>
      </c>
      <c r="T150" s="202">
        <f>S150*H150</f>
        <v>0</v>
      </c>
      <c r="AR150" s="24" t="s">
        <v>218</v>
      </c>
      <c r="AT150" s="24" t="s">
        <v>505</v>
      </c>
      <c r="AU150" s="24" t="s">
        <v>81</v>
      </c>
      <c r="AY150" s="24" t="s">
        <v>180</v>
      </c>
      <c r="BE150" s="203">
        <f>IF(N150="základní",J150,0)</f>
        <v>0</v>
      </c>
      <c r="BF150" s="203">
        <f>IF(N150="snížená",J150,0)</f>
        <v>0</v>
      </c>
      <c r="BG150" s="203">
        <f>IF(N150="zákl. přenesená",J150,0)</f>
        <v>0</v>
      </c>
      <c r="BH150" s="203">
        <f>IF(N150="sníž. přenesená",J150,0)</f>
        <v>0</v>
      </c>
      <c r="BI150" s="203">
        <f>IF(N150="nulová",J150,0)</f>
        <v>0</v>
      </c>
      <c r="BJ150" s="24" t="s">
        <v>79</v>
      </c>
      <c r="BK150" s="203">
        <f>ROUND(I150*H150,2)</f>
        <v>0</v>
      </c>
      <c r="BL150" s="24" t="s">
        <v>187</v>
      </c>
      <c r="BM150" s="24" t="s">
        <v>2316</v>
      </c>
    </row>
    <row r="151" spans="2:51" s="11" customFormat="1" ht="13.5">
      <c r="B151" s="204"/>
      <c r="C151" s="205"/>
      <c r="D151" s="206" t="s">
        <v>189</v>
      </c>
      <c r="E151" s="207" t="s">
        <v>23</v>
      </c>
      <c r="F151" s="208" t="s">
        <v>2317</v>
      </c>
      <c r="G151" s="205"/>
      <c r="H151" s="209">
        <v>160.6</v>
      </c>
      <c r="I151" s="210"/>
      <c r="J151" s="205"/>
      <c r="K151" s="205"/>
      <c r="L151" s="211"/>
      <c r="M151" s="212"/>
      <c r="N151" s="213"/>
      <c r="O151" s="213"/>
      <c r="P151" s="213"/>
      <c r="Q151" s="213"/>
      <c r="R151" s="213"/>
      <c r="S151" s="213"/>
      <c r="T151" s="214"/>
      <c r="AT151" s="215" t="s">
        <v>189</v>
      </c>
      <c r="AU151" s="215" t="s">
        <v>81</v>
      </c>
      <c r="AV151" s="11" t="s">
        <v>81</v>
      </c>
      <c r="AW151" s="11" t="s">
        <v>36</v>
      </c>
      <c r="AX151" s="11" t="s">
        <v>79</v>
      </c>
      <c r="AY151" s="215" t="s">
        <v>180</v>
      </c>
    </row>
    <row r="152" spans="2:63" s="10" customFormat="1" ht="29.85" customHeight="1">
      <c r="B152" s="176"/>
      <c r="C152" s="177"/>
      <c r="D152" s="178" t="s">
        <v>71</v>
      </c>
      <c r="E152" s="190" t="s">
        <v>224</v>
      </c>
      <c r="F152" s="190" t="s">
        <v>2318</v>
      </c>
      <c r="G152" s="177"/>
      <c r="H152" s="177"/>
      <c r="I152" s="180"/>
      <c r="J152" s="191">
        <f>BK152</f>
        <v>0</v>
      </c>
      <c r="K152" s="177"/>
      <c r="L152" s="182"/>
      <c r="M152" s="183"/>
      <c r="N152" s="184"/>
      <c r="O152" s="184"/>
      <c r="P152" s="185">
        <f>P153+SUM(P154:P167)</f>
        <v>0</v>
      </c>
      <c r="Q152" s="184"/>
      <c r="R152" s="185">
        <f>R153+SUM(R154:R167)</f>
        <v>0.0124315</v>
      </c>
      <c r="S152" s="184"/>
      <c r="T152" s="186">
        <f>T153+SUM(T154:T167)</f>
        <v>0</v>
      </c>
      <c r="AR152" s="187" t="s">
        <v>79</v>
      </c>
      <c r="AT152" s="188" t="s">
        <v>71</v>
      </c>
      <c r="AU152" s="188" t="s">
        <v>79</v>
      </c>
      <c r="AY152" s="187" t="s">
        <v>180</v>
      </c>
      <c r="BK152" s="189">
        <f>BK153+SUM(BK154:BK167)</f>
        <v>0</v>
      </c>
    </row>
    <row r="153" spans="2:65" s="1" customFormat="1" ht="16.5" customHeight="1">
      <c r="B153" s="41"/>
      <c r="C153" s="192" t="s">
        <v>365</v>
      </c>
      <c r="D153" s="192" t="s">
        <v>182</v>
      </c>
      <c r="E153" s="193" t="s">
        <v>2319</v>
      </c>
      <c r="F153" s="194" t="s">
        <v>2320</v>
      </c>
      <c r="G153" s="195" t="s">
        <v>185</v>
      </c>
      <c r="H153" s="196">
        <v>346</v>
      </c>
      <c r="I153" s="197"/>
      <c r="J153" s="198">
        <f>ROUND(I153*H153,2)</f>
        <v>0</v>
      </c>
      <c r="K153" s="194" t="s">
        <v>23</v>
      </c>
      <c r="L153" s="61"/>
      <c r="M153" s="199" t="s">
        <v>23</v>
      </c>
      <c r="N153" s="200" t="s">
        <v>43</v>
      </c>
      <c r="O153" s="42"/>
      <c r="P153" s="201">
        <f>O153*H153</f>
        <v>0</v>
      </c>
      <c r="Q153" s="201">
        <v>0</v>
      </c>
      <c r="R153" s="201">
        <f>Q153*H153</f>
        <v>0</v>
      </c>
      <c r="S153" s="201">
        <v>0</v>
      </c>
      <c r="T153" s="202">
        <f>S153*H153</f>
        <v>0</v>
      </c>
      <c r="AR153" s="24" t="s">
        <v>187</v>
      </c>
      <c r="AT153" s="24" t="s">
        <v>182</v>
      </c>
      <c r="AU153" s="24" t="s">
        <v>81</v>
      </c>
      <c r="AY153" s="24" t="s">
        <v>180</v>
      </c>
      <c r="BE153" s="203">
        <f>IF(N153="základní",J153,0)</f>
        <v>0</v>
      </c>
      <c r="BF153" s="203">
        <f>IF(N153="snížená",J153,0)</f>
        <v>0</v>
      </c>
      <c r="BG153" s="203">
        <f>IF(N153="zákl. přenesená",J153,0)</f>
        <v>0</v>
      </c>
      <c r="BH153" s="203">
        <f>IF(N153="sníž. přenesená",J153,0)</f>
        <v>0</v>
      </c>
      <c r="BI153" s="203">
        <f>IF(N153="nulová",J153,0)</f>
        <v>0</v>
      </c>
      <c r="BJ153" s="24" t="s">
        <v>79</v>
      </c>
      <c r="BK153" s="203">
        <f>ROUND(I153*H153,2)</f>
        <v>0</v>
      </c>
      <c r="BL153" s="24" t="s">
        <v>187</v>
      </c>
      <c r="BM153" s="24" t="s">
        <v>2321</v>
      </c>
    </row>
    <row r="154" spans="2:51" s="11" customFormat="1" ht="13.5">
      <c r="B154" s="204"/>
      <c r="C154" s="205"/>
      <c r="D154" s="206" t="s">
        <v>189</v>
      </c>
      <c r="E154" s="207" t="s">
        <v>23</v>
      </c>
      <c r="F154" s="208" t="s">
        <v>2322</v>
      </c>
      <c r="G154" s="205"/>
      <c r="H154" s="209">
        <v>346</v>
      </c>
      <c r="I154" s="210"/>
      <c r="J154" s="205"/>
      <c r="K154" s="205"/>
      <c r="L154" s="211"/>
      <c r="M154" s="212"/>
      <c r="N154" s="213"/>
      <c r="O154" s="213"/>
      <c r="P154" s="213"/>
      <c r="Q154" s="213"/>
      <c r="R154" s="213"/>
      <c r="S154" s="213"/>
      <c r="T154" s="214"/>
      <c r="AT154" s="215" t="s">
        <v>189</v>
      </c>
      <c r="AU154" s="215" t="s">
        <v>81</v>
      </c>
      <c r="AV154" s="11" t="s">
        <v>81</v>
      </c>
      <c r="AW154" s="11" t="s">
        <v>36</v>
      </c>
      <c r="AX154" s="11" t="s">
        <v>79</v>
      </c>
      <c r="AY154" s="215" t="s">
        <v>180</v>
      </c>
    </row>
    <row r="155" spans="2:65" s="1" customFormat="1" ht="25.5" customHeight="1">
      <c r="B155" s="41"/>
      <c r="C155" s="192" t="s">
        <v>375</v>
      </c>
      <c r="D155" s="192" t="s">
        <v>182</v>
      </c>
      <c r="E155" s="193" t="s">
        <v>2323</v>
      </c>
      <c r="F155" s="194" t="s">
        <v>2324</v>
      </c>
      <c r="G155" s="195" t="s">
        <v>185</v>
      </c>
      <c r="H155" s="196">
        <v>26.45</v>
      </c>
      <c r="I155" s="197"/>
      <c r="J155" s="198">
        <f>ROUND(I155*H155,2)</f>
        <v>0</v>
      </c>
      <c r="K155" s="194" t="s">
        <v>186</v>
      </c>
      <c r="L155" s="61"/>
      <c r="M155" s="199" t="s">
        <v>23</v>
      </c>
      <c r="N155" s="200" t="s">
        <v>43</v>
      </c>
      <c r="O155" s="42"/>
      <c r="P155" s="201">
        <f>O155*H155</f>
        <v>0</v>
      </c>
      <c r="Q155" s="201">
        <v>0.00047</v>
      </c>
      <c r="R155" s="201">
        <f>Q155*H155</f>
        <v>0.0124315</v>
      </c>
      <c r="S155" s="201">
        <v>0</v>
      </c>
      <c r="T155" s="202">
        <f>S155*H155</f>
        <v>0</v>
      </c>
      <c r="AR155" s="24" t="s">
        <v>187</v>
      </c>
      <c r="AT155" s="24" t="s">
        <v>182</v>
      </c>
      <c r="AU155" s="24" t="s">
        <v>81</v>
      </c>
      <c r="AY155" s="24" t="s">
        <v>180</v>
      </c>
      <c r="BE155" s="203">
        <f>IF(N155="základní",J155,0)</f>
        <v>0</v>
      </c>
      <c r="BF155" s="203">
        <f>IF(N155="snížená",J155,0)</f>
        <v>0</v>
      </c>
      <c r="BG155" s="203">
        <f>IF(N155="zákl. přenesená",J155,0)</f>
        <v>0</v>
      </c>
      <c r="BH155" s="203">
        <f>IF(N155="sníž. přenesená",J155,0)</f>
        <v>0</v>
      </c>
      <c r="BI155" s="203">
        <f>IF(N155="nulová",J155,0)</f>
        <v>0</v>
      </c>
      <c r="BJ155" s="24" t="s">
        <v>79</v>
      </c>
      <c r="BK155" s="203">
        <f>ROUND(I155*H155,2)</f>
        <v>0</v>
      </c>
      <c r="BL155" s="24" t="s">
        <v>187</v>
      </c>
      <c r="BM155" s="24" t="s">
        <v>2325</v>
      </c>
    </row>
    <row r="156" spans="2:51" s="11" customFormat="1" ht="13.5">
      <c r="B156" s="204"/>
      <c r="C156" s="205"/>
      <c r="D156" s="206" t="s">
        <v>189</v>
      </c>
      <c r="E156" s="207" t="s">
        <v>23</v>
      </c>
      <c r="F156" s="208" t="s">
        <v>2326</v>
      </c>
      <c r="G156" s="205"/>
      <c r="H156" s="209">
        <v>26.45</v>
      </c>
      <c r="I156" s="210"/>
      <c r="J156" s="205"/>
      <c r="K156" s="205"/>
      <c r="L156" s="211"/>
      <c r="M156" s="212"/>
      <c r="N156" s="213"/>
      <c r="O156" s="213"/>
      <c r="P156" s="213"/>
      <c r="Q156" s="213"/>
      <c r="R156" s="213"/>
      <c r="S156" s="213"/>
      <c r="T156" s="214"/>
      <c r="AT156" s="215" t="s">
        <v>189</v>
      </c>
      <c r="AU156" s="215" t="s">
        <v>81</v>
      </c>
      <c r="AV156" s="11" t="s">
        <v>81</v>
      </c>
      <c r="AW156" s="11" t="s">
        <v>36</v>
      </c>
      <c r="AX156" s="11" t="s">
        <v>79</v>
      </c>
      <c r="AY156" s="215" t="s">
        <v>180</v>
      </c>
    </row>
    <row r="157" spans="2:65" s="1" customFormat="1" ht="16.5" customHeight="1">
      <c r="B157" s="41"/>
      <c r="C157" s="192" t="s">
        <v>379</v>
      </c>
      <c r="D157" s="192" t="s">
        <v>182</v>
      </c>
      <c r="E157" s="193" t="s">
        <v>2327</v>
      </c>
      <c r="F157" s="194" t="s">
        <v>2328</v>
      </c>
      <c r="G157" s="195" t="s">
        <v>671</v>
      </c>
      <c r="H157" s="196">
        <v>10</v>
      </c>
      <c r="I157" s="197"/>
      <c r="J157" s="198">
        <f>ROUND(I157*H157,2)</f>
        <v>0</v>
      </c>
      <c r="K157" s="194" t="s">
        <v>23</v>
      </c>
      <c r="L157" s="61"/>
      <c r="M157" s="199" t="s">
        <v>23</v>
      </c>
      <c r="N157" s="200" t="s">
        <v>43</v>
      </c>
      <c r="O157" s="42"/>
      <c r="P157" s="201">
        <f>O157*H157</f>
        <v>0</v>
      </c>
      <c r="Q157" s="201">
        <v>0</v>
      </c>
      <c r="R157" s="201">
        <f>Q157*H157</f>
        <v>0</v>
      </c>
      <c r="S157" s="201">
        <v>0</v>
      </c>
      <c r="T157" s="202">
        <f>S157*H157</f>
        <v>0</v>
      </c>
      <c r="AR157" s="24" t="s">
        <v>187</v>
      </c>
      <c r="AT157" s="24" t="s">
        <v>182</v>
      </c>
      <c r="AU157" s="24" t="s">
        <v>81</v>
      </c>
      <c r="AY157" s="24" t="s">
        <v>180</v>
      </c>
      <c r="BE157" s="203">
        <f>IF(N157="základní",J157,0)</f>
        <v>0</v>
      </c>
      <c r="BF157" s="203">
        <f>IF(N157="snížená",J157,0)</f>
        <v>0</v>
      </c>
      <c r="BG157" s="203">
        <f>IF(N157="zákl. přenesená",J157,0)</f>
        <v>0</v>
      </c>
      <c r="BH157" s="203">
        <f>IF(N157="sníž. přenesená",J157,0)</f>
        <v>0</v>
      </c>
      <c r="BI157" s="203">
        <f>IF(N157="nulová",J157,0)</f>
        <v>0</v>
      </c>
      <c r="BJ157" s="24" t="s">
        <v>79</v>
      </c>
      <c r="BK157" s="203">
        <f>ROUND(I157*H157,2)</f>
        <v>0</v>
      </c>
      <c r="BL157" s="24" t="s">
        <v>187</v>
      </c>
      <c r="BM157" s="24" t="s">
        <v>2329</v>
      </c>
    </row>
    <row r="158" spans="2:51" s="11" customFormat="1" ht="13.5">
      <c r="B158" s="204"/>
      <c r="C158" s="205"/>
      <c r="D158" s="206" t="s">
        <v>189</v>
      </c>
      <c r="E158" s="207" t="s">
        <v>23</v>
      </c>
      <c r="F158" s="208" t="s">
        <v>2330</v>
      </c>
      <c r="G158" s="205"/>
      <c r="H158" s="209">
        <v>10</v>
      </c>
      <c r="I158" s="210"/>
      <c r="J158" s="205"/>
      <c r="K158" s="205"/>
      <c r="L158" s="211"/>
      <c r="M158" s="212"/>
      <c r="N158" s="213"/>
      <c r="O158" s="213"/>
      <c r="P158" s="213"/>
      <c r="Q158" s="213"/>
      <c r="R158" s="213"/>
      <c r="S158" s="213"/>
      <c r="T158" s="214"/>
      <c r="AT158" s="215" t="s">
        <v>189</v>
      </c>
      <c r="AU158" s="215" t="s">
        <v>81</v>
      </c>
      <c r="AV158" s="11" t="s">
        <v>81</v>
      </c>
      <c r="AW158" s="11" t="s">
        <v>36</v>
      </c>
      <c r="AX158" s="11" t="s">
        <v>79</v>
      </c>
      <c r="AY158" s="215" t="s">
        <v>180</v>
      </c>
    </row>
    <row r="159" spans="2:65" s="1" customFormat="1" ht="25.5" customHeight="1">
      <c r="B159" s="41"/>
      <c r="C159" s="192" t="s">
        <v>385</v>
      </c>
      <c r="D159" s="192" t="s">
        <v>182</v>
      </c>
      <c r="E159" s="193" t="s">
        <v>2331</v>
      </c>
      <c r="F159" s="194" t="s">
        <v>2332</v>
      </c>
      <c r="G159" s="195" t="s">
        <v>671</v>
      </c>
      <c r="H159" s="196">
        <v>2</v>
      </c>
      <c r="I159" s="197"/>
      <c r="J159" s="198">
        <f>ROUND(I159*H159,2)</f>
        <v>0</v>
      </c>
      <c r="K159" s="194" t="s">
        <v>23</v>
      </c>
      <c r="L159" s="61"/>
      <c r="M159" s="199" t="s">
        <v>23</v>
      </c>
      <c r="N159" s="200" t="s">
        <v>43</v>
      </c>
      <c r="O159" s="42"/>
      <c r="P159" s="201">
        <f>O159*H159</f>
        <v>0</v>
      </c>
      <c r="Q159" s="201">
        <v>0</v>
      </c>
      <c r="R159" s="201">
        <f>Q159*H159</f>
        <v>0</v>
      </c>
      <c r="S159" s="201">
        <v>0</v>
      </c>
      <c r="T159" s="202">
        <f>S159*H159</f>
        <v>0</v>
      </c>
      <c r="AR159" s="24" t="s">
        <v>187</v>
      </c>
      <c r="AT159" s="24" t="s">
        <v>182</v>
      </c>
      <c r="AU159" s="24" t="s">
        <v>81</v>
      </c>
      <c r="AY159" s="24" t="s">
        <v>180</v>
      </c>
      <c r="BE159" s="203">
        <f>IF(N159="základní",J159,0)</f>
        <v>0</v>
      </c>
      <c r="BF159" s="203">
        <f>IF(N159="snížená",J159,0)</f>
        <v>0</v>
      </c>
      <c r="BG159" s="203">
        <f>IF(N159="zákl. přenesená",J159,0)</f>
        <v>0</v>
      </c>
      <c r="BH159" s="203">
        <f>IF(N159="sníž. přenesená",J159,0)</f>
        <v>0</v>
      </c>
      <c r="BI159" s="203">
        <f>IF(N159="nulová",J159,0)</f>
        <v>0</v>
      </c>
      <c r="BJ159" s="24" t="s">
        <v>79</v>
      </c>
      <c r="BK159" s="203">
        <f>ROUND(I159*H159,2)</f>
        <v>0</v>
      </c>
      <c r="BL159" s="24" t="s">
        <v>187</v>
      </c>
      <c r="BM159" s="24" t="s">
        <v>2333</v>
      </c>
    </row>
    <row r="160" spans="2:47" s="1" customFormat="1" ht="81">
      <c r="B160" s="41"/>
      <c r="C160" s="63"/>
      <c r="D160" s="206" t="s">
        <v>509</v>
      </c>
      <c r="E160" s="63"/>
      <c r="F160" s="258" t="s">
        <v>2334</v>
      </c>
      <c r="G160" s="63"/>
      <c r="H160" s="63"/>
      <c r="I160" s="163"/>
      <c r="J160" s="63"/>
      <c r="K160" s="63"/>
      <c r="L160" s="61"/>
      <c r="M160" s="259"/>
      <c r="N160" s="42"/>
      <c r="O160" s="42"/>
      <c r="P160" s="42"/>
      <c r="Q160" s="42"/>
      <c r="R160" s="42"/>
      <c r="S160" s="42"/>
      <c r="T160" s="78"/>
      <c r="AT160" s="24" t="s">
        <v>509</v>
      </c>
      <c r="AU160" s="24" t="s">
        <v>81</v>
      </c>
    </row>
    <row r="161" spans="2:51" s="11" customFormat="1" ht="13.5">
      <c r="B161" s="204"/>
      <c r="C161" s="205"/>
      <c r="D161" s="206" t="s">
        <v>189</v>
      </c>
      <c r="E161" s="207" t="s">
        <v>23</v>
      </c>
      <c r="F161" s="208" t="s">
        <v>2335</v>
      </c>
      <c r="G161" s="205"/>
      <c r="H161" s="209">
        <v>2</v>
      </c>
      <c r="I161" s="210"/>
      <c r="J161" s="205"/>
      <c r="K161" s="205"/>
      <c r="L161" s="211"/>
      <c r="M161" s="212"/>
      <c r="N161" s="213"/>
      <c r="O161" s="213"/>
      <c r="P161" s="213"/>
      <c r="Q161" s="213"/>
      <c r="R161" s="213"/>
      <c r="S161" s="213"/>
      <c r="T161" s="214"/>
      <c r="AT161" s="215" t="s">
        <v>189</v>
      </c>
      <c r="AU161" s="215" t="s">
        <v>81</v>
      </c>
      <c r="AV161" s="11" t="s">
        <v>81</v>
      </c>
      <c r="AW161" s="11" t="s">
        <v>36</v>
      </c>
      <c r="AX161" s="11" t="s">
        <v>79</v>
      </c>
      <c r="AY161" s="215" t="s">
        <v>180</v>
      </c>
    </row>
    <row r="162" spans="2:65" s="1" customFormat="1" ht="16.5" customHeight="1">
      <c r="B162" s="41"/>
      <c r="C162" s="192" t="s">
        <v>390</v>
      </c>
      <c r="D162" s="192" t="s">
        <v>182</v>
      </c>
      <c r="E162" s="193" t="s">
        <v>2336</v>
      </c>
      <c r="F162" s="194" t="s">
        <v>2337</v>
      </c>
      <c r="G162" s="195" t="s">
        <v>671</v>
      </c>
      <c r="H162" s="196">
        <v>7</v>
      </c>
      <c r="I162" s="197"/>
      <c r="J162" s="198">
        <f>ROUND(I162*H162,2)</f>
        <v>0</v>
      </c>
      <c r="K162" s="194" t="s">
        <v>23</v>
      </c>
      <c r="L162" s="61"/>
      <c r="M162" s="199" t="s">
        <v>23</v>
      </c>
      <c r="N162" s="200" t="s">
        <v>43</v>
      </c>
      <c r="O162" s="42"/>
      <c r="P162" s="201">
        <f>O162*H162</f>
        <v>0</v>
      </c>
      <c r="Q162" s="201">
        <v>0</v>
      </c>
      <c r="R162" s="201">
        <f>Q162*H162</f>
        <v>0</v>
      </c>
      <c r="S162" s="201">
        <v>0</v>
      </c>
      <c r="T162" s="202">
        <f>S162*H162</f>
        <v>0</v>
      </c>
      <c r="AR162" s="24" t="s">
        <v>187</v>
      </c>
      <c r="AT162" s="24" t="s">
        <v>182</v>
      </c>
      <c r="AU162" s="24" t="s">
        <v>81</v>
      </c>
      <c r="AY162" s="24" t="s">
        <v>180</v>
      </c>
      <c r="BE162" s="203">
        <f>IF(N162="základní",J162,0)</f>
        <v>0</v>
      </c>
      <c r="BF162" s="203">
        <f>IF(N162="snížená",J162,0)</f>
        <v>0</v>
      </c>
      <c r="BG162" s="203">
        <f>IF(N162="zákl. přenesená",J162,0)</f>
        <v>0</v>
      </c>
      <c r="BH162" s="203">
        <f>IF(N162="sníž. přenesená",J162,0)</f>
        <v>0</v>
      </c>
      <c r="BI162" s="203">
        <f>IF(N162="nulová",J162,0)</f>
        <v>0</v>
      </c>
      <c r="BJ162" s="24" t="s">
        <v>79</v>
      </c>
      <c r="BK162" s="203">
        <f>ROUND(I162*H162,2)</f>
        <v>0</v>
      </c>
      <c r="BL162" s="24" t="s">
        <v>187</v>
      </c>
      <c r="BM162" s="24" t="s">
        <v>2338</v>
      </c>
    </row>
    <row r="163" spans="2:51" s="11" customFormat="1" ht="13.5">
      <c r="B163" s="204"/>
      <c r="C163" s="205"/>
      <c r="D163" s="206" t="s">
        <v>189</v>
      </c>
      <c r="E163" s="207" t="s">
        <v>23</v>
      </c>
      <c r="F163" s="208" t="s">
        <v>2339</v>
      </c>
      <c r="G163" s="205"/>
      <c r="H163" s="209">
        <v>7</v>
      </c>
      <c r="I163" s="210"/>
      <c r="J163" s="205"/>
      <c r="K163" s="205"/>
      <c r="L163" s="211"/>
      <c r="M163" s="212"/>
      <c r="N163" s="213"/>
      <c r="O163" s="213"/>
      <c r="P163" s="213"/>
      <c r="Q163" s="213"/>
      <c r="R163" s="213"/>
      <c r="S163" s="213"/>
      <c r="T163" s="214"/>
      <c r="AT163" s="215" t="s">
        <v>189</v>
      </c>
      <c r="AU163" s="215" t="s">
        <v>81</v>
      </c>
      <c r="AV163" s="11" t="s">
        <v>81</v>
      </c>
      <c r="AW163" s="11" t="s">
        <v>36</v>
      </c>
      <c r="AX163" s="11" t="s">
        <v>79</v>
      </c>
      <c r="AY163" s="215" t="s">
        <v>180</v>
      </c>
    </row>
    <row r="164" spans="2:65" s="1" customFormat="1" ht="16.5" customHeight="1">
      <c r="B164" s="41"/>
      <c r="C164" s="192" t="s">
        <v>396</v>
      </c>
      <c r="D164" s="192" t="s">
        <v>182</v>
      </c>
      <c r="E164" s="193" t="s">
        <v>2340</v>
      </c>
      <c r="F164" s="194" t="s">
        <v>2341</v>
      </c>
      <c r="G164" s="195" t="s">
        <v>671</v>
      </c>
      <c r="H164" s="196">
        <v>16</v>
      </c>
      <c r="I164" s="197"/>
      <c r="J164" s="198">
        <f>ROUND(I164*H164,2)</f>
        <v>0</v>
      </c>
      <c r="K164" s="194" t="s">
        <v>23</v>
      </c>
      <c r="L164" s="61"/>
      <c r="M164" s="199" t="s">
        <v>23</v>
      </c>
      <c r="N164" s="200" t="s">
        <v>43</v>
      </c>
      <c r="O164" s="42"/>
      <c r="P164" s="201">
        <f>O164*H164</f>
        <v>0</v>
      </c>
      <c r="Q164" s="201">
        <v>0</v>
      </c>
      <c r="R164" s="201">
        <f>Q164*H164</f>
        <v>0</v>
      </c>
      <c r="S164" s="201">
        <v>0</v>
      </c>
      <c r="T164" s="202">
        <f>S164*H164</f>
        <v>0</v>
      </c>
      <c r="AR164" s="24" t="s">
        <v>187</v>
      </c>
      <c r="AT164" s="24" t="s">
        <v>182</v>
      </c>
      <c r="AU164" s="24" t="s">
        <v>81</v>
      </c>
      <c r="AY164" s="24" t="s">
        <v>180</v>
      </c>
      <c r="BE164" s="203">
        <f>IF(N164="základní",J164,0)</f>
        <v>0</v>
      </c>
      <c r="BF164" s="203">
        <f>IF(N164="snížená",J164,0)</f>
        <v>0</v>
      </c>
      <c r="BG164" s="203">
        <f>IF(N164="zákl. přenesená",J164,0)</f>
        <v>0</v>
      </c>
      <c r="BH164" s="203">
        <f>IF(N164="sníž. přenesená",J164,0)</f>
        <v>0</v>
      </c>
      <c r="BI164" s="203">
        <f>IF(N164="nulová",J164,0)</f>
        <v>0</v>
      </c>
      <c r="BJ164" s="24" t="s">
        <v>79</v>
      </c>
      <c r="BK164" s="203">
        <f>ROUND(I164*H164,2)</f>
        <v>0</v>
      </c>
      <c r="BL164" s="24" t="s">
        <v>187</v>
      </c>
      <c r="BM164" s="24" t="s">
        <v>2342</v>
      </c>
    </row>
    <row r="165" spans="2:47" s="1" customFormat="1" ht="40.5">
      <c r="B165" s="41"/>
      <c r="C165" s="63"/>
      <c r="D165" s="206" t="s">
        <v>509</v>
      </c>
      <c r="E165" s="63"/>
      <c r="F165" s="258" t="s">
        <v>2343</v>
      </c>
      <c r="G165" s="63"/>
      <c r="H165" s="63"/>
      <c r="I165" s="163"/>
      <c r="J165" s="63"/>
      <c r="K165" s="63"/>
      <c r="L165" s="61"/>
      <c r="M165" s="259"/>
      <c r="N165" s="42"/>
      <c r="O165" s="42"/>
      <c r="P165" s="42"/>
      <c r="Q165" s="42"/>
      <c r="R165" s="42"/>
      <c r="S165" s="42"/>
      <c r="T165" s="78"/>
      <c r="AT165" s="24" t="s">
        <v>509</v>
      </c>
      <c r="AU165" s="24" t="s">
        <v>81</v>
      </c>
    </row>
    <row r="166" spans="2:51" s="11" customFormat="1" ht="13.5">
      <c r="B166" s="204"/>
      <c r="C166" s="205"/>
      <c r="D166" s="206" t="s">
        <v>189</v>
      </c>
      <c r="E166" s="207" t="s">
        <v>23</v>
      </c>
      <c r="F166" s="208" t="s">
        <v>2344</v>
      </c>
      <c r="G166" s="205"/>
      <c r="H166" s="209">
        <v>16</v>
      </c>
      <c r="I166" s="210"/>
      <c r="J166" s="205"/>
      <c r="K166" s="205"/>
      <c r="L166" s="211"/>
      <c r="M166" s="212"/>
      <c r="N166" s="213"/>
      <c r="O166" s="213"/>
      <c r="P166" s="213"/>
      <c r="Q166" s="213"/>
      <c r="R166" s="213"/>
      <c r="S166" s="213"/>
      <c r="T166" s="214"/>
      <c r="AT166" s="215" t="s">
        <v>189</v>
      </c>
      <c r="AU166" s="215" t="s">
        <v>81</v>
      </c>
      <c r="AV166" s="11" t="s">
        <v>81</v>
      </c>
      <c r="AW166" s="11" t="s">
        <v>36</v>
      </c>
      <c r="AX166" s="11" t="s">
        <v>79</v>
      </c>
      <c r="AY166" s="215" t="s">
        <v>180</v>
      </c>
    </row>
    <row r="167" spans="2:63" s="10" customFormat="1" ht="22.35" customHeight="1">
      <c r="B167" s="176"/>
      <c r="C167" s="177"/>
      <c r="D167" s="178" t="s">
        <v>71</v>
      </c>
      <c r="E167" s="190" t="s">
        <v>765</v>
      </c>
      <c r="F167" s="190" t="s">
        <v>2345</v>
      </c>
      <c r="G167" s="177"/>
      <c r="H167" s="177"/>
      <c r="I167" s="180"/>
      <c r="J167" s="191">
        <f>BK167</f>
        <v>0</v>
      </c>
      <c r="K167" s="177"/>
      <c r="L167" s="182"/>
      <c r="M167" s="183"/>
      <c r="N167" s="184"/>
      <c r="O167" s="184"/>
      <c r="P167" s="185">
        <f>P168</f>
        <v>0</v>
      </c>
      <c r="Q167" s="184"/>
      <c r="R167" s="185">
        <f>R168</f>
        <v>0</v>
      </c>
      <c r="S167" s="184"/>
      <c r="T167" s="186">
        <f>T168</f>
        <v>0</v>
      </c>
      <c r="AR167" s="187" t="s">
        <v>79</v>
      </c>
      <c r="AT167" s="188" t="s">
        <v>71</v>
      </c>
      <c r="AU167" s="188" t="s">
        <v>81</v>
      </c>
      <c r="AY167" s="187" t="s">
        <v>180</v>
      </c>
      <c r="BK167" s="189">
        <f>BK168</f>
        <v>0</v>
      </c>
    </row>
    <row r="168" spans="2:65" s="1" customFormat="1" ht="16.5" customHeight="1">
      <c r="B168" s="41"/>
      <c r="C168" s="192" t="s">
        <v>403</v>
      </c>
      <c r="D168" s="192" t="s">
        <v>182</v>
      </c>
      <c r="E168" s="193" t="s">
        <v>2346</v>
      </c>
      <c r="F168" s="194" t="s">
        <v>2347</v>
      </c>
      <c r="G168" s="195" t="s">
        <v>300</v>
      </c>
      <c r="H168" s="196">
        <v>298.513</v>
      </c>
      <c r="I168" s="197"/>
      <c r="J168" s="198">
        <f>ROUND(I168*H168,2)</f>
        <v>0</v>
      </c>
      <c r="K168" s="194" t="s">
        <v>23</v>
      </c>
      <c r="L168" s="61"/>
      <c r="M168" s="199" t="s">
        <v>23</v>
      </c>
      <c r="N168" s="200" t="s">
        <v>43</v>
      </c>
      <c r="O168" s="42"/>
      <c r="P168" s="201">
        <f>O168*H168</f>
        <v>0</v>
      </c>
      <c r="Q168" s="201">
        <v>0</v>
      </c>
      <c r="R168" s="201">
        <f>Q168*H168</f>
        <v>0</v>
      </c>
      <c r="S168" s="201">
        <v>0</v>
      </c>
      <c r="T168" s="202">
        <f>S168*H168</f>
        <v>0</v>
      </c>
      <c r="AR168" s="24" t="s">
        <v>187</v>
      </c>
      <c r="AT168" s="24" t="s">
        <v>182</v>
      </c>
      <c r="AU168" s="24" t="s">
        <v>195</v>
      </c>
      <c r="AY168" s="24" t="s">
        <v>180</v>
      </c>
      <c r="BE168" s="203">
        <f>IF(N168="základní",J168,0)</f>
        <v>0</v>
      </c>
      <c r="BF168" s="203">
        <f>IF(N168="snížená",J168,0)</f>
        <v>0</v>
      </c>
      <c r="BG168" s="203">
        <f>IF(N168="zákl. přenesená",J168,0)</f>
        <v>0</v>
      </c>
      <c r="BH168" s="203">
        <f>IF(N168="sníž. přenesená",J168,0)</f>
        <v>0</v>
      </c>
      <c r="BI168" s="203">
        <f>IF(N168="nulová",J168,0)</f>
        <v>0</v>
      </c>
      <c r="BJ168" s="24" t="s">
        <v>79</v>
      </c>
      <c r="BK168" s="203">
        <f>ROUND(I168*H168,2)</f>
        <v>0</v>
      </c>
      <c r="BL168" s="24" t="s">
        <v>187</v>
      </c>
      <c r="BM168" s="24" t="s">
        <v>2348</v>
      </c>
    </row>
    <row r="169" spans="2:63" s="10" customFormat="1" ht="37.35" customHeight="1">
      <c r="B169" s="176"/>
      <c r="C169" s="177"/>
      <c r="D169" s="178" t="s">
        <v>71</v>
      </c>
      <c r="E169" s="179" t="s">
        <v>850</v>
      </c>
      <c r="F169" s="179" t="s">
        <v>851</v>
      </c>
      <c r="G169" s="177"/>
      <c r="H169" s="177"/>
      <c r="I169" s="180"/>
      <c r="J169" s="181">
        <f>BK169</f>
        <v>0</v>
      </c>
      <c r="K169" s="177"/>
      <c r="L169" s="182"/>
      <c r="M169" s="183"/>
      <c r="N169" s="184"/>
      <c r="O169" s="184"/>
      <c r="P169" s="185">
        <f>P170</f>
        <v>0</v>
      </c>
      <c r="Q169" s="184"/>
      <c r="R169" s="185">
        <f>R170</f>
        <v>0</v>
      </c>
      <c r="S169" s="184"/>
      <c r="T169" s="186">
        <f>T170</f>
        <v>0</v>
      </c>
      <c r="AR169" s="187" t="s">
        <v>81</v>
      </c>
      <c r="AT169" s="188" t="s">
        <v>71</v>
      </c>
      <c r="AU169" s="188" t="s">
        <v>72</v>
      </c>
      <c r="AY169" s="187" t="s">
        <v>180</v>
      </c>
      <c r="BK169" s="189">
        <f>BK170</f>
        <v>0</v>
      </c>
    </row>
    <row r="170" spans="2:63" s="10" customFormat="1" ht="19.9" customHeight="1">
      <c r="B170" s="176"/>
      <c r="C170" s="177"/>
      <c r="D170" s="178" t="s">
        <v>71</v>
      </c>
      <c r="E170" s="190" t="s">
        <v>1038</v>
      </c>
      <c r="F170" s="190" t="s">
        <v>1039</v>
      </c>
      <c r="G170" s="177"/>
      <c r="H170" s="177"/>
      <c r="I170" s="180"/>
      <c r="J170" s="191">
        <f>BK170</f>
        <v>0</v>
      </c>
      <c r="K170" s="177"/>
      <c r="L170" s="182"/>
      <c r="M170" s="183"/>
      <c r="N170" s="184"/>
      <c r="O170" s="184"/>
      <c r="P170" s="185">
        <f>SUM(P171:P173)</f>
        <v>0</v>
      </c>
      <c r="Q170" s="184"/>
      <c r="R170" s="185">
        <f>SUM(R171:R173)</f>
        <v>0</v>
      </c>
      <c r="S170" s="184"/>
      <c r="T170" s="186">
        <f>SUM(T171:T173)</f>
        <v>0</v>
      </c>
      <c r="AR170" s="187" t="s">
        <v>81</v>
      </c>
      <c r="AT170" s="188" t="s">
        <v>71</v>
      </c>
      <c r="AU170" s="188" t="s">
        <v>79</v>
      </c>
      <c r="AY170" s="187" t="s">
        <v>180</v>
      </c>
      <c r="BK170" s="189">
        <f>SUM(BK171:BK173)</f>
        <v>0</v>
      </c>
    </row>
    <row r="171" spans="2:65" s="1" customFormat="1" ht="16.5" customHeight="1">
      <c r="B171" s="41"/>
      <c r="C171" s="192" t="s">
        <v>408</v>
      </c>
      <c r="D171" s="192" t="s">
        <v>182</v>
      </c>
      <c r="E171" s="193" t="s">
        <v>1056</v>
      </c>
      <c r="F171" s="194" t="s">
        <v>2349</v>
      </c>
      <c r="G171" s="195" t="s">
        <v>671</v>
      </c>
      <c r="H171" s="196">
        <v>1</v>
      </c>
      <c r="I171" s="197"/>
      <c r="J171" s="198">
        <f>ROUND(I171*H171,2)</f>
        <v>0</v>
      </c>
      <c r="K171" s="194" t="s">
        <v>23</v>
      </c>
      <c r="L171" s="61"/>
      <c r="M171" s="199" t="s">
        <v>23</v>
      </c>
      <c r="N171" s="200" t="s">
        <v>43</v>
      </c>
      <c r="O171" s="42"/>
      <c r="P171" s="201">
        <f>O171*H171</f>
        <v>0</v>
      </c>
      <c r="Q171" s="201">
        <v>0</v>
      </c>
      <c r="R171" s="201">
        <f>Q171*H171</f>
        <v>0</v>
      </c>
      <c r="S171" s="201">
        <v>0</v>
      </c>
      <c r="T171" s="202">
        <f>S171*H171</f>
        <v>0</v>
      </c>
      <c r="AR171" s="24" t="s">
        <v>262</v>
      </c>
      <c r="AT171" s="24" t="s">
        <v>182</v>
      </c>
      <c r="AU171" s="24" t="s">
        <v>81</v>
      </c>
      <c r="AY171" s="24" t="s">
        <v>180</v>
      </c>
      <c r="BE171" s="203">
        <f>IF(N171="základní",J171,0)</f>
        <v>0</v>
      </c>
      <c r="BF171" s="203">
        <f>IF(N171="snížená",J171,0)</f>
        <v>0</v>
      </c>
      <c r="BG171" s="203">
        <f>IF(N171="zákl. přenesená",J171,0)</f>
        <v>0</v>
      </c>
      <c r="BH171" s="203">
        <f>IF(N171="sníž. přenesená",J171,0)</f>
        <v>0</v>
      </c>
      <c r="BI171" s="203">
        <f>IF(N171="nulová",J171,0)</f>
        <v>0</v>
      </c>
      <c r="BJ171" s="24" t="s">
        <v>79</v>
      </c>
      <c r="BK171" s="203">
        <f>ROUND(I171*H171,2)</f>
        <v>0</v>
      </c>
      <c r="BL171" s="24" t="s">
        <v>262</v>
      </c>
      <c r="BM171" s="24" t="s">
        <v>2350</v>
      </c>
    </row>
    <row r="172" spans="2:47" s="1" customFormat="1" ht="202.5">
      <c r="B172" s="41"/>
      <c r="C172" s="63"/>
      <c r="D172" s="206" t="s">
        <v>509</v>
      </c>
      <c r="E172" s="63"/>
      <c r="F172" s="258" t="s">
        <v>2351</v>
      </c>
      <c r="G172" s="63"/>
      <c r="H172" s="63"/>
      <c r="I172" s="163"/>
      <c r="J172" s="63"/>
      <c r="K172" s="63"/>
      <c r="L172" s="61"/>
      <c r="M172" s="259"/>
      <c r="N172" s="42"/>
      <c r="O172" s="42"/>
      <c r="P172" s="42"/>
      <c r="Q172" s="42"/>
      <c r="R172" s="42"/>
      <c r="S172" s="42"/>
      <c r="T172" s="78"/>
      <c r="AT172" s="24" t="s">
        <v>509</v>
      </c>
      <c r="AU172" s="24" t="s">
        <v>81</v>
      </c>
    </row>
    <row r="173" spans="2:51" s="11" customFormat="1" ht="13.5">
      <c r="B173" s="204"/>
      <c r="C173" s="205"/>
      <c r="D173" s="206" t="s">
        <v>189</v>
      </c>
      <c r="E173" s="207" t="s">
        <v>23</v>
      </c>
      <c r="F173" s="208" t="s">
        <v>2352</v>
      </c>
      <c r="G173" s="205"/>
      <c r="H173" s="209">
        <v>1</v>
      </c>
      <c r="I173" s="210"/>
      <c r="J173" s="205"/>
      <c r="K173" s="205"/>
      <c r="L173" s="211"/>
      <c r="M173" s="268"/>
      <c r="N173" s="269"/>
      <c r="O173" s="269"/>
      <c r="P173" s="269"/>
      <c r="Q173" s="269"/>
      <c r="R173" s="269"/>
      <c r="S173" s="269"/>
      <c r="T173" s="270"/>
      <c r="AT173" s="215" t="s">
        <v>189</v>
      </c>
      <c r="AU173" s="215" t="s">
        <v>81</v>
      </c>
      <c r="AV173" s="11" t="s">
        <v>81</v>
      </c>
      <c r="AW173" s="11" t="s">
        <v>36</v>
      </c>
      <c r="AX173" s="11" t="s">
        <v>79</v>
      </c>
      <c r="AY173" s="215" t="s">
        <v>180</v>
      </c>
    </row>
    <row r="174" spans="2:12" s="1" customFormat="1" ht="6.95" customHeight="1">
      <c r="B174" s="56"/>
      <c r="C174" s="57"/>
      <c r="D174" s="57"/>
      <c r="E174" s="57"/>
      <c r="F174" s="57"/>
      <c r="G174" s="57"/>
      <c r="H174" s="57"/>
      <c r="I174" s="139"/>
      <c r="J174" s="57"/>
      <c r="K174" s="57"/>
      <c r="L174" s="61"/>
    </row>
  </sheetData>
  <sheetProtection algorithmName="SHA-512" hashValue="xuxiRbqp9p3HowHT9i7MbAfTQFhYW8vjZ4YMEg7nVFwoSdl3mOoZggsin9oNALWhDqBUn2gT26PnzpZzGaG4Lw==" saltValue="bnA/FgdlNW6VhPl3CMlxb8CNxHJwtuVPyxM/Pft1UzZ+kDFYvYlL/e55YO3jPvZNrTbwNv1rGe5sHIvCm8p39A==" spinCount="100000" sheet="1" objects="1" scenarios="1" formatColumns="0" formatRows="0" autoFilter="0"/>
  <autoFilter ref="C83:K173"/>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124</v>
      </c>
      <c r="G1" s="397" t="s">
        <v>125</v>
      </c>
      <c r="H1" s="397"/>
      <c r="I1" s="115"/>
      <c r="J1" s="114" t="s">
        <v>126</v>
      </c>
      <c r="K1" s="113" t="s">
        <v>127</v>
      </c>
      <c r="L1" s="114" t="s">
        <v>128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8"/>
      <c r="M2" s="388"/>
      <c r="N2" s="388"/>
      <c r="O2" s="388"/>
      <c r="P2" s="388"/>
      <c r="Q2" s="388"/>
      <c r="R2" s="388"/>
      <c r="S2" s="388"/>
      <c r="T2" s="388"/>
      <c r="U2" s="388"/>
      <c r="V2" s="388"/>
      <c r="AT2" s="24" t="s">
        <v>90</v>
      </c>
    </row>
    <row r="3" spans="2:46" ht="6.95" customHeight="1">
      <c r="B3" s="25"/>
      <c r="C3" s="26"/>
      <c r="D3" s="26"/>
      <c r="E3" s="26"/>
      <c r="F3" s="26"/>
      <c r="G3" s="26"/>
      <c r="H3" s="26"/>
      <c r="I3" s="116"/>
      <c r="J3" s="26"/>
      <c r="K3" s="27"/>
      <c r="AT3" s="24" t="s">
        <v>81</v>
      </c>
    </row>
    <row r="4" spans="2:46" ht="36.95" customHeight="1">
      <c r="B4" s="28"/>
      <c r="C4" s="29"/>
      <c r="D4" s="30" t="s">
        <v>129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9" t="str">
        <f>'Rekapitulace stavby'!K6</f>
        <v>NÁSTAVBA UČEBEN A STAVEBNÍ ÚPRAVYJÍDELNY A ŠKOLNÍ DRUŽINY ZŠ A MŠ DĚLNICKÁ KARVINÁ</v>
      </c>
      <c r="F7" s="390"/>
      <c r="G7" s="390"/>
      <c r="H7" s="390"/>
      <c r="I7" s="117"/>
      <c r="J7" s="29"/>
      <c r="K7" s="31"/>
    </row>
    <row r="8" spans="2:11" s="1" customFormat="1" ht="13.5">
      <c r="B8" s="41"/>
      <c r="C8" s="42"/>
      <c r="D8" s="37" t="s">
        <v>130</v>
      </c>
      <c r="E8" s="42"/>
      <c r="F8" s="42"/>
      <c r="G8" s="42"/>
      <c r="H8" s="42"/>
      <c r="I8" s="118"/>
      <c r="J8" s="42"/>
      <c r="K8" s="45"/>
    </row>
    <row r="9" spans="2:11" s="1" customFormat="1" ht="36.95" customHeight="1">
      <c r="B9" s="41"/>
      <c r="C9" s="42"/>
      <c r="D9" s="42"/>
      <c r="E9" s="391" t="s">
        <v>2353</v>
      </c>
      <c r="F9" s="392"/>
      <c r="G9" s="392"/>
      <c r="H9" s="392"/>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58" t="s">
        <v>23</v>
      </c>
      <c r="F24" s="358"/>
      <c r="G24" s="358"/>
      <c r="H24" s="35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ROUND(J85,2)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ROUND(SUM(BE85:BE168),2)</f>
        <v>0</v>
      </c>
      <c r="G30" s="42"/>
      <c r="H30" s="42"/>
      <c r="I30" s="131">
        <v>0.21</v>
      </c>
      <c r="J30" s="130">
        <f>ROUND(ROUND((SUM(BE85:BE168)),2)*I30,2)</f>
        <v>0</v>
      </c>
      <c r="K30" s="45"/>
    </row>
    <row r="31" spans="2:11" s="1" customFormat="1" ht="14.45" customHeight="1">
      <c r="B31" s="41"/>
      <c r="C31" s="42"/>
      <c r="D31" s="42"/>
      <c r="E31" s="49" t="s">
        <v>44</v>
      </c>
      <c r="F31" s="130">
        <f>ROUND(SUM(BF85:BF168),2)</f>
        <v>0</v>
      </c>
      <c r="G31" s="42"/>
      <c r="H31" s="42"/>
      <c r="I31" s="131">
        <v>0.15</v>
      </c>
      <c r="J31" s="130">
        <f>ROUND(ROUND((SUM(BF85:BF168)),2)*I31,2)</f>
        <v>0</v>
      </c>
      <c r="K31" s="45"/>
    </row>
    <row r="32" spans="2:11" s="1" customFormat="1" ht="14.45" customHeight="1" hidden="1">
      <c r="B32" s="41"/>
      <c r="C32" s="42"/>
      <c r="D32" s="42"/>
      <c r="E32" s="49" t="s">
        <v>45</v>
      </c>
      <c r="F32" s="130">
        <f>ROUND(SUM(BG85:BG168),2)</f>
        <v>0</v>
      </c>
      <c r="G32" s="42"/>
      <c r="H32" s="42"/>
      <c r="I32" s="131">
        <v>0.21</v>
      </c>
      <c r="J32" s="130">
        <v>0</v>
      </c>
      <c r="K32" s="45"/>
    </row>
    <row r="33" spans="2:11" s="1" customFormat="1" ht="14.45" customHeight="1" hidden="1">
      <c r="B33" s="41"/>
      <c r="C33" s="42"/>
      <c r="D33" s="42"/>
      <c r="E33" s="49" t="s">
        <v>46</v>
      </c>
      <c r="F33" s="130">
        <f>ROUND(SUM(BH85:BH168),2)</f>
        <v>0</v>
      </c>
      <c r="G33" s="42"/>
      <c r="H33" s="42"/>
      <c r="I33" s="131">
        <v>0.15</v>
      </c>
      <c r="J33" s="130">
        <v>0</v>
      </c>
      <c r="K33" s="45"/>
    </row>
    <row r="34" spans="2:11" s="1" customFormat="1" ht="14.45" customHeight="1" hidden="1">
      <c r="B34" s="41"/>
      <c r="C34" s="42"/>
      <c r="D34" s="42"/>
      <c r="E34" s="49" t="s">
        <v>47</v>
      </c>
      <c r="F34" s="130">
        <f>ROUND(SUM(BI85:BI168),2)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132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9" t="str">
        <f>E7</f>
        <v>NÁSTAVBA UČEBEN A STAVEBNÍ ÚPRAVYJÍDELNY A ŠKOLNÍ DRUŽINY ZŠ A MŠ DĚLNICKÁ KARVINÁ</v>
      </c>
      <c r="F45" s="390"/>
      <c r="G45" s="390"/>
      <c r="H45" s="390"/>
      <c r="I45" s="118"/>
      <c r="J45" s="42"/>
      <c r="K45" s="45"/>
    </row>
    <row r="46" spans="2:11" s="1" customFormat="1" ht="14.45" customHeight="1">
      <c r="B46" s="41"/>
      <c r="C46" s="37" t="s">
        <v>130</v>
      </c>
      <c r="D46" s="42"/>
      <c r="E46" s="42"/>
      <c r="F46" s="42"/>
      <c r="G46" s="42"/>
      <c r="H46" s="42"/>
      <c r="I46" s="118"/>
      <c r="J46" s="42"/>
      <c r="K46" s="45"/>
    </row>
    <row r="47" spans="2:11" s="1" customFormat="1" ht="17.25" customHeight="1">
      <c r="B47" s="41"/>
      <c r="C47" s="42"/>
      <c r="D47" s="42"/>
      <c r="E47" s="391" t="str">
        <f>E9</f>
        <v>003 - Venkovní prostranství</v>
      </c>
      <c r="F47" s="392"/>
      <c r="G47" s="392"/>
      <c r="H47" s="392"/>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8" t="str">
        <f>E21</f>
        <v>ATRIS s.r.o.</v>
      </c>
      <c r="K51" s="45"/>
    </row>
    <row r="52" spans="2:11" s="1" customFormat="1" ht="14.45" customHeight="1">
      <c r="B52" s="41"/>
      <c r="C52" s="37" t="s">
        <v>32</v>
      </c>
      <c r="D52" s="42"/>
      <c r="E52" s="42"/>
      <c r="F52" s="35" t="str">
        <f>IF(E18="","",E18)</f>
        <v/>
      </c>
      <c r="G52" s="42"/>
      <c r="H52" s="42"/>
      <c r="I52" s="118"/>
      <c r="J52" s="393"/>
      <c r="K52" s="45"/>
    </row>
    <row r="53" spans="2:11" s="1" customFormat="1" ht="10.35" customHeight="1">
      <c r="B53" s="41"/>
      <c r="C53" s="42"/>
      <c r="D53" s="42"/>
      <c r="E53" s="42"/>
      <c r="F53" s="42"/>
      <c r="G53" s="42"/>
      <c r="H53" s="42"/>
      <c r="I53" s="118"/>
      <c r="J53" s="42"/>
      <c r="K53" s="45"/>
    </row>
    <row r="54" spans="2:11" s="1" customFormat="1" ht="29.25" customHeight="1">
      <c r="B54" s="41"/>
      <c r="C54" s="144" t="s">
        <v>133</v>
      </c>
      <c r="D54" s="132"/>
      <c r="E54" s="132"/>
      <c r="F54" s="132"/>
      <c r="G54" s="132"/>
      <c r="H54" s="132"/>
      <c r="I54" s="145"/>
      <c r="J54" s="146" t="s">
        <v>134</v>
      </c>
      <c r="K54" s="147"/>
    </row>
    <row r="55" spans="2:11" s="1" customFormat="1" ht="10.35" customHeight="1">
      <c r="B55" s="41"/>
      <c r="C55" s="42"/>
      <c r="D55" s="42"/>
      <c r="E55" s="42"/>
      <c r="F55" s="42"/>
      <c r="G55" s="42"/>
      <c r="H55" s="42"/>
      <c r="I55" s="118"/>
      <c r="J55" s="42"/>
      <c r="K55" s="45"/>
    </row>
    <row r="56" spans="2:47" s="1" customFormat="1" ht="29.25" customHeight="1">
      <c r="B56" s="41"/>
      <c r="C56" s="148" t="s">
        <v>135</v>
      </c>
      <c r="D56" s="42"/>
      <c r="E56" s="42"/>
      <c r="F56" s="42"/>
      <c r="G56" s="42"/>
      <c r="H56" s="42"/>
      <c r="I56" s="118"/>
      <c r="J56" s="128">
        <f>J85</f>
        <v>0</v>
      </c>
      <c r="K56" s="45"/>
      <c r="AU56" s="24" t="s">
        <v>136</v>
      </c>
    </row>
    <row r="57" spans="2:11" s="7" customFormat="1" ht="24.95" customHeight="1">
      <c r="B57" s="149"/>
      <c r="C57" s="150"/>
      <c r="D57" s="151" t="s">
        <v>2354</v>
      </c>
      <c r="E57" s="152"/>
      <c r="F57" s="152"/>
      <c r="G57" s="152"/>
      <c r="H57" s="152"/>
      <c r="I57" s="153"/>
      <c r="J57" s="154">
        <f>J86</f>
        <v>0</v>
      </c>
      <c r="K57" s="155"/>
    </row>
    <row r="58" spans="2:11" s="7" customFormat="1" ht="24.95" customHeight="1">
      <c r="B58" s="149"/>
      <c r="C58" s="150"/>
      <c r="D58" s="151" t="s">
        <v>2355</v>
      </c>
      <c r="E58" s="152"/>
      <c r="F58" s="152"/>
      <c r="G58" s="152"/>
      <c r="H58" s="152"/>
      <c r="I58" s="153"/>
      <c r="J58" s="154">
        <f>J98</f>
        <v>0</v>
      </c>
      <c r="K58" s="155"/>
    </row>
    <row r="59" spans="2:11" s="8" customFormat="1" ht="19.9" customHeight="1">
      <c r="B59" s="156"/>
      <c r="C59" s="157"/>
      <c r="D59" s="158" t="s">
        <v>138</v>
      </c>
      <c r="E59" s="159"/>
      <c r="F59" s="159"/>
      <c r="G59" s="159"/>
      <c r="H59" s="159"/>
      <c r="I59" s="160"/>
      <c r="J59" s="161">
        <f>J99</f>
        <v>0</v>
      </c>
      <c r="K59" s="162"/>
    </row>
    <row r="60" spans="2:11" s="8" customFormat="1" ht="19.9" customHeight="1">
      <c r="B60" s="156"/>
      <c r="C60" s="157"/>
      <c r="D60" s="158" t="s">
        <v>2205</v>
      </c>
      <c r="E60" s="159"/>
      <c r="F60" s="159"/>
      <c r="G60" s="159"/>
      <c r="H60" s="159"/>
      <c r="I60" s="160"/>
      <c r="J60" s="161">
        <f>J123</f>
        <v>0</v>
      </c>
      <c r="K60" s="162"/>
    </row>
    <row r="61" spans="2:11" s="8" customFormat="1" ht="19.9" customHeight="1">
      <c r="B61" s="156"/>
      <c r="C61" s="157"/>
      <c r="D61" s="158" t="s">
        <v>142</v>
      </c>
      <c r="E61" s="159"/>
      <c r="F61" s="159"/>
      <c r="G61" s="159"/>
      <c r="H61" s="159"/>
      <c r="I61" s="160"/>
      <c r="J61" s="161">
        <f>J138</f>
        <v>0</v>
      </c>
      <c r="K61" s="162"/>
    </row>
    <row r="62" spans="2:11" s="8" customFormat="1" ht="19.9" customHeight="1">
      <c r="B62" s="156"/>
      <c r="C62" s="157"/>
      <c r="D62" s="158" t="s">
        <v>2206</v>
      </c>
      <c r="E62" s="159"/>
      <c r="F62" s="159"/>
      <c r="G62" s="159"/>
      <c r="H62" s="159"/>
      <c r="I62" s="160"/>
      <c r="J62" s="161">
        <f>J141</f>
        <v>0</v>
      </c>
      <c r="K62" s="162"/>
    </row>
    <row r="63" spans="2:11" s="8" customFormat="1" ht="14.85" customHeight="1">
      <c r="B63" s="156"/>
      <c r="C63" s="157"/>
      <c r="D63" s="158" t="s">
        <v>2207</v>
      </c>
      <c r="E63" s="159"/>
      <c r="F63" s="159"/>
      <c r="G63" s="159"/>
      <c r="H63" s="159"/>
      <c r="I63" s="160"/>
      <c r="J63" s="161">
        <f>J151</f>
        <v>0</v>
      </c>
      <c r="K63" s="162"/>
    </row>
    <row r="64" spans="2:11" s="7" customFormat="1" ht="24.95" customHeight="1">
      <c r="B64" s="149"/>
      <c r="C64" s="150"/>
      <c r="D64" s="151" t="s">
        <v>148</v>
      </c>
      <c r="E64" s="152"/>
      <c r="F64" s="152"/>
      <c r="G64" s="152"/>
      <c r="H64" s="152"/>
      <c r="I64" s="153"/>
      <c r="J64" s="154">
        <f>J153</f>
        <v>0</v>
      </c>
      <c r="K64" s="155"/>
    </row>
    <row r="65" spans="2:11" s="8" customFormat="1" ht="19.9" customHeight="1">
      <c r="B65" s="156"/>
      <c r="C65" s="157"/>
      <c r="D65" s="158" t="s">
        <v>157</v>
      </c>
      <c r="E65" s="159"/>
      <c r="F65" s="159"/>
      <c r="G65" s="159"/>
      <c r="H65" s="159"/>
      <c r="I65" s="160"/>
      <c r="J65" s="161">
        <f>J154</f>
        <v>0</v>
      </c>
      <c r="K65" s="162"/>
    </row>
    <row r="66" spans="2:11" s="1" customFormat="1" ht="21.75" customHeight="1">
      <c r="B66" s="41"/>
      <c r="C66" s="42"/>
      <c r="D66" s="42"/>
      <c r="E66" s="42"/>
      <c r="F66" s="42"/>
      <c r="G66" s="42"/>
      <c r="H66" s="42"/>
      <c r="I66" s="118"/>
      <c r="J66" s="42"/>
      <c r="K66" s="45"/>
    </row>
    <row r="67" spans="2:11" s="1" customFormat="1" ht="6.95" customHeight="1">
      <c r="B67" s="56"/>
      <c r="C67" s="57"/>
      <c r="D67" s="57"/>
      <c r="E67" s="57"/>
      <c r="F67" s="57"/>
      <c r="G67" s="57"/>
      <c r="H67" s="57"/>
      <c r="I67" s="139"/>
      <c r="J67" s="57"/>
      <c r="K67" s="58"/>
    </row>
    <row r="71" spans="2:12" s="1" customFormat="1" ht="6.95" customHeight="1">
      <c r="B71" s="59"/>
      <c r="C71" s="60"/>
      <c r="D71" s="60"/>
      <c r="E71" s="60"/>
      <c r="F71" s="60"/>
      <c r="G71" s="60"/>
      <c r="H71" s="60"/>
      <c r="I71" s="142"/>
      <c r="J71" s="60"/>
      <c r="K71" s="60"/>
      <c r="L71" s="61"/>
    </row>
    <row r="72" spans="2:12" s="1" customFormat="1" ht="36.95" customHeight="1">
      <c r="B72" s="41"/>
      <c r="C72" s="62" t="s">
        <v>164</v>
      </c>
      <c r="D72" s="63"/>
      <c r="E72" s="63"/>
      <c r="F72" s="63"/>
      <c r="G72" s="63"/>
      <c r="H72" s="63"/>
      <c r="I72" s="163"/>
      <c r="J72" s="63"/>
      <c r="K72" s="63"/>
      <c r="L72" s="61"/>
    </row>
    <row r="73" spans="2:12" s="1" customFormat="1" ht="6.95" customHeight="1">
      <c r="B73" s="41"/>
      <c r="C73" s="63"/>
      <c r="D73" s="63"/>
      <c r="E73" s="63"/>
      <c r="F73" s="63"/>
      <c r="G73" s="63"/>
      <c r="H73" s="63"/>
      <c r="I73" s="163"/>
      <c r="J73" s="63"/>
      <c r="K73" s="63"/>
      <c r="L73" s="61"/>
    </row>
    <row r="74" spans="2:12" s="1" customFormat="1" ht="14.45" customHeight="1">
      <c r="B74" s="41"/>
      <c r="C74" s="65" t="s">
        <v>18</v>
      </c>
      <c r="D74" s="63"/>
      <c r="E74" s="63"/>
      <c r="F74" s="63"/>
      <c r="G74" s="63"/>
      <c r="H74" s="63"/>
      <c r="I74" s="163"/>
      <c r="J74" s="63"/>
      <c r="K74" s="63"/>
      <c r="L74" s="61"/>
    </row>
    <row r="75" spans="2:12" s="1" customFormat="1" ht="16.5" customHeight="1">
      <c r="B75" s="41"/>
      <c r="C75" s="63"/>
      <c r="D75" s="63"/>
      <c r="E75" s="394" t="str">
        <f>E7</f>
        <v>NÁSTAVBA UČEBEN A STAVEBNÍ ÚPRAVYJÍDELNY A ŠKOLNÍ DRUŽINY ZŠ A MŠ DĚLNICKÁ KARVINÁ</v>
      </c>
      <c r="F75" s="395"/>
      <c r="G75" s="395"/>
      <c r="H75" s="395"/>
      <c r="I75" s="163"/>
      <c r="J75" s="63"/>
      <c r="K75" s="63"/>
      <c r="L75" s="61"/>
    </row>
    <row r="76" spans="2:12" s="1" customFormat="1" ht="14.45" customHeight="1">
      <c r="B76" s="41"/>
      <c r="C76" s="65" t="s">
        <v>130</v>
      </c>
      <c r="D76" s="63"/>
      <c r="E76" s="63"/>
      <c r="F76" s="63"/>
      <c r="G76" s="63"/>
      <c r="H76" s="63"/>
      <c r="I76" s="163"/>
      <c r="J76" s="63"/>
      <c r="K76" s="63"/>
      <c r="L76" s="61"/>
    </row>
    <row r="77" spans="2:12" s="1" customFormat="1" ht="17.25" customHeight="1">
      <c r="B77" s="41"/>
      <c r="C77" s="63"/>
      <c r="D77" s="63"/>
      <c r="E77" s="369" t="str">
        <f>E9</f>
        <v>003 - Venkovní prostranství</v>
      </c>
      <c r="F77" s="396"/>
      <c r="G77" s="396"/>
      <c r="H77" s="396"/>
      <c r="I77" s="163"/>
      <c r="J77" s="63"/>
      <c r="K77" s="63"/>
      <c r="L77" s="61"/>
    </row>
    <row r="78" spans="2:12" s="1" customFormat="1" ht="6.95" customHeight="1">
      <c r="B78" s="41"/>
      <c r="C78" s="63"/>
      <c r="D78" s="63"/>
      <c r="E78" s="63"/>
      <c r="F78" s="63"/>
      <c r="G78" s="63"/>
      <c r="H78" s="63"/>
      <c r="I78" s="163"/>
      <c r="J78" s="63"/>
      <c r="K78" s="63"/>
      <c r="L78" s="61"/>
    </row>
    <row r="79" spans="2:12" s="1" customFormat="1" ht="18" customHeight="1">
      <c r="B79" s="41"/>
      <c r="C79" s="65" t="s">
        <v>24</v>
      </c>
      <c r="D79" s="63"/>
      <c r="E79" s="63"/>
      <c r="F79" s="164" t="str">
        <f>F12</f>
        <v>Karviná</v>
      </c>
      <c r="G79" s="63"/>
      <c r="H79" s="63"/>
      <c r="I79" s="165" t="s">
        <v>26</v>
      </c>
      <c r="J79" s="73" t="str">
        <f>IF(J12="","",J12)</f>
        <v>14. 4. 2017</v>
      </c>
      <c r="K79" s="63"/>
      <c r="L79" s="61"/>
    </row>
    <row r="80" spans="2:12" s="1" customFormat="1" ht="6.95" customHeight="1">
      <c r="B80" s="41"/>
      <c r="C80" s="63"/>
      <c r="D80" s="63"/>
      <c r="E80" s="63"/>
      <c r="F80" s="63"/>
      <c r="G80" s="63"/>
      <c r="H80" s="63"/>
      <c r="I80" s="163"/>
      <c r="J80" s="63"/>
      <c r="K80" s="63"/>
      <c r="L80" s="61"/>
    </row>
    <row r="81" spans="2:12" s="1" customFormat="1" ht="13.5">
      <c r="B81" s="41"/>
      <c r="C81" s="65" t="s">
        <v>28</v>
      </c>
      <c r="D81" s="63"/>
      <c r="E81" s="63"/>
      <c r="F81" s="164" t="str">
        <f>E15</f>
        <v>Statutární město Karviná</v>
      </c>
      <c r="G81" s="63"/>
      <c r="H81" s="63"/>
      <c r="I81" s="165" t="s">
        <v>34</v>
      </c>
      <c r="J81" s="164" t="str">
        <f>E21</f>
        <v>ATRIS s.r.o.</v>
      </c>
      <c r="K81" s="63"/>
      <c r="L81" s="61"/>
    </row>
    <row r="82" spans="2:12" s="1" customFormat="1" ht="14.45" customHeight="1">
      <c r="B82" s="41"/>
      <c r="C82" s="65" t="s">
        <v>32</v>
      </c>
      <c r="D82" s="63"/>
      <c r="E82" s="63"/>
      <c r="F82" s="164" t="str">
        <f>IF(E18="","",E18)</f>
        <v/>
      </c>
      <c r="G82" s="63"/>
      <c r="H82" s="63"/>
      <c r="I82" s="163"/>
      <c r="J82" s="63"/>
      <c r="K82" s="63"/>
      <c r="L82" s="61"/>
    </row>
    <row r="83" spans="2:12" s="1" customFormat="1" ht="10.35" customHeight="1">
      <c r="B83" s="41"/>
      <c r="C83" s="63"/>
      <c r="D83" s="63"/>
      <c r="E83" s="63"/>
      <c r="F83" s="63"/>
      <c r="G83" s="63"/>
      <c r="H83" s="63"/>
      <c r="I83" s="163"/>
      <c r="J83" s="63"/>
      <c r="K83" s="63"/>
      <c r="L83" s="61"/>
    </row>
    <row r="84" spans="2:20" s="9" customFormat="1" ht="29.25" customHeight="1">
      <c r="B84" s="166"/>
      <c r="C84" s="167" t="s">
        <v>165</v>
      </c>
      <c r="D84" s="168" t="s">
        <v>57</v>
      </c>
      <c r="E84" s="168" t="s">
        <v>53</v>
      </c>
      <c r="F84" s="168" t="s">
        <v>166</v>
      </c>
      <c r="G84" s="168" t="s">
        <v>167</v>
      </c>
      <c r="H84" s="168" t="s">
        <v>168</v>
      </c>
      <c r="I84" s="169" t="s">
        <v>169</v>
      </c>
      <c r="J84" s="168" t="s">
        <v>134</v>
      </c>
      <c r="K84" s="170" t="s">
        <v>170</v>
      </c>
      <c r="L84" s="171"/>
      <c r="M84" s="81" t="s">
        <v>171</v>
      </c>
      <c r="N84" s="82" t="s">
        <v>42</v>
      </c>
      <c r="O84" s="82" t="s">
        <v>172</v>
      </c>
      <c r="P84" s="82" t="s">
        <v>173</v>
      </c>
      <c r="Q84" s="82" t="s">
        <v>174</v>
      </c>
      <c r="R84" s="82" t="s">
        <v>175</v>
      </c>
      <c r="S84" s="82" t="s">
        <v>176</v>
      </c>
      <c r="T84" s="83" t="s">
        <v>177</v>
      </c>
    </row>
    <row r="85" spans="2:63" s="1" customFormat="1" ht="29.25" customHeight="1">
      <c r="B85" s="41"/>
      <c r="C85" s="87" t="s">
        <v>135</v>
      </c>
      <c r="D85" s="63"/>
      <c r="E85" s="63"/>
      <c r="F85" s="63"/>
      <c r="G85" s="63"/>
      <c r="H85" s="63"/>
      <c r="I85" s="163"/>
      <c r="J85" s="172">
        <f>BK85</f>
        <v>0</v>
      </c>
      <c r="K85" s="63"/>
      <c r="L85" s="61"/>
      <c r="M85" s="84"/>
      <c r="N85" s="85"/>
      <c r="O85" s="85"/>
      <c r="P85" s="173">
        <f>P86+P98+P153</f>
        <v>0</v>
      </c>
      <c r="Q85" s="85"/>
      <c r="R85" s="173">
        <f>R86+R98+R153</f>
        <v>313.3978131399999</v>
      </c>
      <c r="S85" s="85"/>
      <c r="T85" s="174">
        <f>T86+T98+T153</f>
        <v>0</v>
      </c>
      <c r="AT85" s="24" t="s">
        <v>71</v>
      </c>
      <c r="AU85" s="24" t="s">
        <v>136</v>
      </c>
      <c r="BK85" s="175">
        <f>BK86+BK98+BK153</f>
        <v>0</v>
      </c>
    </row>
    <row r="86" spans="2:63" s="10" customFormat="1" ht="37.35" customHeight="1">
      <c r="B86" s="176"/>
      <c r="C86" s="177"/>
      <c r="D86" s="178" t="s">
        <v>71</v>
      </c>
      <c r="E86" s="179" t="s">
        <v>271</v>
      </c>
      <c r="F86" s="179" t="s">
        <v>2356</v>
      </c>
      <c r="G86" s="177"/>
      <c r="H86" s="177"/>
      <c r="I86" s="180"/>
      <c r="J86" s="181">
        <f>BK86</f>
        <v>0</v>
      </c>
      <c r="K86" s="177"/>
      <c r="L86" s="182"/>
      <c r="M86" s="183"/>
      <c r="N86" s="184"/>
      <c r="O86" s="184"/>
      <c r="P86" s="185">
        <f>SUM(P87:P97)</f>
        <v>0</v>
      </c>
      <c r="Q86" s="184"/>
      <c r="R86" s="185">
        <f>SUM(R87:R97)</f>
        <v>0.001</v>
      </c>
      <c r="S86" s="184"/>
      <c r="T86" s="186">
        <f>SUM(T87:T97)</f>
        <v>0</v>
      </c>
      <c r="AR86" s="187" t="s">
        <v>79</v>
      </c>
      <c r="AT86" s="188" t="s">
        <v>71</v>
      </c>
      <c r="AU86" s="188" t="s">
        <v>72</v>
      </c>
      <c r="AY86" s="187" t="s">
        <v>180</v>
      </c>
      <c r="BK86" s="189">
        <f>SUM(BK87:BK97)</f>
        <v>0</v>
      </c>
    </row>
    <row r="87" spans="2:65" s="1" customFormat="1" ht="16.5" customHeight="1">
      <c r="B87" s="41"/>
      <c r="C87" s="192" t="s">
        <v>79</v>
      </c>
      <c r="D87" s="192" t="s">
        <v>182</v>
      </c>
      <c r="E87" s="193" t="s">
        <v>2357</v>
      </c>
      <c r="F87" s="194" t="s">
        <v>2358</v>
      </c>
      <c r="G87" s="195" t="s">
        <v>924</v>
      </c>
      <c r="H87" s="196">
        <v>82.719</v>
      </c>
      <c r="I87" s="197"/>
      <c r="J87" s="198">
        <f>ROUND(I87*H87,2)</f>
        <v>0</v>
      </c>
      <c r="K87" s="194" t="s">
        <v>23</v>
      </c>
      <c r="L87" s="61"/>
      <c r="M87" s="199" t="s">
        <v>23</v>
      </c>
      <c r="N87" s="200" t="s">
        <v>43</v>
      </c>
      <c r="O87" s="42"/>
      <c r="P87" s="201">
        <f>O87*H87</f>
        <v>0</v>
      </c>
      <c r="Q87" s="201">
        <v>0</v>
      </c>
      <c r="R87" s="201">
        <f>Q87*H87</f>
        <v>0</v>
      </c>
      <c r="S87" s="201">
        <v>0</v>
      </c>
      <c r="T87" s="202">
        <f>S87*H87</f>
        <v>0</v>
      </c>
      <c r="AR87" s="24" t="s">
        <v>187</v>
      </c>
      <c r="AT87" s="24" t="s">
        <v>182</v>
      </c>
      <c r="AU87" s="24" t="s">
        <v>79</v>
      </c>
      <c r="AY87" s="24" t="s">
        <v>180</v>
      </c>
      <c r="BE87" s="203">
        <f>IF(N87="základní",J87,0)</f>
        <v>0</v>
      </c>
      <c r="BF87" s="203">
        <f>IF(N87="snížená",J87,0)</f>
        <v>0</v>
      </c>
      <c r="BG87" s="203">
        <f>IF(N87="zákl. přenesená",J87,0)</f>
        <v>0</v>
      </c>
      <c r="BH87" s="203">
        <f>IF(N87="sníž. přenesená",J87,0)</f>
        <v>0</v>
      </c>
      <c r="BI87" s="203">
        <f>IF(N87="nulová",J87,0)</f>
        <v>0</v>
      </c>
      <c r="BJ87" s="24" t="s">
        <v>79</v>
      </c>
      <c r="BK87" s="203">
        <f>ROUND(I87*H87,2)</f>
        <v>0</v>
      </c>
      <c r="BL87" s="24" t="s">
        <v>187</v>
      </c>
      <c r="BM87" s="24" t="s">
        <v>2359</v>
      </c>
    </row>
    <row r="88" spans="2:51" s="11" customFormat="1" ht="13.5">
      <c r="B88" s="204"/>
      <c r="C88" s="205"/>
      <c r="D88" s="206" t="s">
        <v>189</v>
      </c>
      <c r="E88" s="207" t="s">
        <v>23</v>
      </c>
      <c r="F88" s="208" t="s">
        <v>2360</v>
      </c>
      <c r="G88" s="205"/>
      <c r="H88" s="209">
        <v>82.719</v>
      </c>
      <c r="I88" s="210"/>
      <c r="J88" s="205"/>
      <c r="K88" s="205"/>
      <c r="L88" s="211"/>
      <c r="M88" s="212"/>
      <c r="N88" s="213"/>
      <c r="O88" s="213"/>
      <c r="P88" s="213"/>
      <c r="Q88" s="213"/>
      <c r="R88" s="213"/>
      <c r="S88" s="213"/>
      <c r="T88" s="214"/>
      <c r="AT88" s="215" t="s">
        <v>189</v>
      </c>
      <c r="AU88" s="215" t="s">
        <v>79</v>
      </c>
      <c r="AV88" s="11" t="s">
        <v>81</v>
      </c>
      <c r="AW88" s="11" t="s">
        <v>36</v>
      </c>
      <c r="AX88" s="11" t="s">
        <v>79</v>
      </c>
      <c r="AY88" s="215" t="s">
        <v>180</v>
      </c>
    </row>
    <row r="89" spans="2:65" s="1" customFormat="1" ht="25.5" customHeight="1">
      <c r="B89" s="41"/>
      <c r="C89" s="192" t="s">
        <v>81</v>
      </c>
      <c r="D89" s="192" t="s">
        <v>182</v>
      </c>
      <c r="E89" s="193" t="s">
        <v>2361</v>
      </c>
      <c r="F89" s="194" t="s">
        <v>2362</v>
      </c>
      <c r="G89" s="195" t="s">
        <v>185</v>
      </c>
      <c r="H89" s="196">
        <v>1002</v>
      </c>
      <c r="I89" s="197"/>
      <c r="J89" s="198">
        <f aca="true" t="shared" si="0" ref="J89:J96">ROUND(I89*H89,2)</f>
        <v>0</v>
      </c>
      <c r="K89" s="194" t="s">
        <v>23</v>
      </c>
      <c r="L89" s="61"/>
      <c r="M89" s="199" t="s">
        <v>23</v>
      </c>
      <c r="N89" s="200" t="s">
        <v>43</v>
      </c>
      <c r="O89" s="42"/>
      <c r="P89" s="201">
        <f aca="true" t="shared" si="1" ref="P89:P96">O89*H89</f>
        <v>0</v>
      </c>
      <c r="Q89" s="201">
        <v>0</v>
      </c>
      <c r="R89" s="201">
        <f aca="true" t="shared" si="2" ref="R89:R96">Q89*H89</f>
        <v>0</v>
      </c>
      <c r="S89" s="201">
        <v>0</v>
      </c>
      <c r="T89" s="202">
        <f aca="true" t="shared" si="3" ref="T89:T96">S89*H89</f>
        <v>0</v>
      </c>
      <c r="AR89" s="24" t="s">
        <v>187</v>
      </c>
      <c r="AT89" s="24" t="s">
        <v>182</v>
      </c>
      <c r="AU89" s="24" t="s">
        <v>79</v>
      </c>
      <c r="AY89" s="24" t="s">
        <v>180</v>
      </c>
      <c r="BE89" s="203">
        <f aca="true" t="shared" si="4" ref="BE89:BE96">IF(N89="základní",J89,0)</f>
        <v>0</v>
      </c>
      <c r="BF89" s="203">
        <f aca="true" t="shared" si="5" ref="BF89:BF96">IF(N89="snížená",J89,0)</f>
        <v>0</v>
      </c>
      <c r="BG89" s="203">
        <f aca="true" t="shared" si="6" ref="BG89:BG96">IF(N89="zákl. přenesená",J89,0)</f>
        <v>0</v>
      </c>
      <c r="BH89" s="203">
        <f aca="true" t="shared" si="7" ref="BH89:BH96">IF(N89="sníž. přenesená",J89,0)</f>
        <v>0</v>
      </c>
      <c r="BI89" s="203">
        <f aca="true" t="shared" si="8" ref="BI89:BI96">IF(N89="nulová",J89,0)</f>
        <v>0</v>
      </c>
      <c r="BJ89" s="24" t="s">
        <v>79</v>
      </c>
      <c r="BK89" s="203">
        <f aca="true" t="shared" si="9" ref="BK89:BK96">ROUND(I89*H89,2)</f>
        <v>0</v>
      </c>
      <c r="BL89" s="24" t="s">
        <v>187</v>
      </c>
      <c r="BM89" s="24" t="s">
        <v>2363</v>
      </c>
    </row>
    <row r="90" spans="2:65" s="1" customFormat="1" ht="25.5" customHeight="1">
      <c r="B90" s="41"/>
      <c r="C90" s="192" t="s">
        <v>195</v>
      </c>
      <c r="D90" s="192" t="s">
        <v>182</v>
      </c>
      <c r="E90" s="193" t="s">
        <v>2364</v>
      </c>
      <c r="F90" s="194" t="s">
        <v>2365</v>
      </c>
      <c r="G90" s="195" t="s">
        <v>185</v>
      </c>
      <c r="H90" s="196">
        <v>1002</v>
      </c>
      <c r="I90" s="197"/>
      <c r="J90" s="198">
        <f t="shared" si="0"/>
        <v>0</v>
      </c>
      <c r="K90" s="194" t="s">
        <v>23</v>
      </c>
      <c r="L90" s="61"/>
      <c r="M90" s="199" t="s">
        <v>23</v>
      </c>
      <c r="N90" s="200" t="s">
        <v>43</v>
      </c>
      <c r="O90" s="42"/>
      <c r="P90" s="201">
        <f t="shared" si="1"/>
        <v>0</v>
      </c>
      <c r="Q90" s="201">
        <v>0</v>
      </c>
      <c r="R90" s="201">
        <f t="shared" si="2"/>
        <v>0</v>
      </c>
      <c r="S90" s="201">
        <v>0</v>
      </c>
      <c r="T90" s="202">
        <f t="shared" si="3"/>
        <v>0</v>
      </c>
      <c r="AR90" s="24" t="s">
        <v>187</v>
      </c>
      <c r="AT90" s="24" t="s">
        <v>182</v>
      </c>
      <c r="AU90" s="24" t="s">
        <v>79</v>
      </c>
      <c r="AY90" s="24" t="s">
        <v>180</v>
      </c>
      <c r="BE90" s="203">
        <f t="shared" si="4"/>
        <v>0</v>
      </c>
      <c r="BF90" s="203">
        <f t="shared" si="5"/>
        <v>0</v>
      </c>
      <c r="BG90" s="203">
        <f t="shared" si="6"/>
        <v>0</v>
      </c>
      <c r="BH90" s="203">
        <f t="shared" si="7"/>
        <v>0</v>
      </c>
      <c r="BI90" s="203">
        <f t="shared" si="8"/>
        <v>0</v>
      </c>
      <c r="BJ90" s="24" t="s">
        <v>79</v>
      </c>
      <c r="BK90" s="203">
        <f t="shared" si="9"/>
        <v>0</v>
      </c>
      <c r="BL90" s="24" t="s">
        <v>187</v>
      </c>
      <c r="BM90" s="24" t="s">
        <v>2366</v>
      </c>
    </row>
    <row r="91" spans="2:65" s="1" customFormat="1" ht="16.5" customHeight="1">
      <c r="B91" s="41"/>
      <c r="C91" s="192" t="s">
        <v>187</v>
      </c>
      <c r="D91" s="192" t="s">
        <v>182</v>
      </c>
      <c r="E91" s="193" t="s">
        <v>2367</v>
      </c>
      <c r="F91" s="194" t="s">
        <v>2368</v>
      </c>
      <c r="G91" s="195" t="s">
        <v>185</v>
      </c>
      <c r="H91" s="196">
        <v>1002</v>
      </c>
      <c r="I91" s="197"/>
      <c r="J91" s="198">
        <f t="shared" si="0"/>
        <v>0</v>
      </c>
      <c r="K91" s="194" t="s">
        <v>23</v>
      </c>
      <c r="L91" s="61"/>
      <c r="M91" s="199" t="s">
        <v>23</v>
      </c>
      <c r="N91" s="200" t="s">
        <v>43</v>
      </c>
      <c r="O91" s="42"/>
      <c r="P91" s="201">
        <f t="shared" si="1"/>
        <v>0</v>
      </c>
      <c r="Q91" s="201">
        <v>0</v>
      </c>
      <c r="R91" s="201">
        <f t="shared" si="2"/>
        <v>0</v>
      </c>
      <c r="S91" s="201">
        <v>0</v>
      </c>
      <c r="T91" s="202">
        <f t="shared" si="3"/>
        <v>0</v>
      </c>
      <c r="AR91" s="24" t="s">
        <v>187</v>
      </c>
      <c r="AT91" s="24" t="s">
        <v>182</v>
      </c>
      <c r="AU91" s="24" t="s">
        <v>79</v>
      </c>
      <c r="AY91" s="24" t="s">
        <v>180</v>
      </c>
      <c r="BE91" s="203">
        <f t="shared" si="4"/>
        <v>0</v>
      </c>
      <c r="BF91" s="203">
        <f t="shared" si="5"/>
        <v>0</v>
      </c>
      <c r="BG91" s="203">
        <f t="shared" si="6"/>
        <v>0</v>
      </c>
      <c r="BH91" s="203">
        <f t="shared" si="7"/>
        <v>0</v>
      </c>
      <c r="BI91" s="203">
        <f t="shared" si="8"/>
        <v>0</v>
      </c>
      <c r="BJ91" s="24" t="s">
        <v>79</v>
      </c>
      <c r="BK91" s="203">
        <f t="shared" si="9"/>
        <v>0</v>
      </c>
      <c r="BL91" s="24" t="s">
        <v>187</v>
      </c>
      <c r="BM91" s="24" t="s">
        <v>2369</v>
      </c>
    </row>
    <row r="92" spans="2:65" s="1" customFormat="1" ht="25.5" customHeight="1">
      <c r="B92" s="41"/>
      <c r="C92" s="192" t="s">
        <v>203</v>
      </c>
      <c r="D92" s="192" t="s">
        <v>182</v>
      </c>
      <c r="E92" s="193" t="s">
        <v>2370</v>
      </c>
      <c r="F92" s="194" t="s">
        <v>2371</v>
      </c>
      <c r="G92" s="195" t="s">
        <v>185</v>
      </c>
      <c r="H92" s="196">
        <v>1002</v>
      </c>
      <c r="I92" s="197"/>
      <c r="J92" s="198">
        <f t="shared" si="0"/>
        <v>0</v>
      </c>
      <c r="K92" s="194" t="s">
        <v>23</v>
      </c>
      <c r="L92" s="61"/>
      <c r="M92" s="199" t="s">
        <v>23</v>
      </c>
      <c r="N92" s="200" t="s">
        <v>43</v>
      </c>
      <c r="O92" s="42"/>
      <c r="P92" s="201">
        <f t="shared" si="1"/>
        <v>0</v>
      </c>
      <c r="Q92" s="201">
        <v>0</v>
      </c>
      <c r="R92" s="201">
        <f t="shared" si="2"/>
        <v>0</v>
      </c>
      <c r="S92" s="201">
        <v>0</v>
      </c>
      <c r="T92" s="202">
        <f t="shared" si="3"/>
        <v>0</v>
      </c>
      <c r="AR92" s="24" t="s">
        <v>187</v>
      </c>
      <c r="AT92" s="24" t="s">
        <v>182</v>
      </c>
      <c r="AU92" s="24" t="s">
        <v>79</v>
      </c>
      <c r="AY92" s="24" t="s">
        <v>180</v>
      </c>
      <c r="BE92" s="203">
        <f t="shared" si="4"/>
        <v>0</v>
      </c>
      <c r="BF92" s="203">
        <f t="shared" si="5"/>
        <v>0</v>
      </c>
      <c r="BG92" s="203">
        <f t="shared" si="6"/>
        <v>0</v>
      </c>
      <c r="BH92" s="203">
        <f t="shared" si="7"/>
        <v>0</v>
      </c>
      <c r="BI92" s="203">
        <f t="shared" si="8"/>
        <v>0</v>
      </c>
      <c r="BJ92" s="24" t="s">
        <v>79</v>
      </c>
      <c r="BK92" s="203">
        <f t="shared" si="9"/>
        <v>0</v>
      </c>
      <c r="BL92" s="24" t="s">
        <v>187</v>
      </c>
      <c r="BM92" s="24" t="s">
        <v>2372</v>
      </c>
    </row>
    <row r="93" spans="2:65" s="1" customFormat="1" ht="16.5" customHeight="1">
      <c r="B93" s="41"/>
      <c r="C93" s="192" t="s">
        <v>207</v>
      </c>
      <c r="D93" s="192" t="s">
        <v>182</v>
      </c>
      <c r="E93" s="193" t="s">
        <v>2373</v>
      </c>
      <c r="F93" s="194" t="s">
        <v>2374</v>
      </c>
      <c r="G93" s="195" t="s">
        <v>185</v>
      </c>
      <c r="H93" s="196">
        <v>1002</v>
      </c>
      <c r="I93" s="197"/>
      <c r="J93" s="198">
        <f t="shared" si="0"/>
        <v>0</v>
      </c>
      <c r="K93" s="194" t="s">
        <v>23</v>
      </c>
      <c r="L93" s="61"/>
      <c r="M93" s="199" t="s">
        <v>23</v>
      </c>
      <c r="N93" s="200" t="s">
        <v>43</v>
      </c>
      <c r="O93" s="42"/>
      <c r="P93" s="201">
        <f t="shared" si="1"/>
        <v>0</v>
      </c>
      <c r="Q93" s="201">
        <v>0</v>
      </c>
      <c r="R93" s="201">
        <f t="shared" si="2"/>
        <v>0</v>
      </c>
      <c r="S93" s="201">
        <v>0</v>
      </c>
      <c r="T93" s="202">
        <f t="shared" si="3"/>
        <v>0</v>
      </c>
      <c r="AR93" s="24" t="s">
        <v>187</v>
      </c>
      <c r="AT93" s="24" t="s">
        <v>182</v>
      </c>
      <c r="AU93" s="24" t="s">
        <v>79</v>
      </c>
      <c r="AY93" s="24" t="s">
        <v>180</v>
      </c>
      <c r="BE93" s="203">
        <f t="shared" si="4"/>
        <v>0</v>
      </c>
      <c r="BF93" s="203">
        <f t="shared" si="5"/>
        <v>0</v>
      </c>
      <c r="BG93" s="203">
        <f t="shared" si="6"/>
        <v>0</v>
      </c>
      <c r="BH93" s="203">
        <f t="shared" si="7"/>
        <v>0</v>
      </c>
      <c r="BI93" s="203">
        <f t="shared" si="8"/>
        <v>0</v>
      </c>
      <c r="BJ93" s="24" t="s">
        <v>79</v>
      </c>
      <c r="BK93" s="203">
        <f t="shared" si="9"/>
        <v>0</v>
      </c>
      <c r="BL93" s="24" t="s">
        <v>187</v>
      </c>
      <c r="BM93" s="24" t="s">
        <v>2375</v>
      </c>
    </row>
    <row r="94" spans="2:65" s="1" customFormat="1" ht="16.5" customHeight="1">
      <c r="B94" s="41"/>
      <c r="C94" s="192" t="s">
        <v>212</v>
      </c>
      <c r="D94" s="192" t="s">
        <v>182</v>
      </c>
      <c r="E94" s="193" t="s">
        <v>2376</v>
      </c>
      <c r="F94" s="194" t="s">
        <v>2377</v>
      </c>
      <c r="G94" s="195" t="s">
        <v>185</v>
      </c>
      <c r="H94" s="196">
        <v>1002</v>
      </c>
      <c r="I94" s="197"/>
      <c r="J94" s="198">
        <f t="shared" si="0"/>
        <v>0</v>
      </c>
      <c r="K94" s="194" t="s">
        <v>23</v>
      </c>
      <c r="L94" s="61"/>
      <c r="M94" s="199" t="s">
        <v>23</v>
      </c>
      <c r="N94" s="200" t="s">
        <v>43</v>
      </c>
      <c r="O94" s="42"/>
      <c r="P94" s="201">
        <f t="shared" si="1"/>
        <v>0</v>
      </c>
      <c r="Q94" s="201">
        <v>0</v>
      </c>
      <c r="R94" s="201">
        <f t="shared" si="2"/>
        <v>0</v>
      </c>
      <c r="S94" s="201">
        <v>0</v>
      </c>
      <c r="T94" s="202">
        <f t="shared" si="3"/>
        <v>0</v>
      </c>
      <c r="AR94" s="24" t="s">
        <v>187</v>
      </c>
      <c r="AT94" s="24" t="s">
        <v>182</v>
      </c>
      <c r="AU94" s="24" t="s">
        <v>79</v>
      </c>
      <c r="AY94" s="24" t="s">
        <v>180</v>
      </c>
      <c r="BE94" s="203">
        <f t="shared" si="4"/>
        <v>0</v>
      </c>
      <c r="BF94" s="203">
        <f t="shared" si="5"/>
        <v>0</v>
      </c>
      <c r="BG94" s="203">
        <f t="shared" si="6"/>
        <v>0</v>
      </c>
      <c r="BH94" s="203">
        <f t="shared" si="7"/>
        <v>0</v>
      </c>
      <c r="BI94" s="203">
        <f t="shared" si="8"/>
        <v>0</v>
      </c>
      <c r="BJ94" s="24" t="s">
        <v>79</v>
      </c>
      <c r="BK94" s="203">
        <f t="shared" si="9"/>
        <v>0</v>
      </c>
      <c r="BL94" s="24" t="s">
        <v>187</v>
      </c>
      <c r="BM94" s="24" t="s">
        <v>2378</v>
      </c>
    </row>
    <row r="95" spans="2:65" s="1" customFormat="1" ht="16.5" customHeight="1">
      <c r="B95" s="41"/>
      <c r="C95" s="192" t="s">
        <v>218</v>
      </c>
      <c r="D95" s="192" t="s">
        <v>182</v>
      </c>
      <c r="E95" s="193" t="s">
        <v>2379</v>
      </c>
      <c r="F95" s="194" t="s">
        <v>2380</v>
      </c>
      <c r="G95" s="195" t="s">
        <v>185</v>
      </c>
      <c r="H95" s="196">
        <v>1002</v>
      </c>
      <c r="I95" s="197"/>
      <c r="J95" s="198">
        <f t="shared" si="0"/>
        <v>0</v>
      </c>
      <c r="K95" s="194" t="s">
        <v>23</v>
      </c>
      <c r="L95" s="61"/>
      <c r="M95" s="199" t="s">
        <v>23</v>
      </c>
      <c r="N95" s="200" t="s">
        <v>43</v>
      </c>
      <c r="O95" s="42"/>
      <c r="P95" s="201">
        <f t="shared" si="1"/>
        <v>0</v>
      </c>
      <c r="Q95" s="201">
        <v>0</v>
      </c>
      <c r="R95" s="201">
        <f t="shared" si="2"/>
        <v>0</v>
      </c>
      <c r="S95" s="201">
        <v>0</v>
      </c>
      <c r="T95" s="202">
        <f t="shared" si="3"/>
        <v>0</v>
      </c>
      <c r="AR95" s="24" t="s">
        <v>187</v>
      </c>
      <c r="AT95" s="24" t="s">
        <v>182</v>
      </c>
      <c r="AU95" s="24" t="s">
        <v>79</v>
      </c>
      <c r="AY95" s="24" t="s">
        <v>180</v>
      </c>
      <c r="BE95" s="203">
        <f t="shared" si="4"/>
        <v>0</v>
      </c>
      <c r="BF95" s="203">
        <f t="shared" si="5"/>
        <v>0</v>
      </c>
      <c r="BG95" s="203">
        <f t="shared" si="6"/>
        <v>0</v>
      </c>
      <c r="BH95" s="203">
        <f t="shared" si="7"/>
        <v>0</v>
      </c>
      <c r="BI95" s="203">
        <f t="shared" si="8"/>
        <v>0</v>
      </c>
      <c r="BJ95" s="24" t="s">
        <v>79</v>
      </c>
      <c r="BK95" s="203">
        <f t="shared" si="9"/>
        <v>0</v>
      </c>
      <c r="BL95" s="24" t="s">
        <v>187</v>
      </c>
      <c r="BM95" s="24" t="s">
        <v>2381</v>
      </c>
    </row>
    <row r="96" spans="2:65" s="1" customFormat="1" ht="16.5" customHeight="1">
      <c r="B96" s="41"/>
      <c r="C96" s="248" t="s">
        <v>224</v>
      </c>
      <c r="D96" s="248" t="s">
        <v>505</v>
      </c>
      <c r="E96" s="249" t="s">
        <v>2382</v>
      </c>
      <c r="F96" s="250" t="s">
        <v>2383</v>
      </c>
      <c r="G96" s="251" t="s">
        <v>2384</v>
      </c>
      <c r="H96" s="252">
        <v>1</v>
      </c>
      <c r="I96" s="253"/>
      <c r="J96" s="254">
        <f t="shared" si="0"/>
        <v>0</v>
      </c>
      <c r="K96" s="250" t="s">
        <v>186</v>
      </c>
      <c r="L96" s="255"/>
      <c r="M96" s="256" t="s">
        <v>23</v>
      </c>
      <c r="N96" s="257" t="s">
        <v>43</v>
      </c>
      <c r="O96" s="42"/>
      <c r="P96" s="201">
        <f t="shared" si="1"/>
        <v>0</v>
      </c>
      <c r="Q96" s="201">
        <v>0.001</v>
      </c>
      <c r="R96" s="201">
        <f t="shared" si="2"/>
        <v>0.001</v>
      </c>
      <c r="S96" s="201">
        <v>0</v>
      </c>
      <c r="T96" s="202">
        <f t="shared" si="3"/>
        <v>0</v>
      </c>
      <c r="AR96" s="24" t="s">
        <v>218</v>
      </c>
      <c r="AT96" s="24" t="s">
        <v>505</v>
      </c>
      <c r="AU96" s="24" t="s">
        <v>79</v>
      </c>
      <c r="AY96" s="24" t="s">
        <v>180</v>
      </c>
      <c r="BE96" s="203">
        <f t="shared" si="4"/>
        <v>0</v>
      </c>
      <c r="BF96" s="203">
        <f t="shared" si="5"/>
        <v>0</v>
      </c>
      <c r="BG96" s="203">
        <f t="shared" si="6"/>
        <v>0</v>
      </c>
      <c r="BH96" s="203">
        <f t="shared" si="7"/>
        <v>0</v>
      </c>
      <c r="BI96" s="203">
        <f t="shared" si="8"/>
        <v>0</v>
      </c>
      <c r="BJ96" s="24" t="s">
        <v>79</v>
      </c>
      <c r="BK96" s="203">
        <f t="shared" si="9"/>
        <v>0</v>
      </c>
      <c r="BL96" s="24" t="s">
        <v>187</v>
      </c>
      <c r="BM96" s="24" t="s">
        <v>2385</v>
      </c>
    </row>
    <row r="97" spans="2:51" s="11" customFormat="1" ht="13.5">
      <c r="B97" s="204"/>
      <c r="C97" s="205"/>
      <c r="D97" s="206" t="s">
        <v>189</v>
      </c>
      <c r="E97" s="207" t="s">
        <v>23</v>
      </c>
      <c r="F97" s="208" t="s">
        <v>79</v>
      </c>
      <c r="G97" s="205"/>
      <c r="H97" s="209">
        <v>1</v>
      </c>
      <c r="I97" s="210"/>
      <c r="J97" s="205"/>
      <c r="K97" s="205"/>
      <c r="L97" s="211"/>
      <c r="M97" s="212"/>
      <c r="N97" s="213"/>
      <c r="O97" s="213"/>
      <c r="P97" s="213"/>
      <c r="Q97" s="213"/>
      <c r="R97" s="213"/>
      <c r="S97" s="213"/>
      <c r="T97" s="214"/>
      <c r="AT97" s="215" t="s">
        <v>189</v>
      </c>
      <c r="AU97" s="215" t="s">
        <v>79</v>
      </c>
      <c r="AV97" s="11" t="s">
        <v>81</v>
      </c>
      <c r="AW97" s="11" t="s">
        <v>36</v>
      </c>
      <c r="AX97" s="11" t="s">
        <v>79</v>
      </c>
      <c r="AY97" s="215" t="s">
        <v>180</v>
      </c>
    </row>
    <row r="98" spans="2:63" s="10" customFormat="1" ht="37.35" customHeight="1">
      <c r="B98" s="176"/>
      <c r="C98" s="177"/>
      <c r="D98" s="178" t="s">
        <v>71</v>
      </c>
      <c r="E98" s="179" t="s">
        <v>178</v>
      </c>
      <c r="F98" s="179" t="s">
        <v>2386</v>
      </c>
      <c r="G98" s="177"/>
      <c r="H98" s="177"/>
      <c r="I98" s="180"/>
      <c r="J98" s="181">
        <f>BK98</f>
        <v>0</v>
      </c>
      <c r="K98" s="177"/>
      <c r="L98" s="182"/>
      <c r="M98" s="183"/>
      <c r="N98" s="184"/>
      <c r="O98" s="184"/>
      <c r="P98" s="185">
        <f>P99+P123+P138+P141</f>
        <v>0</v>
      </c>
      <c r="Q98" s="184"/>
      <c r="R98" s="185">
        <f>R99+R123+R138+R141</f>
        <v>313.39681313999995</v>
      </c>
      <c r="S98" s="184"/>
      <c r="T98" s="186">
        <f>T99+T123+T138+T141</f>
        <v>0</v>
      </c>
      <c r="AR98" s="187" t="s">
        <v>79</v>
      </c>
      <c r="AT98" s="188" t="s">
        <v>71</v>
      </c>
      <c r="AU98" s="188" t="s">
        <v>72</v>
      </c>
      <c r="AY98" s="187" t="s">
        <v>180</v>
      </c>
      <c r="BK98" s="189">
        <f>BK99+BK123+BK138+BK141</f>
        <v>0</v>
      </c>
    </row>
    <row r="99" spans="2:63" s="10" customFormat="1" ht="19.9" customHeight="1">
      <c r="B99" s="176"/>
      <c r="C99" s="177"/>
      <c r="D99" s="178" t="s">
        <v>71</v>
      </c>
      <c r="E99" s="190" t="s">
        <v>79</v>
      </c>
      <c r="F99" s="190" t="s">
        <v>181</v>
      </c>
      <c r="G99" s="177"/>
      <c r="H99" s="177"/>
      <c r="I99" s="180"/>
      <c r="J99" s="191">
        <f>BK99</f>
        <v>0</v>
      </c>
      <c r="K99" s="177"/>
      <c r="L99" s="182"/>
      <c r="M99" s="183"/>
      <c r="N99" s="184"/>
      <c r="O99" s="184"/>
      <c r="P99" s="185">
        <f>SUM(P100:P122)</f>
        <v>0</v>
      </c>
      <c r="Q99" s="184"/>
      <c r="R99" s="185">
        <f>SUM(R100:R122)</f>
        <v>0</v>
      </c>
      <c r="S99" s="184"/>
      <c r="T99" s="186">
        <f>SUM(T100:T122)</f>
        <v>0</v>
      </c>
      <c r="AR99" s="187" t="s">
        <v>79</v>
      </c>
      <c r="AT99" s="188" t="s">
        <v>71</v>
      </c>
      <c r="AU99" s="188" t="s">
        <v>79</v>
      </c>
      <c r="AY99" s="187" t="s">
        <v>180</v>
      </c>
      <c r="BK99" s="189">
        <f>SUM(BK100:BK122)</f>
        <v>0</v>
      </c>
    </row>
    <row r="100" spans="2:65" s="1" customFormat="1" ht="16.5" customHeight="1">
      <c r="B100" s="41"/>
      <c r="C100" s="192" t="s">
        <v>231</v>
      </c>
      <c r="D100" s="192" t="s">
        <v>182</v>
      </c>
      <c r="E100" s="193" t="s">
        <v>2210</v>
      </c>
      <c r="F100" s="194" t="s">
        <v>2211</v>
      </c>
      <c r="G100" s="195" t="s">
        <v>221</v>
      </c>
      <c r="H100" s="196">
        <v>67.25</v>
      </c>
      <c r="I100" s="197"/>
      <c r="J100" s="198">
        <f>ROUND(I100*H100,2)</f>
        <v>0</v>
      </c>
      <c r="K100" s="194" t="s">
        <v>259</v>
      </c>
      <c r="L100" s="61"/>
      <c r="M100" s="199" t="s">
        <v>23</v>
      </c>
      <c r="N100" s="200" t="s">
        <v>43</v>
      </c>
      <c r="O100" s="42"/>
      <c r="P100" s="201">
        <f>O100*H100</f>
        <v>0</v>
      </c>
      <c r="Q100" s="201">
        <v>0</v>
      </c>
      <c r="R100" s="201">
        <f>Q100*H100</f>
        <v>0</v>
      </c>
      <c r="S100" s="201">
        <v>0</v>
      </c>
      <c r="T100" s="202">
        <f>S100*H100</f>
        <v>0</v>
      </c>
      <c r="AR100" s="24" t="s">
        <v>187</v>
      </c>
      <c r="AT100" s="24" t="s">
        <v>182</v>
      </c>
      <c r="AU100" s="24" t="s">
        <v>81</v>
      </c>
      <c r="AY100" s="24" t="s">
        <v>180</v>
      </c>
      <c r="BE100" s="203">
        <f>IF(N100="základní",J100,0)</f>
        <v>0</v>
      </c>
      <c r="BF100" s="203">
        <f>IF(N100="snížená",J100,0)</f>
        <v>0</v>
      </c>
      <c r="BG100" s="203">
        <f>IF(N100="zákl. přenesená",J100,0)</f>
        <v>0</v>
      </c>
      <c r="BH100" s="203">
        <f>IF(N100="sníž. přenesená",J100,0)</f>
        <v>0</v>
      </c>
      <c r="BI100" s="203">
        <f>IF(N100="nulová",J100,0)</f>
        <v>0</v>
      </c>
      <c r="BJ100" s="24" t="s">
        <v>79</v>
      </c>
      <c r="BK100" s="203">
        <f>ROUND(I100*H100,2)</f>
        <v>0</v>
      </c>
      <c r="BL100" s="24" t="s">
        <v>187</v>
      </c>
      <c r="BM100" s="24" t="s">
        <v>2387</v>
      </c>
    </row>
    <row r="101" spans="2:51" s="11" customFormat="1" ht="13.5">
      <c r="B101" s="204"/>
      <c r="C101" s="205"/>
      <c r="D101" s="206" t="s">
        <v>189</v>
      </c>
      <c r="E101" s="207" t="s">
        <v>23</v>
      </c>
      <c r="F101" s="208" t="s">
        <v>2388</v>
      </c>
      <c r="G101" s="205"/>
      <c r="H101" s="209">
        <v>28.1</v>
      </c>
      <c r="I101" s="210"/>
      <c r="J101" s="205"/>
      <c r="K101" s="205"/>
      <c r="L101" s="211"/>
      <c r="M101" s="212"/>
      <c r="N101" s="213"/>
      <c r="O101" s="213"/>
      <c r="P101" s="213"/>
      <c r="Q101" s="213"/>
      <c r="R101" s="213"/>
      <c r="S101" s="213"/>
      <c r="T101" s="214"/>
      <c r="AT101" s="215" t="s">
        <v>189</v>
      </c>
      <c r="AU101" s="215" t="s">
        <v>81</v>
      </c>
      <c r="AV101" s="11" t="s">
        <v>81</v>
      </c>
      <c r="AW101" s="11" t="s">
        <v>36</v>
      </c>
      <c r="AX101" s="11" t="s">
        <v>72</v>
      </c>
      <c r="AY101" s="215" t="s">
        <v>180</v>
      </c>
    </row>
    <row r="102" spans="2:51" s="11" customFormat="1" ht="13.5">
      <c r="B102" s="204"/>
      <c r="C102" s="205"/>
      <c r="D102" s="206" t="s">
        <v>189</v>
      </c>
      <c r="E102" s="207" t="s">
        <v>23</v>
      </c>
      <c r="F102" s="208" t="s">
        <v>2389</v>
      </c>
      <c r="G102" s="205"/>
      <c r="H102" s="209">
        <v>39.15</v>
      </c>
      <c r="I102" s="210"/>
      <c r="J102" s="205"/>
      <c r="K102" s="205"/>
      <c r="L102" s="211"/>
      <c r="M102" s="212"/>
      <c r="N102" s="213"/>
      <c r="O102" s="213"/>
      <c r="P102" s="213"/>
      <c r="Q102" s="213"/>
      <c r="R102" s="213"/>
      <c r="S102" s="213"/>
      <c r="T102" s="214"/>
      <c r="AT102" s="215" t="s">
        <v>189</v>
      </c>
      <c r="AU102" s="215" t="s">
        <v>81</v>
      </c>
      <c r="AV102" s="11" t="s">
        <v>81</v>
      </c>
      <c r="AW102" s="11" t="s">
        <v>36</v>
      </c>
      <c r="AX102" s="11" t="s">
        <v>72</v>
      </c>
      <c r="AY102" s="215" t="s">
        <v>180</v>
      </c>
    </row>
    <row r="103" spans="2:51" s="12" customFormat="1" ht="13.5">
      <c r="B103" s="216"/>
      <c r="C103" s="217"/>
      <c r="D103" s="206" t="s">
        <v>189</v>
      </c>
      <c r="E103" s="218" t="s">
        <v>23</v>
      </c>
      <c r="F103" s="219" t="s">
        <v>199</v>
      </c>
      <c r="G103" s="217"/>
      <c r="H103" s="220">
        <v>67.25</v>
      </c>
      <c r="I103" s="221"/>
      <c r="J103" s="217"/>
      <c r="K103" s="217"/>
      <c r="L103" s="222"/>
      <c r="M103" s="223"/>
      <c r="N103" s="224"/>
      <c r="O103" s="224"/>
      <c r="P103" s="224"/>
      <c r="Q103" s="224"/>
      <c r="R103" s="224"/>
      <c r="S103" s="224"/>
      <c r="T103" s="225"/>
      <c r="AT103" s="226" t="s">
        <v>189</v>
      </c>
      <c r="AU103" s="226" t="s">
        <v>81</v>
      </c>
      <c r="AV103" s="12" t="s">
        <v>187</v>
      </c>
      <c r="AW103" s="12" t="s">
        <v>36</v>
      </c>
      <c r="AX103" s="12" t="s">
        <v>79</v>
      </c>
      <c r="AY103" s="226" t="s">
        <v>180</v>
      </c>
    </row>
    <row r="104" spans="2:65" s="1" customFormat="1" ht="16.5" customHeight="1">
      <c r="B104" s="41"/>
      <c r="C104" s="192" t="s">
        <v>235</v>
      </c>
      <c r="D104" s="192" t="s">
        <v>182</v>
      </c>
      <c r="E104" s="193" t="s">
        <v>2215</v>
      </c>
      <c r="F104" s="194" t="s">
        <v>2216</v>
      </c>
      <c r="G104" s="195" t="s">
        <v>221</v>
      </c>
      <c r="H104" s="196">
        <v>67.25</v>
      </c>
      <c r="I104" s="197"/>
      <c r="J104" s="198">
        <f>ROUND(I104*H104,2)</f>
        <v>0</v>
      </c>
      <c r="K104" s="194" t="s">
        <v>259</v>
      </c>
      <c r="L104" s="61"/>
      <c r="M104" s="199" t="s">
        <v>23</v>
      </c>
      <c r="N104" s="200" t="s">
        <v>43</v>
      </c>
      <c r="O104" s="42"/>
      <c r="P104" s="201">
        <f>O104*H104</f>
        <v>0</v>
      </c>
      <c r="Q104" s="201">
        <v>0</v>
      </c>
      <c r="R104" s="201">
        <f>Q104*H104</f>
        <v>0</v>
      </c>
      <c r="S104" s="201">
        <v>0</v>
      </c>
      <c r="T104" s="202">
        <f>S104*H104</f>
        <v>0</v>
      </c>
      <c r="AR104" s="24" t="s">
        <v>187</v>
      </c>
      <c r="AT104" s="24" t="s">
        <v>182</v>
      </c>
      <c r="AU104" s="24" t="s">
        <v>81</v>
      </c>
      <c r="AY104" s="24" t="s">
        <v>180</v>
      </c>
      <c r="BE104" s="203">
        <f>IF(N104="základní",J104,0)</f>
        <v>0</v>
      </c>
      <c r="BF104" s="203">
        <f>IF(N104="snížená",J104,0)</f>
        <v>0</v>
      </c>
      <c r="BG104" s="203">
        <f>IF(N104="zákl. přenesená",J104,0)</f>
        <v>0</v>
      </c>
      <c r="BH104" s="203">
        <f>IF(N104="sníž. přenesená",J104,0)</f>
        <v>0</v>
      </c>
      <c r="BI104" s="203">
        <f>IF(N104="nulová",J104,0)</f>
        <v>0</v>
      </c>
      <c r="BJ104" s="24" t="s">
        <v>79</v>
      </c>
      <c r="BK104" s="203">
        <f>ROUND(I104*H104,2)</f>
        <v>0</v>
      </c>
      <c r="BL104" s="24" t="s">
        <v>187</v>
      </c>
      <c r="BM104" s="24" t="s">
        <v>2390</v>
      </c>
    </row>
    <row r="105" spans="2:65" s="1" customFormat="1" ht="25.5" customHeight="1">
      <c r="B105" s="41"/>
      <c r="C105" s="192" t="s">
        <v>242</v>
      </c>
      <c r="D105" s="192" t="s">
        <v>182</v>
      </c>
      <c r="E105" s="193" t="s">
        <v>247</v>
      </c>
      <c r="F105" s="194" t="s">
        <v>2218</v>
      </c>
      <c r="G105" s="195" t="s">
        <v>221</v>
      </c>
      <c r="H105" s="196">
        <v>67.25</v>
      </c>
      <c r="I105" s="197"/>
      <c r="J105" s="198">
        <f>ROUND(I105*H105,2)</f>
        <v>0</v>
      </c>
      <c r="K105" s="194" t="s">
        <v>259</v>
      </c>
      <c r="L105" s="61"/>
      <c r="M105" s="199" t="s">
        <v>23</v>
      </c>
      <c r="N105" s="200" t="s">
        <v>43</v>
      </c>
      <c r="O105" s="42"/>
      <c r="P105" s="201">
        <f>O105*H105</f>
        <v>0</v>
      </c>
      <c r="Q105" s="201">
        <v>0</v>
      </c>
      <c r="R105" s="201">
        <f>Q105*H105</f>
        <v>0</v>
      </c>
      <c r="S105" s="201">
        <v>0</v>
      </c>
      <c r="T105" s="202">
        <f>S105*H105</f>
        <v>0</v>
      </c>
      <c r="AR105" s="24" t="s">
        <v>187</v>
      </c>
      <c r="AT105" s="24" t="s">
        <v>182</v>
      </c>
      <c r="AU105" s="24" t="s">
        <v>81</v>
      </c>
      <c r="AY105" s="24" t="s">
        <v>180</v>
      </c>
      <c r="BE105" s="203">
        <f>IF(N105="základní",J105,0)</f>
        <v>0</v>
      </c>
      <c r="BF105" s="203">
        <f>IF(N105="snížená",J105,0)</f>
        <v>0</v>
      </c>
      <c r="BG105" s="203">
        <f>IF(N105="zákl. přenesená",J105,0)</f>
        <v>0</v>
      </c>
      <c r="BH105" s="203">
        <f>IF(N105="sníž. přenesená",J105,0)</f>
        <v>0</v>
      </c>
      <c r="BI105" s="203">
        <f>IF(N105="nulová",J105,0)</f>
        <v>0</v>
      </c>
      <c r="BJ105" s="24" t="s">
        <v>79</v>
      </c>
      <c r="BK105" s="203">
        <f>ROUND(I105*H105,2)</f>
        <v>0</v>
      </c>
      <c r="BL105" s="24" t="s">
        <v>187</v>
      </c>
      <c r="BM105" s="24" t="s">
        <v>2391</v>
      </c>
    </row>
    <row r="106" spans="2:51" s="11" customFormat="1" ht="13.5">
      <c r="B106" s="204"/>
      <c r="C106" s="205"/>
      <c r="D106" s="206" t="s">
        <v>189</v>
      </c>
      <c r="E106" s="207" t="s">
        <v>23</v>
      </c>
      <c r="F106" s="208" t="s">
        <v>2388</v>
      </c>
      <c r="G106" s="205"/>
      <c r="H106" s="209">
        <v>28.1</v>
      </c>
      <c r="I106" s="210"/>
      <c r="J106" s="205"/>
      <c r="K106" s="205"/>
      <c r="L106" s="211"/>
      <c r="M106" s="212"/>
      <c r="N106" s="213"/>
      <c r="O106" s="213"/>
      <c r="P106" s="213"/>
      <c r="Q106" s="213"/>
      <c r="R106" s="213"/>
      <c r="S106" s="213"/>
      <c r="T106" s="214"/>
      <c r="AT106" s="215" t="s">
        <v>189</v>
      </c>
      <c r="AU106" s="215" t="s">
        <v>81</v>
      </c>
      <c r="AV106" s="11" t="s">
        <v>81</v>
      </c>
      <c r="AW106" s="11" t="s">
        <v>36</v>
      </c>
      <c r="AX106" s="11" t="s">
        <v>72</v>
      </c>
      <c r="AY106" s="215" t="s">
        <v>180</v>
      </c>
    </row>
    <row r="107" spans="2:51" s="11" customFormat="1" ht="13.5">
      <c r="B107" s="204"/>
      <c r="C107" s="205"/>
      <c r="D107" s="206" t="s">
        <v>189</v>
      </c>
      <c r="E107" s="207" t="s">
        <v>23</v>
      </c>
      <c r="F107" s="208" t="s">
        <v>2389</v>
      </c>
      <c r="G107" s="205"/>
      <c r="H107" s="209">
        <v>39.15</v>
      </c>
      <c r="I107" s="210"/>
      <c r="J107" s="205"/>
      <c r="K107" s="205"/>
      <c r="L107" s="211"/>
      <c r="M107" s="212"/>
      <c r="N107" s="213"/>
      <c r="O107" s="213"/>
      <c r="P107" s="213"/>
      <c r="Q107" s="213"/>
      <c r="R107" s="213"/>
      <c r="S107" s="213"/>
      <c r="T107" s="214"/>
      <c r="AT107" s="215" t="s">
        <v>189</v>
      </c>
      <c r="AU107" s="215" t="s">
        <v>81</v>
      </c>
      <c r="AV107" s="11" t="s">
        <v>81</v>
      </c>
      <c r="AW107" s="11" t="s">
        <v>36</v>
      </c>
      <c r="AX107" s="11" t="s">
        <v>72</v>
      </c>
      <c r="AY107" s="215" t="s">
        <v>180</v>
      </c>
    </row>
    <row r="108" spans="2:51" s="12" customFormat="1" ht="13.5">
      <c r="B108" s="216"/>
      <c r="C108" s="217"/>
      <c r="D108" s="206" t="s">
        <v>189</v>
      </c>
      <c r="E108" s="218" t="s">
        <v>23</v>
      </c>
      <c r="F108" s="219" t="s">
        <v>199</v>
      </c>
      <c r="G108" s="217"/>
      <c r="H108" s="220">
        <v>67.25</v>
      </c>
      <c r="I108" s="221"/>
      <c r="J108" s="217"/>
      <c r="K108" s="217"/>
      <c r="L108" s="222"/>
      <c r="M108" s="223"/>
      <c r="N108" s="224"/>
      <c r="O108" s="224"/>
      <c r="P108" s="224"/>
      <c r="Q108" s="224"/>
      <c r="R108" s="224"/>
      <c r="S108" s="224"/>
      <c r="T108" s="225"/>
      <c r="AT108" s="226" t="s">
        <v>189</v>
      </c>
      <c r="AU108" s="226" t="s">
        <v>81</v>
      </c>
      <c r="AV108" s="12" t="s">
        <v>187</v>
      </c>
      <c r="AW108" s="12" t="s">
        <v>36</v>
      </c>
      <c r="AX108" s="12" t="s">
        <v>79</v>
      </c>
      <c r="AY108" s="226" t="s">
        <v>180</v>
      </c>
    </row>
    <row r="109" spans="2:65" s="1" customFormat="1" ht="25.5" customHeight="1">
      <c r="B109" s="41"/>
      <c r="C109" s="192" t="s">
        <v>246</v>
      </c>
      <c r="D109" s="192" t="s">
        <v>182</v>
      </c>
      <c r="E109" s="193" t="s">
        <v>254</v>
      </c>
      <c r="F109" s="194" t="s">
        <v>2220</v>
      </c>
      <c r="G109" s="195" t="s">
        <v>221</v>
      </c>
      <c r="H109" s="196">
        <v>67.25</v>
      </c>
      <c r="I109" s="197"/>
      <c r="J109" s="198">
        <f>ROUND(I109*H109,2)</f>
        <v>0</v>
      </c>
      <c r="K109" s="194" t="s">
        <v>259</v>
      </c>
      <c r="L109" s="61"/>
      <c r="M109" s="199" t="s">
        <v>23</v>
      </c>
      <c r="N109" s="200" t="s">
        <v>43</v>
      </c>
      <c r="O109" s="42"/>
      <c r="P109" s="201">
        <f>O109*H109</f>
        <v>0</v>
      </c>
      <c r="Q109" s="201">
        <v>0</v>
      </c>
      <c r="R109" s="201">
        <f>Q109*H109</f>
        <v>0</v>
      </c>
      <c r="S109" s="201">
        <v>0</v>
      </c>
      <c r="T109" s="202">
        <f>S109*H109</f>
        <v>0</v>
      </c>
      <c r="AR109" s="24" t="s">
        <v>187</v>
      </c>
      <c r="AT109" s="24" t="s">
        <v>182</v>
      </c>
      <c r="AU109" s="24" t="s">
        <v>81</v>
      </c>
      <c r="AY109" s="24" t="s">
        <v>180</v>
      </c>
      <c r="BE109" s="203">
        <f>IF(N109="základní",J109,0)</f>
        <v>0</v>
      </c>
      <c r="BF109" s="203">
        <f>IF(N109="snížená",J109,0)</f>
        <v>0</v>
      </c>
      <c r="BG109" s="203">
        <f>IF(N109="zákl. přenesená",J109,0)</f>
        <v>0</v>
      </c>
      <c r="BH109" s="203">
        <f>IF(N109="sníž. přenesená",J109,0)</f>
        <v>0</v>
      </c>
      <c r="BI109" s="203">
        <f>IF(N109="nulová",J109,0)</f>
        <v>0</v>
      </c>
      <c r="BJ109" s="24" t="s">
        <v>79</v>
      </c>
      <c r="BK109" s="203">
        <f>ROUND(I109*H109,2)</f>
        <v>0</v>
      </c>
      <c r="BL109" s="24" t="s">
        <v>187</v>
      </c>
      <c r="BM109" s="24" t="s">
        <v>2392</v>
      </c>
    </row>
    <row r="110" spans="2:65" s="1" customFormat="1" ht="16.5" customHeight="1">
      <c r="B110" s="41"/>
      <c r="C110" s="192" t="s">
        <v>253</v>
      </c>
      <c r="D110" s="192" t="s">
        <v>182</v>
      </c>
      <c r="E110" s="193" t="s">
        <v>281</v>
      </c>
      <c r="F110" s="194" t="s">
        <v>282</v>
      </c>
      <c r="G110" s="195" t="s">
        <v>221</v>
      </c>
      <c r="H110" s="196">
        <v>134.5</v>
      </c>
      <c r="I110" s="197"/>
      <c r="J110" s="198">
        <f>ROUND(I110*H110,2)</f>
        <v>0</v>
      </c>
      <c r="K110" s="194" t="s">
        <v>259</v>
      </c>
      <c r="L110" s="61"/>
      <c r="M110" s="199" t="s">
        <v>23</v>
      </c>
      <c r="N110" s="200" t="s">
        <v>43</v>
      </c>
      <c r="O110" s="42"/>
      <c r="P110" s="201">
        <f>O110*H110</f>
        <v>0</v>
      </c>
      <c r="Q110" s="201">
        <v>0</v>
      </c>
      <c r="R110" s="201">
        <f>Q110*H110</f>
        <v>0</v>
      </c>
      <c r="S110" s="201">
        <v>0</v>
      </c>
      <c r="T110" s="202">
        <f>S110*H110</f>
        <v>0</v>
      </c>
      <c r="AR110" s="24" t="s">
        <v>187</v>
      </c>
      <c r="AT110" s="24" t="s">
        <v>182</v>
      </c>
      <c r="AU110" s="24" t="s">
        <v>81</v>
      </c>
      <c r="AY110" s="24" t="s">
        <v>180</v>
      </c>
      <c r="BE110" s="203">
        <f>IF(N110="základní",J110,0)</f>
        <v>0</v>
      </c>
      <c r="BF110" s="203">
        <f>IF(N110="snížená",J110,0)</f>
        <v>0</v>
      </c>
      <c r="BG110" s="203">
        <f>IF(N110="zákl. přenesená",J110,0)</f>
        <v>0</v>
      </c>
      <c r="BH110" s="203">
        <f>IF(N110="sníž. přenesená",J110,0)</f>
        <v>0</v>
      </c>
      <c r="BI110" s="203">
        <f>IF(N110="nulová",J110,0)</f>
        <v>0</v>
      </c>
      <c r="BJ110" s="24" t="s">
        <v>79</v>
      </c>
      <c r="BK110" s="203">
        <f>ROUND(I110*H110,2)</f>
        <v>0</v>
      </c>
      <c r="BL110" s="24" t="s">
        <v>187</v>
      </c>
      <c r="BM110" s="24" t="s">
        <v>2393</v>
      </c>
    </row>
    <row r="111" spans="2:51" s="11" customFormat="1" ht="13.5">
      <c r="B111" s="204"/>
      <c r="C111" s="205"/>
      <c r="D111" s="206" t="s">
        <v>189</v>
      </c>
      <c r="E111" s="207" t="s">
        <v>23</v>
      </c>
      <c r="F111" s="208" t="s">
        <v>2394</v>
      </c>
      <c r="G111" s="205"/>
      <c r="H111" s="209">
        <v>134.5</v>
      </c>
      <c r="I111" s="210"/>
      <c r="J111" s="205"/>
      <c r="K111" s="205"/>
      <c r="L111" s="211"/>
      <c r="M111" s="212"/>
      <c r="N111" s="213"/>
      <c r="O111" s="213"/>
      <c r="P111" s="213"/>
      <c r="Q111" s="213"/>
      <c r="R111" s="213"/>
      <c r="S111" s="213"/>
      <c r="T111" s="214"/>
      <c r="AT111" s="215" t="s">
        <v>189</v>
      </c>
      <c r="AU111" s="215" t="s">
        <v>81</v>
      </c>
      <c r="AV111" s="11" t="s">
        <v>81</v>
      </c>
      <c r="AW111" s="11" t="s">
        <v>36</v>
      </c>
      <c r="AX111" s="11" t="s">
        <v>79</v>
      </c>
      <c r="AY111" s="215" t="s">
        <v>180</v>
      </c>
    </row>
    <row r="112" spans="2:65" s="1" customFormat="1" ht="25.5" customHeight="1">
      <c r="B112" s="41"/>
      <c r="C112" s="192" t="s">
        <v>10</v>
      </c>
      <c r="D112" s="192" t="s">
        <v>182</v>
      </c>
      <c r="E112" s="193" t="s">
        <v>285</v>
      </c>
      <c r="F112" s="194" t="s">
        <v>286</v>
      </c>
      <c r="G112" s="195" t="s">
        <v>221</v>
      </c>
      <c r="H112" s="196">
        <v>672.5</v>
      </c>
      <c r="I112" s="197"/>
      <c r="J112" s="198">
        <f>ROUND(I112*H112,2)</f>
        <v>0</v>
      </c>
      <c r="K112" s="194" t="s">
        <v>259</v>
      </c>
      <c r="L112" s="61"/>
      <c r="M112" s="199" t="s">
        <v>23</v>
      </c>
      <c r="N112" s="200" t="s">
        <v>43</v>
      </c>
      <c r="O112" s="42"/>
      <c r="P112" s="201">
        <f>O112*H112</f>
        <v>0</v>
      </c>
      <c r="Q112" s="201">
        <v>0</v>
      </c>
      <c r="R112" s="201">
        <f>Q112*H112</f>
        <v>0</v>
      </c>
      <c r="S112" s="201">
        <v>0</v>
      </c>
      <c r="T112" s="202">
        <f>S112*H112</f>
        <v>0</v>
      </c>
      <c r="AR112" s="24" t="s">
        <v>187</v>
      </c>
      <c r="AT112" s="24" t="s">
        <v>182</v>
      </c>
      <c r="AU112" s="24" t="s">
        <v>81</v>
      </c>
      <c r="AY112" s="24" t="s">
        <v>180</v>
      </c>
      <c r="BE112" s="203">
        <f>IF(N112="základní",J112,0)</f>
        <v>0</v>
      </c>
      <c r="BF112" s="203">
        <f>IF(N112="snížená",J112,0)</f>
        <v>0</v>
      </c>
      <c r="BG112" s="203">
        <f>IF(N112="zákl. přenesená",J112,0)</f>
        <v>0</v>
      </c>
      <c r="BH112" s="203">
        <f>IF(N112="sníž. přenesená",J112,0)</f>
        <v>0</v>
      </c>
      <c r="BI112" s="203">
        <f>IF(N112="nulová",J112,0)</f>
        <v>0</v>
      </c>
      <c r="BJ112" s="24" t="s">
        <v>79</v>
      </c>
      <c r="BK112" s="203">
        <f>ROUND(I112*H112,2)</f>
        <v>0</v>
      </c>
      <c r="BL112" s="24" t="s">
        <v>187</v>
      </c>
      <c r="BM112" s="24" t="s">
        <v>2395</v>
      </c>
    </row>
    <row r="113" spans="2:51" s="11" customFormat="1" ht="13.5">
      <c r="B113" s="204"/>
      <c r="C113" s="205"/>
      <c r="D113" s="206" t="s">
        <v>189</v>
      </c>
      <c r="E113" s="207" t="s">
        <v>23</v>
      </c>
      <c r="F113" s="208" t="s">
        <v>2396</v>
      </c>
      <c r="G113" s="205"/>
      <c r="H113" s="209">
        <v>672.5</v>
      </c>
      <c r="I113" s="210"/>
      <c r="J113" s="205"/>
      <c r="K113" s="205"/>
      <c r="L113" s="211"/>
      <c r="M113" s="212"/>
      <c r="N113" s="213"/>
      <c r="O113" s="213"/>
      <c r="P113" s="213"/>
      <c r="Q113" s="213"/>
      <c r="R113" s="213"/>
      <c r="S113" s="213"/>
      <c r="T113" s="214"/>
      <c r="AT113" s="215" t="s">
        <v>189</v>
      </c>
      <c r="AU113" s="215" t="s">
        <v>81</v>
      </c>
      <c r="AV113" s="11" t="s">
        <v>81</v>
      </c>
      <c r="AW113" s="11" t="s">
        <v>36</v>
      </c>
      <c r="AX113" s="11" t="s">
        <v>79</v>
      </c>
      <c r="AY113" s="215" t="s">
        <v>180</v>
      </c>
    </row>
    <row r="114" spans="2:65" s="1" customFormat="1" ht="16.5" customHeight="1">
      <c r="B114" s="41"/>
      <c r="C114" s="192" t="s">
        <v>262</v>
      </c>
      <c r="D114" s="192" t="s">
        <v>182</v>
      </c>
      <c r="E114" s="193" t="s">
        <v>2227</v>
      </c>
      <c r="F114" s="194" t="s">
        <v>2228</v>
      </c>
      <c r="G114" s="195" t="s">
        <v>221</v>
      </c>
      <c r="H114" s="196">
        <v>134.5</v>
      </c>
      <c r="I114" s="197"/>
      <c r="J114" s="198">
        <f>ROUND(I114*H114,2)</f>
        <v>0</v>
      </c>
      <c r="K114" s="194" t="s">
        <v>259</v>
      </c>
      <c r="L114" s="61"/>
      <c r="M114" s="199" t="s">
        <v>23</v>
      </c>
      <c r="N114" s="200" t="s">
        <v>43</v>
      </c>
      <c r="O114" s="42"/>
      <c r="P114" s="201">
        <f>O114*H114</f>
        <v>0</v>
      </c>
      <c r="Q114" s="201">
        <v>0</v>
      </c>
      <c r="R114" s="201">
        <f>Q114*H114</f>
        <v>0</v>
      </c>
      <c r="S114" s="201">
        <v>0</v>
      </c>
      <c r="T114" s="202">
        <f>S114*H114</f>
        <v>0</v>
      </c>
      <c r="AR114" s="24" t="s">
        <v>187</v>
      </c>
      <c r="AT114" s="24" t="s">
        <v>182</v>
      </c>
      <c r="AU114" s="24" t="s">
        <v>81</v>
      </c>
      <c r="AY114" s="24" t="s">
        <v>180</v>
      </c>
      <c r="BE114" s="203">
        <f>IF(N114="základní",J114,0)</f>
        <v>0</v>
      </c>
      <c r="BF114" s="203">
        <f>IF(N114="snížená",J114,0)</f>
        <v>0</v>
      </c>
      <c r="BG114" s="203">
        <f>IF(N114="zákl. přenesená",J114,0)</f>
        <v>0</v>
      </c>
      <c r="BH114" s="203">
        <f>IF(N114="sníž. přenesená",J114,0)</f>
        <v>0</v>
      </c>
      <c r="BI114" s="203">
        <f>IF(N114="nulová",J114,0)</f>
        <v>0</v>
      </c>
      <c r="BJ114" s="24" t="s">
        <v>79</v>
      </c>
      <c r="BK114" s="203">
        <f>ROUND(I114*H114,2)</f>
        <v>0</v>
      </c>
      <c r="BL114" s="24" t="s">
        <v>187</v>
      </c>
      <c r="BM114" s="24" t="s">
        <v>2397</v>
      </c>
    </row>
    <row r="115" spans="2:65" s="1" customFormat="1" ht="16.5" customHeight="1">
      <c r="B115" s="41"/>
      <c r="C115" s="192" t="s">
        <v>266</v>
      </c>
      <c r="D115" s="192" t="s">
        <v>182</v>
      </c>
      <c r="E115" s="193" t="s">
        <v>294</v>
      </c>
      <c r="F115" s="194" t="s">
        <v>2230</v>
      </c>
      <c r="G115" s="195" t="s">
        <v>221</v>
      </c>
      <c r="H115" s="196">
        <v>134.5</v>
      </c>
      <c r="I115" s="197"/>
      <c r="J115" s="198">
        <f>ROUND(I115*H115,2)</f>
        <v>0</v>
      </c>
      <c r="K115" s="194" t="s">
        <v>259</v>
      </c>
      <c r="L115" s="61"/>
      <c r="M115" s="199" t="s">
        <v>23</v>
      </c>
      <c r="N115" s="200" t="s">
        <v>43</v>
      </c>
      <c r="O115" s="42"/>
      <c r="P115" s="201">
        <f>O115*H115</f>
        <v>0</v>
      </c>
      <c r="Q115" s="201">
        <v>0</v>
      </c>
      <c r="R115" s="201">
        <f>Q115*H115</f>
        <v>0</v>
      </c>
      <c r="S115" s="201">
        <v>0</v>
      </c>
      <c r="T115" s="202">
        <f>S115*H115</f>
        <v>0</v>
      </c>
      <c r="AR115" s="24" t="s">
        <v>187</v>
      </c>
      <c r="AT115" s="24" t="s">
        <v>182</v>
      </c>
      <c r="AU115" s="24" t="s">
        <v>81</v>
      </c>
      <c r="AY115" s="24" t="s">
        <v>180</v>
      </c>
      <c r="BE115" s="203">
        <f>IF(N115="základní",J115,0)</f>
        <v>0</v>
      </c>
      <c r="BF115" s="203">
        <f>IF(N115="snížená",J115,0)</f>
        <v>0</v>
      </c>
      <c r="BG115" s="203">
        <f>IF(N115="zákl. přenesená",J115,0)</f>
        <v>0</v>
      </c>
      <c r="BH115" s="203">
        <f>IF(N115="sníž. přenesená",J115,0)</f>
        <v>0</v>
      </c>
      <c r="BI115" s="203">
        <f>IF(N115="nulová",J115,0)</f>
        <v>0</v>
      </c>
      <c r="BJ115" s="24" t="s">
        <v>79</v>
      </c>
      <c r="BK115" s="203">
        <f>ROUND(I115*H115,2)</f>
        <v>0</v>
      </c>
      <c r="BL115" s="24" t="s">
        <v>187</v>
      </c>
      <c r="BM115" s="24" t="s">
        <v>2398</v>
      </c>
    </row>
    <row r="116" spans="2:65" s="1" customFormat="1" ht="16.5" customHeight="1">
      <c r="B116" s="41"/>
      <c r="C116" s="192" t="s">
        <v>271</v>
      </c>
      <c r="D116" s="192" t="s">
        <v>182</v>
      </c>
      <c r="E116" s="193" t="s">
        <v>298</v>
      </c>
      <c r="F116" s="194" t="s">
        <v>299</v>
      </c>
      <c r="G116" s="195" t="s">
        <v>300</v>
      </c>
      <c r="H116" s="196">
        <v>242.1</v>
      </c>
      <c r="I116" s="197"/>
      <c r="J116" s="198">
        <f>ROUND(I116*H116,2)</f>
        <v>0</v>
      </c>
      <c r="K116" s="194" t="s">
        <v>259</v>
      </c>
      <c r="L116" s="61"/>
      <c r="M116" s="199" t="s">
        <v>23</v>
      </c>
      <c r="N116" s="200" t="s">
        <v>43</v>
      </c>
      <c r="O116" s="42"/>
      <c r="P116" s="201">
        <f>O116*H116</f>
        <v>0</v>
      </c>
      <c r="Q116" s="201">
        <v>0</v>
      </c>
      <c r="R116" s="201">
        <f>Q116*H116</f>
        <v>0</v>
      </c>
      <c r="S116" s="201">
        <v>0</v>
      </c>
      <c r="T116" s="202">
        <f>S116*H116</f>
        <v>0</v>
      </c>
      <c r="AR116" s="24" t="s">
        <v>187</v>
      </c>
      <c r="AT116" s="24" t="s">
        <v>182</v>
      </c>
      <c r="AU116" s="24" t="s">
        <v>81</v>
      </c>
      <c r="AY116" s="24" t="s">
        <v>180</v>
      </c>
      <c r="BE116" s="203">
        <f>IF(N116="základní",J116,0)</f>
        <v>0</v>
      </c>
      <c r="BF116" s="203">
        <f>IF(N116="snížená",J116,0)</f>
        <v>0</v>
      </c>
      <c r="BG116" s="203">
        <f>IF(N116="zákl. přenesená",J116,0)</f>
        <v>0</v>
      </c>
      <c r="BH116" s="203">
        <f>IF(N116="sníž. přenesená",J116,0)</f>
        <v>0</v>
      </c>
      <c r="BI116" s="203">
        <f>IF(N116="nulová",J116,0)</f>
        <v>0</v>
      </c>
      <c r="BJ116" s="24" t="s">
        <v>79</v>
      </c>
      <c r="BK116" s="203">
        <f>ROUND(I116*H116,2)</f>
        <v>0</v>
      </c>
      <c r="BL116" s="24" t="s">
        <v>187</v>
      </c>
      <c r="BM116" s="24" t="s">
        <v>2399</v>
      </c>
    </row>
    <row r="117" spans="2:51" s="11" customFormat="1" ht="13.5">
      <c r="B117" s="204"/>
      <c r="C117" s="205"/>
      <c r="D117" s="206" t="s">
        <v>189</v>
      </c>
      <c r="E117" s="207" t="s">
        <v>23</v>
      </c>
      <c r="F117" s="208" t="s">
        <v>2400</v>
      </c>
      <c r="G117" s="205"/>
      <c r="H117" s="209">
        <v>242.1</v>
      </c>
      <c r="I117" s="210"/>
      <c r="J117" s="205"/>
      <c r="K117" s="205"/>
      <c r="L117" s="211"/>
      <c r="M117" s="212"/>
      <c r="N117" s="213"/>
      <c r="O117" s="213"/>
      <c r="P117" s="213"/>
      <c r="Q117" s="213"/>
      <c r="R117" s="213"/>
      <c r="S117" s="213"/>
      <c r="T117" s="214"/>
      <c r="AT117" s="215" t="s">
        <v>189</v>
      </c>
      <c r="AU117" s="215" t="s">
        <v>81</v>
      </c>
      <c r="AV117" s="11" t="s">
        <v>81</v>
      </c>
      <c r="AW117" s="11" t="s">
        <v>36</v>
      </c>
      <c r="AX117" s="11" t="s">
        <v>79</v>
      </c>
      <c r="AY117" s="215" t="s">
        <v>180</v>
      </c>
    </row>
    <row r="118" spans="2:65" s="1" customFormat="1" ht="25.5" customHeight="1">
      <c r="B118" s="41"/>
      <c r="C118" s="192" t="s">
        <v>275</v>
      </c>
      <c r="D118" s="192" t="s">
        <v>182</v>
      </c>
      <c r="E118" s="193" t="s">
        <v>2401</v>
      </c>
      <c r="F118" s="194" t="s">
        <v>2402</v>
      </c>
      <c r="G118" s="195" t="s">
        <v>185</v>
      </c>
      <c r="H118" s="196">
        <v>1002</v>
      </c>
      <c r="I118" s="197"/>
      <c r="J118" s="198">
        <f>ROUND(I118*H118,2)</f>
        <v>0</v>
      </c>
      <c r="K118" s="194" t="s">
        <v>23</v>
      </c>
      <c r="L118" s="61"/>
      <c r="M118" s="199" t="s">
        <v>23</v>
      </c>
      <c r="N118" s="200" t="s">
        <v>43</v>
      </c>
      <c r="O118" s="42"/>
      <c r="P118" s="201">
        <f>O118*H118</f>
        <v>0</v>
      </c>
      <c r="Q118" s="201">
        <v>0</v>
      </c>
      <c r="R118" s="201">
        <f>Q118*H118</f>
        <v>0</v>
      </c>
      <c r="S118" s="201">
        <v>0</v>
      </c>
      <c r="T118" s="202">
        <f>S118*H118</f>
        <v>0</v>
      </c>
      <c r="AR118" s="24" t="s">
        <v>187</v>
      </c>
      <c r="AT118" s="24" t="s">
        <v>182</v>
      </c>
      <c r="AU118" s="24" t="s">
        <v>81</v>
      </c>
      <c r="AY118" s="24" t="s">
        <v>180</v>
      </c>
      <c r="BE118" s="203">
        <f>IF(N118="základní",J118,0)</f>
        <v>0</v>
      </c>
      <c r="BF118" s="203">
        <f>IF(N118="snížená",J118,0)</f>
        <v>0</v>
      </c>
      <c r="BG118" s="203">
        <f>IF(N118="zákl. přenesená",J118,0)</f>
        <v>0</v>
      </c>
      <c r="BH118" s="203">
        <f>IF(N118="sníž. přenesená",J118,0)</f>
        <v>0</v>
      </c>
      <c r="BI118" s="203">
        <f>IF(N118="nulová",J118,0)</f>
        <v>0</v>
      </c>
      <c r="BJ118" s="24" t="s">
        <v>79</v>
      </c>
      <c r="BK118" s="203">
        <f>ROUND(I118*H118,2)</f>
        <v>0</v>
      </c>
      <c r="BL118" s="24" t="s">
        <v>187</v>
      </c>
      <c r="BM118" s="24" t="s">
        <v>2403</v>
      </c>
    </row>
    <row r="119" spans="2:65" s="1" customFormat="1" ht="25.5" customHeight="1">
      <c r="B119" s="41"/>
      <c r="C119" s="192" t="s">
        <v>280</v>
      </c>
      <c r="D119" s="192" t="s">
        <v>182</v>
      </c>
      <c r="E119" s="193" t="s">
        <v>2404</v>
      </c>
      <c r="F119" s="194" t="s">
        <v>2405</v>
      </c>
      <c r="G119" s="195" t="s">
        <v>185</v>
      </c>
      <c r="H119" s="196">
        <v>1002</v>
      </c>
      <c r="I119" s="197"/>
      <c r="J119" s="198">
        <f>ROUND(I119*H119,2)</f>
        <v>0</v>
      </c>
      <c r="K119" s="194" t="s">
        <v>23</v>
      </c>
      <c r="L119" s="61"/>
      <c r="M119" s="199" t="s">
        <v>23</v>
      </c>
      <c r="N119" s="200" t="s">
        <v>43</v>
      </c>
      <c r="O119" s="42"/>
      <c r="P119" s="201">
        <f>O119*H119</f>
        <v>0</v>
      </c>
      <c r="Q119" s="201">
        <v>0</v>
      </c>
      <c r="R119" s="201">
        <f>Q119*H119</f>
        <v>0</v>
      </c>
      <c r="S119" s="201">
        <v>0</v>
      </c>
      <c r="T119" s="202">
        <f>S119*H119</f>
        <v>0</v>
      </c>
      <c r="AR119" s="24" t="s">
        <v>187</v>
      </c>
      <c r="AT119" s="24" t="s">
        <v>182</v>
      </c>
      <c r="AU119" s="24" t="s">
        <v>81</v>
      </c>
      <c r="AY119" s="24" t="s">
        <v>180</v>
      </c>
      <c r="BE119" s="203">
        <f>IF(N119="základní",J119,0)</f>
        <v>0</v>
      </c>
      <c r="BF119" s="203">
        <f>IF(N119="snížená",J119,0)</f>
        <v>0</v>
      </c>
      <c r="BG119" s="203">
        <f>IF(N119="zákl. přenesená",J119,0)</f>
        <v>0</v>
      </c>
      <c r="BH119" s="203">
        <f>IF(N119="sníž. přenesená",J119,0)</f>
        <v>0</v>
      </c>
      <c r="BI119" s="203">
        <f>IF(N119="nulová",J119,0)</f>
        <v>0</v>
      </c>
      <c r="BJ119" s="24" t="s">
        <v>79</v>
      </c>
      <c r="BK119" s="203">
        <f>ROUND(I119*H119,2)</f>
        <v>0</v>
      </c>
      <c r="BL119" s="24" t="s">
        <v>187</v>
      </c>
      <c r="BM119" s="24" t="s">
        <v>2406</v>
      </c>
    </row>
    <row r="120" spans="2:65" s="1" customFormat="1" ht="16.5" customHeight="1">
      <c r="B120" s="41"/>
      <c r="C120" s="192" t="s">
        <v>9</v>
      </c>
      <c r="D120" s="192" t="s">
        <v>182</v>
      </c>
      <c r="E120" s="193" t="s">
        <v>2407</v>
      </c>
      <c r="F120" s="194" t="s">
        <v>2408</v>
      </c>
      <c r="G120" s="195" t="s">
        <v>185</v>
      </c>
      <c r="H120" s="196">
        <v>1002</v>
      </c>
      <c r="I120" s="197"/>
      <c r="J120" s="198">
        <f>ROUND(I120*H120,2)</f>
        <v>0</v>
      </c>
      <c r="K120" s="194" t="s">
        <v>23</v>
      </c>
      <c r="L120" s="61"/>
      <c r="M120" s="199" t="s">
        <v>23</v>
      </c>
      <c r="N120" s="200" t="s">
        <v>43</v>
      </c>
      <c r="O120" s="42"/>
      <c r="P120" s="201">
        <f>O120*H120</f>
        <v>0</v>
      </c>
      <c r="Q120" s="201">
        <v>0</v>
      </c>
      <c r="R120" s="201">
        <f>Q120*H120</f>
        <v>0</v>
      </c>
      <c r="S120" s="201">
        <v>0</v>
      </c>
      <c r="T120" s="202">
        <f>S120*H120</f>
        <v>0</v>
      </c>
      <c r="AR120" s="24" t="s">
        <v>187</v>
      </c>
      <c r="AT120" s="24" t="s">
        <v>182</v>
      </c>
      <c r="AU120" s="24" t="s">
        <v>81</v>
      </c>
      <c r="AY120" s="24" t="s">
        <v>180</v>
      </c>
      <c r="BE120" s="203">
        <f>IF(N120="základní",J120,0)</f>
        <v>0</v>
      </c>
      <c r="BF120" s="203">
        <f>IF(N120="snížená",J120,0)</f>
        <v>0</v>
      </c>
      <c r="BG120" s="203">
        <f>IF(N120="zákl. přenesená",J120,0)</f>
        <v>0</v>
      </c>
      <c r="BH120" s="203">
        <f>IF(N120="sníž. přenesená",J120,0)</f>
        <v>0</v>
      </c>
      <c r="BI120" s="203">
        <f>IF(N120="nulová",J120,0)</f>
        <v>0</v>
      </c>
      <c r="BJ120" s="24" t="s">
        <v>79</v>
      </c>
      <c r="BK120" s="203">
        <f>ROUND(I120*H120,2)</f>
        <v>0</v>
      </c>
      <c r="BL120" s="24" t="s">
        <v>187</v>
      </c>
      <c r="BM120" s="24" t="s">
        <v>2409</v>
      </c>
    </row>
    <row r="121" spans="2:65" s="1" customFormat="1" ht="16.5" customHeight="1">
      <c r="B121" s="41"/>
      <c r="C121" s="192" t="s">
        <v>289</v>
      </c>
      <c r="D121" s="192" t="s">
        <v>182</v>
      </c>
      <c r="E121" s="193" t="s">
        <v>2410</v>
      </c>
      <c r="F121" s="194" t="s">
        <v>2411</v>
      </c>
      <c r="G121" s="195" t="s">
        <v>221</v>
      </c>
      <c r="H121" s="196">
        <v>50</v>
      </c>
      <c r="I121" s="197"/>
      <c r="J121" s="198">
        <f>ROUND(I121*H121,2)</f>
        <v>0</v>
      </c>
      <c r="K121" s="194" t="s">
        <v>23</v>
      </c>
      <c r="L121" s="61"/>
      <c r="M121" s="199" t="s">
        <v>23</v>
      </c>
      <c r="N121" s="200" t="s">
        <v>43</v>
      </c>
      <c r="O121" s="42"/>
      <c r="P121" s="201">
        <f>O121*H121</f>
        <v>0</v>
      </c>
      <c r="Q121" s="201">
        <v>0</v>
      </c>
      <c r="R121" s="201">
        <f>Q121*H121</f>
        <v>0</v>
      </c>
      <c r="S121" s="201">
        <v>0</v>
      </c>
      <c r="T121" s="202">
        <f>S121*H121</f>
        <v>0</v>
      </c>
      <c r="AR121" s="24" t="s">
        <v>187</v>
      </c>
      <c r="AT121" s="24" t="s">
        <v>182</v>
      </c>
      <c r="AU121" s="24" t="s">
        <v>81</v>
      </c>
      <c r="AY121" s="24" t="s">
        <v>180</v>
      </c>
      <c r="BE121" s="203">
        <f>IF(N121="základní",J121,0)</f>
        <v>0</v>
      </c>
      <c r="BF121" s="203">
        <f>IF(N121="snížená",J121,0)</f>
        <v>0</v>
      </c>
      <c r="BG121" s="203">
        <f>IF(N121="zákl. přenesená",J121,0)</f>
        <v>0</v>
      </c>
      <c r="BH121" s="203">
        <f>IF(N121="sníž. přenesená",J121,0)</f>
        <v>0</v>
      </c>
      <c r="BI121" s="203">
        <f>IF(N121="nulová",J121,0)</f>
        <v>0</v>
      </c>
      <c r="BJ121" s="24" t="s">
        <v>79</v>
      </c>
      <c r="BK121" s="203">
        <f>ROUND(I121*H121,2)</f>
        <v>0</v>
      </c>
      <c r="BL121" s="24" t="s">
        <v>187</v>
      </c>
      <c r="BM121" s="24" t="s">
        <v>2412</v>
      </c>
    </row>
    <row r="122" spans="2:51" s="11" customFormat="1" ht="13.5">
      <c r="B122" s="204"/>
      <c r="C122" s="205"/>
      <c r="D122" s="206" t="s">
        <v>189</v>
      </c>
      <c r="E122" s="207" t="s">
        <v>23</v>
      </c>
      <c r="F122" s="208" t="s">
        <v>460</v>
      </c>
      <c r="G122" s="205"/>
      <c r="H122" s="209">
        <v>50</v>
      </c>
      <c r="I122" s="210"/>
      <c r="J122" s="205"/>
      <c r="K122" s="205"/>
      <c r="L122" s="211"/>
      <c r="M122" s="212"/>
      <c r="N122" s="213"/>
      <c r="O122" s="213"/>
      <c r="P122" s="213"/>
      <c r="Q122" s="213"/>
      <c r="R122" s="213"/>
      <c r="S122" s="213"/>
      <c r="T122" s="214"/>
      <c r="AT122" s="215" t="s">
        <v>189</v>
      </c>
      <c r="AU122" s="215" t="s">
        <v>81</v>
      </c>
      <c r="AV122" s="11" t="s">
        <v>81</v>
      </c>
      <c r="AW122" s="11" t="s">
        <v>36</v>
      </c>
      <c r="AX122" s="11" t="s">
        <v>79</v>
      </c>
      <c r="AY122" s="215" t="s">
        <v>180</v>
      </c>
    </row>
    <row r="123" spans="2:63" s="10" customFormat="1" ht="29.85" customHeight="1">
      <c r="B123" s="176"/>
      <c r="C123" s="177"/>
      <c r="D123" s="178" t="s">
        <v>71</v>
      </c>
      <c r="E123" s="190" t="s">
        <v>203</v>
      </c>
      <c r="F123" s="190" t="s">
        <v>2297</v>
      </c>
      <c r="G123" s="177"/>
      <c r="H123" s="177"/>
      <c r="I123" s="180"/>
      <c r="J123" s="191">
        <f>BK123</f>
        <v>0</v>
      </c>
      <c r="K123" s="177"/>
      <c r="L123" s="182"/>
      <c r="M123" s="183"/>
      <c r="N123" s="184"/>
      <c r="O123" s="184"/>
      <c r="P123" s="185">
        <f>SUM(P124:P137)</f>
        <v>0</v>
      </c>
      <c r="Q123" s="184"/>
      <c r="R123" s="185">
        <f>SUM(R124:R137)</f>
        <v>272.58808999999997</v>
      </c>
      <c r="S123" s="184"/>
      <c r="T123" s="186">
        <f>SUM(T124:T137)</f>
        <v>0</v>
      </c>
      <c r="AR123" s="187" t="s">
        <v>79</v>
      </c>
      <c r="AT123" s="188" t="s">
        <v>71</v>
      </c>
      <c r="AU123" s="188" t="s">
        <v>79</v>
      </c>
      <c r="AY123" s="187" t="s">
        <v>180</v>
      </c>
      <c r="BK123" s="189">
        <f>SUM(BK124:BK137)</f>
        <v>0</v>
      </c>
    </row>
    <row r="124" spans="2:65" s="1" customFormat="1" ht="16.5" customHeight="1">
      <c r="B124" s="41"/>
      <c r="C124" s="192" t="s">
        <v>293</v>
      </c>
      <c r="D124" s="192" t="s">
        <v>182</v>
      </c>
      <c r="E124" s="193" t="s">
        <v>2298</v>
      </c>
      <c r="F124" s="194" t="s">
        <v>2299</v>
      </c>
      <c r="G124" s="195" t="s">
        <v>185</v>
      </c>
      <c r="H124" s="196">
        <v>261</v>
      </c>
      <c r="I124" s="197"/>
      <c r="J124" s="198">
        <f>ROUND(I124*H124,2)</f>
        <v>0</v>
      </c>
      <c r="K124" s="194" t="s">
        <v>186</v>
      </c>
      <c r="L124" s="61"/>
      <c r="M124" s="199" t="s">
        <v>23</v>
      </c>
      <c r="N124" s="200" t="s">
        <v>43</v>
      </c>
      <c r="O124" s="42"/>
      <c r="P124" s="201">
        <f>O124*H124</f>
        <v>0</v>
      </c>
      <c r="Q124" s="201">
        <v>0</v>
      </c>
      <c r="R124" s="201">
        <f>Q124*H124</f>
        <v>0</v>
      </c>
      <c r="S124" s="201">
        <v>0</v>
      </c>
      <c r="T124" s="202">
        <f>S124*H124</f>
        <v>0</v>
      </c>
      <c r="AR124" s="24" t="s">
        <v>187</v>
      </c>
      <c r="AT124" s="24" t="s">
        <v>182</v>
      </c>
      <c r="AU124" s="24" t="s">
        <v>81</v>
      </c>
      <c r="AY124" s="24" t="s">
        <v>180</v>
      </c>
      <c r="BE124" s="203">
        <f>IF(N124="základní",J124,0)</f>
        <v>0</v>
      </c>
      <c r="BF124" s="203">
        <f>IF(N124="snížená",J124,0)</f>
        <v>0</v>
      </c>
      <c r="BG124" s="203">
        <f>IF(N124="zákl. přenesená",J124,0)</f>
        <v>0</v>
      </c>
      <c r="BH124" s="203">
        <f>IF(N124="sníž. přenesená",J124,0)</f>
        <v>0</v>
      </c>
      <c r="BI124" s="203">
        <f>IF(N124="nulová",J124,0)</f>
        <v>0</v>
      </c>
      <c r="BJ124" s="24" t="s">
        <v>79</v>
      </c>
      <c r="BK124" s="203">
        <f>ROUND(I124*H124,2)</f>
        <v>0</v>
      </c>
      <c r="BL124" s="24" t="s">
        <v>187</v>
      </c>
      <c r="BM124" s="24" t="s">
        <v>2413</v>
      </c>
    </row>
    <row r="125" spans="2:51" s="11" customFormat="1" ht="13.5">
      <c r="B125" s="204"/>
      <c r="C125" s="205"/>
      <c r="D125" s="206" t="s">
        <v>189</v>
      </c>
      <c r="E125" s="207" t="s">
        <v>23</v>
      </c>
      <c r="F125" s="208" t="s">
        <v>2414</v>
      </c>
      <c r="G125" s="205"/>
      <c r="H125" s="209">
        <v>261</v>
      </c>
      <c r="I125" s="210"/>
      <c r="J125" s="205"/>
      <c r="K125" s="205"/>
      <c r="L125" s="211"/>
      <c r="M125" s="212"/>
      <c r="N125" s="213"/>
      <c r="O125" s="213"/>
      <c r="P125" s="213"/>
      <c r="Q125" s="213"/>
      <c r="R125" s="213"/>
      <c r="S125" s="213"/>
      <c r="T125" s="214"/>
      <c r="AT125" s="215" t="s">
        <v>189</v>
      </c>
      <c r="AU125" s="215" t="s">
        <v>81</v>
      </c>
      <c r="AV125" s="11" t="s">
        <v>81</v>
      </c>
      <c r="AW125" s="11" t="s">
        <v>36</v>
      </c>
      <c r="AX125" s="11" t="s">
        <v>79</v>
      </c>
      <c r="AY125" s="215" t="s">
        <v>180</v>
      </c>
    </row>
    <row r="126" spans="2:65" s="1" customFormat="1" ht="16.5" customHeight="1">
      <c r="B126" s="41"/>
      <c r="C126" s="192" t="s">
        <v>297</v>
      </c>
      <c r="D126" s="192" t="s">
        <v>182</v>
      </c>
      <c r="E126" s="193" t="s">
        <v>2302</v>
      </c>
      <c r="F126" s="194" t="s">
        <v>2303</v>
      </c>
      <c r="G126" s="195" t="s">
        <v>185</v>
      </c>
      <c r="H126" s="196">
        <v>261</v>
      </c>
      <c r="I126" s="197"/>
      <c r="J126" s="198">
        <f>ROUND(I126*H126,2)</f>
        <v>0</v>
      </c>
      <c r="K126" s="194" t="s">
        <v>186</v>
      </c>
      <c r="L126" s="61"/>
      <c r="M126" s="199" t="s">
        <v>23</v>
      </c>
      <c r="N126" s="200" t="s">
        <v>43</v>
      </c>
      <c r="O126" s="42"/>
      <c r="P126" s="201">
        <f>O126*H126</f>
        <v>0</v>
      </c>
      <c r="Q126" s="201">
        <v>0</v>
      </c>
      <c r="R126" s="201">
        <f>Q126*H126</f>
        <v>0</v>
      </c>
      <c r="S126" s="201">
        <v>0</v>
      </c>
      <c r="T126" s="202">
        <f>S126*H126</f>
        <v>0</v>
      </c>
      <c r="AR126" s="24" t="s">
        <v>187</v>
      </c>
      <c r="AT126" s="24" t="s">
        <v>182</v>
      </c>
      <c r="AU126" s="24" t="s">
        <v>81</v>
      </c>
      <c r="AY126" s="24" t="s">
        <v>180</v>
      </c>
      <c r="BE126" s="203">
        <f>IF(N126="základní",J126,0)</f>
        <v>0</v>
      </c>
      <c r="BF126" s="203">
        <f>IF(N126="snížená",J126,0)</f>
        <v>0</v>
      </c>
      <c r="BG126" s="203">
        <f>IF(N126="zákl. přenesená",J126,0)</f>
        <v>0</v>
      </c>
      <c r="BH126" s="203">
        <f>IF(N126="sníž. přenesená",J126,0)</f>
        <v>0</v>
      </c>
      <c r="BI126" s="203">
        <f>IF(N126="nulová",J126,0)</f>
        <v>0</v>
      </c>
      <c r="BJ126" s="24" t="s">
        <v>79</v>
      </c>
      <c r="BK126" s="203">
        <f>ROUND(I126*H126,2)</f>
        <v>0</v>
      </c>
      <c r="BL126" s="24" t="s">
        <v>187</v>
      </c>
      <c r="BM126" s="24" t="s">
        <v>2415</v>
      </c>
    </row>
    <row r="127" spans="2:51" s="11" customFormat="1" ht="13.5">
      <c r="B127" s="204"/>
      <c r="C127" s="205"/>
      <c r="D127" s="206" t="s">
        <v>189</v>
      </c>
      <c r="E127" s="207" t="s">
        <v>23</v>
      </c>
      <c r="F127" s="208" t="s">
        <v>2414</v>
      </c>
      <c r="G127" s="205"/>
      <c r="H127" s="209">
        <v>261</v>
      </c>
      <c r="I127" s="210"/>
      <c r="J127" s="205"/>
      <c r="K127" s="205"/>
      <c r="L127" s="211"/>
      <c r="M127" s="212"/>
      <c r="N127" s="213"/>
      <c r="O127" s="213"/>
      <c r="P127" s="213"/>
      <c r="Q127" s="213"/>
      <c r="R127" s="213"/>
      <c r="S127" s="213"/>
      <c r="T127" s="214"/>
      <c r="AT127" s="215" t="s">
        <v>189</v>
      </c>
      <c r="AU127" s="215" t="s">
        <v>81</v>
      </c>
      <c r="AV127" s="11" t="s">
        <v>81</v>
      </c>
      <c r="AW127" s="11" t="s">
        <v>36</v>
      </c>
      <c r="AX127" s="11" t="s">
        <v>79</v>
      </c>
      <c r="AY127" s="215" t="s">
        <v>180</v>
      </c>
    </row>
    <row r="128" spans="2:65" s="1" customFormat="1" ht="16.5" customHeight="1">
      <c r="B128" s="41"/>
      <c r="C128" s="192" t="s">
        <v>303</v>
      </c>
      <c r="D128" s="192" t="s">
        <v>182</v>
      </c>
      <c r="E128" s="193" t="s">
        <v>2305</v>
      </c>
      <c r="F128" s="194" t="s">
        <v>2306</v>
      </c>
      <c r="G128" s="195" t="s">
        <v>185</v>
      </c>
      <c r="H128" s="196">
        <v>261</v>
      </c>
      <c r="I128" s="197"/>
      <c r="J128" s="198">
        <f>ROUND(I128*H128,2)</f>
        <v>0</v>
      </c>
      <c r="K128" s="194" t="s">
        <v>186</v>
      </c>
      <c r="L128" s="61"/>
      <c r="M128" s="199" t="s">
        <v>23</v>
      </c>
      <c r="N128" s="200" t="s">
        <v>43</v>
      </c>
      <c r="O128" s="42"/>
      <c r="P128" s="201">
        <f>O128*H128</f>
        <v>0</v>
      </c>
      <c r="Q128" s="201">
        <v>0.27994</v>
      </c>
      <c r="R128" s="201">
        <f>Q128*H128</f>
        <v>73.06434</v>
      </c>
      <c r="S128" s="201">
        <v>0</v>
      </c>
      <c r="T128" s="202">
        <f>S128*H128</f>
        <v>0</v>
      </c>
      <c r="AR128" s="24" t="s">
        <v>187</v>
      </c>
      <c r="AT128" s="24" t="s">
        <v>182</v>
      </c>
      <c r="AU128" s="24" t="s">
        <v>81</v>
      </c>
      <c r="AY128" s="24" t="s">
        <v>180</v>
      </c>
      <c r="BE128" s="203">
        <f>IF(N128="základní",J128,0)</f>
        <v>0</v>
      </c>
      <c r="BF128" s="203">
        <f>IF(N128="snížená",J128,0)</f>
        <v>0</v>
      </c>
      <c r="BG128" s="203">
        <f>IF(N128="zákl. přenesená",J128,0)</f>
        <v>0</v>
      </c>
      <c r="BH128" s="203">
        <f>IF(N128="sníž. přenesená",J128,0)</f>
        <v>0</v>
      </c>
      <c r="BI128" s="203">
        <f>IF(N128="nulová",J128,0)</f>
        <v>0</v>
      </c>
      <c r="BJ128" s="24" t="s">
        <v>79</v>
      </c>
      <c r="BK128" s="203">
        <f>ROUND(I128*H128,2)</f>
        <v>0</v>
      </c>
      <c r="BL128" s="24" t="s">
        <v>187</v>
      </c>
      <c r="BM128" s="24" t="s">
        <v>2416</v>
      </c>
    </row>
    <row r="129" spans="2:51" s="11" customFormat="1" ht="13.5">
      <c r="B129" s="204"/>
      <c r="C129" s="205"/>
      <c r="D129" s="206" t="s">
        <v>189</v>
      </c>
      <c r="E129" s="207" t="s">
        <v>23</v>
      </c>
      <c r="F129" s="208" t="s">
        <v>2414</v>
      </c>
      <c r="G129" s="205"/>
      <c r="H129" s="209">
        <v>261</v>
      </c>
      <c r="I129" s="210"/>
      <c r="J129" s="205"/>
      <c r="K129" s="205"/>
      <c r="L129" s="211"/>
      <c r="M129" s="212"/>
      <c r="N129" s="213"/>
      <c r="O129" s="213"/>
      <c r="P129" s="213"/>
      <c r="Q129" s="213"/>
      <c r="R129" s="213"/>
      <c r="S129" s="213"/>
      <c r="T129" s="214"/>
      <c r="AT129" s="215" t="s">
        <v>189</v>
      </c>
      <c r="AU129" s="215" t="s">
        <v>81</v>
      </c>
      <c r="AV129" s="11" t="s">
        <v>81</v>
      </c>
      <c r="AW129" s="11" t="s">
        <v>36</v>
      </c>
      <c r="AX129" s="11" t="s">
        <v>79</v>
      </c>
      <c r="AY129" s="215" t="s">
        <v>180</v>
      </c>
    </row>
    <row r="130" spans="2:65" s="1" customFormat="1" ht="16.5" customHeight="1">
      <c r="B130" s="41"/>
      <c r="C130" s="192" t="s">
        <v>309</v>
      </c>
      <c r="D130" s="192" t="s">
        <v>182</v>
      </c>
      <c r="E130" s="193" t="s">
        <v>2308</v>
      </c>
      <c r="F130" s="194" t="s">
        <v>2309</v>
      </c>
      <c r="G130" s="195" t="s">
        <v>185</v>
      </c>
      <c r="H130" s="196">
        <v>261</v>
      </c>
      <c r="I130" s="197"/>
      <c r="J130" s="198">
        <f>ROUND(I130*H130,2)</f>
        <v>0</v>
      </c>
      <c r="K130" s="194" t="s">
        <v>259</v>
      </c>
      <c r="L130" s="61"/>
      <c r="M130" s="199" t="s">
        <v>23</v>
      </c>
      <c r="N130" s="200" t="s">
        <v>43</v>
      </c>
      <c r="O130" s="42"/>
      <c r="P130" s="201">
        <f>O130*H130</f>
        <v>0</v>
      </c>
      <c r="Q130" s="201">
        <v>0.567</v>
      </c>
      <c r="R130" s="201">
        <f>Q130*H130</f>
        <v>147.987</v>
      </c>
      <c r="S130" s="201">
        <v>0</v>
      </c>
      <c r="T130" s="202">
        <f>S130*H130</f>
        <v>0</v>
      </c>
      <c r="AR130" s="24" t="s">
        <v>187</v>
      </c>
      <c r="AT130" s="24" t="s">
        <v>182</v>
      </c>
      <c r="AU130" s="24" t="s">
        <v>81</v>
      </c>
      <c r="AY130" s="24" t="s">
        <v>180</v>
      </c>
      <c r="BE130" s="203">
        <f>IF(N130="základní",J130,0)</f>
        <v>0</v>
      </c>
      <c r="BF130" s="203">
        <f>IF(N130="snížená",J130,0)</f>
        <v>0</v>
      </c>
      <c r="BG130" s="203">
        <f>IF(N130="zákl. přenesená",J130,0)</f>
        <v>0</v>
      </c>
      <c r="BH130" s="203">
        <f>IF(N130="sníž. přenesená",J130,0)</f>
        <v>0</v>
      </c>
      <c r="BI130" s="203">
        <f>IF(N130="nulová",J130,0)</f>
        <v>0</v>
      </c>
      <c r="BJ130" s="24" t="s">
        <v>79</v>
      </c>
      <c r="BK130" s="203">
        <f>ROUND(I130*H130,2)</f>
        <v>0</v>
      </c>
      <c r="BL130" s="24" t="s">
        <v>187</v>
      </c>
      <c r="BM130" s="24" t="s">
        <v>2417</v>
      </c>
    </row>
    <row r="131" spans="2:51" s="11" customFormat="1" ht="13.5">
      <c r="B131" s="204"/>
      <c r="C131" s="205"/>
      <c r="D131" s="206" t="s">
        <v>189</v>
      </c>
      <c r="E131" s="207" t="s">
        <v>23</v>
      </c>
      <c r="F131" s="208" t="s">
        <v>2418</v>
      </c>
      <c r="G131" s="205"/>
      <c r="H131" s="209">
        <v>261</v>
      </c>
      <c r="I131" s="210"/>
      <c r="J131" s="205"/>
      <c r="K131" s="205"/>
      <c r="L131" s="211"/>
      <c r="M131" s="212"/>
      <c r="N131" s="213"/>
      <c r="O131" s="213"/>
      <c r="P131" s="213"/>
      <c r="Q131" s="213"/>
      <c r="R131" s="213"/>
      <c r="S131" s="213"/>
      <c r="T131" s="214"/>
      <c r="AT131" s="215" t="s">
        <v>189</v>
      </c>
      <c r="AU131" s="215" t="s">
        <v>81</v>
      </c>
      <c r="AV131" s="11" t="s">
        <v>81</v>
      </c>
      <c r="AW131" s="11" t="s">
        <v>36</v>
      </c>
      <c r="AX131" s="11" t="s">
        <v>79</v>
      </c>
      <c r="AY131" s="215" t="s">
        <v>180</v>
      </c>
    </row>
    <row r="132" spans="2:65" s="1" customFormat="1" ht="16.5" customHeight="1">
      <c r="B132" s="41"/>
      <c r="C132" s="192" t="s">
        <v>323</v>
      </c>
      <c r="D132" s="192" t="s">
        <v>182</v>
      </c>
      <c r="E132" s="193" t="s">
        <v>2311</v>
      </c>
      <c r="F132" s="194" t="s">
        <v>2312</v>
      </c>
      <c r="G132" s="195" t="s">
        <v>185</v>
      </c>
      <c r="H132" s="196">
        <v>261</v>
      </c>
      <c r="I132" s="197"/>
      <c r="J132" s="198">
        <f>ROUND(I132*H132,2)</f>
        <v>0</v>
      </c>
      <c r="K132" s="194" t="s">
        <v>186</v>
      </c>
      <c r="L132" s="61"/>
      <c r="M132" s="199" t="s">
        <v>23</v>
      </c>
      <c r="N132" s="200" t="s">
        <v>43</v>
      </c>
      <c r="O132" s="42"/>
      <c r="P132" s="201">
        <f>O132*H132</f>
        <v>0</v>
      </c>
      <c r="Q132" s="201">
        <v>0.08425</v>
      </c>
      <c r="R132" s="201">
        <f>Q132*H132</f>
        <v>21.989250000000002</v>
      </c>
      <c r="S132" s="201">
        <v>0</v>
      </c>
      <c r="T132" s="202">
        <f>S132*H132</f>
        <v>0</v>
      </c>
      <c r="AR132" s="24" t="s">
        <v>187</v>
      </c>
      <c r="AT132" s="24" t="s">
        <v>182</v>
      </c>
      <c r="AU132" s="24" t="s">
        <v>81</v>
      </c>
      <c r="AY132" s="24" t="s">
        <v>180</v>
      </c>
      <c r="BE132" s="203">
        <f>IF(N132="základní",J132,0)</f>
        <v>0</v>
      </c>
      <c r="BF132" s="203">
        <f>IF(N132="snížená",J132,0)</f>
        <v>0</v>
      </c>
      <c r="BG132" s="203">
        <f>IF(N132="zákl. přenesená",J132,0)</f>
        <v>0</v>
      </c>
      <c r="BH132" s="203">
        <f>IF(N132="sníž. přenesená",J132,0)</f>
        <v>0</v>
      </c>
      <c r="BI132" s="203">
        <f>IF(N132="nulová",J132,0)</f>
        <v>0</v>
      </c>
      <c r="BJ132" s="24" t="s">
        <v>79</v>
      </c>
      <c r="BK132" s="203">
        <f>ROUND(I132*H132,2)</f>
        <v>0</v>
      </c>
      <c r="BL132" s="24" t="s">
        <v>187</v>
      </c>
      <c r="BM132" s="24" t="s">
        <v>2419</v>
      </c>
    </row>
    <row r="133" spans="2:51" s="11" customFormat="1" ht="13.5">
      <c r="B133" s="204"/>
      <c r="C133" s="205"/>
      <c r="D133" s="206" t="s">
        <v>189</v>
      </c>
      <c r="E133" s="207" t="s">
        <v>23</v>
      </c>
      <c r="F133" s="208" t="s">
        <v>2414</v>
      </c>
      <c r="G133" s="205"/>
      <c r="H133" s="209">
        <v>261</v>
      </c>
      <c r="I133" s="210"/>
      <c r="J133" s="205"/>
      <c r="K133" s="205"/>
      <c r="L133" s="211"/>
      <c r="M133" s="212"/>
      <c r="N133" s="213"/>
      <c r="O133" s="213"/>
      <c r="P133" s="213"/>
      <c r="Q133" s="213"/>
      <c r="R133" s="213"/>
      <c r="S133" s="213"/>
      <c r="T133" s="214"/>
      <c r="AT133" s="215" t="s">
        <v>189</v>
      </c>
      <c r="AU133" s="215" t="s">
        <v>81</v>
      </c>
      <c r="AV133" s="11" t="s">
        <v>81</v>
      </c>
      <c r="AW133" s="11" t="s">
        <v>36</v>
      </c>
      <c r="AX133" s="11" t="s">
        <v>79</v>
      </c>
      <c r="AY133" s="215" t="s">
        <v>180</v>
      </c>
    </row>
    <row r="134" spans="2:65" s="1" customFormat="1" ht="16.5" customHeight="1">
      <c r="B134" s="41"/>
      <c r="C134" s="248" t="s">
        <v>330</v>
      </c>
      <c r="D134" s="248" t="s">
        <v>505</v>
      </c>
      <c r="E134" s="249" t="s">
        <v>2314</v>
      </c>
      <c r="F134" s="250" t="s">
        <v>2420</v>
      </c>
      <c r="G134" s="251" t="s">
        <v>185</v>
      </c>
      <c r="H134" s="252">
        <v>246.75</v>
      </c>
      <c r="I134" s="253"/>
      <c r="J134" s="254">
        <f>ROUND(I134*H134,2)</f>
        <v>0</v>
      </c>
      <c r="K134" s="250" t="s">
        <v>186</v>
      </c>
      <c r="L134" s="255"/>
      <c r="M134" s="256" t="s">
        <v>23</v>
      </c>
      <c r="N134" s="257" t="s">
        <v>43</v>
      </c>
      <c r="O134" s="42"/>
      <c r="P134" s="201">
        <f>O134*H134</f>
        <v>0</v>
      </c>
      <c r="Q134" s="201">
        <v>0.106</v>
      </c>
      <c r="R134" s="201">
        <f>Q134*H134</f>
        <v>26.1555</v>
      </c>
      <c r="S134" s="201">
        <v>0</v>
      </c>
      <c r="T134" s="202">
        <f>S134*H134</f>
        <v>0</v>
      </c>
      <c r="AR134" s="24" t="s">
        <v>218</v>
      </c>
      <c r="AT134" s="24" t="s">
        <v>505</v>
      </c>
      <c r="AU134" s="24" t="s">
        <v>81</v>
      </c>
      <c r="AY134" s="24" t="s">
        <v>180</v>
      </c>
      <c r="BE134" s="203">
        <f>IF(N134="základní",J134,0)</f>
        <v>0</v>
      </c>
      <c r="BF134" s="203">
        <f>IF(N134="snížená",J134,0)</f>
        <v>0</v>
      </c>
      <c r="BG134" s="203">
        <f>IF(N134="zákl. přenesená",J134,0)</f>
        <v>0</v>
      </c>
      <c r="BH134" s="203">
        <f>IF(N134="sníž. přenesená",J134,0)</f>
        <v>0</v>
      </c>
      <c r="BI134" s="203">
        <f>IF(N134="nulová",J134,0)</f>
        <v>0</v>
      </c>
      <c r="BJ134" s="24" t="s">
        <v>79</v>
      </c>
      <c r="BK134" s="203">
        <f>ROUND(I134*H134,2)</f>
        <v>0</v>
      </c>
      <c r="BL134" s="24" t="s">
        <v>187</v>
      </c>
      <c r="BM134" s="24" t="s">
        <v>2421</v>
      </c>
    </row>
    <row r="135" spans="2:51" s="11" customFormat="1" ht="13.5">
      <c r="B135" s="204"/>
      <c r="C135" s="205"/>
      <c r="D135" s="206" t="s">
        <v>189</v>
      </c>
      <c r="E135" s="207" t="s">
        <v>23</v>
      </c>
      <c r="F135" s="208" t="s">
        <v>2422</v>
      </c>
      <c r="G135" s="205"/>
      <c r="H135" s="209">
        <v>246.75</v>
      </c>
      <c r="I135" s="210"/>
      <c r="J135" s="205"/>
      <c r="K135" s="205"/>
      <c r="L135" s="211"/>
      <c r="M135" s="212"/>
      <c r="N135" s="213"/>
      <c r="O135" s="213"/>
      <c r="P135" s="213"/>
      <c r="Q135" s="213"/>
      <c r="R135" s="213"/>
      <c r="S135" s="213"/>
      <c r="T135" s="214"/>
      <c r="AT135" s="215" t="s">
        <v>189</v>
      </c>
      <c r="AU135" s="215" t="s">
        <v>81</v>
      </c>
      <c r="AV135" s="11" t="s">
        <v>81</v>
      </c>
      <c r="AW135" s="11" t="s">
        <v>36</v>
      </c>
      <c r="AX135" s="11" t="s">
        <v>79</v>
      </c>
      <c r="AY135" s="215" t="s">
        <v>180</v>
      </c>
    </row>
    <row r="136" spans="2:65" s="1" customFormat="1" ht="16.5" customHeight="1">
      <c r="B136" s="41"/>
      <c r="C136" s="248" t="s">
        <v>336</v>
      </c>
      <c r="D136" s="248" t="s">
        <v>505</v>
      </c>
      <c r="E136" s="249" t="s">
        <v>2423</v>
      </c>
      <c r="F136" s="250" t="s">
        <v>2424</v>
      </c>
      <c r="G136" s="251" t="s">
        <v>185</v>
      </c>
      <c r="H136" s="252">
        <v>32</v>
      </c>
      <c r="I136" s="253"/>
      <c r="J136" s="254">
        <f>ROUND(I136*H136,2)</f>
        <v>0</v>
      </c>
      <c r="K136" s="250" t="s">
        <v>23</v>
      </c>
      <c r="L136" s="255"/>
      <c r="M136" s="256" t="s">
        <v>23</v>
      </c>
      <c r="N136" s="257" t="s">
        <v>43</v>
      </c>
      <c r="O136" s="42"/>
      <c r="P136" s="201">
        <f>O136*H136</f>
        <v>0</v>
      </c>
      <c r="Q136" s="201">
        <v>0.106</v>
      </c>
      <c r="R136" s="201">
        <f>Q136*H136</f>
        <v>3.392</v>
      </c>
      <c r="S136" s="201">
        <v>0</v>
      </c>
      <c r="T136" s="202">
        <f>S136*H136</f>
        <v>0</v>
      </c>
      <c r="AR136" s="24" t="s">
        <v>218</v>
      </c>
      <c r="AT136" s="24" t="s">
        <v>505</v>
      </c>
      <c r="AU136" s="24" t="s">
        <v>81</v>
      </c>
      <c r="AY136" s="24" t="s">
        <v>180</v>
      </c>
      <c r="BE136" s="203">
        <f>IF(N136="základní",J136,0)</f>
        <v>0</v>
      </c>
      <c r="BF136" s="203">
        <f>IF(N136="snížená",J136,0)</f>
        <v>0</v>
      </c>
      <c r="BG136" s="203">
        <f>IF(N136="zákl. přenesená",J136,0)</f>
        <v>0</v>
      </c>
      <c r="BH136" s="203">
        <f>IF(N136="sníž. přenesená",J136,0)</f>
        <v>0</v>
      </c>
      <c r="BI136" s="203">
        <f>IF(N136="nulová",J136,0)</f>
        <v>0</v>
      </c>
      <c r="BJ136" s="24" t="s">
        <v>79</v>
      </c>
      <c r="BK136" s="203">
        <f>ROUND(I136*H136,2)</f>
        <v>0</v>
      </c>
      <c r="BL136" s="24" t="s">
        <v>187</v>
      </c>
      <c r="BM136" s="24" t="s">
        <v>2425</v>
      </c>
    </row>
    <row r="137" spans="2:51" s="11" customFormat="1" ht="13.5">
      <c r="B137" s="204"/>
      <c r="C137" s="205"/>
      <c r="D137" s="206" t="s">
        <v>189</v>
      </c>
      <c r="E137" s="207" t="s">
        <v>23</v>
      </c>
      <c r="F137" s="208" t="s">
        <v>2426</v>
      </c>
      <c r="G137" s="205"/>
      <c r="H137" s="209">
        <v>32</v>
      </c>
      <c r="I137" s="210"/>
      <c r="J137" s="205"/>
      <c r="K137" s="205"/>
      <c r="L137" s="211"/>
      <c r="M137" s="212"/>
      <c r="N137" s="213"/>
      <c r="O137" s="213"/>
      <c r="P137" s="213"/>
      <c r="Q137" s="213"/>
      <c r="R137" s="213"/>
      <c r="S137" s="213"/>
      <c r="T137" s="214"/>
      <c r="AT137" s="215" t="s">
        <v>189</v>
      </c>
      <c r="AU137" s="215" t="s">
        <v>81</v>
      </c>
      <c r="AV137" s="11" t="s">
        <v>81</v>
      </c>
      <c r="AW137" s="11" t="s">
        <v>36</v>
      </c>
      <c r="AX137" s="11" t="s">
        <v>79</v>
      </c>
      <c r="AY137" s="215" t="s">
        <v>180</v>
      </c>
    </row>
    <row r="138" spans="2:63" s="10" customFormat="1" ht="29.85" customHeight="1">
      <c r="B138" s="176"/>
      <c r="C138" s="177"/>
      <c r="D138" s="178" t="s">
        <v>71</v>
      </c>
      <c r="E138" s="190" t="s">
        <v>207</v>
      </c>
      <c r="F138" s="190" t="s">
        <v>446</v>
      </c>
      <c r="G138" s="177"/>
      <c r="H138" s="177"/>
      <c r="I138" s="180"/>
      <c r="J138" s="191">
        <f>BK138</f>
        <v>0</v>
      </c>
      <c r="K138" s="177"/>
      <c r="L138" s="182"/>
      <c r="M138" s="183"/>
      <c r="N138" s="184"/>
      <c r="O138" s="184"/>
      <c r="P138" s="185">
        <f>SUM(P139:P140)</f>
        <v>0</v>
      </c>
      <c r="Q138" s="184"/>
      <c r="R138" s="185">
        <f>SUM(R139:R140)</f>
        <v>5.5120000000000005</v>
      </c>
      <c r="S138" s="184"/>
      <c r="T138" s="186">
        <f>SUM(T139:T140)</f>
        <v>0</v>
      </c>
      <c r="AR138" s="187" t="s">
        <v>79</v>
      </c>
      <c r="AT138" s="188" t="s">
        <v>71</v>
      </c>
      <c r="AU138" s="188" t="s">
        <v>79</v>
      </c>
      <c r="AY138" s="187" t="s">
        <v>180</v>
      </c>
      <c r="BK138" s="189">
        <f>SUM(BK139:BK140)</f>
        <v>0</v>
      </c>
    </row>
    <row r="139" spans="2:65" s="1" customFormat="1" ht="16.5" customHeight="1">
      <c r="B139" s="41"/>
      <c r="C139" s="192" t="s">
        <v>340</v>
      </c>
      <c r="D139" s="192" t="s">
        <v>182</v>
      </c>
      <c r="E139" s="193" t="s">
        <v>2427</v>
      </c>
      <c r="F139" s="194" t="s">
        <v>2428</v>
      </c>
      <c r="G139" s="195" t="s">
        <v>185</v>
      </c>
      <c r="H139" s="196">
        <v>20</v>
      </c>
      <c r="I139" s="197"/>
      <c r="J139" s="198">
        <f>ROUND(I139*H139,2)</f>
        <v>0</v>
      </c>
      <c r="K139" s="194" t="s">
        <v>186</v>
      </c>
      <c r="L139" s="61"/>
      <c r="M139" s="199" t="s">
        <v>23</v>
      </c>
      <c r="N139" s="200" t="s">
        <v>43</v>
      </c>
      <c r="O139" s="42"/>
      <c r="P139" s="201">
        <f>O139*H139</f>
        <v>0</v>
      </c>
      <c r="Q139" s="201">
        <v>0.2756</v>
      </c>
      <c r="R139" s="201">
        <f>Q139*H139</f>
        <v>5.5120000000000005</v>
      </c>
      <c r="S139" s="201">
        <v>0</v>
      </c>
      <c r="T139" s="202">
        <f>S139*H139</f>
        <v>0</v>
      </c>
      <c r="AR139" s="24" t="s">
        <v>187</v>
      </c>
      <c r="AT139" s="24" t="s">
        <v>182</v>
      </c>
      <c r="AU139" s="24" t="s">
        <v>81</v>
      </c>
      <c r="AY139" s="24" t="s">
        <v>180</v>
      </c>
      <c r="BE139" s="203">
        <f>IF(N139="základní",J139,0)</f>
        <v>0</v>
      </c>
      <c r="BF139" s="203">
        <f>IF(N139="snížená",J139,0)</f>
        <v>0</v>
      </c>
      <c r="BG139" s="203">
        <f>IF(N139="zákl. přenesená",J139,0)</f>
        <v>0</v>
      </c>
      <c r="BH139" s="203">
        <f>IF(N139="sníž. přenesená",J139,0)</f>
        <v>0</v>
      </c>
      <c r="BI139" s="203">
        <f>IF(N139="nulová",J139,0)</f>
        <v>0</v>
      </c>
      <c r="BJ139" s="24" t="s">
        <v>79</v>
      </c>
      <c r="BK139" s="203">
        <f>ROUND(I139*H139,2)</f>
        <v>0</v>
      </c>
      <c r="BL139" s="24" t="s">
        <v>187</v>
      </c>
      <c r="BM139" s="24" t="s">
        <v>2429</v>
      </c>
    </row>
    <row r="140" spans="2:51" s="11" customFormat="1" ht="13.5">
      <c r="B140" s="204"/>
      <c r="C140" s="205"/>
      <c r="D140" s="206" t="s">
        <v>189</v>
      </c>
      <c r="E140" s="207" t="s">
        <v>23</v>
      </c>
      <c r="F140" s="208" t="s">
        <v>2430</v>
      </c>
      <c r="G140" s="205"/>
      <c r="H140" s="209">
        <v>20</v>
      </c>
      <c r="I140" s="210"/>
      <c r="J140" s="205"/>
      <c r="K140" s="205"/>
      <c r="L140" s="211"/>
      <c r="M140" s="212"/>
      <c r="N140" s="213"/>
      <c r="O140" s="213"/>
      <c r="P140" s="213"/>
      <c r="Q140" s="213"/>
      <c r="R140" s="213"/>
      <c r="S140" s="213"/>
      <c r="T140" s="214"/>
      <c r="AT140" s="215" t="s">
        <v>189</v>
      </c>
      <c r="AU140" s="215" t="s">
        <v>81</v>
      </c>
      <c r="AV140" s="11" t="s">
        <v>81</v>
      </c>
      <c r="AW140" s="11" t="s">
        <v>36</v>
      </c>
      <c r="AX140" s="11" t="s">
        <v>79</v>
      </c>
      <c r="AY140" s="215" t="s">
        <v>180</v>
      </c>
    </row>
    <row r="141" spans="2:63" s="10" customFormat="1" ht="29.85" customHeight="1">
      <c r="B141" s="176"/>
      <c r="C141" s="177"/>
      <c r="D141" s="178" t="s">
        <v>71</v>
      </c>
      <c r="E141" s="190" t="s">
        <v>224</v>
      </c>
      <c r="F141" s="190" t="s">
        <v>2318</v>
      </c>
      <c r="G141" s="177"/>
      <c r="H141" s="177"/>
      <c r="I141" s="180"/>
      <c r="J141" s="191">
        <f>BK141</f>
        <v>0</v>
      </c>
      <c r="K141" s="177"/>
      <c r="L141" s="182"/>
      <c r="M141" s="183"/>
      <c r="N141" s="184"/>
      <c r="O141" s="184"/>
      <c r="P141" s="185">
        <f>P142+SUM(P143:P151)</f>
        <v>0</v>
      </c>
      <c r="Q141" s="184"/>
      <c r="R141" s="185">
        <f>R142+SUM(R143:R151)</f>
        <v>35.296723140000005</v>
      </c>
      <c r="S141" s="184"/>
      <c r="T141" s="186">
        <f>T142+SUM(T143:T151)</f>
        <v>0</v>
      </c>
      <c r="AR141" s="187" t="s">
        <v>79</v>
      </c>
      <c r="AT141" s="188" t="s">
        <v>71</v>
      </c>
      <c r="AU141" s="188" t="s">
        <v>79</v>
      </c>
      <c r="AY141" s="187" t="s">
        <v>180</v>
      </c>
      <c r="BK141" s="189">
        <f>BK142+SUM(BK143:BK151)</f>
        <v>0</v>
      </c>
    </row>
    <row r="142" spans="2:65" s="1" customFormat="1" ht="16.5" customHeight="1">
      <c r="B142" s="41"/>
      <c r="C142" s="192" t="s">
        <v>346</v>
      </c>
      <c r="D142" s="192" t="s">
        <v>182</v>
      </c>
      <c r="E142" s="193" t="s">
        <v>2319</v>
      </c>
      <c r="F142" s="194" t="s">
        <v>2431</v>
      </c>
      <c r="G142" s="195" t="s">
        <v>185</v>
      </c>
      <c r="H142" s="196">
        <v>281</v>
      </c>
      <c r="I142" s="197"/>
      <c r="J142" s="198">
        <f>ROUND(I142*H142,2)</f>
        <v>0</v>
      </c>
      <c r="K142" s="194" t="s">
        <v>23</v>
      </c>
      <c r="L142" s="61"/>
      <c r="M142" s="199" t="s">
        <v>23</v>
      </c>
      <c r="N142" s="200" t="s">
        <v>43</v>
      </c>
      <c r="O142" s="42"/>
      <c r="P142" s="201">
        <f>O142*H142</f>
        <v>0</v>
      </c>
      <c r="Q142" s="201">
        <v>0</v>
      </c>
      <c r="R142" s="201">
        <f>Q142*H142</f>
        <v>0</v>
      </c>
      <c r="S142" s="201">
        <v>0</v>
      </c>
      <c r="T142" s="202">
        <f>S142*H142</f>
        <v>0</v>
      </c>
      <c r="AR142" s="24" t="s">
        <v>187</v>
      </c>
      <c r="AT142" s="24" t="s">
        <v>182</v>
      </c>
      <c r="AU142" s="24" t="s">
        <v>81</v>
      </c>
      <c r="AY142" s="24" t="s">
        <v>180</v>
      </c>
      <c r="BE142" s="203">
        <f>IF(N142="základní",J142,0)</f>
        <v>0</v>
      </c>
      <c r="BF142" s="203">
        <f>IF(N142="snížená",J142,0)</f>
        <v>0</v>
      </c>
      <c r="BG142" s="203">
        <f>IF(N142="zákl. přenesená",J142,0)</f>
        <v>0</v>
      </c>
      <c r="BH142" s="203">
        <f>IF(N142="sníž. přenesená",J142,0)</f>
        <v>0</v>
      </c>
      <c r="BI142" s="203">
        <f>IF(N142="nulová",J142,0)</f>
        <v>0</v>
      </c>
      <c r="BJ142" s="24" t="s">
        <v>79</v>
      </c>
      <c r="BK142" s="203">
        <f>ROUND(I142*H142,2)</f>
        <v>0</v>
      </c>
      <c r="BL142" s="24" t="s">
        <v>187</v>
      </c>
      <c r="BM142" s="24" t="s">
        <v>2432</v>
      </c>
    </row>
    <row r="143" spans="2:51" s="11" customFormat="1" ht="13.5">
      <c r="B143" s="204"/>
      <c r="C143" s="205"/>
      <c r="D143" s="206" t="s">
        <v>189</v>
      </c>
      <c r="E143" s="207" t="s">
        <v>23</v>
      </c>
      <c r="F143" s="208" t="s">
        <v>2433</v>
      </c>
      <c r="G143" s="205"/>
      <c r="H143" s="209">
        <v>281</v>
      </c>
      <c r="I143" s="210"/>
      <c r="J143" s="205"/>
      <c r="K143" s="205"/>
      <c r="L143" s="211"/>
      <c r="M143" s="212"/>
      <c r="N143" s="213"/>
      <c r="O143" s="213"/>
      <c r="P143" s="213"/>
      <c r="Q143" s="213"/>
      <c r="R143" s="213"/>
      <c r="S143" s="213"/>
      <c r="T143" s="214"/>
      <c r="AT143" s="215" t="s">
        <v>189</v>
      </c>
      <c r="AU143" s="215" t="s">
        <v>81</v>
      </c>
      <c r="AV143" s="11" t="s">
        <v>81</v>
      </c>
      <c r="AW143" s="11" t="s">
        <v>36</v>
      </c>
      <c r="AX143" s="11" t="s">
        <v>79</v>
      </c>
      <c r="AY143" s="215" t="s">
        <v>180</v>
      </c>
    </row>
    <row r="144" spans="2:65" s="1" customFormat="1" ht="25.5" customHeight="1">
      <c r="B144" s="41"/>
      <c r="C144" s="192" t="s">
        <v>351</v>
      </c>
      <c r="D144" s="192" t="s">
        <v>182</v>
      </c>
      <c r="E144" s="193" t="s">
        <v>2434</v>
      </c>
      <c r="F144" s="194" t="s">
        <v>2435</v>
      </c>
      <c r="G144" s="195" t="s">
        <v>215</v>
      </c>
      <c r="H144" s="196">
        <v>156.5</v>
      </c>
      <c r="I144" s="197"/>
      <c r="J144" s="198">
        <f>ROUND(I144*H144,2)</f>
        <v>0</v>
      </c>
      <c r="K144" s="194" t="s">
        <v>23</v>
      </c>
      <c r="L144" s="61"/>
      <c r="M144" s="199" t="s">
        <v>23</v>
      </c>
      <c r="N144" s="200" t="s">
        <v>43</v>
      </c>
      <c r="O144" s="42"/>
      <c r="P144" s="201">
        <f>O144*H144</f>
        <v>0</v>
      </c>
      <c r="Q144" s="201">
        <v>0.1295</v>
      </c>
      <c r="R144" s="201">
        <f>Q144*H144</f>
        <v>20.266750000000002</v>
      </c>
      <c r="S144" s="201">
        <v>0</v>
      </c>
      <c r="T144" s="202">
        <f>S144*H144</f>
        <v>0</v>
      </c>
      <c r="AR144" s="24" t="s">
        <v>187</v>
      </c>
      <c r="AT144" s="24" t="s">
        <v>182</v>
      </c>
      <c r="AU144" s="24" t="s">
        <v>81</v>
      </c>
      <c r="AY144" s="24" t="s">
        <v>180</v>
      </c>
      <c r="BE144" s="203">
        <f>IF(N144="základní",J144,0)</f>
        <v>0</v>
      </c>
      <c r="BF144" s="203">
        <f>IF(N144="snížená",J144,0)</f>
        <v>0</v>
      </c>
      <c r="BG144" s="203">
        <f>IF(N144="zákl. přenesená",J144,0)</f>
        <v>0</v>
      </c>
      <c r="BH144" s="203">
        <f>IF(N144="sníž. přenesená",J144,0)</f>
        <v>0</v>
      </c>
      <c r="BI144" s="203">
        <f>IF(N144="nulová",J144,0)</f>
        <v>0</v>
      </c>
      <c r="BJ144" s="24" t="s">
        <v>79</v>
      </c>
      <c r="BK144" s="203">
        <f>ROUND(I144*H144,2)</f>
        <v>0</v>
      </c>
      <c r="BL144" s="24" t="s">
        <v>187</v>
      </c>
      <c r="BM144" s="24" t="s">
        <v>2436</v>
      </c>
    </row>
    <row r="145" spans="2:51" s="11" customFormat="1" ht="13.5">
      <c r="B145" s="204"/>
      <c r="C145" s="205"/>
      <c r="D145" s="206" t="s">
        <v>189</v>
      </c>
      <c r="E145" s="207" t="s">
        <v>23</v>
      </c>
      <c r="F145" s="208" t="s">
        <v>2437</v>
      </c>
      <c r="G145" s="205"/>
      <c r="H145" s="209">
        <v>156.5</v>
      </c>
      <c r="I145" s="210"/>
      <c r="J145" s="205"/>
      <c r="K145" s="205"/>
      <c r="L145" s="211"/>
      <c r="M145" s="212"/>
      <c r="N145" s="213"/>
      <c r="O145" s="213"/>
      <c r="P145" s="213"/>
      <c r="Q145" s="213"/>
      <c r="R145" s="213"/>
      <c r="S145" s="213"/>
      <c r="T145" s="214"/>
      <c r="AT145" s="215" t="s">
        <v>189</v>
      </c>
      <c r="AU145" s="215" t="s">
        <v>81</v>
      </c>
      <c r="AV145" s="11" t="s">
        <v>81</v>
      </c>
      <c r="AW145" s="11" t="s">
        <v>36</v>
      </c>
      <c r="AX145" s="11" t="s">
        <v>79</v>
      </c>
      <c r="AY145" s="215" t="s">
        <v>180</v>
      </c>
    </row>
    <row r="146" spans="2:65" s="1" customFormat="1" ht="16.5" customHeight="1">
      <c r="B146" s="41"/>
      <c r="C146" s="248" t="s">
        <v>361</v>
      </c>
      <c r="D146" s="248" t="s">
        <v>505</v>
      </c>
      <c r="E146" s="249" t="s">
        <v>2438</v>
      </c>
      <c r="F146" s="250" t="s">
        <v>2439</v>
      </c>
      <c r="G146" s="251" t="s">
        <v>671</v>
      </c>
      <c r="H146" s="252">
        <v>157</v>
      </c>
      <c r="I146" s="253"/>
      <c r="J146" s="254">
        <f>ROUND(I146*H146,2)</f>
        <v>0</v>
      </c>
      <c r="K146" s="250" t="s">
        <v>186</v>
      </c>
      <c r="L146" s="255"/>
      <c r="M146" s="256" t="s">
        <v>23</v>
      </c>
      <c r="N146" s="257" t="s">
        <v>43</v>
      </c>
      <c r="O146" s="42"/>
      <c r="P146" s="201">
        <f>O146*H146</f>
        <v>0</v>
      </c>
      <c r="Q146" s="201">
        <v>0.045</v>
      </c>
      <c r="R146" s="201">
        <f>Q146*H146</f>
        <v>7.0649999999999995</v>
      </c>
      <c r="S146" s="201">
        <v>0</v>
      </c>
      <c r="T146" s="202">
        <f>S146*H146</f>
        <v>0</v>
      </c>
      <c r="AR146" s="24" t="s">
        <v>218</v>
      </c>
      <c r="AT146" s="24" t="s">
        <v>505</v>
      </c>
      <c r="AU146" s="24" t="s">
        <v>81</v>
      </c>
      <c r="AY146" s="24" t="s">
        <v>180</v>
      </c>
      <c r="BE146" s="203">
        <f>IF(N146="základní",J146,0)</f>
        <v>0</v>
      </c>
      <c r="BF146" s="203">
        <f>IF(N146="snížená",J146,0)</f>
        <v>0</v>
      </c>
      <c r="BG146" s="203">
        <f>IF(N146="zákl. přenesená",J146,0)</f>
        <v>0</v>
      </c>
      <c r="BH146" s="203">
        <f>IF(N146="sníž. přenesená",J146,0)</f>
        <v>0</v>
      </c>
      <c r="BI146" s="203">
        <f>IF(N146="nulová",J146,0)</f>
        <v>0</v>
      </c>
      <c r="BJ146" s="24" t="s">
        <v>79</v>
      </c>
      <c r="BK146" s="203">
        <f>ROUND(I146*H146,2)</f>
        <v>0</v>
      </c>
      <c r="BL146" s="24" t="s">
        <v>187</v>
      </c>
      <c r="BM146" s="24" t="s">
        <v>2440</v>
      </c>
    </row>
    <row r="147" spans="2:65" s="1" customFormat="1" ht="25.5" customHeight="1">
      <c r="B147" s="41"/>
      <c r="C147" s="192" t="s">
        <v>365</v>
      </c>
      <c r="D147" s="192" t="s">
        <v>182</v>
      </c>
      <c r="E147" s="193" t="s">
        <v>2441</v>
      </c>
      <c r="F147" s="194" t="s">
        <v>2442</v>
      </c>
      <c r="G147" s="195" t="s">
        <v>221</v>
      </c>
      <c r="H147" s="196">
        <v>3.521</v>
      </c>
      <c r="I147" s="197"/>
      <c r="J147" s="198">
        <f>ROUND(I147*H147,2)</f>
        <v>0</v>
      </c>
      <c r="K147" s="194" t="s">
        <v>259</v>
      </c>
      <c r="L147" s="61"/>
      <c r="M147" s="199" t="s">
        <v>23</v>
      </c>
      <c r="N147" s="200" t="s">
        <v>43</v>
      </c>
      <c r="O147" s="42"/>
      <c r="P147" s="201">
        <f>O147*H147</f>
        <v>0</v>
      </c>
      <c r="Q147" s="201">
        <v>2.25634</v>
      </c>
      <c r="R147" s="201">
        <f>Q147*H147</f>
        <v>7.944573139999999</v>
      </c>
      <c r="S147" s="201">
        <v>0</v>
      </c>
      <c r="T147" s="202">
        <f>S147*H147</f>
        <v>0</v>
      </c>
      <c r="AR147" s="24" t="s">
        <v>187</v>
      </c>
      <c r="AT147" s="24" t="s">
        <v>182</v>
      </c>
      <c r="AU147" s="24" t="s">
        <v>81</v>
      </c>
      <c r="AY147" s="24" t="s">
        <v>180</v>
      </c>
      <c r="BE147" s="203">
        <f>IF(N147="základní",J147,0)</f>
        <v>0</v>
      </c>
      <c r="BF147" s="203">
        <f>IF(N147="snížená",J147,0)</f>
        <v>0</v>
      </c>
      <c r="BG147" s="203">
        <f>IF(N147="zákl. přenesená",J147,0)</f>
        <v>0</v>
      </c>
      <c r="BH147" s="203">
        <f>IF(N147="sníž. přenesená",J147,0)</f>
        <v>0</v>
      </c>
      <c r="BI147" s="203">
        <f>IF(N147="nulová",J147,0)</f>
        <v>0</v>
      </c>
      <c r="BJ147" s="24" t="s">
        <v>79</v>
      </c>
      <c r="BK147" s="203">
        <f>ROUND(I147*H147,2)</f>
        <v>0</v>
      </c>
      <c r="BL147" s="24" t="s">
        <v>187</v>
      </c>
      <c r="BM147" s="24" t="s">
        <v>2443</v>
      </c>
    </row>
    <row r="148" spans="2:51" s="11" customFormat="1" ht="13.5">
      <c r="B148" s="204"/>
      <c r="C148" s="205"/>
      <c r="D148" s="206" t="s">
        <v>189</v>
      </c>
      <c r="E148" s="207" t="s">
        <v>23</v>
      </c>
      <c r="F148" s="208" t="s">
        <v>2444</v>
      </c>
      <c r="G148" s="205"/>
      <c r="H148" s="209">
        <v>3.521</v>
      </c>
      <c r="I148" s="210"/>
      <c r="J148" s="205"/>
      <c r="K148" s="205"/>
      <c r="L148" s="211"/>
      <c r="M148" s="212"/>
      <c r="N148" s="213"/>
      <c r="O148" s="213"/>
      <c r="P148" s="213"/>
      <c r="Q148" s="213"/>
      <c r="R148" s="213"/>
      <c r="S148" s="213"/>
      <c r="T148" s="214"/>
      <c r="AT148" s="215" t="s">
        <v>189</v>
      </c>
      <c r="AU148" s="215" t="s">
        <v>81</v>
      </c>
      <c r="AV148" s="11" t="s">
        <v>81</v>
      </c>
      <c r="AW148" s="11" t="s">
        <v>36</v>
      </c>
      <c r="AX148" s="11" t="s">
        <v>79</v>
      </c>
      <c r="AY148" s="215" t="s">
        <v>180</v>
      </c>
    </row>
    <row r="149" spans="2:65" s="1" customFormat="1" ht="25.5" customHeight="1">
      <c r="B149" s="41"/>
      <c r="C149" s="192" t="s">
        <v>375</v>
      </c>
      <c r="D149" s="192" t="s">
        <v>182</v>
      </c>
      <c r="E149" s="193" t="s">
        <v>2445</v>
      </c>
      <c r="F149" s="194" t="s">
        <v>2446</v>
      </c>
      <c r="G149" s="195" t="s">
        <v>185</v>
      </c>
      <c r="H149" s="196">
        <v>20</v>
      </c>
      <c r="I149" s="197"/>
      <c r="J149" s="198">
        <f>ROUND(I149*H149,2)</f>
        <v>0</v>
      </c>
      <c r="K149" s="194" t="s">
        <v>259</v>
      </c>
      <c r="L149" s="61"/>
      <c r="M149" s="199" t="s">
        <v>23</v>
      </c>
      <c r="N149" s="200" t="s">
        <v>43</v>
      </c>
      <c r="O149" s="42"/>
      <c r="P149" s="201">
        <f>O149*H149</f>
        <v>0</v>
      </c>
      <c r="Q149" s="201">
        <v>0.00102</v>
      </c>
      <c r="R149" s="201">
        <f>Q149*H149</f>
        <v>0.0204</v>
      </c>
      <c r="S149" s="201">
        <v>0</v>
      </c>
      <c r="T149" s="202">
        <f>S149*H149</f>
        <v>0</v>
      </c>
      <c r="AR149" s="24" t="s">
        <v>187</v>
      </c>
      <c r="AT149" s="24" t="s">
        <v>182</v>
      </c>
      <c r="AU149" s="24" t="s">
        <v>81</v>
      </c>
      <c r="AY149" s="24" t="s">
        <v>180</v>
      </c>
      <c r="BE149" s="203">
        <f>IF(N149="základní",J149,0)</f>
        <v>0</v>
      </c>
      <c r="BF149" s="203">
        <f>IF(N149="snížená",J149,0)</f>
        <v>0</v>
      </c>
      <c r="BG149" s="203">
        <f>IF(N149="zákl. přenesená",J149,0)</f>
        <v>0</v>
      </c>
      <c r="BH149" s="203">
        <f>IF(N149="sníž. přenesená",J149,0)</f>
        <v>0</v>
      </c>
      <c r="BI149" s="203">
        <f>IF(N149="nulová",J149,0)</f>
        <v>0</v>
      </c>
      <c r="BJ149" s="24" t="s">
        <v>79</v>
      </c>
      <c r="BK149" s="203">
        <f>ROUND(I149*H149,2)</f>
        <v>0</v>
      </c>
      <c r="BL149" s="24" t="s">
        <v>187</v>
      </c>
      <c r="BM149" s="24" t="s">
        <v>2447</v>
      </c>
    </row>
    <row r="150" spans="2:51" s="11" customFormat="1" ht="13.5">
      <c r="B150" s="204"/>
      <c r="C150" s="205"/>
      <c r="D150" s="206" t="s">
        <v>189</v>
      </c>
      <c r="E150" s="207" t="s">
        <v>23</v>
      </c>
      <c r="F150" s="208" t="s">
        <v>2430</v>
      </c>
      <c r="G150" s="205"/>
      <c r="H150" s="209">
        <v>20</v>
      </c>
      <c r="I150" s="210"/>
      <c r="J150" s="205"/>
      <c r="K150" s="205"/>
      <c r="L150" s="211"/>
      <c r="M150" s="212"/>
      <c r="N150" s="213"/>
      <c r="O150" s="213"/>
      <c r="P150" s="213"/>
      <c r="Q150" s="213"/>
      <c r="R150" s="213"/>
      <c r="S150" s="213"/>
      <c r="T150" s="214"/>
      <c r="AT150" s="215" t="s">
        <v>189</v>
      </c>
      <c r="AU150" s="215" t="s">
        <v>81</v>
      </c>
      <c r="AV150" s="11" t="s">
        <v>81</v>
      </c>
      <c r="AW150" s="11" t="s">
        <v>36</v>
      </c>
      <c r="AX150" s="11" t="s">
        <v>79</v>
      </c>
      <c r="AY150" s="215" t="s">
        <v>180</v>
      </c>
    </row>
    <row r="151" spans="2:63" s="10" customFormat="1" ht="22.35" customHeight="1">
      <c r="B151" s="176"/>
      <c r="C151" s="177"/>
      <c r="D151" s="178" t="s">
        <v>71</v>
      </c>
      <c r="E151" s="190" t="s">
        <v>765</v>
      </c>
      <c r="F151" s="190" t="s">
        <v>2345</v>
      </c>
      <c r="G151" s="177"/>
      <c r="H151" s="177"/>
      <c r="I151" s="180"/>
      <c r="J151" s="191">
        <f>BK151</f>
        <v>0</v>
      </c>
      <c r="K151" s="177"/>
      <c r="L151" s="182"/>
      <c r="M151" s="183"/>
      <c r="N151" s="184"/>
      <c r="O151" s="184"/>
      <c r="P151" s="185">
        <f>P152</f>
        <v>0</v>
      </c>
      <c r="Q151" s="184"/>
      <c r="R151" s="185">
        <f>R152</f>
        <v>0</v>
      </c>
      <c r="S151" s="184"/>
      <c r="T151" s="186">
        <f>T152</f>
        <v>0</v>
      </c>
      <c r="AR151" s="187" t="s">
        <v>79</v>
      </c>
      <c r="AT151" s="188" t="s">
        <v>71</v>
      </c>
      <c r="AU151" s="188" t="s">
        <v>81</v>
      </c>
      <c r="AY151" s="187" t="s">
        <v>180</v>
      </c>
      <c r="BK151" s="189">
        <f>BK152</f>
        <v>0</v>
      </c>
    </row>
    <row r="152" spans="2:65" s="1" customFormat="1" ht="16.5" customHeight="1">
      <c r="B152" s="41"/>
      <c r="C152" s="192" t="s">
        <v>379</v>
      </c>
      <c r="D152" s="192" t="s">
        <v>182</v>
      </c>
      <c r="E152" s="193" t="s">
        <v>2346</v>
      </c>
      <c r="F152" s="194" t="s">
        <v>2347</v>
      </c>
      <c r="G152" s="195" t="s">
        <v>300</v>
      </c>
      <c r="H152" s="196">
        <v>313.398</v>
      </c>
      <c r="I152" s="197"/>
      <c r="J152" s="198">
        <f>ROUND(I152*H152,2)</f>
        <v>0</v>
      </c>
      <c r="K152" s="194" t="s">
        <v>23</v>
      </c>
      <c r="L152" s="61"/>
      <c r="M152" s="199" t="s">
        <v>23</v>
      </c>
      <c r="N152" s="200" t="s">
        <v>43</v>
      </c>
      <c r="O152" s="42"/>
      <c r="P152" s="201">
        <f>O152*H152</f>
        <v>0</v>
      </c>
      <c r="Q152" s="201">
        <v>0</v>
      </c>
      <c r="R152" s="201">
        <f>Q152*H152</f>
        <v>0</v>
      </c>
      <c r="S152" s="201">
        <v>0</v>
      </c>
      <c r="T152" s="202">
        <f>S152*H152</f>
        <v>0</v>
      </c>
      <c r="AR152" s="24" t="s">
        <v>187</v>
      </c>
      <c r="AT152" s="24" t="s">
        <v>182</v>
      </c>
      <c r="AU152" s="24" t="s">
        <v>195</v>
      </c>
      <c r="AY152" s="24" t="s">
        <v>180</v>
      </c>
      <c r="BE152" s="203">
        <f>IF(N152="základní",J152,0)</f>
        <v>0</v>
      </c>
      <c r="BF152" s="203">
        <f>IF(N152="snížená",J152,0)</f>
        <v>0</v>
      </c>
      <c r="BG152" s="203">
        <f>IF(N152="zákl. přenesená",J152,0)</f>
        <v>0</v>
      </c>
      <c r="BH152" s="203">
        <f>IF(N152="sníž. přenesená",J152,0)</f>
        <v>0</v>
      </c>
      <c r="BI152" s="203">
        <f>IF(N152="nulová",J152,0)</f>
        <v>0</v>
      </c>
      <c r="BJ152" s="24" t="s">
        <v>79</v>
      </c>
      <c r="BK152" s="203">
        <f>ROUND(I152*H152,2)</f>
        <v>0</v>
      </c>
      <c r="BL152" s="24" t="s">
        <v>187</v>
      </c>
      <c r="BM152" s="24" t="s">
        <v>2448</v>
      </c>
    </row>
    <row r="153" spans="2:63" s="10" customFormat="1" ht="37.35" customHeight="1">
      <c r="B153" s="176"/>
      <c r="C153" s="177"/>
      <c r="D153" s="178" t="s">
        <v>71</v>
      </c>
      <c r="E153" s="179" t="s">
        <v>850</v>
      </c>
      <c r="F153" s="179" t="s">
        <v>851</v>
      </c>
      <c r="G153" s="177"/>
      <c r="H153" s="177"/>
      <c r="I153" s="180"/>
      <c r="J153" s="181">
        <f>BK153</f>
        <v>0</v>
      </c>
      <c r="K153" s="177"/>
      <c r="L153" s="182"/>
      <c r="M153" s="183"/>
      <c r="N153" s="184"/>
      <c r="O153" s="184"/>
      <c r="P153" s="185">
        <f>P154</f>
        <v>0</v>
      </c>
      <c r="Q153" s="184"/>
      <c r="R153" s="185">
        <f>R154</f>
        <v>0</v>
      </c>
      <c r="S153" s="184"/>
      <c r="T153" s="186">
        <f>T154</f>
        <v>0</v>
      </c>
      <c r="AR153" s="187" t="s">
        <v>81</v>
      </c>
      <c r="AT153" s="188" t="s">
        <v>71</v>
      </c>
      <c r="AU153" s="188" t="s">
        <v>72</v>
      </c>
      <c r="AY153" s="187" t="s">
        <v>180</v>
      </c>
      <c r="BK153" s="189">
        <f>BK154</f>
        <v>0</v>
      </c>
    </row>
    <row r="154" spans="2:63" s="10" customFormat="1" ht="19.9" customHeight="1">
      <c r="B154" s="176"/>
      <c r="C154" s="177"/>
      <c r="D154" s="178" t="s">
        <v>71</v>
      </c>
      <c r="E154" s="190" t="s">
        <v>1419</v>
      </c>
      <c r="F154" s="190" t="s">
        <v>1420</v>
      </c>
      <c r="G154" s="177"/>
      <c r="H154" s="177"/>
      <c r="I154" s="180"/>
      <c r="J154" s="191">
        <f>BK154</f>
        <v>0</v>
      </c>
      <c r="K154" s="177"/>
      <c r="L154" s="182"/>
      <c r="M154" s="183"/>
      <c r="N154" s="184"/>
      <c r="O154" s="184"/>
      <c r="P154" s="185">
        <f>SUM(P155:P168)</f>
        <v>0</v>
      </c>
      <c r="Q154" s="184"/>
      <c r="R154" s="185">
        <f>SUM(R155:R168)</f>
        <v>0</v>
      </c>
      <c r="S154" s="184"/>
      <c r="T154" s="186">
        <f>SUM(T155:T168)</f>
        <v>0</v>
      </c>
      <c r="AR154" s="187" t="s">
        <v>81</v>
      </c>
      <c r="AT154" s="188" t="s">
        <v>71</v>
      </c>
      <c r="AU154" s="188" t="s">
        <v>79</v>
      </c>
      <c r="AY154" s="187" t="s">
        <v>180</v>
      </c>
      <c r="BK154" s="189">
        <f>SUM(BK155:BK168)</f>
        <v>0</v>
      </c>
    </row>
    <row r="155" spans="2:65" s="1" customFormat="1" ht="16.5" customHeight="1">
      <c r="B155" s="41"/>
      <c r="C155" s="192" t="s">
        <v>385</v>
      </c>
      <c r="D155" s="192" t="s">
        <v>182</v>
      </c>
      <c r="E155" s="193" t="s">
        <v>2449</v>
      </c>
      <c r="F155" s="194" t="s">
        <v>2450</v>
      </c>
      <c r="G155" s="195" t="s">
        <v>215</v>
      </c>
      <c r="H155" s="196">
        <v>175</v>
      </c>
      <c r="I155" s="197"/>
      <c r="J155" s="198">
        <f>ROUND(I155*H155,2)</f>
        <v>0</v>
      </c>
      <c r="K155" s="194" t="s">
        <v>23</v>
      </c>
      <c r="L155" s="61"/>
      <c r="M155" s="199" t="s">
        <v>23</v>
      </c>
      <c r="N155" s="200" t="s">
        <v>43</v>
      </c>
      <c r="O155" s="42"/>
      <c r="P155" s="201">
        <f>O155*H155</f>
        <v>0</v>
      </c>
      <c r="Q155" s="201">
        <v>0</v>
      </c>
      <c r="R155" s="201">
        <f>Q155*H155</f>
        <v>0</v>
      </c>
      <c r="S155" s="201">
        <v>0</v>
      </c>
      <c r="T155" s="202">
        <f>S155*H155</f>
        <v>0</v>
      </c>
      <c r="AR155" s="24" t="s">
        <v>262</v>
      </c>
      <c r="AT155" s="24" t="s">
        <v>182</v>
      </c>
      <c r="AU155" s="24" t="s">
        <v>81</v>
      </c>
      <c r="AY155" s="24" t="s">
        <v>180</v>
      </c>
      <c r="BE155" s="203">
        <f>IF(N155="základní",J155,0)</f>
        <v>0</v>
      </c>
      <c r="BF155" s="203">
        <f>IF(N155="snížená",J155,0)</f>
        <v>0</v>
      </c>
      <c r="BG155" s="203">
        <f>IF(N155="zákl. přenesená",J155,0)</f>
        <v>0</v>
      </c>
      <c r="BH155" s="203">
        <f>IF(N155="sníž. přenesená",J155,0)</f>
        <v>0</v>
      </c>
      <c r="BI155" s="203">
        <f>IF(N155="nulová",J155,0)</f>
        <v>0</v>
      </c>
      <c r="BJ155" s="24" t="s">
        <v>79</v>
      </c>
      <c r="BK155" s="203">
        <f>ROUND(I155*H155,2)</f>
        <v>0</v>
      </c>
      <c r="BL155" s="24" t="s">
        <v>262</v>
      </c>
      <c r="BM155" s="24" t="s">
        <v>2451</v>
      </c>
    </row>
    <row r="156" spans="2:47" s="1" customFormat="1" ht="121.5">
      <c r="B156" s="41"/>
      <c r="C156" s="63"/>
      <c r="D156" s="206" t="s">
        <v>509</v>
      </c>
      <c r="E156" s="63"/>
      <c r="F156" s="258" t="s">
        <v>2452</v>
      </c>
      <c r="G156" s="63"/>
      <c r="H156" s="63"/>
      <c r="I156" s="163"/>
      <c r="J156" s="63"/>
      <c r="K156" s="63"/>
      <c r="L156" s="61"/>
      <c r="M156" s="259"/>
      <c r="N156" s="42"/>
      <c r="O156" s="42"/>
      <c r="P156" s="42"/>
      <c r="Q156" s="42"/>
      <c r="R156" s="42"/>
      <c r="S156" s="42"/>
      <c r="T156" s="78"/>
      <c r="AT156" s="24" t="s">
        <v>509</v>
      </c>
      <c r="AU156" s="24" t="s">
        <v>81</v>
      </c>
    </row>
    <row r="157" spans="2:51" s="11" customFormat="1" ht="13.5">
      <c r="B157" s="204"/>
      <c r="C157" s="205"/>
      <c r="D157" s="206" t="s">
        <v>189</v>
      </c>
      <c r="E157" s="207" t="s">
        <v>23</v>
      </c>
      <c r="F157" s="208" t="s">
        <v>2453</v>
      </c>
      <c r="G157" s="205"/>
      <c r="H157" s="209">
        <v>175</v>
      </c>
      <c r="I157" s="210"/>
      <c r="J157" s="205"/>
      <c r="K157" s="205"/>
      <c r="L157" s="211"/>
      <c r="M157" s="212"/>
      <c r="N157" s="213"/>
      <c r="O157" s="213"/>
      <c r="P157" s="213"/>
      <c r="Q157" s="213"/>
      <c r="R157" s="213"/>
      <c r="S157" s="213"/>
      <c r="T157" s="214"/>
      <c r="AT157" s="215" t="s">
        <v>189</v>
      </c>
      <c r="AU157" s="215" t="s">
        <v>81</v>
      </c>
      <c r="AV157" s="11" t="s">
        <v>81</v>
      </c>
      <c r="AW157" s="11" t="s">
        <v>36</v>
      </c>
      <c r="AX157" s="11" t="s">
        <v>79</v>
      </c>
      <c r="AY157" s="215" t="s">
        <v>180</v>
      </c>
    </row>
    <row r="158" spans="2:65" s="1" customFormat="1" ht="25.5" customHeight="1">
      <c r="B158" s="41"/>
      <c r="C158" s="192" t="s">
        <v>390</v>
      </c>
      <c r="D158" s="192" t="s">
        <v>182</v>
      </c>
      <c r="E158" s="193" t="s">
        <v>2454</v>
      </c>
      <c r="F158" s="194" t="s">
        <v>2455</v>
      </c>
      <c r="G158" s="195" t="s">
        <v>671</v>
      </c>
      <c r="H158" s="196">
        <v>3</v>
      </c>
      <c r="I158" s="197"/>
      <c r="J158" s="198">
        <f>ROUND(I158*H158,2)</f>
        <v>0</v>
      </c>
      <c r="K158" s="194" t="s">
        <v>23</v>
      </c>
      <c r="L158" s="61"/>
      <c r="M158" s="199" t="s">
        <v>23</v>
      </c>
      <c r="N158" s="200" t="s">
        <v>43</v>
      </c>
      <c r="O158" s="42"/>
      <c r="P158" s="201">
        <f>O158*H158</f>
        <v>0</v>
      </c>
      <c r="Q158" s="201">
        <v>0</v>
      </c>
      <c r="R158" s="201">
        <f>Q158*H158</f>
        <v>0</v>
      </c>
      <c r="S158" s="201">
        <v>0</v>
      </c>
      <c r="T158" s="202">
        <f>S158*H158</f>
        <v>0</v>
      </c>
      <c r="AR158" s="24" t="s">
        <v>262</v>
      </c>
      <c r="AT158" s="24" t="s">
        <v>182</v>
      </c>
      <c r="AU158" s="24" t="s">
        <v>81</v>
      </c>
      <c r="AY158" s="24" t="s">
        <v>180</v>
      </c>
      <c r="BE158" s="203">
        <f>IF(N158="základní",J158,0)</f>
        <v>0</v>
      </c>
      <c r="BF158" s="203">
        <f>IF(N158="snížená",J158,0)</f>
        <v>0</v>
      </c>
      <c r="BG158" s="203">
        <f>IF(N158="zákl. přenesená",J158,0)</f>
        <v>0</v>
      </c>
      <c r="BH158" s="203">
        <f>IF(N158="sníž. přenesená",J158,0)</f>
        <v>0</v>
      </c>
      <c r="BI158" s="203">
        <f>IF(N158="nulová",J158,0)</f>
        <v>0</v>
      </c>
      <c r="BJ158" s="24" t="s">
        <v>79</v>
      </c>
      <c r="BK158" s="203">
        <f>ROUND(I158*H158,2)</f>
        <v>0</v>
      </c>
      <c r="BL158" s="24" t="s">
        <v>262</v>
      </c>
      <c r="BM158" s="24" t="s">
        <v>2456</v>
      </c>
    </row>
    <row r="159" spans="2:47" s="1" customFormat="1" ht="121.5">
      <c r="B159" s="41"/>
      <c r="C159" s="63"/>
      <c r="D159" s="206" t="s">
        <v>509</v>
      </c>
      <c r="E159" s="63"/>
      <c r="F159" s="258" t="s">
        <v>2452</v>
      </c>
      <c r="G159" s="63"/>
      <c r="H159" s="63"/>
      <c r="I159" s="163"/>
      <c r="J159" s="63"/>
      <c r="K159" s="63"/>
      <c r="L159" s="61"/>
      <c r="M159" s="259"/>
      <c r="N159" s="42"/>
      <c r="O159" s="42"/>
      <c r="P159" s="42"/>
      <c r="Q159" s="42"/>
      <c r="R159" s="42"/>
      <c r="S159" s="42"/>
      <c r="T159" s="78"/>
      <c r="AT159" s="24" t="s">
        <v>509</v>
      </c>
      <c r="AU159" s="24" t="s">
        <v>81</v>
      </c>
    </row>
    <row r="160" spans="2:51" s="11" customFormat="1" ht="13.5">
      <c r="B160" s="204"/>
      <c r="C160" s="205"/>
      <c r="D160" s="206" t="s">
        <v>189</v>
      </c>
      <c r="E160" s="207" t="s">
        <v>23</v>
      </c>
      <c r="F160" s="208" t="s">
        <v>2457</v>
      </c>
      <c r="G160" s="205"/>
      <c r="H160" s="209">
        <v>3</v>
      </c>
      <c r="I160" s="210"/>
      <c r="J160" s="205"/>
      <c r="K160" s="205"/>
      <c r="L160" s="211"/>
      <c r="M160" s="212"/>
      <c r="N160" s="213"/>
      <c r="O160" s="213"/>
      <c r="P160" s="213"/>
      <c r="Q160" s="213"/>
      <c r="R160" s="213"/>
      <c r="S160" s="213"/>
      <c r="T160" s="214"/>
      <c r="AT160" s="215" t="s">
        <v>189</v>
      </c>
      <c r="AU160" s="215" t="s">
        <v>81</v>
      </c>
      <c r="AV160" s="11" t="s">
        <v>81</v>
      </c>
      <c r="AW160" s="11" t="s">
        <v>36</v>
      </c>
      <c r="AX160" s="11" t="s">
        <v>79</v>
      </c>
      <c r="AY160" s="215" t="s">
        <v>180</v>
      </c>
    </row>
    <row r="161" spans="2:65" s="1" customFormat="1" ht="25.5" customHeight="1">
      <c r="B161" s="41"/>
      <c r="C161" s="192" t="s">
        <v>396</v>
      </c>
      <c r="D161" s="192" t="s">
        <v>182</v>
      </c>
      <c r="E161" s="193" t="s">
        <v>2458</v>
      </c>
      <c r="F161" s="194" t="s">
        <v>2459</v>
      </c>
      <c r="G161" s="195" t="s">
        <v>671</v>
      </c>
      <c r="H161" s="196">
        <v>1</v>
      </c>
      <c r="I161" s="197"/>
      <c r="J161" s="198">
        <f>ROUND(I161*H161,2)</f>
        <v>0</v>
      </c>
      <c r="K161" s="194" t="s">
        <v>23</v>
      </c>
      <c r="L161" s="61"/>
      <c r="M161" s="199" t="s">
        <v>23</v>
      </c>
      <c r="N161" s="200" t="s">
        <v>43</v>
      </c>
      <c r="O161" s="42"/>
      <c r="P161" s="201">
        <f>O161*H161</f>
        <v>0</v>
      </c>
      <c r="Q161" s="201">
        <v>0</v>
      </c>
      <c r="R161" s="201">
        <f>Q161*H161</f>
        <v>0</v>
      </c>
      <c r="S161" s="201">
        <v>0</v>
      </c>
      <c r="T161" s="202">
        <f>S161*H161</f>
        <v>0</v>
      </c>
      <c r="AR161" s="24" t="s">
        <v>262</v>
      </c>
      <c r="AT161" s="24" t="s">
        <v>182</v>
      </c>
      <c r="AU161" s="24" t="s">
        <v>81</v>
      </c>
      <c r="AY161" s="24" t="s">
        <v>180</v>
      </c>
      <c r="BE161" s="203">
        <f>IF(N161="základní",J161,0)</f>
        <v>0</v>
      </c>
      <c r="BF161" s="203">
        <f>IF(N161="snížená",J161,0)</f>
        <v>0</v>
      </c>
      <c r="BG161" s="203">
        <f>IF(N161="zákl. přenesená",J161,0)</f>
        <v>0</v>
      </c>
      <c r="BH161" s="203">
        <f>IF(N161="sníž. přenesená",J161,0)</f>
        <v>0</v>
      </c>
      <c r="BI161" s="203">
        <f>IF(N161="nulová",J161,0)</f>
        <v>0</v>
      </c>
      <c r="BJ161" s="24" t="s">
        <v>79</v>
      </c>
      <c r="BK161" s="203">
        <f>ROUND(I161*H161,2)</f>
        <v>0</v>
      </c>
      <c r="BL161" s="24" t="s">
        <v>262</v>
      </c>
      <c r="BM161" s="24" t="s">
        <v>2460</v>
      </c>
    </row>
    <row r="162" spans="2:47" s="1" customFormat="1" ht="121.5">
      <c r="B162" s="41"/>
      <c r="C162" s="63"/>
      <c r="D162" s="206" t="s">
        <v>509</v>
      </c>
      <c r="E162" s="63"/>
      <c r="F162" s="258" t="s">
        <v>2452</v>
      </c>
      <c r="G162" s="63"/>
      <c r="H162" s="63"/>
      <c r="I162" s="163"/>
      <c r="J162" s="63"/>
      <c r="K162" s="63"/>
      <c r="L162" s="61"/>
      <c r="M162" s="259"/>
      <c r="N162" s="42"/>
      <c r="O162" s="42"/>
      <c r="P162" s="42"/>
      <c r="Q162" s="42"/>
      <c r="R162" s="42"/>
      <c r="S162" s="42"/>
      <c r="T162" s="78"/>
      <c r="AT162" s="24" t="s">
        <v>509</v>
      </c>
      <c r="AU162" s="24" t="s">
        <v>81</v>
      </c>
    </row>
    <row r="163" spans="2:51" s="11" customFormat="1" ht="13.5">
      <c r="B163" s="204"/>
      <c r="C163" s="205"/>
      <c r="D163" s="206" t="s">
        <v>189</v>
      </c>
      <c r="E163" s="207" t="s">
        <v>23</v>
      </c>
      <c r="F163" s="208" t="s">
        <v>2461</v>
      </c>
      <c r="G163" s="205"/>
      <c r="H163" s="209">
        <v>1</v>
      </c>
      <c r="I163" s="210"/>
      <c r="J163" s="205"/>
      <c r="K163" s="205"/>
      <c r="L163" s="211"/>
      <c r="M163" s="212"/>
      <c r="N163" s="213"/>
      <c r="O163" s="213"/>
      <c r="P163" s="213"/>
      <c r="Q163" s="213"/>
      <c r="R163" s="213"/>
      <c r="S163" s="213"/>
      <c r="T163" s="214"/>
      <c r="AT163" s="215" t="s">
        <v>189</v>
      </c>
      <c r="AU163" s="215" t="s">
        <v>81</v>
      </c>
      <c r="AV163" s="11" t="s">
        <v>81</v>
      </c>
      <c r="AW163" s="11" t="s">
        <v>36</v>
      </c>
      <c r="AX163" s="11" t="s">
        <v>79</v>
      </c>
      <c r="AY163" s="215" t="s">
        <v>180</v>
      </c>
    </row>
    <row r="164" spans="2:65" s="1" customFormat="1" ht="25.5" customHeight="1">
      <c r="B164" s="41"/>
      <c r="C164" s="192" t="s">
        <v>403</v>
      </c>
      <c r="D164" s="192" t="s">
        <v>182</v>
      </c>
      <c r="E164" s="193" t="s">
        <v>2462</v>
      </c>
      <c r="F164" s="194" t="s">
        <v>2463</v>
      </c>
      <c r="G164" s="195" t="s">
        <v>671</v>
      </c>
      <c r="H164" s="196">
        <v>1</v>
      </c>
      <c r="I164" s="197"/>
      <c r="J164" s="198">
        <f>ROUND(I164*H164,2)</f>
        <v>0</v>
      </c>
      <c r="K164" s="194" t="s">
        <v>23</v>
      </c>
      <c r="L164" s="61"/>
      <c r="M164" s="199" t="s">
        <v>23</v>
      </c>
      <c r="N164" s="200" t="s">
        <v>43</v>
      </c>
      <c r="O164" s="42"/>
      <c r="P164" s="201">
        <f>O164*H164</f>
        <v>0</v>
      </c>
      <c r="Q164" s="201">
        <v>0</v>
      </c>
      <c r="R164" s="201">
        <f>Q164*H164</f>
        <v>0</v>
      </c>
      <c r="S164" s="201">
        <v>0</v>
      </c>
      <c r="T164" s="202">
        <f>S164*H164</f>
        <v>0</v>
      </c>
      <c r="AR164" s="24" t="s">
        <v>262</v>
      </c>
      <c r="AT164" s="24" t="s">
        <v>182</v>
      </c>
      <c r="AU164" s="24" t="s">
        <v>81</v>
      </c>
      <c r="AY164" s="24" t="s">
        <v>180</v>
      </c>
      <c r="BE164" s="203">
        <f>IF(N164="základní",J164,0)</f>
        <v>0</v>
      </c>
      <c r="BF164" s="203">
        <f>IF(N164="snížená",J164,0)</f>
        <v>0</v>
      </c>
      <c r="BG164" s="203">
        <f>IF(N164="zákl. přenesená",J164,0)</f>
        <v>0</v>
      </c>
      <c r="BH164" s="203">
        <f>IF(N164="sníž. přenesená",J164,0)</f>
        <v>0</v>
      </c>
      <c r="BI164" s="203">
        <f>IF(N164="nulová",J164,0)</f>
        <v>0</v>
      </c>
      <c r="BJ164" s="24" t="s">
        <v>79</v>
      </c>
      <c r="BK164" s="203">
        <f>ROUND(I164*H164,2)</f>
        <v>0</v>
      </c>
      <c r="BL164" s="24" t="s">
        <v>262</v>
      </c>
      <c r="BM164" s="24" t="s">
        <v>2464</v>
      </c>
    </row>
    <row r="165" spans="2:47" s="1" customFormat="1" ht="121.5">
      <c r="B165" s="41"/>
      <c r="C165" s="63"/>
      <c r="D165" s="206" t="s">
        <v>509</v>
      </c>
      <c r="E165" s="63"/>
      <c r="F165" s="258" t="s">
        <v>2452</v>
      </c>
      <c r="G165" s="63"/>
      <c r="H165" s="63"/>
      <c r="I165" s="163"/>
      <c r="J165" s="63"/>
      <c r="K165" s="63"/>
      <c r="L165" s="61"/>
      <c r="M165" s="259"/>
      <c r="N165" s="42"/>
      <c r="O165" s="42"/>
      <c r="P165" s="42"/>
      <c r="Q165" s="42"/>
      <c r="R165" s="42"/>
      <c r="S165" s="42"/>
      <c r="T165" s="78"/>
      <c r="AT165" s="24" t="s">
        <v>509</v>
      </c>
      <c r="AU165" s="24" t="s">
        <v>81</v>
      </c>
    </row>
    <row r="166" spans="2:51" s="11" customFormat="1" ht="13.5">
      <c r="B166" s="204"/>
      <c r="C166" s="205"/>
      <c r="D166" s="206" t="s">
        <v>189</v>
      </c>
      <c r="E166" s="207" t="s">
        <v>23</v>
      </c>
      <c r="F166" s="208" t="s">
        <v>2461</v>
      </c>
      <c r="G166" s="205"/>
      <c r="H166" s="209">
        <v>1</v>
      </c>
      <c r="I166" s="210"/>
      <c r="J166" s="205"/>
      <c r="K166" s="205"/>
      <c r="L166" s="211"/>
      <c r="M166" s="212"/>
      <c r="N166" s="213"/>
      <c r="O166" s="213"/>
      <c r="P166" s="213"/>
      <c r="Q166" s="213"/>
      <c r="R166" s="213"/>
      <c r="S166" s="213"/>
      <c r="T166" s="214"/>
      <c r="AT166" s="215" t="s">
        <v>189</v>
      </c>
      <c r="AU166" s="215" t="s">
        <v>81</v>
      </c>
      <c r="AV166" s="11" t="s">
        <v>81</v>
      </c>
      <c r="AW166" s="11" t="s">
        <v>36</v>
      </c>
      <c r="AX166" s="11" t="s">
        <v>79</v>
      </c>
      <c r="AY166" s="215" t="s">
        <v>180</v>
      </c>
    </row>
    <row r="167" spans="2:65" s="1" customFormat="1" ht="16.5" customHeight="1">
      <c r="B167" s="41"/>
      <c r="C167" s="192" t="s">
        <v>408</v>
      </c>
      <c r="D167" s="192" t="s">
        <v>182</v>
      </c>
      <c r="E167" s="193" t="s">
        <v>2465</v>
      </c>
      <c r="F167" s="194" t="s">
        <v>2466</v>
      </c>
      <c r="G167" s="195" t="s">
        <v>215</v>
      </c>
      <c r="H167" s="196">
        <v>1.5</v>
      </c>
      <c r="I167" s="197"/>
      <c r="J167" s="198">
        <f>ROUND(I167*H167,2)</f>
        <v>0</v>
      </c>
      <c r="K167" s="194" t="s">
        <v>23</v>
      </c>
      <c r="L167" s="61"/>
      <c r="M167" s="199" t="s">
        <v>23</v>
      </c>
      <c r="N167" s="200" t="s">
        <v>43</v>
      </c>
      <c r="O167" s="42"/>
      <c r="P167" s="201">
        <f>O167*H167</f>
        <v>0</v>
      </c>
      <c r="Q167" s="201">
        <v>0</v>
      </c>
      <c r="R167" s="201">
        <f>Q167*H167</f>
        <v>0</v>
      </c>
      <c r="S167" s="201">
        <v>0</v>
      </c>
      <c r="T167" s="202">
        <f>S167*H167</f>
        <v>0</v>
      </c>
      <c r="AR167" s="24" t="s">
        <v>262</v>
      </c>
      <c r="AT167" s="24" t="s">
        <v>182</v>
      </c>
      <c r="AU167" s="24" t="s">
        <v>81</v>
      </c>
      <c r="AY167" s="24" t="s">
        <v>180</v>
      </c>
      <c r="BE167" s="203">
        <f>IF(N167="základní",J167,0)</f>
        <v>0</v>
      </c>
      <c r="BF167" s="203">
        <f>IF(N167="snížená",J167,0)</f>
        <v>0</v>
      </c>
      <c r="BG167" s="203">
        <f>IF(N167="zákl. přenesená",J167,0)</f>
        <v>0</v>
      </c>
      <c r="BH167" s="203">
        <f>IF(N167="sníž. přenesená",J167,0)</f>
        <v>0</v>
      </c>
      <c r="BI167" s="203">
        <f>IF(N167="nulová",J167,0)</f>
        <v>0</v>
      </c>
      <c r="BJ167" s="24" t="s">
        <v>79</v>
      </c>
      <c r="BK167" s="203">
        <f>ROUND(I167*H167,2)</f>
        <v>0</v>
      </c>
      <c r="BL167" s="24" t="s">
        <v>262</v>
      </c>
      <c r="BM167" s="24" t="s">
        <v>2467</v>
      </c>
    </row>
    <row r="168" spans="2:51" s="11" customFormat="1" ht="13.5">
      <c r="B168" s="204"/>
      <c r="C168" s="205"/>
      <c r="D168" s="206" t="s">
        <v>189</v>
      </c>
      <c r="E168" s="207" t="s">
        <v>23</v>
      </c>
      <c r="F168" s="208" t="s">
        <v>2468</v>
      </c>
      <c r="G168" s="205"/>
      <c r="H168" s="209">
        <v>1.5</v>
      </c>
      <c r="I168" s="210"/>
      <c r="J168" s="205"/>
      <c r="K168" s="205"/>
      <c r="L168" s="211"/>
      <c r="M168" s="268"/>
      <c r="N168" s="269"/>
      <c r="O168" s="269"/>
      <c r="P168" s="269"/>
      <c r="Q168" s="269"/>
      <c r="R168" s="269"/>
      <c r="S168" s="269"/>
      <c r="T168" s="270"/>
      <c r="AT168" s="215" t="s">
        <v>189</v>
      </c>
      <c r="AU168" s="215" t="s">
        <v>81</v>
      </c>
      <c r="AV168" s="11" t="s">
        <v>81</v>
      </c>
      <c r="AW168" s="11" t="s">
        <v>36</v>
      </c>
      <c r="AX168" s="11" t="s">
        <v>79</v>
      </c>
      <c r="AY168" s="215" t="s">
        <v>180</v>
      </c>
    </row>
    <row r="169" spans="2:12" s="1" customFormat="1" ht="6.95" customHeight="1">
      <c r="B169" s="56"/>
      <c r="C169" s="57"/>
      <c r="D169" s="57"/>
      <c r="E169" s="57"/>
      <c r="F169" s="57"/>
      <c r="G169" s="57"/>
      <c r="H169" s="57"/>
      <c r="I169" s="139"/>
      <c r="J169" s="57"/>
      <c r="K169" s="57"/>
      <c r="L169" s="61"/>
    </row>
  </sheetData>
  <sheetProtection algorithmName="SHA-512" hashValue="avc6FsSSfm6YR2wrheEgAYs23Md39AxXHBt93V7xXQEXQTX25bmnXrCGtiomznltHSe/yGDxSC1fMj9m+rDuew==" saltValue="1JWxo138P6gyXaVMU7UUUN2HEg50jivOII+k16X1R1t5u9D5yy45GQLrRPxV2VAk0gUBb7T/9EaZcVGDA/FgmA==" spinCount="100000" sheet="1" objects="1" scenarios="1" formatColumns="0" formatRows="0" autoFilter="0"/>
  <autoFilter ref="C84:K168"/>
  <mergeCells count="10">
    <mergeCell ref="J51:J52"/>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2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124</v>
      </c>
      <c r="G1" s="397" t="s">
        <v>125</v>
      </c>
      <c r="H1" s="397"/>
      <c r="I1" s="115"/>
      <c r="J1" s="114" t="s">
        <v>126</v>
      </c>
      <c r="K1" s="113" t="s">
        <v>127</v>
      </c>
      <c r="L1" s="114" t="s">
        <v>128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8"/>
      <c r="M2" s="388"/>
      <c r="N2" s="388"/>
      <c r="O2" s="388"/>
      <c r="P2" s="388"/>
      <c r="Q2" s="388"/>
      <c r="R2" s="388"/>
      <c r="S2" s="388"/>
      <c r="T2" s="388"/>
      <c r="U2" s="388"/>
      <c r="V2" s="388"/>
      <c r="AT2" s="24" t="s">
        <v>93</v>
      </c>
    </row>
    <row r="3" spans="2:46" ht="6.95" customHeight="1">
      <c r="B3" s="25"/>
      <c r="C3" s="26"/>
      <c r="D3" s="26"/>
      <c r="E3" s="26"/>
      <c r="F3" s="26"/>
      <c r="G3" s="26"/>
      <c r="H3" s="26"/>
      <c r="I3" s="116"/>
      <c r="J3" s="26"/>
      <c r="K3" s="27"/>
      <c r="AT3" s="24" t="s">
        <v>81</v>
      </c>
    </row>
    <row r="4" spans="2:46" ht="36.95" customHeight="1">
      <c r="B4" s="28"/>
      <c r="C4" s="29"/>
      <c r="D4" s="30" t="s">
        <v>129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9" t="str">
        <f>'Rekapitulace stavby'!K6</f>
        <v>NÁSTAVBA UČEBEN A STAVEBNÍ ÚPRAVYJÍDELNY A ŠKOLNÍ DRUŽINY ZŠ A MŠ DĚLNICKÁ KARVINÁ</v>
      </c>
      <c r="F7" s="390"/>
      <c r="G7" s="390"/>
      <c r="H7" s="390"/>
      <c r="I7" s="117"/>
      <c r="J7" s="29"/>
      <c r="K7" s="31"/>
    </row>
    <row r="8" spans="2:11" s="1" customFormat="1" ht="13.5">
      <c r="B8" s="41"/>
      <c r="C8" s="42"/>
      <c r="D8" s="37" t="s">
        <v>130</v>
      </c>
      <c r="E8" s="42"/>
      <c r="F8" s="42"/>
      <c r="G8" s="42"/>
      <c r="H8" s="42"/>
      <c r="I8" s="118"/>
      <c r="J8" s="42"/>
      <c r="K8" s="45"/>
    </row>
    <row r="9" spans="2:11" s="1" customFormat="1" ht="36.95" customHeight="1">
      <c r="B9" s="41"/>
      <c r="C9" s="42"/>
      <c r="D9" s="42"/>
      <c r="E9" s="391" t="s">
        <v>2469</v>
      </c>
      <c r="F9" s="392"/>
      <c r="G9" s="392"/>
      <c r="H9" s="392"/>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58" t="s">
        <v>23</v>
      </c>
      <c r="F24" s="358"/>
      <c r="G24" s="358"/>
      <c r="H24" s="35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ROUND(SUM(BE87:BE319),2)</f>
        <v>0</v>
      </c>
      <c r="G30" s="42"/>
      <c r="H30" s="42"/>
      <c r="I30" s="131">
        <v>0.21</v>
      </c>
      <c r="J30" s="130">
        <f>ROUND(ROUND((SUM(BE87:BE319)),2)*I30,2)</f>
        <v>0</v>
      </c>
      <c r="K30" s="45"/>
    </row>
    <row r="31" spans="2:11" s="1" customFormat="1" ht="14.45" customHeight="1">
      <c r="B31" s="41"/>
      <c r="C31" s="42"/>
      <c r="D31" s="42"/>
      <c r="E31" s="49" t="s">
        <v>44</v>
      </c>
      <c r="F31" s="130">
        <f>ROUND(SUM(BF87:BF319),2)</f>
        <v>0</v>
      </c>
      <c r="G31" s="42"/>
      <c r="H31" s="42"/>
      <c r="I31" s="131">
        <v>0.15</v>
      </c>
      <c r="J31" s="130">
        <f>ROUND(ROUND((SUM(BF87:BF319)),2)*I31,2)</f>
        <v>0</v>
      </c>
      <c r="K31" s="45"/>
    </row>
    <row r="32" spans="2:11" s="1" customFormat="1" ht="14.45" customHeight="1" hidden="1">
      <c r="B32" s="41"/>
      <c r="C32" s="42"/>
      <c r="D32" s="42"/>
      <c r="E32" s="49" t="s">
        <v>45</v>
      </c>
      <c r="F32" s="130">
        <f>ROUND(SUM(BG87:BG319),2)</f>
        <v>0</v>
      </c>
      <c r="G32" s="42"/>
      <c r="H32" s="42"/>
      <c r="I32" s="131">
        <v>0.21</v>
      </c>
      <c r="J32" s="130">
        <v>0</v>
      </c>
      <c r="K32" s="45"/>
    </row>
    <row r="33" spans="2:11" s="1" customFormat="1" ht="14.45" customHeight="1" hidden="1">
      <c r="B33" s="41"/>
      <c r="C33" s="42"/>
      <c r="D33" s="42"/>
      <c r="E33" s="49" t="s">
        <v>46</v>
      </c>
      <c r="F33" s="130">
        <f>ROUND(SUM(BH87:BH319),2)</f>
        <v>0</v>
      </c>
      <c r="G33" s="42"/>
      <c r="H33" s="42"/>
      <c r="I33" s="131">
        <v>0.15</v>
      </c>
      <c r="J33" s="130">
        <v>0</v>
      </c>
      <c r="K33" s="45"/>
    </row>
    <row r="34" spans="2:11" s="1" customFormat="1" ht="14.45" customHeight="1" hidden="1">
      <c r="B34" s="41"/>
      <c r="C34" s="42"/>
      <c r="D34" s="42"/>
      <c r="E34" s="49" t="s">
        <v>47</v>
      </c>
      <c r="F34" s="130">
        <f>ROUND(SUM(BI87:BI319),2)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132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9" t="str">
        <f>E7</f>
        <v>NÁSTAVBA UČEBEN A STAVEBNÍ ÚPRAVYJÍDELNY A ŠKOLNÍ DRUŽINY ZŠ A MŠ DĚLNICKÁ KARVINÁ</v>
      </c>
      <c r="F45" s="390"/>
      <c r="G45" s="390"/>
      <c r="H45" s="390"/>
      <c r="I45" s="118"/>
      <c r="J45" s="42"/>
      <c r="K45" s="45"/>
    </row>
    <row r="46" spans="2:11" s="1" customFormat="1" ht="14.45" customHeight="1">
      <c r="B46" s="41"/>
      <c r="C46" s="37" t="s">
        <v>130</v>
      </c>
      <c r="D46" s="42"/>
      <c r="E46" s="42"/>
      <c r="F46" s="42"/>
      <c r="G46" s="42"/>
      <c r="H46" s="42"/>
      <c r="I46" s="118"/>
      <c r="J46" s="42"/>
      <c r="K46" s="45"/>
    </row>
    <row r="47" spans="2:11" s="1" customFormat="1" ht="17.25" customHeight="1">
      <c r="B47" s="41"/>
      <c r="C47" s="42"/>
      <c r="D47" s="42"/>
      <c r="E47" s="391" t="str">
        <f>E9</f>
        <v xml:space="preserve">004 - Zateplení 1.NP stávajícího objektu </v>
      </c>
      <c r="F47" s="392"/>
      <c r="G47" s="392"/>
      <c r="H47" s="392"/>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8" t="str">
        <f>E21</f>
        <v>ATRIS s.r.o.</v>
      </c>
      <c r="K51" s="45"/>
    </row>
    <row r="52" spans="2:11" s="1" customFormat="1" ht="14.45" customHeight="1">
      <c r="B52" s="41"/>
      <c r="C52" s="37" t="s">
        <v>32</v>
      </c>
      <c r="D52" s="42"/>
      <c r="E52" s="42"/>
      <c r="F52" s="35" t="str">
        <f>IF(E18="","",E18)</f>
        <v/>
      </c>
      <c r="G52" s="42"/>
      <c r="H52" s="42"/>
      <c r="I52" s="118"/>
      <c r="J52" s="393"/>
      <c r="K52" s="45"/>
    </row>
    <row r="53" spans="2:11" s="1" customFormat="1" ht="10.35" customHeight="1">
      <c r="B53" s="41"/>
      <c r="C53" s="42"/>
      <c r="D53" s="42"/>
      <c r="E53" s="42"/>
      <c r="F53" s="42"/>
      <c r="G53" s="42"/>
      <c r="H53" s="42"/>
      <c r="I53" s="118"/>
      <c r="J53" s="42"/>
      <c r="K53" s="45"/>
    </row>
    <row r="54" spans="2:11" s="1" customFormat="1" ht="29.25" customHeight="1">
      <c r="B54" s="41"/>
      <c r="C54" s="144" t="s">
        <v>133</v>
      </c>
      <c r="D54" s="132"/>
      <c r="E54" s="132"/>
      <c r="F54" s="132"/>
      <c r="G54" s="132"/>
      <c r="H54" s="132"/>
      <c r="I54" s="145"/>
      <c r="J54" s="146" t="s">
        <v>134</v>
      </c>
      <c r="K54" s="147"/>
    </row>
    <row r="55" spans="2:11" s="1" customFormat="1" ht="10.35" customHeight="1">
      <c r="B55" s="41"/>
      <c r="C55" s="42"/>
      <c r="D55" s="42"/>
      <c r="E55" s="42"/>
      <c r="F55" s="42"/>
      <c r="G55" s="42"/>
      <c r="H55" s="42"/>
      <c r="I55" s="118"/>
      <c r="J55" s="42"/>
      <c r="K55" s="45"/>
    </row>
    <row r="56" spans="2:47" s="1" customFormat="1" ht="29.25" customHeight="1">
      <c r="B56" s="41"/>
      <c r="C56" s="148" t="s">
        <v>135</v>
      </c>
      <c r="D56" s="42"/>
      <c r="E56" s="42"/>
      <c r="F56" s="42"/>
      <c r="G56" s="42"/>
      <c r="H56" s="42"/>
      <c r="I56" s="118"/>
      <c r="J56" s="128">
        <f>J87</f>
        <v>0</v>
      </c>
      <c r="K56" s="45"/>
      <c r="AU56" s="24" t="s">
        <v>136</v>
      </c>
    </row>
    <row r="57" spans="2:11" s="7" customFormat="1" ht="24.95" customHeight="1">
      <c r="B57" s="149"/>
      <c r="C57" s="150"/>
      <c r="D57" s="151" t="s">
        <v>137</v>
      </c>
      <c r="E57" s="152"/>
      <c r="F57" s="152"/>
      <c r="G57" s="152"/>
      <c r="H57" s="152"/>
      <c r="I57" s="153"/>
      <c r="J57" s="154">
        <f>J88</f>
        <v>0</v>
      </c>
      <c r="K57" s="155"/>
    </row>
    <row r="58" spans="2:11" s="8" customFormat="1" ht="19.9" customHeight="1">
      <c r="B58" s="156"/>
      <c r="C58" s="157"/>
      <c r="D58" s="158" t="s">
        <v>2470</v>
      </c>
      <c r="E58" s="159"/>
      <c r="F58" s="159"/>
      <c r="G58" s="159"/>
      <c r="H58" s="159"/>
      <c r="I58" s="160"/>
      <c r="J58" s="161">
        <f>J89</f>
        <v>0</v>
      </c>
      <c r="K58" s="162"/>
    </row>
    <row r="59" spans="2:11" s="8" customFormat="1" ht="14.85" customHeight="1">
      <c r="B59" s="156"/>
      <c r="C59" s="157"/>
      <c r="D59" s="158" t="s">
        <v>2471</v>
      </c>
      <c r="E59" s="159"/>
      <c r="F59" s="159"/>
      <c r="G59" s="159"/>
      <c r="H59" s="159"/>
      <c r="I59" s="160"/>
      <c r="J59" s="161">
        <f>J94</f>
        <v>0</v>
      </c>
      <c r="K59" s="162"/>
    </row>
    <row r="60" spans="2:11" s="8" customFormat="1" ht="19.9" customHeight="1">
      <c r="B60" s="156"/>
      <c r="C60" s="157"/>
      <c r="D60" s="158" t="s">
        <v>142</v>
      </c>
      <c r="E60" s="159"/>
      <c r="F60" s="159"/>
      <c r="G60" s="159"/>
      <c r="H60" s="159"/>
      <c r="I60" s="160"/>
      <c r="J60" s="161">
        <f>J99</f>
        <v>0</v>
      </c>
      <c r="K60" s="162"/>
    </row>
    <row r="61" spans="2:11" s="8" customFormat="1" ht="19.9" customHeight="1">
      <c r="B61" s="156"/>
      <c r="C61" s="157"/>
      <c r="D61" s="158" t="s">
        <v>1706</v>
      </c>
      <c r="E61" s="159"/>
      <c r="F61" s="159"/>
      <c r="G61" s="159"/>
      <c r="H61" s="159"/>
      <c r="I61" s="160"/>
      <c r="J61" s="161">
        <f>J250</f>
        <v>0</v>
      </c>
      <c r="K61" s="162"/>
    </row>
    <row r="62" spans="2:11" s="8" customFormat="1" ht="14.85" customHeight="1">
      <c r="B62" s="156"/>
      <c r="C62" s="157"/>
      <c r="D62" s="158" t="s">
        <v>145</v>
      </c>
      <c r="E62" s="159"/>
      <c r="F62" s="159"/>
      <c r="G62" s="159"/>
      <c r="H62" s="159"/>
      <c r="I62" s="160"/>
      <c r="J62" s="161">
        <f>J275</f>
        <v>0</v>
      </c>
      <c r="K62" s="162"/>
    </row>
    <row r="63" spans="2:11" s="8" customFormat="1" ht="19.9" customHeight="1">
      <c r="B63" s="156"/>
      <c r="C63" s="157"/>
      <c r="D63" s="158" t="s">
        <v>147</v>
      </c>
      <c r="E63" s="159"/>
      <c r="F63" s="159"/>
      <c r="G63" s="159"/>
      <c r="H63" s="159"/>
      <c r="I63" s="160"/>
      <c r="J63" s="161">
        <f>J277</f>
        <v>0</v>
      </c>
      <c r="K63" s="162"/>
    </row>
    <row r="64" spans="2:11" s="7" customFormat="1" ht="24.95" customHeight="1">
      <c r="B64" s="149"/>
      <c r="C64" s="150"/>
      <c r="D64" s="151" t="s">
        <v>148</v>
      </c>
      <c r="E64" s="152"/>
      <c r="F64" s="152"/>
      <c r="G64" s="152"/>
      <c r="H64" s="152"/>
      <c r="I64" s="153"/>
      <c r="J64" s="154">
        <f>J283</f>
        <v>0</v>
      </c>
      <c r="K64" s="155"/>
    </row>
    <row r="65" spans="2:11" s="8" customFormat="1" ht="19.9" customHeight="1">
      <c r="B65" s="156"/>
      <c r="C65" s="157"/>
      <c r="D65" s="158" t="s">
        <v>149</v>
      </c>
      <c r="E65" s="159"/>
      <c r="F65" s="159"/>
      <c r="G65" s="159"/>
      <c r="H65" s="159"/>
      <c r="I65" s="160"/>
      <c r="J65" s="161">
        <f>J284</f>
        <v>0</v>
      </c>
      <c r="K65" s="162"/>
    </row>
    <row r="66" spans="2:11" s="8" customFormat="1" ht="19.9" customHeight="1">
      <c r="B66" s="156"/>
      <c r="C66" s="157"/>
      <c r="D66" s="158" t="s">
        <v>155</v>
      </c>
      <c r="E66" s="159"/>
      <c r="F66" s="159"/>
      <c r="G66" s="159"/>
      <c r="H66" s="159"/>
      <c r="I66" s="160"/>
      <c r="J66" s="161">
        <f>J292</f>
        <v>0</v>
      </c>
      <c r="K66" s="162"/>
    </row>
    <row r="67" spans="2:11" s="8" customFormat="1" ht="19.9" customHeight="1">
      <c r="B67" s="156"/>
      <c r="C67" s="157"/>
      <c r="D67" s="158" t="s">
        <v>157</v>
      </c>
      <c r="E67" s="159"/>
      <c r="F67" s="159"/>
      <c r="G67" s="159"/>
      <c r="H67" s="159"/>
      <c r="I67" s="160"/>
      <c r="J67" s="161">
        <f>J300</f>
        <v>0</v>
      </c>
      <c r="K67" s="162"/>
    </row>
    <row r="68" spans="2:11" s="1" customFormat="1" ht="21.75" customHeight="1">
      <c r="B68" s="41"/>
      <c r="C68" s="42"/>
      <c r="D68" s="42"/>
      <c r="E68" s="42"/>
      <c r="F68" s="42"/>
      <c r="G68" s="42"/>
      <c r="H68" s="42"/>
      <c r="I68" s="118"/>
      <c r="J68" s="42"/>
      <c r="K68" s="45"/>
    </row>
    <row r="69" spans="2:11" s="1" customFormat="1" ht="6.95" customHeight="1">
      <c r="B69" s="56"/>
      <c r="C69" s="57"/>
      <c r="D69" s="57"/>
      <c r="E69" s="57"/>
      <c r="F69" s="57"/>
      <c r="G69" s="57"/>
      <c r="H69" s="57"/>
      <c r="I69" s="139"/>
      <c r="J69" s="57"/>
      <c r="K69" s="58"/>
    </row>
    <row r="73" spans="2:12" s="1" customFormat="1" ht="6.95" customHeight="1">
      <c r="B73" s="59"/>
      <c r="C73" s="60"/>
      <c r="D73" s="60"/>
      <c r="E73" s="60"/>
      <c r="F73" s="60"/>
      <c r="G73" s="60"/>
      <c r="H73" s="60"/>
      <c r="I73" s="142"/>
      <c r="J73" s="60"/>
      <c r="K73" s="60"/>
      <c r="L73" s="61"/>
    </row>
    <row r="74" spans="2:12" s="1" customFormat="1" ht="36.95" customHeight="1">
      <c r="B74" s="41"/>
      <c r="C74" s="62" t="s">
        <v>164</v>
      </c>
      <c r="D74" s="63"/>
      <c r="E74" s="63"/>
      <c r="F74" s="63"/>
      <c r="G74" s="63"/>
      <c r="H74" s="63"/>
      <c r="I74" s="163"/>
      <c r="J74" s="63"/>
      <c r="K74" s="63"/>
      <c r="L74" s="61"/>
    </row>
    <row r="75" spans="2:12" s="1" customFormat="1" ht="6.95" customHeight="1">
      <c r="B75" s="41"/>
      <c r="C75" s="63"/>
      <c r="D75" s="63"/>
      <c r="E75" s="63"/>
      <c r="F75" s="63"/>
      <c r="G75" s="63"/>
      <c r="H75" s="63"/>
      <c r="I75" s="163"/>
      <c r="J75" s="63"/>
      <c r="K75" s="63"/>
      <c r="L75" s="61"/>
    </row>
    <row r="76" spans="2:12" s="1" customFormat="1" ht="14.45" customHeight="1">
      <c r="B76" s="41"/>
      <c r="C76" s="65" t="s">
        <v>18</v>
      </c>
      <c r="D76" s="63"/>
      <c r="E76" s="63"/>
      <c r="F76" s="63"/>
      <c r="G76" s="63"/>
      <c r="H76" s="63"/>
      <c r="I76" s="163"/>
      <c r="J76" s="63"/>
      <c r="K76" s="63"/>
      <c r="L76" s="61"/>
    </row>
    <row r="77" spans="2:12" s="1" customFormat="1" ht="16.5" customHeight="1">
      <c r="B77" s="41"/>
      <c r="C77" s="63"/>
      <c r="D77" s="63"/>
      <c r="E77" s="394" t="str">
        <f>E7</f>
        <v>NÁSTAVBA UČEBEN A STAVEBNÍ ÚPRAVYJÍDELNY A ŠKOLNÍ DRUŽINY ZŠ A MŠ DĚLNICKÁ KARVINÁ</v>
      </c>
      <c r="F77" s="395"/>
      <c r="G77" s="395"/>
      <c r="H77" s="395"/>
      <c r="I77" s="163"/>
      <c r="J77" s="63"/>
      <c r="K77" s="63"/>
      <c r="L77" s="61"/>
    </row>
    <row r="78" spans="2:12" s="1" customFormat="1" ht="14.45" customHeight="1">
      <c r="B78" s="41"/>
      <c r="C78" s="65" t="s">
        <v>130</v>
      </c>
      <c r="D78" s="63"/>
      <c r="E78" s="63"/>
      <c r="F78" s="63"/>
      <c r="G78" s="63"/>
      <c r="H78" s="63"/>
      <c r="I78" s="163"/>
      <c r="J78" s="63"/>
      <c r="K78" s="63"/>
      <c r="L78" s="61"/>
    </row>
    <row r="79" spans="2:12" s="1" customFormat="1" ht="17.25" customHeight="1">
      <c r="B79" s="41"/>
      <c r="C79" s="63"/>
      <c r="D79" s="63"/>
      <c r="E79" s="369" t="str">
        <f>E9</f>
        <v xml:space="preserve">004 - Zateplení 1.NP stávajícího objektu </v>
      </c>
      <c r="F79" s="396"/>
      <c r="G79" s="396"/>
      <c r="H79" s="396"/>
      <c r="I79" s="163"/>
      <c r="J79" s="63"/>
      <c r="K79" s="63"/>
      <c r="L79" s="61"/>
    </row>
    <row r="80" spans="2:12" s="1" customFormat="1" ht="6.95" customHeight="1">
      <c r="B80" s="41"/>
      <c r="C80" s="63"/>
      <c r="D80" s="63"/>
      <c r="E80" s="63"/>
      <c r="F80" s="63"/>
      <c r="G80" s="63"/>
      <c r="H80" s="63"/>
      <c r="I80" s="163"/>
      <c r="J80" s="63"/>
      <c r="K80" s="63"/>
      <c r="L80" s="61"/>
    </row>
    <row r="81" spans="2:12" s="1" customFormat="1" ht="18" customHeight="1">
      <c r="B81" s="41"/>
      <c r="C81" s="65" t="s">
        <v>24</v>
      </c>
      <c r="D81" s="63"/>
      <c r="E81" s="63"/>
      <c r="F81" s="164" t="str">
        <f>F12</f>
        <v>Karviná</v>
      </c>
      <c r="G81" s="63"/>
      <c r="H81" s="63"/>
      <c r="I81" s="165" t="s">
        <v>26</v>
      </c>
      <c r="J81" s="73" t="str">
        <f>IF(J12="","",J12)</f>
        <v>14. 4. 2017</v>
      </c>
      <c r="K81" s="63"/>
      <c r="L81" s="61"/>
    </row>
    <row r="82" spans="2:12" s="1" customFormat="1" ht="6.95" customHeight="1">
      <c r="B82" s="41"/>
      <c r="C82" s="63"/>
      <c r="D82" s="63"/>
      <c r="E82" s="63"/>
      <c r="F82" s="63"/>
      <c r="G82" s="63"/>
      <c r="H82" s="63"/>
      <c r="I82" s="163"/>
      <c r="J82" s="63"/>
      <c r="K82" s="63"/>
      <c r="L82" s="61"/>
    </row>
    <row r="83" spans="2:12" s="1" customFormat="1" ht="13.5">
      <c r="B83" s="41"/>
      <c r="C83" s="65" t="s">
        <v>28</v>
      </c>
      <c r="D83" s="63"/>
      <c r="E83" s="63"/>
      <c r="F83" s="164" t="str">
        <f>E15</f>
        <v>Statutární město Karviná</v>
      </c>
      <c r="G83" s="63"/>
      <c r="H83" s="63"/>
      <c r="I83" s="165" t="s">
        <v>34</v>
      </c>
      <c r="J83" s="164" t="str">
        <f>E21</f>
        <v>ATRIS s.r.o.</v>
      </c>
      <c r="K83" s="63"/>
      <c r="L83" s="61"/>
    </row>
    <row r="84" spans="2:12" s="1" customFormat="1" ht="14.45" customHeight="1">
      <c r="B84" s="41"/>
      <c r="C84" s="65" t="s">
        <v>32</v>
      </c>
      <c r="D84" s="63"/>
      <c r="E84" s="63"/>
      <c r="F84" s="164" t="str">
        <f>IF(E18="","",E18)</f>
        <v/>
      </c>
      <c r="G84" s="63"/>
      <c r="H84" s="63"/>
      <c r="I84" s="163"/>
      <c r="J84" s="63"/>
      <c r="K84" s="63"/>
      <c r="L84" s="61"/>
    </row>
    <row r="85" spans="2:12" s="1" customFormat="1" ht="10.35" customHeight="1">
      <c r="B85" s="41"/>
      <c r="C85" s="63"/>
      <c r="D85" s="63"/>
      <c r="E85" s="63"/>
      <c r="F85" s="63"/>
      <c r="G85" s="63"/>
      <c r="H85" s="63"/>
      <c r="I85" s="163"/>
      <c r="J85" s="63"/>
      <c r="K85" s="63"/>
      <c r="L85" s="61"/>
    </row>
    <row r="86" spans="2:20" s="9" customFormat="1" ht="29.25" customHeight="1">
      <c r="B86" s="166"/>
      <c r="C86" s="167" t="s">
        <v>165</v>
      </c>
      <c r="D86" s="168" t="s">
        <v>57</v>
      </c>
      <c r="E86" s="168" t="s">
        <v>53</v>
      </c>
      <c r="F86" s="168" t="s">
        <v>166</v>
      </c>
      <c r="G86" s="168" t="s">
        <v>167</v>
      </c>
      <c r="H86" s="168" t="s">
        <v>168</v>
      </c>
      <c r="I86" s="169" t="s">
        <v>169</v>
      </c>
      <c r="J86" s="168" t="s">
        <v>134</v>
      </c>
      <c r="K86" s="170" t="s">
        <v>170</v>
      </c>
      <c r="L86" s="171"/>
      <c r="M86" s="81" t="s">
        <v>171</v>
      </c>
      <c r="N86" s="82" t="s">
        <v>42</v>
      </c>
      <c r="O86" s="82" t="s">
        <v>172</v>
      </c>
      <c r="P86" s="82" t="s">
        <v>173</v>
      </c>
      <c r="Q86" s="82" t="s">
        <v>174</v>
      </c>
      <c r="R86" s="82" t="s">
        <v>175</v>
      </c>
      <c r="S86" s="82" t="s">
        <v>176</v>
      </c>
      <c r="T86" s="83" t="s">
        <v>177</v>
      </c>
    </row>
    <row r="87" spans="2:63" s="1" customFormat="1" ht="29.25" customHeight="1">
      <c r="B87" s="41"/>
      <c r="C87" s="87" t="s">
        <v>135</v>
      </c>
      <c r="D87" s="63"/>
      <c r="E87" s="63"/>
      <c r="F87" s="63"/>
      <c r="G87" s="63"/>
      <c r="H87" s="63"/>
      <c r="I87" s="163"/>
      <c r="J87" s="172">
        <f>BK87</f>
        <v>0</v>
      </c>
      <c r="K87" s="63"/>
      <c r="L87" s="61"/>
      <c r="M87" s="84"/>
      <c r="N87" s="85"/>
      <c r="O87" s="85"/>
      <c r="P87" s="173">
        <f>P88+P283</f>
        <v>0</v>
      </c>
      <c r="Q87" s="85"/>
      <c r="R87" s="173">
        <f>R88+R283</f>
        <v>30.941431719999997</v>
      </c>
      <c r="S87" s="85"/>
      <c r="T87" s="174">
        <f>T88+T283</f>
        <v>11.982254999999999</v>
      </c>
      <c r="AT87" s="24" t="s">
        <v>71</v>
      </c>
      <c r="AU87" s="24" t="s">
        <v>136</v>
      </c>
      <c r="BK87" s="175">
        <f>BK88+BK283</f>
        <v>0</v>
      </c>
    </row>
    <row r="88" spans="2:63" s="10" customFormat="1" ht="37.35" customHeight="1">
      <c r="B88" s="176"/>
      <c r="C88" s="177"/>
      <c r="D88" s="178" t="s">
        <v>71</v>
      </c>
      <c r="E88" s="179" t="s">
        <v>178</v>
      </c>
      <c r="F88" s="179" t="s">
        <v>179</v>
      </c>
      <c r="G88" s="177"/>
      <c r="H88" s="177"/>
      <c r="I88" s="180"/>
      <c r="J88" s="181">
        <f>BK88</f>
        <v>0</v>
      </c>
      <c r="K88" s="177"/>
      <c r="L88" s="182"/>
      <c r="M88" s="183"/>
      <c r="N88" s="184"/>
      <c r="O88" s="184"/>
      <c r="P88" s="185">
        <f>P89+P99+P250+P277</f>
        <v>0</v>
      </c>
      <c r="Q88" s="184"/>
      <c r="R88" s="185">
        <f>R89+R99+R250+R277</f>
        <v>30.628025719999997</v>
      </c>
      <c r="S88" s="184"/>
      <c r="T88" s="186">
        <f>T89+T99+T250+T277</f>
        <v>11.982254999999999</v>
      </c>
      <c r="AR88" s="187" t="s">
        <v>79</v>
      </c>
      <c r="AT88" s="188" t="s">
        <v>71</v>
      </c>
      <c r="AU88" s="188" t="s">
        <v>72</v>
      </c>
      <c r="AY88" s="187" t="s">
        <v>180</v>
      </c>
      <c r="BK88" s="189">
        <f>BK89+BK99+BK250+BK277</f>
        <v>0</v>
      </c>
    </row>
    <row r="89" spans="2:63" s="10" customFormat="1" ht="19.9" customHeight="1">
      <c r="B89" s="176"/>
      <c r="C89" s="177"/>
      <c r="D89" s="178" t="s">
        <v>71</v>
      </c>
      <c r="E89" s="190" t="s">
        <v>203</v>
      </c>
      <c r="F89" s="190" t="s">
        <v>2472</v>
      </c>
      <c r="G89" s="177"/>
      <c r="H89" s="177"/>
      <c r="I89" s="180"/>
      <c r="J89" s="191">
        <f>BK89</f>
        <v>0</v>
      </c>
      <c r="K89" s="177"/>
      <c r="L89" s="182"/>
      <c r="M89" s="183"/>
      <c r="N89" s="184"/>
      <c r="O89" s="184"/>
      <c r="P89" s="185">
        <f>P90+SUM(P91:P94)</f>
        <v>0</v>
      </c>
      <c r="Q89" s="184"/>
      <c r="R89" s="185">
        <f>R90+SUM(R91:R94)</f>
        <v>11.4704</v>
      </c>
      <c r="S89" s="184"/>
      <c r="T89" s="186">
        <f>T90+SUM(T91:T94)</f>
        <v>0</v>
      </c>
      <c r="AR89" s="187" t="s">
        <v>79</v>
      </c>
      <c r="AT89" s="188" t="s">
        <v>71</v>
      </c>
      <c r="AU89" s="188" t="s">
        <v>79</v>
      </c>
      <c r="AY89" s="187" t="s">
        <v>180</v>
      </c>
      <c r="BK89" s="189">
        <f>BK90+SUM(BK91:BK94)</f>
        <v>0</v>
      </c>
    </row>
    <row r="90" spans="2:65" s="1" customFormat="1" ht="16.5" customHeight="1">
      <c r="B90" s="41"/>
      <c r="C90" s="192" t="s">
        <v>79</v>
      </c>
      <c r="D90" s="192" t="s">
        <v>182</v>
      </c>
      <c r="E90" s="193" t="s">
        <v>2298</v>
      </c>
      <c r="F90" s="194" t="s">
        <v>2473</v>
      </c>
      <c r="G90" s="195" t="s">
        <v>185</v>
      </c>
      <c r="H90" s="196">
        <v>53.5</v>
      </c>
      <c r="I90" s="197"/>
      <c r="J90" s="198">
        <f>ROUND(I90*H90,2)</f>
        <v>0</v>
      </c>
      <c r="K90" s="194" t="s">
        <v>259</v>
      </c>
      <c r="L90" s="61"/>
      <c r="M90" s="199" t="s">
        <v>23</v>
      </c>
      <c r="N90" s="200" t="s">
        <v>43</v>
      </c>
      <c r="O90" s="42"/>
      <c r="P90" s="201">
        <f>O90*H90</f>
        <v>0</v>
      </c>
      <c r="Q90" s="201">
        <v>0</v>
      </c>
      <c r="R90" s="201">
        <f>Q90*H90</f>
        <v>0</v>
      </c>
      <c r="S90" s="201">
        <v>0</v>
      </c>
      <c r="T90" s="202">
        <f>S90*H90</f>
        <v>0</v>
      </c>
      <c r="AR90" s="24" t="s">
        <v>187</v>
      </c>
      <c r="AT90" s="24" t="s">
        <v>182</v>
      </c>
      <c r="AU90" s="24" t="s">
        <v>81</v>
      </c>
      <c r="AY90" s="24" t="s">
        <v>180</v>
      </c>
      <c r="BE90" s="203">
        <f>IF(N90="základní",J90,0)</f>
        <v>0</v>
      </c>
      <c r="BF90" s="203">
        <f>IF(N90="snížená",J90,0)</f>
        <v>0</v>
      </c>
      <c r="BG90" s="203">
        <f>IF(N90="zákl. přenesená",J90,0)</f>
        <v>0</v>
      </c>
      <c r="BH90" s="203">
        <f>IF(N90="sníž. přenesená",J90,0)</f>
        <v>0</v>
      </c>
      <c r="BI90" s="203">
        <f>IF(N90="nulová",J90,0)</f>
        <v>0</v>
      </c>
      <c r="BJ90" s="24" t="s">
        <v>79</v>
      </c>
      <c r="BK90" s="203">
        <f>ROUND(I90*H90,2)</f>
        <v>0</v>
      </c>
      <c r="BL90" s="24" t="s">
        <v>187</v>
      </c>
      <c r="BM90" s="24" t="s">
        <v>2474</v>
      </c>
    </row>
    <row r="91" spans="2:51" s="11" customFormat="1" ht="13.5">
      <c r="B91" s="204"/>
      <c r="C91" s="205"/>
      <c r="D91" s="206" t="s">
        <v>189</v>
      </c>
      <c r="E91" s="207" t="s">
        <v>23</v>
      </c>
      <c r="F91" s="208" t="s">
        <v>2475</v>
      </c>
      <c r="G91" s="205"/>
      <c r="H91" s="209">
        <v>53.5</v>
      </c>
      <c r="I91" s="210"/>
      <c r="J91" s="205"/>
      <c r="K91" s="205"/>
      <c r="L91" s="211"/>
      <c r="M91" s="212"/>
      <c r="N91" s="213"/>
      <c r="O91" s="213"/>
      <c r="P91" s="213"/>
      <c r="Q91" s="213"/>
      <c r="R91" s="213"/>
      <c r="S91" s="213"/>
      <c r="T91" s="214"/>
      <c r="AT91" s="215" t="s">
        <v>189</v>
      </c>
      <c r="AU91" s="215" t="s">
        <v>81</v>
      </c>
      <c r="AV91" s="11" t="s">
        <v>81</v>
      </c>
      <c r="AW91" s="11" t="s">
        <v>36</v>
      </c>
      <c r="AX91" s="11" t="s">
        <v>79</v>
      </c>
      <c r="AY91" s="215" t="s">
        <v>180</v>
      </c>
    </row>
    <row r="92" spans="2:65" s="1" customFormat="1" ht="16.5" customHeight="1">
      <c r="B92" s="41"/>
      <c r="C92" s="192" t="s">
        <v>81</v>
      </c>
      <c r="D92" s="192" t="s">
        <v>182</v>
      </c>
      <c r="E92" s="193" t="s">
        <v>2305</v>
      </c>
      <c r="F92" s="194" t="s">
        <v>2476</v>
      </c>
      <c r="G92" s="195" t="s">
        <v>185</v>
      </c>
      <c r="H92" s="196">
        <v>53.5</v>
      </c>
      <c r="I92" s="197"/>
      <c r="J92" s="198">
        <f>ROUND(I92*H92,2)</f>
        <v>0</v>
      </c>
      <c r="K92" s="194" t="s">
        <v>259</v>
      </c>
      <c r="L92" s="61"/>
      <c r="M92" s="199" t="s">
        <v>23</v>
      </c>
      <c r="N92" s="200" t="s">
        <v>43</v>
      </c>
      <c r="O92" s="42"/>
      <c r="P92" s="201">
        <f>O92*H92</f>
        <v>0</v>
      </c>
      <c r="Q92" s="201">
        <v>0</v>
      </c>
      <c r="R92" s="201">
        <f>Q92*H92</f>
        <v>0</v>
      </c>
      <c r="S92" s="201">
        <v>0</v>
      </c>
      <c r="T92" s="202">
        <f>S92*H92</f>
        <v>0</v>
      </c>
      <c r="AR92" s="24" t="s">
        <v>187</v>
      </c>
      <c r="AT92" s="24" t="s">
        <v>182</v>
      </c>
      <c r="AU92" s="24" t="s">
        <v>81</v>
      </c>
      <c r="AY92" s="24" t="s">
        <v>180</v>
      </c>
      <c r="BE92" s="203">
        <f>IF(N92="základní",J92,0)</f>
        <v>0</v>
      </c>
      <c r="BF92" s="203">
        <f>IF(N92="snížená",J92,0)</f>
        <v>0</v>
      </c>
      <c r="BG92" s="203">
        <f>IF(N92="zákl. přenesená",J92,0)</f>
        <v>0</v>
      </c>
      <c r="BH92" s="203">
        <f>IF(N92="sníž. přenesená",J92,0)</f>
        <v>0</v>
      </c>
      <c r="BI92" s="203">
        <f>IF(N92="nulová",J92,0)</f>
        <v>0</v>
      </c>
      <c r="BJ92" s="24" t="s">
        <v>79</v>
      </c>
      <c r="BK92" s="203">
        <f>ROUND(I92*H92,2)</f>
        <v>0</v>
      </c>
      <c r="BL92" s="24" t="s">
        <v>187</v>
      </c>
      <c r="BM92" s="24" t="s">
        <v>2477</v>
      </c>
    </row>
    <row r="93" spans="2:51" s="11" customFormat="1" ht="13.5">
      <c r="B93" s="204"/>
      <c r="C93" s="205"/>
      <c r="D93" s="206" t="s">
        <v>189</v>
      </c>
      <c r="E93" s="207" t="s">
        <v>23</v>
      </c>
      <c r="F93" s="208" t="s">
        <v>2475</v>
      </c>
      <c r="G93" s="205"/>
      <c r="H93" s="209">
        <v>53.5</v>
      </c>
      <c r="I93" s="210"/>
      <c r="J93" s="205"/>
      <c r="K93" s="205"/>
      <c r="L93" s="211"/>
      <c r="M93" s="212"/>
      <c r="N93" s="213"/>
      <c r="O93" s="213"/>
      <c r="P93" s="213"/>
      <c r="Q93" s="213"/>
      <c r="R93" s="213"/>
      <c r="S93" s="213"/>
      <c r="T93" s="214"/>
      <c r="AT93" s="215" t="s">
        <v>189</v>
      </c>
      <c r="AU93" s="215" t="s">
        <v>81</v>
      </c>
      <c r="AV93" s="11" t="s">
        <v>81</v>
      </c>
      <c r="AW93" s="11" t="s">
        <v>36</v>
      </c>
      <c r="AX93" s="11" t="s">
        <v>79</v>
      </c>
      <c r="AY93" s="215" t="s">
        <v>180</v>
      </c>
    </row>
    <row r="94" spans="2:63" s="10" customFormat="1" ht="22.35" customHeight="1">
      <c r="B94" s="176"/>
      <c r="C94" s="177"/>
      <c r="D94" s="178" t="s">
        <v>71</v>
      </c>
      <c r="E94" s="190" t="s">
        <v>513</v>
      </c>
      <c r="F94" s="190" t="s">
        <v>2478</v>
      </c>
      <c r="G94" s="177"/>
      <c r="H94" s="177"/>
      <c r="I94" s="180"/>
      <c r="J94" s="191">
        <f>BK94</f>
        <v>0</v>
      </c>
      <c r="K94" s="177"/>
      <c r="L94" s="182"/>
      <c r="M94" s="183"/>
      <c r="N94" s="184"/>
      <c r="O94" s="184"/>
      <c r="P94" s="185">
        <f>SUM(P95:P98)</f>
        <v>0</v>
      </c>
      <c r="Q94" s="184"/>
      <c r="R94" s="185">
        <f>SUM(R95:R98)</f>
        <v>11.4704</v>
      </c>
      <c r="S94" s="184"/>
      <c r="T94" s="186">
        <f>SUM(T95:T98)</f>
        <v>0</v>
      </c>
      <c r="AR94" s="187" t="s">
        <v>79</v>
      </c>
      <c r="AT94" s="188" t="s">
        <v>71</v>
      </c>
      <c r="AU94" s="188" t="s">
        <v>81</v>
      </c>
      <c r="AY94" s="187" t="s">
        <v>180</v>
      </c>
      <c r="BK94" s="189">
        <f>SUM(BK95:BK98)</f>
        <v>0</v>
      </c>
    </row>
    <row r="95" spans="2:65" s="1" customFormat="1" ht="25.5" customHeight="1">
      <c r="B95" s="41"/>
      <c r="C95" s="192" t="s">
        <v>195</v>
      </c>
      <c r="D95" s="192" t="s">
        <v>182</v>
      </c>
      <c r="E95" s="193" t="s">
        <v>2479</v>
      </c>
      <c r="F95" s="194" t="s">
        <v>2480</v>
      </c>
      <c r="G95" s="195" t="s">
        <v>185</v>
      </c>
      <c r="H95" s="196">
        <v>53.5</v>
      </c>
      <c r="I95" s="197"/>
      <c r="J95" s="198">
        <f>ROUND(I95*H95,2)</f>
        <v>0</v>
      </c>
      <c r="K95" s="194" t="s">
        <v>259</v>
      </c>
      <c r="L95" s="61"/>
      <c r="M95" s="199" t="s">
        <v>23</v>
      </c>
      <c r="N95" s="200" t="s">
        <v>43</v>
      </c>
      <c r="O95" s="42"/>
      <c r="P95" s="201">
        <f>O95*H95</f>
        <v>0</v>
      </c>
      <c r="Q95" s="201">
        <v>0.101</v>
      </c>
      <c r="R95" s="201">
        <f>Q95*H95</f>
        <v>5.4035</v>
      </c>
      <c r="S95" s="201">
        <v>0</v>
      </c>
      <c r="T95" s="202">
        <f>S95*H95</f>
        <v>0</v>
      </c>
      <c r="AR95" s="24" t="s">
        <v>187</v>
      </c>
      <c r="AT95" s="24" t="s">
        <v>182</v>
      </c>
      <c r="AU95" s="24" t="s">
        <v>195</v>
      </c>
      <c r="AY95" s="24" t="s">
        <v>180</v>
      </c>
      <c r="BE95" s="203">
        <f>IF(N95="základní",J95,0)</f>
        <v>0</v>
      </c>
      <c r="BF95" s="203">
        <f>IF(N95="snížená",J95,0)</f>
        <v>0</v>
      </c>
      <c r="BG95" s="203">
        <f>IF(N95="zákl. přenesená",J95,0)</f>
        <v>0</v>
      </c>
      <c r="BH95" s="203">
        <f>IF(N95="sníž. přenesená",J95,0)</f>
        <v>0</v>
      </c>
      <c r="BI95" s="203">
        <f>IF(N95="nulová",J95,0)</f>
        <v>0</v>
      </c>
      <c r="BJ95" s="24" t="s">
        <v>79</v>
      </c>
      <c r="BK95" s="203">
        <f>ROUND(I95*H95,2)</f>
        <v>0</v>
      </c>
      <c r="BL95" s="24" t="s">
        <v>187</v>
      </c>
      <c r="BM95" s="24" t="s">
        <v>2481</v>
      </c>
    </row>
    <row r="96" spans="2:51" s="11" customFormat="1" ht="13.5">
      <c r="B96" s="204"/>
      <c r="C96" s="205"/>
      <c r="D96" s="206" t="s">
        <v>189</v>
      </c>
      <c r="E96" s="207" t="s">
        <v>23</v>
      </c>
      <c r="F96" s="208" t="s">
        <v>2475</v>
      </c>
      <c r="G96" s="205"/>
      <c r="H96" s="209">
        <v>53.5</v>
      </c>
      <c r="I96" s="210"/>
      <c r="J96" s="205"/>
      <c r="K96" s="205"/>
      <c r="L96" s="211"/>
      <c r="M96" s="212"/>
      <c r="N96" s="213"/>
      <c r="O96" s="213"/>
      <c r="P96" s="213"/>
      <c r="Q96" s="213"/>
      <c r="R96" s="213"/>
      <c r="S96" s="213"/>
      <c r="T96" s="214"/>
      <c r="AT96" s="215" t="s">
        <v>189</v>
      </c>
      <c r="AU96" s="215" t="s">
        <v>195</v>
      </c>
      <c r="AV96" s="11" t="s">
        <v>81</v>
      </c>
      <c r="AW96" s="11" t="s">
        <v>36</v>
      </c>
      <c r="AX96" s="11" t="s">
        <v>79</v>
      </c>
      <c r="AY96" s="215" t="s">
        <v>180</v>
      </c>
    </row>
    <row r="97" spans="2:65" s="1" customFormat="1" ht="16.5" customHeight="1">
      <c r="B97" s="41"/>
      <c r="C97" s="248" t="s">
        <v>187</v>
      </c>
      <c r="D97" s="248" t="s">
        <v>505</v>
      </c>
      <c r="E97" s="249" t="s">
        <v>2482</v>
      </c>
      <c r="F97" s="250" t="s">
        <v>2483</v>
      </c>
      <c r="G97" s="251" t="s">
        <v>185</v>
      </c>
      <c r="H97" s="252">
        <v>56.175</v>
      </c>
      <c r="I97" s="253"/>
      <c r="J97" s="254">
        <f>ROUND(I97*H97,2)</f>
        <v>0</v>
      </c>
      <c r="K97" s="250" t="s">
        <v>259</v>
      </c>
      <c r="L97" s="255"/>
      <c r="M97" s="256" t="s">
        <v>23</v>
      </c>
      <c r="N97" s="257" t="s">
        <v>43</v>
      </c>
      <c r="O97" s="42"/>
      <c r="P97" s="201">
        <f>O97*H97</f>
        <v>0</v>
      </c>
      <c r="Q97" s="201">
        <v>0.108</v>
      </c>
      <c r="R97" s="201">
        <f>Q97*H97</f>
        <v>6.0668999999999995</v>
      </c>
      <c r="S97" s="201">
        <v>0</v>
      </c>
      <c r="T97" s="202">
        <f>S97*H97</f>
        <v>0</v>
      </c>
      <c r="AR97" s="24" t="s">
        <v>218</v>
      </c>
      <c r="AT97" s="24" t="s">
        <v>505</v>
      </c>
      <c r="AU97" s="24" t="s">
        <v>195</v>
      </c>
      <c r="AY97" s="24" t="s">
        <v>180</v>
      </c>
      <c r="BE97" s="203">
        <f>IF(N97="základní",J97,0)</f>
        <v>0</v>
      </c>
      <c r="BF97" s="203">
        <f>IF(N97="snížená",J97,0)</f>
        <v>0</v>
      </c>
      <c r="BG97" s="203">
        <f>IF(N97="zákl. přenesená",J97,0)</f>
        <v>0</v>
      </c>
      <c r="BH97" s="203">
        <f>IF(N97="sníž. přenesená",J97,0)</f>
        <v>0</v>
      </c>
      <c r="BI97" s="203">
        <f>IF(N97="nulová",J97,0)</f>
        <v>0</v>
      </c>
      <c r="BJ97" s="24" t="s">
        <v>79</v>
      </c>
      <c r="BK97" s="203">
        <f>ROUND(I97*H97,2)</f>
        <v>0</v>
      </c>
      <c r="BL97" s="24" t="s">
        <v>187</v>
      </c>
      <c r="BM97" s="24" t="s">
        <v>2484</v>
      </c>
    </row>
    <row r="98" spans="2:51" s="11" customFormat="1" ht="13.5">
      <c r="B98" s="204"/>
      <c r="C98" s="205"/>
      <c r="D98" s="206" t="s">
        <v>189</v>
      </c>
      <c r="E98" s="207" t="s">
        <v>23</v>
      </c>
      <c r="F98" s="208" t="s">
        <v>2485</v>
      </c>
      <c r="G98" s="205"/>
      <c r="H98" s="209">
        <v>56.175</v>
      </c>
      <c r="I98" s="210"/>
      <c r="J98" s="205"/>
      <c r="K98" s="205"/>
      <c r="L98" s="211"/>
      <c r="M98" s="212"/>
      <c r="N98" s="213"/>
      <c r="O98" s="213"/>
      <c r="P98" s="213"/>
      <c r="Q98" s="213"/>
      <c r="R98" s="213"/>
      <c r="S98" s="213"/>
      <c r="T98" s="214"/>
      <c r="AT98" s="215" t="s">
        <v>189</v>
      </c>
      <c r="AU98" s="215" t="s">
        <v>195</v>
      </c>
      <c r="AV98" s="11" t="s">
        <v>81</v>
      </c>
      <c r="AW98" s="11" t="s">
        <v>36</v>
      </c>
      <c r="AX98" s="11" t="s">
        <v>79</v>
      </c>
      <c r="AY98" s="215" t="s">
        <v>180</v>
      </c>
    </row>
    <row r="99" spans="2:63" s="10" customFormat="1" ht="29.85" customHeight="1">
      <c r="B99" s="176"/>
      <c r="C99" s="177"/>
      <c r="D99" s="178" t="s">
        <v>71</v>
      </c>
      <c r="E99" s="190" t="s">
        <v>207</v>
      </c>
      <c r="F99" s="190" t="s">
        <v>446</v>
      </c>
      <c r="G99" s="177"/>
      <c r="H99" s="177"/>
      <c r="I99" s="180"/>
      <c r="J99" s="191">
        <f>BK99</f>
        <v>0</v>
      </c>
      <c r="K99" s="177"/>
      <c r="L99" s="182"/>
      <c r="M99" s="183"/>
      <c r="N99" s="184"/>
      <c r="O99" s="184"/>
      <c r="P99" s="185">
        <f>SUM(P100:P249)</f>
        <v>0</v>
      </c>
      <c r="Q99" s="184"/>
      <c r="R99" s="185">
        <f>SUM(R100:R249)</f>
        <v>19.15762572</v>
      </c>
      <c r="S99" s="184"/>
      <c r="T99" s="186">
        <f>SUM(T100:T249)</f>
        <v>0</v>
      </c>
      <c r="AR99" s="187" t="s">
        <v>79</v>
      </c>
      <c r="AT99" s="188" t="s">
        <v>71</v>
      </c>
      <c r="AU99" s="188" t="s">
        <v>79</v>
      </c>
      <c r="AY99" s="187" t="s">
        <v>180</v>
      </c>
      <c r="BK99" s="189">
        <f>SUM(BK100:BK249)</f>
        <v>0</v>
      </c>
    </row>
    <row r="100" spans="2:65" s="1" customFormat="1" ht="25.5" customHeight="1">
      <c r="B100" s="41"/>
      <c r="C100" s="192" t="s">
        <v>203</v>
      </c>
      <c r="D100" s="192" t="s">
        <v>182</v>
      </c>
      <c r="E100" s="193" t="s">
        <v>2486</v>
      </c>
      <c r="F100" s="194" t="s">
        <v>2487</v>
      </c>
      <c r="G100" s="195" t="s">
        <v>185</v>
      </c>
      <c r="H100" s="196">
        <v>5.76</v>
      </c>
      <c r="I100" s="197"/>
      <c r="J100" s="198">
        <f>ROUND(I100*H100,2)</f>
        <v>0</v>
      </c>
      <c r="K100" s="194" t="s">
        <v>186</v>
      </c>
      <c r="L100" s="61"/>
      <c r="M100" s="199" t="s">
        <v>23</v>
      </c>
      <c r="N100" s="200" t="s">
        <v>43</v>
      </c>
      <c r="O100" s="42"/>
      <c r="P100" s="201">
        <f>O100*H100</f>
        <v>0</v>
      </c>
      <c r="Q100" s="201">
        <v>0.00937</v>
      </c>
      <c r="R100" s="201">
        <f>Q100*H100</f>
        <v>0.0539712</v>
      </c>
      <c r="S100" s="201">
        <v>0</v>
      </c>
      <c r="T100" s="202">
        <f>S100*H100</f>
        <v>0</v>
      </c>
      <c r="AR100" s="24" t="s">
        <v>187</v>
      </c>
      <c r="AT100" s="24" t="s">
        <v>182</v>
      </c>
      <c r="AU100" s="24" t="s">
        <v>81</v>
      </c>
      <c r="AY100" s="24" t="s">
        <v>180</v>
      </c>
      <c r="BE100" s="203">
        <f>IF(N100="základní",J100,0)</f>
        <v>0</v>
      </c>
      <c r="BF100" s="203">
        <f>IF(N100="snížená",J100,0)</f>
        <v>0</v>
      </c>
      <c r="BG100" s="203">
        <f>IF(N100="zákl. přenesená",J100,0)</f>
        <v>0</v>
      </c>
      <c r="BH100" s="203">
        <f>IF(N100="sníž. přenesená",J100,0)</f>
        <v>0</v>
      </c>
      <c r="BI100" s="203">
        <f>IF(N100="nulová",J100,0)</f>
        <v>0</v>
      </c>
      <c r="BJ100" s="24" t="s">
        <v>79</v>
      </c>
      <c r="BK100" s="203">
        <f>ROUND(I100*H100,2)</f>
        <v>0</v>
      </c>
      <c r="BL100" s="24" t="s">
        <v>187</v>
      </c>
      <c r="BM100" s="24" t="s">
        <v>2488</v>
      </c>
    </row>
    <row r="101" spans="2:51" s="13" customFormat="1" ht="13.5">
      <c r="B101" s="227"/>
      <c r="C101" s="228"/>
      <c r="D101" s="206" t="s">
        <v>189</v>
      </c>
      <c r="E101" s="229" t="s">
        <v>23</v>
      </c>
      <c r="F101" s="230" t="s">
        <v>2489</v>
      </c>
      <c r="G101" s="228"/>
      <c r="H101" s="229" t="s">
        <v>23</v>
      </c>
      <c r="I101" s="231"/>
      <c r="J101" s="228"/>
      <c r="K101" s="228"/>
      <c r="L101" s="232"/>
      <c r="M101" s="233"/>
      <c r="N101" s="234"/>
      <c r="O101" s="234"/>
      <c r="P101" s="234"/>
      <c r="Q101" s="234"/>
      <c r="R101" s="234"/>
      <c r="S101" s="234"/>
      <c r="T101" s="235"/>
      <c r="AT101" s="236" t="s">
        <v>189</v>
      </c>
      <c r="AU101" s="236" t="s">
        <v>81</v>
      </c>
      <c r="AV101" s="13" t="s">
        <v>79</v>
      </c>
      <c r="AW101" s="13" t="s">
        <v>36</v>
      </c>
      <c r="AX101" s="13" t="s">
        <v>72</v>
      </c>
      <c r="AY101" s="236" t="s">
        <v>180</v>
      </c>
    </row>
    <row r="102" spans="2:51" s="11" customFormat="1" ht="13.5">
      <c r="B102" s="204"/>
      <c r="C102" s="205"/>
      <c r="D102" s="206" t="s">
        <v>189</v>
      </c>
      <c r="E102" s="207" t="s">
        <v>23</v>
      </c>
      <c r="F102" s="208" t="s">
        <v>2490</v>
      </c>
      <c r="G102" s="205"/>
      <c r="H102" s="209">
        <v>5.76</v>
      </c>
      <c r="I102" s="210"/>
      <c r="J102" s="205"/>
      <c r="K102" s="205"/>
      <c r="L102" s="211"/>
      <c r="M102" s="212"/>
      <c r="N102" s="213"/>
      <c r="O102" s="213"/>
      <c r="P102" s="213"/>
      <c r="Q102" s="213"/>
      <c r="R102" s="213"/>
      <c r="S102" s="213"/>
      <c r="T102" s="214"/>
      <c r="AT102" s="215" t="s">
        <v>189</v>
      </c>
      <c r="AU102" s="215" t="s">
        <v>81</v>
      </c>
      <c r="AV102" s="11" t="s">
        <v>81</v>
      </c>
      <c r="AW102" s="11" t="s">
        <v>36</v>
      </c>
      <c r="AX102" s="11" t="s">
        <v>79</v>
      </c>
      <c r="AY102" s="215" t="s">
        <v>180</v>
      </c>
    </row>
    <row r="103" spans="2:65" s="1" customFormat="1" ht="16.5" customHeight="1">
      <c r="B103" s="41"/>
      <c r="C103" s="248" t="s">
        <v>207</v>
      </c>
      <c r="D103" s="248" t="s">
        <v>505</v>
      </c>
      <c r="E103" s="249" t="s">
        <v>2491</v>
      </c>
      <c r="F103" s="250" t="s">
        <v>2492</v>
      </c>
      <c r="G103" s="251" t="s">
        <v>185</v>
      </c>
      <c r="H103" s="252">
        <v>6.463</v>
      </c>
      <c r="I103" s="253"/>
      <c r="J103" s="254">
        <f>ROUND(I103*H103,2)</f>
        <v>0</v>
      </c>
      <c r="K103" s="250" t="s">
        <v>186</v>
      </c>
      <c r="L103" s="255"/>
      <c r="M103" s="256" t="s">
        <v>23</v>
      </c>
      <c r="N103" s="257" t="s">
        <v>43</v>
      </c>
      <c r="O103" s="42"/>
      <c r="P103" s="201">
        <f>O103*H103</f>
        <v>0</v>
      </c>
      <c r="Q103" s="201">
        <v>0.009</v>
      </c>
      <c r="R103" s="201">
        <f>Q103*H103</f>
        <v>0.058166999999999996</v>
      </c>
      <c r="S103" s="201">
        <v>0</v>
      </c>
      <c r="T103" s="202">
        <f>S103*H103</f>
        <v>0</v>
      </c>
      <c r="AR103" s="24" t="s">
        <v>218</v>
      </c>
      <c r="AT103" s="24" t="s">
        <v>505</v>
      </c>
      <c r="AU103" s="24" t="s">
        <v>81</v>
      </c>
      <c r="AY103" s="24" t="s">
        <v>180</v>
      </c>
      <c r="BE103" s="203">
        <f>IF(N103="základní",J103,0)</f>
        <v>0</v>
      </c>
      <c r="BF103" s="203">
        <f>IF(N103="snížená",J103,0)</f>
        <v>0</v>
      </c>
      <c r="BG103" s="203">
        <f>IF(N103="zákl. přenesená",J103,0)</f>
        <v>0</v>
      </c>
      <c r="BH103" s="203">
        <f>IF(N103="sníž. přenesená",J103,0)</f>
        <v>0</v>
      </c>
      <c r="BI103" s="203">
        <f>IF(N103="nulová",J103,0)</f>
        <v>0</v>
      </c>
      <c r="BJ103" s="24" t="s">
        <v>79</v>
      </c>
      <c r="BK103" s="203">
        <f>ROUND(I103*H103,2)</f>
        <v>0</v>
      </c>
      <c r="BL103" s="24" t="s">
        <v>187</v>
      </c>
      <c r="BM103" s="24" t="s">
        <v>2493</v>
      </c>
    </row>
    <row r="104" spans="2:51" s="11" customFormat="1" ht="13.5">
      <c r="B104" s="204"/>
      <c r="C104" s="205"/>
      <c r="D104" s="206" t="s">
        <v>189</v>
      </c>
      <c r="E104" s="207" t="s">
        <v>23</v>
      </c>
      <c r="F104" s="208" t="s">
        <v>2494</v>
      </c>
      <c r="G104" s="205"/>
      <c r="H104" s="209">
        <v>6.336</v>
      </c>
      <c r="I104" s="210"/>
      <c r="J104" s="205"/>
      <c r="K104" s="205"/>
      <c r="L104" s="211"/>
      <c r="M104" s="212"/>
      <c r="N104" s="213"/>
      <c r="O104" s="213"/>
      <c r="P104" s="213"/>
      <c r="Q104" s="213"/>
      <c r="R104" s="213"/>
      <c r="S104" s="213"/>
      <c r="T104" s="214"/>
      <c r="AT104" s="215" t="s">
        <v>189</v>
      </c>
      <c r="AU104" s="215" t="s">
        <v>81</v>
      </c>
      <c r="AV104" s="11" t="s">
        <v>81</v>
      </c>
      <c r="AW104" s="11" t="s">
        <v>36</v>
      </c>
      <c r="AX104" s="11" t="s">
        <v>79</v>
      </c>
      <c r="AY104" s="215" t="s">
        <v>180</v>
      </c>
    </row>
    <row r="105" spans="2:51" s="11" customFormat="1" ht="13.5">
      <c r="B105" s="204"/>
      <c r="C105" s="205"/>
      <c r="D105" s="206" t="s">
        <v>189</v>
      </c>
      <c r="E105" s="205"/>
      <c r="F105" s="208" t="s">
        <v>2495</v>
      </c>
      <c r="G105" s="205"/>
      <c r="H105" s="209">
        <v>6.463</v>
      </c>
      <c r="I105" s="210"/>
      <c r="J105" s="205"/>
      <c r="K105" s="205"/>
      <c r="L105" s="211"/>
      <c r="M105" s="212"/>
      <c r="N105" s="213"/>
      <c r="O105" s="213"/>
      <c r="P105" s="213"/>
      <c r="Q105" s="213"/>
      <c r="R105" s="213"/>
      <c r="S105" s="213"/>
      <c r="T105" s="214"/>
      <c r="AT105" s="215" t="s">
        <v>189</v>
      </c>
      <c r="AU105" s="215" t="s">
        <v>81</v>
      </c>
      <c r="AV105" s="11" t="s">
        <v>81</v>
      </c>
      <c r="AW105" s="11" t="s">
        <v>6</v>
      </c>
      <c r="AX105" s="11" t="s">
        <v>79</v>
      </c>
      <c r="AY105" s="215" t="s">
        <v>180</v>
      </c>
    </row>
    <row r="106" spans="2:65" s="1" customFormat="1" ht="25.5" customHeight="1">
      <c r="B106" s="41"/>
      <c r="C106" s="192" t="s">
        <v>212</v>
      </c>
      <c r="D106" s="192" t="s">
        <v>182</v>
      </c>
      <c r="E106" s="193" t="s">
        <v>2496</v>
      </c>
      <c r="F106" s="194" t="s">
        <v>2497</v>
      </c>
      <c r="G106" s="195" t="s">
        <v>185</v>
      </c>
      <c r="H106" s="196">
        <v>5.76</v>
      </c>
      <c r="I106" s="197"/>
      <c r="J106" s="198">
        <f>ROUND(I106*H106,2)</f>
        <v>0</v>
      </c>
      <c r="K106" s="194" t="s">
        <v>186</v>
      </c>
      <c r="L106" s="61"/>
      <c r="M106" s="199" t="s">
        <v>23</v>
      </c>
      <c r="N106" s="200" t="s">
        <v>43</v>
      </c>
      <c r="O106" s="42"/>
      <c r="P106" s="201">
        <f>O106*H106</f>
        <v>0</v>
      </c>
      <c r="Q106" s="201">
        <v>9E-05</v>
      </c>
      <c r="R106" s="201">
        <f>Q106*H106</f>
        <v>0.0005184</v>
      </c>
      <c r="S106" s="201">
        <v>0</v>
      </c>
      <c r="T106" s="202">
        <f>S106*H106</f>
        <v>0</v>
      </c>
      <c r="AR106" s="24" t="s">
        <v>187</v>
      </c>
      <c r="AT106" s="24" t="s">
        <v>182</v>
      </c>
      <c r="AU106" s="24" t="s">
        <v>81</v>
      </c>
      <c r="AY106" s="24" t="s">
        <v>180</v>
      </c>
      <c r="BE106" s="203">
        <f>IF(N106="základní",J106,0)</f>
        <v>0</v>
      </c>
      <c r="BF106" s="203">
        <f>IF(N106="snížená",J106,0)</f>
        <v>0</v>
      </c>
      <c r="BG106" s="203">
        <f>IF(N106="zákl. přenesená",J106,0)</f>
        <v>0</v>
      </c>
      <c r="BH106" s="203">
        <f>IF(N106="sníž. přenesená",J106,0)</f>
        <v>0</v>
      </c>
      <c r="BI106" s="203">
        <f>IF(N106="nulová",J106,0)</f>
        <v>0</v>
      </c>
      <c r="BJ106" s="24" t="s">
        <v>79</v>
      </c>
      <c r="BK106" s="203">
        <f>ROUND(I106*H106,2)</f>
        <v>0</v>
      </c>
      <c r="BL106" s="24" t="s">
        <v>187</v>
      </c>
      <c r="BM106" s="24" t="s">
        <v>2498</v>
      </c>
    </row>
    <row r="107" spans="2:65" s="1" customFormat="1" ht="16.5" customHeight="1">
      <c r="B107" s="41"/>
      <c r="C107" s="192" t="s">
        <v>218</v>
      </c>
      <c r="D107" s="192" t="s">
        <v>182</v>
      </c>
      <c r="E107" s="193" t="s">
        <v>2499</v>
      </c>
      <c r="F107" s="194" t="s">
        <v>2500</v>
      </c>
      <c r="G107" s="195" t="s">
        <v>185</v>
      </c>
      <c r="H107" s="196">
        <v>666.23</v>
      </c>
      <c r="I107" s="197"/>
      <c r="J107" s="198">
        <f>ROUND(I107*H107,2)</f>
        <v>0</v>
      </c>
      <c r="K107" s="194" t="s">
        <v>23</v>
      </c>
      <c r="L107" s="61"/>
      <c r="M107" s="199" t="s">
        <v>23</v>
      </c>
      <c r="N107" s="200" t="s">
        <v>43</v>
      </c>
      <c r="O107" s="42"/>
      <c r="P107" s="201">
        <f>O107*H107</f>
        <v>0</v>
      </c>
      <c r="Q107" s="201">
        <v>0</v>
      </c>
      <c r="R107" s="201">
        <f>Q107*H107</f>
        <v>0</v>
      </c>
      <c r="S107" s="201">
        <v>0</v>
      </c>
      <c r="T107" s="202">
        <f>S107*H107</f>
        <v>0</v>
      </c>
      <c r="AR107" s="24" t="s">
        <v>187</v>
      </c>
      <c r="AT107" s="24" t="s">
        <v>182</v>
      </c>
      <c r="AU107" s="24" t="s">
        <v>81</v>
      </c>
      <c r="AY107" s="24" t="s">
        <v>180</v>
      </c>
      <c r="BE107" s="203">
        <f>IF(N107="základní",J107,0)</f>
        <v>0</v>
      </c>
      <c r="BF107" s="203">
        <f>IF(N107="snížená",J107,0)</f>
        <v>0</v>
      </c>
      <c r="BG107" s="203">
        <f>IF(N107="zákl. přenesená",J107,0)</f>
        <v>0</v>
      </c>
      <c r="BH107" s="203">
        <f>IF(N107="sníž. přenesená",J107,0)</f>
        <v>0</v>
      </c>
      <c r="BI107" s="203">
        <f>IF(N107="nulová",J107,0)</f>
        <v>0</v>
      </c>
      <c r="BJ107" s="24" t="s">
        <v>79</v>
      </c>
      <c r="BK107" s="203">
        <f>ROUND(I107*H107,2)</f>
        <v>0</v>
      </c>
      <c r="BL107" s="24" t="s">
        <v>187</v>
      </c>
      <c r="BM107" s="24" t="s">
        <v>2501</v>
      </c>
    </row>
    <row r="108" spans="2:51" s="13" customFormat="1" ht="13.5">
      <c r="B108" s="227"/>
      <c r="C108" s="228"/>
      <c r="D108" s="206" t="s">
        <v>189</v>
      </c>
      <c r="E108" s="229" t="s">
        <v>23</v>
      </c>
      <c r="F108" s="230" t="s">
        <v>2489</v>
      </c>
      <c r="G108" s="228"/>
      <c r="H108" s="229" t="s">
        <v>23</v>
      </c>
      <c r="I108" s="231"/>
      <c r="J108" s="228"/>
      <c r="K108" s="228"/>
      <c r="L108" s="232"/>
      <c r="M108" s="233"/>
      <c r="N108" s="234"/>
      <c r="O108" s="234"/>
      <c r="P108" s="234"/>
      <c r="Q108" s="234"/>
      <c r="R108" s="234"/>
      <c r="S108" s="234"/>
      <c r="T108" s="235"/>
      <c r="AT108" s="236" t="s">
        <v>189</v>
      </c>
      <c r="AU108" s="236" t="s">
        <v>81</v>
      </c>
      <c r="AV108" s="13" t="s">
        <v>79</v>
      </c>
      <c r="AW108" s="13" t="s">
        <v>36</v>
      </c>
      <c r="AX108" s="13" t="s">
        <v>72</v>
      </c>
      <c r="AY108" s="236" t="s">
        <v>180</v>
      </c>
    </row>
    <row r="109" spans="2:51" s="11" customFormat="1" ht="13.5">
      <c r="B109" s="204"/>
      <c r="C109" s="205"/>
      <c r="D109" s="206" t="s">
        <v>189</v>
      </c>
      <c r="E109" s="207" t="s">
        <v>23</v>
      </c>
      <c r="F109" s="208" t="s">
        <v>2502</v>
      </c>
      <c r="G109" s="205"/>
      <c r="H109" s="209">
        <v>555.75</v>
      </c>
      <c r="I109" s="210"/>
      <c r="J109" s="205"/>
      <c r="K109" s="205"/>
      <c r="L109" s="211"/>
      <c r="M109" s="212"/>
      <c r="N109" s="213"/>
      <c r="O109" s="213"/>
      <c r="P109" s="213"/>
      <c r="Q109" s="213"/>
      <c r="R109" s="213"/>
      <c r="S109" s="213"/>
      <c r="T109" s="214"/>
      <c r="AT109" s="215" t="s">
        <v>189</v>
      </c>
      <c r="AU109" s="215" t="s">
        <v>81</v>
      </c>
      <c r="AV109" s="11" t="s">
        <v>81</v>
      </c>
      <c r="AW109" s="11" t="s">
        <v>36</v>
      </c>
      <c r="AX109" s="11" t="s">
        <v>72</v>
      </c>
      <c r="AY109" s="215" t="s">
        <v>180</v>
      </c>
    </row>
    <row r="110" spans="2:51" s="11" customFormat="1" ht="13.5">
      <c r="B110" s="204"/>
      <c r="C110" s="205"/>
      <c r="D110" s="206" t="s">
        <v>189</v>
      </c>
      <c r="E110" s="207" t="s">
        <v>23</v>
      </c>
      <c r="F110" s="208" t="s">
        <v>2503</v>
      </c>
      <c r="G110" s="205"/>
      <c r="H110" s="209">
        <v>-83.525</v>
      </c>
      <c r="I110" s="210"/>
      <c r="J110" s="205"/>
      <c r="K110" s="205"/>
      <c r="L110" s="211"/>
      <c r="M110" s="212"/>
      <c r="N110" s="213"/>
      <c r="O110" s="213"/>
      <c r="P110" s="213"/>
      <c r="Q110" s="213"/>
      <c r="R110" s="213"/>
      <c r="S110" s="213"/>
      <c r="T110" s="214"/>
      <c r="AT110" s="215" t="s">
        <v>189</v>
      </c>
      <c r="AU110" s="215" t="s">
        <v>81</v>
      </c>
      <c r="AV110" s="11" t="s">
        <v>81</v>
      </c>
      <c r="AW110" s="11" t="s">
        <v>36</v>
      </c>
      <c r="AX110" s="11" t="s">
        <v>72</v>
      </c>
      <c r="AY110" s="215" t="s">
        <v>180</v>
      </c>
    </row>
    <row r="111" spans="2:51" s="14" customFormat="1" ht="13.5">
      <c r="B111" s="237"/>
      <c r="C111" s="238"/>
      <c r="D111" s="206" t="s">
        <v>189</v>
      </c>
      <c r="E111" s="239" t="s">
        <v>23</v>
      </c>
      <c r="F111" s="240" t="s">
        <v>492</v>
      </c>
      <c r="G111" s="238"/>
      <c r="H111" s="241">
        <v>472.225</v>
      </c>
      <c r="I111" s="242"/>
      <c r="J111" s="238"/>
      <c r="K111" s="238"/>
      <c r="L111" s="243"/>
      <c r="M111" s="244"/>
      <c r="N111" s="245"/>
      <c r="O111" s="245"/>
      <c r="P111" s="245"/>
      <c r="Q111" s="245"/>
      <c r="R111" s="245"/>
      <c r="S111" s="245"/>
      <c r="T111" s="246"/>
      <c r="AT111" s="247" t="s">
        <v>189</v>
      </c>
      <c r="AU111" s="247" t="s">
        <v>81</v>
      </c>
      <c r="AV111" s="14" t="s">
        <v>195</v>
      </c>
      <c r="AW111" s="14" t="s">
        <v>6</v>
      </c>
      <c r="AX111" s="14" t="s">
        <v>72</v>
      </c>
      <c r="AY111" s="247" t="s">
        <v>180</v>
      </c>
    </row>
    <row r="112" spans="2:51" s="11" customFormat="1" ht="13.5">
      <c r="B112" s="204"/>
      <c r="C112" s="205"/>
      <c r="D112" s="206" t="s">
        <v>189</v>
      </c>
      <c r="E112" s="207" t="s">
        <v>23</v>
      </c>
      <c r="F112" s="208" t="s">
        <v>2504</v>
      </c>
      <c r="G112" s="205"/>
      <c r="H112" s="209">
        <v>58.5</v>
      </c>
      <c r="I112" s="210"/>
      <c r="J112" s="205"/>
      <c r="K112" s="205"/>
      <c r="L112" s="211"/>
      <c r="M112" s="212"/>
      <c r="N112" s="213"/>
      <c r="O112" s="213"/>
      <c r="P112" s="213"/>
      <c r="Q112" s="213"/>
      <c r="R112" s="213"/>
      <c r="S112" s="213"/>
      <c r="T112" s="214"/>
      <c r="AT112" s="215" t="s">
        <v>189</v>
      </c>
      <c r="AU112" s="215" t="s">
        <v>81</v>
      </c>
      <c r="AV112" s="11" t="s">
        <v>81</v>
      </c>
      <c r="AW112" s="11" t="s">
        <v>36</v>
      </c>
      <c r="AX112" s="11" t="s">
        <v>72</v>
      </c>
      <c r="AY112" s="215" t="s">
        <v>180</v>
      </c>
    </row>
    <row r="113" spans="2:51" s="14" customFormat="1" ht="13.5">
      <c r="B113" s="237"/>
      <c r="C113" s="238"/>
      <c r="D113" s="206" t="s">
        <v>189</v>
      </c>
      <c r="E113" s="239" t="s">
        <v>23</v>
      </c>
      <c r="F113" s="240" t="s">
        <v>492</v>
      </c>
      <c r="G113" s="238"/>
      <c r="H113" s="241">
        <v>58.5</v>
      </c>
      <c r="I113" s="242"/>
      <c r="J113" s="238"/>
      <c r="K113" s="238"/>
      <c r="L113" s="243"/>
      <c r="M113" s="244"/>
      <c r="N113" s="245"/>
      <c r="O113" s="245"/>
      <c r="P113" s="245"/>
      <c r="Q113" s="245"/>
      <c r="R113" s="245"/>
      <c r="S113" s="245"/>
      <c r="T113" s="246"/>
      <c r="AT113" s="247" t="s">
        <v>189</v>
      </c>
      <c r="AU113" s="247" t="s">
        <v>81</v>
      </c>
      <c r="AV113" s="14" t="s">
        <v>195</v>
      </c>
      <c r="AW113" s="14" t="s">
        <v>6</v>
      </c>
      <c r="AX113" s="14" t="s">
        <v>72</v>
      </c>
      <c r="AY113" s="247" t="s">
        <v>180</v>
      </c>
    </row>
    <row r="114" spans="2:51" s="11" customFormat="1" ht="13.5">
      <c r="B114" s="204"/>
      <c r="C114" s="205"/>
      <c r="D114" s="206" t="s">
        <v>189</v>
      </c>
      <c r="E114" s="207" t="s">
        <v>23</v>
      </c>
      <c r="F114" s="208" t="s">
        <v>2490</v>
      </c>
      <c r="G114" s="205"/>
      <c r="H114" s="209">
        <v>5.76</v>
      </c>
      <c r="I114" s="210"/>
      <c r="J114" s="205"/>
      <c r="K114" s="205"/>
      <c r="L114" s="211"/>
      <c r="M114" s="212"/>
      <c r="N114" s="213"/>
      <c r="O114" s="213"/>
      <c r="P114" s="213"/>
      <c r="Q114" s="213"/>
      <c r="R114" s="213"/>
      <c r="S114" s="213"/>
      <c r="T114" s="214"/>
      <c r="AT114" s="215" t="s">
        <v>189</v>
      </c>
      <c r="AU114" s="215" t="s">
        <v>81</v>
      </c>
      <c r="AV114" s="11" t="s">
        <v>81</v>
      </c>
      <c r="AW114" s="11" t="s">
        <v>36</v>
      </c>
      <c r="AX114" s="11" t="s">
        <v>72</v>
      </c>
      <c r="AY114" s="215" t="s">
        <v>180</v>
      </c>
    </row>
    <row r="115" spans="2:51" s="14" customFormat="1" ht="13.5">
      <c r="B115" s="237"/>
      <c r="C115" s="238"/>
      <c r="D115" s="206" t="s">
        <v>189</v>
      </c>
      <c r="E115" s="239" t="s">
        <v>23</v>
      </c>
      <c r="F115" s="240" t="s">
        <v>492</v>
      </c>
      <c r="G115" s="238"/>
      <c r="H115" s="241">
        <v>5.76</v>
      </c>
      <c r="I115" s="242"/>
      <c r="J115" s="238"/>
      <c r="K115" s="238"/>
      <c r="L115" s="243"/>
      <c r="M115" s="244"/>
      <c r="N115" s="245"/>
      <c r="O115" s="245"/>
      <c r="P115" s="245"/>
      <c r="Q115" s="245"/>
      <c r="R115" s="245"/>
      <c r="S115" s="245"/>
      <c r="T115" s="246"/>
      <c r="AT115" s="247" t="s">
        <v>189</v>
      </c>
      <c r="AU115" s="247" t="s">
        <v>81</v>
      </c>
      <c r="AV115" s="14" t="s">
        <v>195</v>
      </c>
      <c r="AW115" s="14" t="s">
        <v>6</v>
      </c>
      <c r="AX115" s="14" t="s">
        <v>72</v>
      </c>
      <c r="AY115" s="247" t="s">
        <v>180</v>
      </c>
    </row>
    <row r="116" spans="2:51" s="11" customFormat="1" ht="13.5">
      <c r="B116" s="204"/>
      <c r="C116" s="205"/>
      <c r="D116" s="206" t="s">
        <v>189</v>
      </c>
      <c r="E116" s="207" t="s">
        <v>23</v>
      </c>
      <c r="F116" s="208" t="s">
        <v>2505</v>
      </c>
      <c r="G116" s="205"/>
      <c r="H116" s="209">
        <v>46.2</v>
      </c>
      <c r="I116" s="210"/>
      <c r="J116" s="205"/>
      <c r="K116" s="205"/>
      <c r="L116" s="211"/>
      <c r="M116" s="212"/>
      <c r="N116" s="213"/>
      <c r="O116" s="213"/>
      <c r="P116" s="213"/>
      <c r="Q116" s="213"/>
      <c r="R116" s="213"/>
      <c r="S116" s="213"/>
      <c r="T116" s="214"/>
      <c r="AT116" s="215" t="s">
        <v>189</v>
      </c>
      <c r="AU116" s="215" t="s">
        <v>81</v>
      </c>
      <c r="AV116" s="11" t="s">
        <v>81</v>
      </c>
      <c r="AW116" s="11" t="s">
        <v>36</v>
      </c>
      <c r="AX116" s="11" t="s">
        <v>72</v>
      </c>
      <c r="AY116" s="215" t="s">
        <v>180</v>
      </c>
    </row>
    <row r="117" spans="2:51" s="11" customFormat="1" ht="13.5">
      <c r="B117" s="204"/>
      <c r="C117" s="205"/>
      <c r="D117" s="206" t="s">
        <v>189</v>
      </c>
      <c r="E117" s="207" t="s">
        <v>23</v>
      </c>
      <c r="F117" s="208" t="s">
        <v>2506</v>
      </c>
      <c r="G117" s="205"/>
      <c r="H117" s="209">
        <v>2.66</v>
      </c>
      <c r="I117" s="210"/>
      <c r="J117" s="205"/>
      <c r="K117" s="205"/>
      <c r="L117" s="211"/>
      <c r="M117" s="212"/>
      <c r="N117" s="213"/>
      <c r="O117" s="213"/>
      <c r="P117" s="213"/>
      <c r="Q117" s="213"/>
      <c r="R117" s="213"/>
      <c r="S117" s="213"/>
      <c r="T117" s="214"/>
      <c r="AT117" s="215" t="s">
        <v>189</v>
      </c>
      <c r="AU117" s="215" t="s">
        <v>81</v>
      </c>
      <c r="AV117" s="11" t="s">
        <v>81</v>
      </c>
      <c r="AW117" s="11" t="s">
        <v>36</v>
      </c>
      <c r="AX117" s="11" t="s">
        <v>72</v>
      </c>
      <c r="AY117" s="215" t="s">
        <v>180</v>
      </c>
    </row>
    <row r="118" spans="2:51" s="11" customFormat="1" ht="13.5">
      <c r="B118" s="204"/>
      <c r="C118" s="205"/>
      <c r="D118" s="206" t="s">
        <v>189</v>
      </c>
      <c r="E118" s="207" t="s">
        <v>23</v>
      </c>
      <c r="F118" s="208" t="s">
        <v>2507</v>
      </c>
      <c r="G118" s="205"/>
      <c r="H118" s="209">
        <v>5.32</v>
      </c>
      <c r="I118" s="210"/>
      <c r="J118" s="205"/>
      <c r="K118" s="205"/>
      <c r="L118" s="211"/>
      <c r="M118" s="212"/>
      <c r="N118" s="213"/>
      <c r="O118" s="213"/>
      <c r="P118" s="213"/>
      <c r="Q118" s="213"/>
      <c r="R118" s="213"/>
      <c r="S118" s="213"/>
      <c r="T118" s="214"/>
      <c r="AT118" s="215" t="s">
        <v>189</v>
      </c>
      <c r="AU118" s="215" t="s">
        <v>81</v>
      </c>
      <c r="AV118" s="11" t="s">
        <v>81</v>
      </c>
      <c r="AW118" s="11" t="s">
        <v>36</v>
      </c>
      <c r="AX118" s="11" t="s">
        <v>72</v>
      </c>
      <c r="AY118" s="215" t="s">
        <v>180</v>
      </c>
    </row>
    <row r="119" spans="2:51" s="11" customFormat="1" ht="13.5">
      <c r="B119" s="204"/>
      <c r="C119" s="205"/>
      <c r="D119" s="206" t="s">
        <v>189</v>
      </c>
      <c r="E119" s="207" t="s">
        <v>23</v>
      </c>
      <c r="F119" s="208" t="s">
        <v>2508</v>
      </c>
      <c r="G119" s="205"/>
      <c r="H119" s="209">
        <v>7.595</v>
      </c>
      <c r="I119" s="210"/>
      <c r="J119" s="205"/>
      <c r="K119" s="205"/>
      <c r="L119" s="211"/>
      <c r="M119" s="212"/>
      <c r="N119" s="213"/>
      <c r="O119" s="213"/>
      <c r="P119" s="213"/>
      <c r="Q119" s="213"/>
      <c r="R119" s="213"/>
      <c r="S119" s="213"/>
      <c r="T119" s="214"/>
      <c r="AT119" s="215" t="s">
        <v>189</v>
      </c>
      <c r="AU119" s="215" t="s">
        <v>81</v>
      </c>
      <c r="AV119" s="11" t="s">
        <v>81</v>
      </c>
      <c r="AW119" s="11" t="s">
        <v>36</v>
      </c>
      <c r="AX119" s="11" t="s">
        <v>72</v>
      </c>
      <c r="AY119" s="215" t="s">
        <v>180</v>
      </c>
    </row>
    <row r="120" spans="2:51" s="14" customFormat="1" ht="13.5">
      <c r="B120" s="237"/>
      <c r="C120" s="238"/>
      <c r="D120" s="206" t="s">
        <v>189</v>
      </c>
      <c r="E120" s="239" t="s">
        <v>23</v>
      </c>
      <c r="F120" s="240" t="s">
        <v>492</v>
      </c>
      <c r="G120" s="238"/>
      <c r="H120" s="241">
        <v>61.775</v>
      </c>
      <c r="I120" s="242"/>
      <c r="J120" s="238"/>
      <c r="K120" s="238"/>
      <c r="L120" s="243"/>
      <c r="M120" s="244"/>
      <c r="N120" s="245"/>
      <c r="O120" s="245"/>
      <c r="P120" s="245"/>
      <c r="Q120" s="245"/>
      <c r="R120" s="245"/>
      <c r="S120" s="245"/>
      <c r="T120" s="246"/>
      <c r="AT120" s="247" t="s">
        <v>189</v>
      </c>
      <c r="AU120" s="247" t="s">
        <v>81</v>
      </c>
      <c r="AV120" s="14" t="s">
        <v>195</v>
      </c>
      <c r="AW120" s="14" t="s">
        <v>6</v>
      </c>
      <c r="AX120" s="14" t="s">
        <v>72</v>
      </c>
      <c r="AY120" s="247" t="s">
        <v>180</v>
      </c>
    </row>
    <row r="121" spans="2:51" s="11" customFormat="1" ht="13.5">
      <c r="B121" s="204"/>
      <c r="C121" s="205"/>
      <c r="D121" s="206" t="s">
        <v>189</v>
      </c>
      <c r="E121" s="207" t="s">
        <v>23</v>
      </c>
      <c r="F121" s="208" t="s">
        <v>2509</v>
      </c>
      <c r="G121" s="205"/>
      <c r="H121" s="209">
        <v>24.5</v>
      </c>
      <c r="I121" s="210"/>
      <c r="J121" s="205"/>
      <c r="K121" s="205"/>
      <c r="L121" s="211"/>
      <c r="M121" s="212"/>
      <c r="N121" s="213"/>
      <c r="O121" s="213"/>
      <c r="P121" s="213"/>
      <c r="Q121" s="213"/>
      <c r="R121" s="213"/>
      <c r="S121" s="213"/>
      <c r="T121" s="214"/>
      <c r="AT121" s="215" t="s">
        <v>189</v>
      </c>
      <c r="AU121" s="215" t="s">
        <v>81</v>
      </c>
      <c r="AV121" s="11" t="s">
        <v>81</v>
      </c>
      <c r="AW121" s="11" t="s">
        <v>36</v>
      </c>
      <c r="AX121" s="11" t="s">
        <v>72</v>
      </c>
      <c r="AY121" s="215" t="s">
        <v>180</v>
      </c>
    </row>
    <row r="122" spans="2:51" s="11" customFormat="1" ht="13.5">
      <c r="B122" s="204"/>
      <c r="C122" s="205"/>
      <c r="D122" s="206" t="s">
        <v>189</v>
      </c>
      <c r="E122" s="207" t="s">
        <v>23</v>
      </c>
      <c r="F122" s="208" t="s">
        <v>2510</v>
      </c>
      <c r="G122" s="205"/>
      <c r="H122" s="209">
        <v>10.01</v>
      </c>
      <c r="I122" s="210"/>
      <c r="J122" s="205"/>
      <c r="K122" s="205"/>
      <c r="L122" s="211"/>
      <c r="M122" s="212"/>
      <c r="N122" s="213"/>
      <c r="O122" s="213"/>
      <c r="P122" s="213"/>
      <c r="Q122" s="213"/>
      <c r="R122" s="213"/>
      <c r="S122" s="213"/>
      <c r="T122" s="214"/>
      <c r="AT122" s="215" t="s">
        <v>189</v>
      </c>
      <c r="AU122" s="215" t="s">
        <v>81</v>
      </c>
      <c r="AV122" s="11" t="s">
        <v>81</v>
      </c>
      <c r="AW122" s="11" t="s">
        <v>36</v>
      </c>
      <c r="AX122" s="11" t="s">
        <v>72</v>
      </c>
      <c r="AY122" s="215" t="s">
        <v>180</v>
      </c>
    </row>
    <row r="123" spans="2:51" s="11" customFormat="1" ht="13.5">
      <c r="B123" s="204"/>
      <c r="C123" s="205"/>
      <c r="D123" s="206" t="s">
        <v>189</v>
      </c>
      <c r="E123" s="207" t="s">
        <v>23</v>
      </c>
      <c r="F123" s="208" t="s">
        <v>2511</v>
      </c>
      <c r="G123" s="205"/>
      <c r="H123" s="209">
        <v>2.065</v>
      </c>
      <c r="I123" s="210"/>
      <c r="J123" s="205"/>
      <c r="K123" s="205"/>
      <c r="L123" s="211"/>
      <c r="M123" s="212"/>
      <c r="N123" s="213"/>
      <c r="O123" s="213"/>
      <c r="P123" s="213"/>
      <c r="Q123" s="213"/>
      <c r="R123" s="213"/>
      <c r="S123" s="213"/>
      <c r="T123" s="214"/>
      <c r="AT123" s="215" t="s">
        <v>189</v>
      </c>
      <c r="AU123" s="215" t="s">
        <v>81</v>
      </c>
      <c r="AV123" s="11" t="s">
        <v>81</v>
      </c>
      <c r="AW123" s="11" t="s">
        <v>36</v>
      </c>
      <c r="AX123" s="11" t="s">
        <v>72</v>
      </c>
      <c r="AY123" s="215" t="s">
        <v>180</v>
      </c>
    </row>
    <row r="124" spans="2:51" s="11" customFormat="1" ht="13.5">
      <c r="B124" s="204"/>
      <c r="C124" s="205"/>
      <c r="D124" s="206" t="s">
        <v>189</v>
      </c>
      <c r="E124" s="207" t="s">
        <v>23</v>
      </c>
      <c r="F124" s="208" t="s">
        <v>2512</v>
      </c>
      <c r="G124" s="205"/>
      <c r="H124" s="209">
        <v>3.885</v>
      </c>
      <c r="I124" s="210"/>
      <c r="J124" s="205"/>
      <c r="K124" s="205"/>
      <c r="L124" s="211"/>
      <c r="M124" s="212"/>
      <c r="N124" s="213"/>
      <c r="O124" s="213"/>
      <c r="P124" s="213"/>
      <c r="Q124" s="213"/>
      <c r="R124" s="213"/>
      <c r="S124" s="213"/>
      <c r="T124" s="214"/>
      <c r="AT124" s="215" t="s">
        <v>189</v>
      </c>
      <c r="AU124" s="215" t="s">
        <v>81</v>
      </c>
      <c r="AV124" s="11" t="s">
        <v>81</v>
      </c>
      <c r="AW124" s="11" t="s">
        <v>36</v>
      </c>
      <c r="AX124" s="11" t="s">
        <v>72</v>
      </c>
      <c r="AY124" s="215" t="s">
        <v>180</v>
      </c>
    </row>
    <row r="125" spans="2:51" s="14" customFormat="1" ht="13.5">
      <c r="B125" s="237"/>
      <c r="C125" s="238"/>
      <c r="D125" s="206" t="s">
        <v>189</v>
      </c>
      <c r="E125" s="239" t="s">
        <v>23</v>
      </c>
      <c r="F125" s="240" t="s">
        <v>492</v>
      </c>
      <c r="G125" s="238"/>
      <c r="H125" s="241">
        <v>40.46</v>
      </c>
      <c r="I125" s="242"/>
      <c r="J125" s="238"/>
      <c r="K125" s="238"/>
      <c r="L125" s="243"/>
      <c r="M125" s="244"/>
      <c r="N125" s="245"/>
      <c r="O125" s="245"/>
      <c r="P125" s="245"/>
      <c r="Q125" s="245"/>
      <c r="R125" s="245"/>
      <c r="S125" s="245"/>
      <c r="T125" s="246"/>
      <c r="AT125" s="247" t="s">
        <v>189</v>
      </c>
      <c r="AU125" s="247" t="s">
        <v>81</v>
      </c>
      <c r="AV125" s="14" t="s">
        <v>195</v>
      </c>
      <c r="AW125" s="14" t="s">
        <v>6</v>
      </c>
      <c r="AX125" s="14" t="s">
        <v>72</v>
      </c>
      <c r="AY125" s="247" t="s">
        <v>180</v>
      </c>
    </row>
    <row r="126" spans="2:51" s="11" customFormat="1" ht="13.5">
      <c r="B126" s="204"/>
      <c r="C126" s="205"/>
      <c r="D126" s="206" t="s">
        <v>189</v>
      </c>
      <c r="E126" s="207" t="s">
        <v>23</v>
      </c>
      <c r="F126" s="208" t="s">
        <v>2513</v>
      </c>
      <c r="G126" s="205"/>
      <c r="H126" s="209">
        <v>27.51</v>
      </c>
      <c r="I126" s="210"/>
      <c r="J126" s="205"/>
      <c r="K126" s="205"/>
      <c r="L126" s="211"/>
      <c r="M126" s="212"/>
      <c r="N126" s="213"/>
      <c r="O126" s="213"/>
      <c r="P126" s="213"/>
      <c r="Q126" s="213"/>
      <c r="R126" s="213"/>
      <c r="S126" s="213"/>
      <c r="T126" s="214"/>
      <c r="AT126" s="215" t="s">
        <v>189</v>
      </c>
      <c r="AU126" s="215" t="s">
        <v>81</v>
      </c>
      <c r="AV126" s="11" t="s">
        <v>81</v>
      </c>
      <c r="AW126" s="11" t="s">
        <v>36</v>
      </c>
      <c r="AX126" s="11" t="s">
        <v>72</v>
      </c>
      <c r="AY126" s="215" t="s">
        <v>180</v>
      </c>
    </row>
    <row r="127" spans="2:51" s="14" customFormat="1" ht="13.5">
      <c r="B127" s="237"/>
      <c r="C127" s="238"/>
      <c r="D127" s="206" t="s">
        <v>189</v>
      </c>
      <c r="E127" s="239" t="s">
        <v>23</v>
      </c>
      <c r="F127" s="240" t="s">
        <v>492</v>
      </c>
      <c r="G127" s="238"/>
      <c r="H127" s="241">
        <v>27.51</v>
      </c>
      <c r="I127" s="242"/>
      <c r="J127" s="238"/>
      <c r="K127" s="238"/>
      <c r="L127" s="243"/>
      <c r="M127" s="244"/>
      <c r="N127" s="245"/>
      <c r="O127" s="245"/>
      <c r="P127" s="245"/>
      <c r="Q127" s="245"/>
      <c r="R127" s="245"/>
      <c r="S127" s="245"/>
      <c r="T127" s="246"/>
      <c r="AT127" s="247" t="s">
        <v>189</v>
      </c>
      <c r="AU127" s="247" t="s">
        <v>81</v>
      </c>
      <c r="AV127" s="14" t="s">
        <v>195</v>
      </c>
      <c r="AW127" s="14" t="s">
        <v>6</v>
      </c>
      <c r="AX127" s="14" t="s">
        <v>72</v>
      </c>
      <c r="AY127" s="247" t="s">
        <v>180</v>
      </c>
    </row>
    <row r="128" spans="2:51" s="12" customFormat="1" ht="13.5">
      <c r="B128" s="216"/>
      <c r="C128" s="217"/>
      <c r="D128" s="206" t="s">
        <v>189</v>
      </c>
      <c r="E128" s="218" t="s">
        <v>23</v>
      </c>
      <c r="F128" s="219" t="s">
        <v>199</v>
      </c>
      <c r="G128" s="217"/>
      <c r="H128" s="220">
        <v>666.23</v>
      </c>
      <c r="I128" s="221"/>
      <c r="J128" s="217"/>
      <c r="K128" s="217"/>
      <c r="L128" s="222"/>
      <c r="M128" s="223"/>
      <c r="N128" s="224"/>
      <c r="O128" s="224"/>
      <c r="P128" s="224"/>
      <c r="Q128" s="224"/>
      <c r="R128" s="224"/>
      <c r="S128" s="224"/>
      <c r="T128" s="225"/>
      <c r="AT128" s="226" t="s">
        <v>189</v>
      </c>
      <c r="AU128" s="226" t="s">
        <v>81</v>
      </c>
      <c r="AV128" s="12" t="s">
        <v>187</v>
      </c>
      <c r="AW128" s="12" t="s">
        <v>6</v>
      </c>
      <c r="AX128" s="12" t="s">
        <v>79</v>
      </c>
      <c r="AY128" s="226" t="s">
        <v>180</v>
      </c>
    </row>
    <row r="129" spans="2:65" s="1" customFormat="1" ht="25.5" customHeight="1">
      <c r="B129" s="41"/>
      <c r="C129" s="192" t="s">
        <v>224</v>
      </c>
      <c r="D129" s="192" t="s">
        <v>182</v>
      </c>
      <c r="E129" s="193" t="s">
        <v>2514</v>
      </c>
      <c r="F129" s="194" t="s">
        <v>2515</v>
      </c>
      <c r="G129" s="195" t="s">
        <v>215</v>
      </c>
      <c r="H129" s="196">
        <v>385.2</v>
      </c>
      <c r="I129" s="197"/>
      <c r="J129" s="198">
        <f>ROUND(I129*H129,2)</f>
        <v>0</v>
      </c>
      <c r="K129" s="194" t="s">
        <v>259</v>
      </c>
      <c r="L129" s="61"/>
      <c r="M129" s="199" t="s">
        <v>23</v>
      </c>
      <c r="N129" s="200" t="s">
        <v>43</v>
      </c>
      <c r="O129" s="42"/>
      <c r="P129" s="201">
        <f>O129*H129</f>
        <v>0</v>
      </c>
      <c r="Q129" s="201">
        <v>0</v>
      </c>
      <c r="R129" s="201">
        <f>Q129*H129</f>
        <v>0</v>
      </c>
      <c r="S129" s="201">
        <v>0</v>
      </c>
      <c r="T129" s="202">
        <f>S129*H129</f>
        <v>0</v>
      </c>
      <c r="AR129" s="24" t="s">
        <v>187</v>
      </c>
      <c r="AT129" s="24" t="s">
        <v>182</v>
      </c>
      <c r="AU129" s="24" t="s">
        <v>81</v>
      </c>
      <c r="AY129" s="24" t="s">
        <v>180</v>
      </c>
      <c r="BE129" s="203">
        <f>IF(N129="základní",J129,0)</f>
        <v>0</v>
      </c>
      <c r="BF129" s="203">
        <f>IF(N129="snížená",J129,0)</f>
        <v>0</v>
      </c>
      <c r="BG129" s="203">
        <f>IF(N129="zákl. přenesená",J129,0)</f>
        <v>0</v>
      </c>
      <c r="BH129" s="203">
        <f>IF(N129="sníž. přenesená",J129,0)</f>
        <v>0</v>
      </c>
      <c r="BI129" s="203">
        <f>IF(N129="nulová",J129,0)</f>
        <v>0</v>
      </c>
      <c r="BJ129" s="24" t="s">
        <v>79</v>
      </c>
      <c r="BK129" s="203">
        <f>ROUND(I129*H129,2)</f>
        <v>0</v>
      </c>
      <c r="BL129" s="24" t="s">
        <v>187</v>
      </c>
      <c r="BM129" s="24" t="s">
        <v>2516</v>
      </c>
    </row>
    <row r="130" spans="2:51" s="13" customFormat="1" ht="13.5">
      <c r="B130" s="227"/>
      <c r="C130" s="228"/>
      <c r="D130" s="206" t="s">
        <v>189</v>
      </c>
      <c r="E130" s="229" t="s">
        <v>23</v>
      </c>
      <c r="F130" s="230" t="s">
        <v>2489</v>
      </c>
      <c r="G130" s="228"/>
      <c r="H130" s="229" t="s">
        <v>23</v>
      </c>
      <c r="I130" s="231"/>
      <c r="J130" s="228"/>
      <c r="K130" s="228"/>
      <c r="L130" s="232"/>
      <c r="M130" s="233"/>
      <c r="N130" s="234"/>
      <c r="O130" s="234"/>
      <c r="P130" s="234"/>
      <c r="Q130" s="234"/>
      <c r="R130" s="234"/>
      <c r="S130" s="234"/>
      <c r="T130" s="235"/>
      <c r="AT130" s="236" t="s">
        <v>189</v>
      </c>
      <c r="AU130" s="236" t="s">
        <v>81</v>
      </c>
      <c r="AV130" s="13" t="s">
        <v>79</v>
      </c>
      <c r="AW130" s="13" t="s">
        <v>36</v>
      </c>
      <c r="AX130" s="13" t="s">
        <v>72</v>
      </c>
      <c r="AY130" s="236" t="s">
        <v>180</v>
      </c>
    </row>
    <row r="131" spans="2:51" s="11" customFormat="1" ht="13.5">
      <c r="B131" s="204"/>
      <c r="C131" s="205"/>
      <c r="D131" s="206" t="s">
        <v>189</v>
      </c>
      <c r="E131" s="207" t="s">
        <v>23</v>
      </c>
      <c r="F131" s="208" t="s">
        <v>2517</v>
      </c>
      <c r="G131" s="205"/>
      <c r="H131" s="209">
        <v>216</v>
      </c>
      <c r="I131" s="210"/>
      <c r="J131" s="205"/>
      <c r="K131" s="205"/>
      <c r="L131" s="211"/>
      <c r="M131" s="212"/>
      <c r="N131" s="213"/>
      <c r="O131" s="213"/>
      <c r="P131" s="213"/>
      <c r="Q131" s="213"/>
      <c r="R131" s="213"/>
      <c r="S131" s="213"/>
      <c r="T131" s="214"/>
      <c r="AT131" s="215" t="s">
        <v>189</v>
      </c>
      <c r="AU131" s="215" t="s">
        <v>81</v>
      </c>
      <c r="AV131" s="11" t="s">
        <v>81</v>
      </c>
      <c r="AW131" s="11" t="s">
        <v>36</v>
      </c>
      <c r="AX131" s="11" t="s">
        <v>72</v>
      </c>
      <c r="AY131" s="215" t="s">
        <v>180</v>
      </c>
    </row>
    <row r="132" spans="2:51" s="11" customFormat="1" ht="13.5">
      <c r="B132" s="204"/>
      <c r="C132" s="205"/>
      <c r="D132" s="206" t="s">
        <v>189</v>
      </c>
      <c r="E132" s="207" t="s">
        <v>23</v>
      </c>
      <c r="F132" s="208" t="s">
        <v>2518</v>
      </c>
      <c r="G132" s="205"/>
      <c r="H132" s="209">
        <v>90.6</v>
      </c>
      <c r="I132" s="210"/>
      <c r="J132" s="205"/>
      <c r="K132" s="205"/>
      <c r="L132" s="211"/>
      <c r="M132" s="212"/>
      <c r="N132" s="213"/>
      <c r="O132" s="213"/>
      <c r="P132" s="213"/>
      <c r="Q132" s="213"/>
      <c r="R132" s="213"/>
      <c r="S132" s="213"/>
      <c r="T132" s="214"/>
      <c r="AT132" s="215" t="s">
        <v>189</v>
      </c>
      <c r="AU132" s="215" t="s">
        <v>81</v>
      </c>
      <c r="AV132" s="11" t="s">
        <v>81</v>
      </c>
      <c r="AW132" s="11" t="s">
        <v>36</v>
      </c>
      <c r="AX132" s="11" t="s">
        <v>72</v>
      </c>
      <c r="AY132" s="215" t="s">
        <v>180</v>
      </c>
    </row>
    <row r="133" spans="2:51" s="11" customFormat="1" ht="13.5">
      <c r="B133" s="204"/>
      <c r="C133" s="205"/>
      <c r="D133" s="206" t="s">
        <v>189</v>
      </c>
      <c r="E133" s="207" t="s">
        <v>23</v>
      </c>
      <c r="F133" s="208" t="s">
        <v>2519</v>
      </c>
      <c r="G133" s="205"/>
      <c r="H133" s="209">
        <v>78.6</v>
      </c>
      <c r="I133" s="210"/>
      <c r="J133" s="205"/>
      <c r="K133" s="205"/>
      <c r="L133" s="211"/>
      <c r="M133" s="212"/>
      <c r="N133" s="213"/>
      <c r="O133" s="213"/>
      <c r="P133" s="213"/>
      <c r="Q133" s="213"/>
      <c r="R133" s="213"/>
      <c r="S133" s="213"/>
      <c r="T133" s="214"/>
      <c r="AT133" s="215" t="s">
        <v>189</v>
      </c>
      <c r="AU133" s="215" t="s">
        <v>81</v>
      </c>
      <c r="AV133" s="11" t="s">
        <v>81</v>
      </c>
      <c r="AW133" s="11" t="s">
        <v>36</v>
      </c>
      <c r="AX133" s="11" t="s">
        <v>72</v>
      </c>
      <c r="AY133" s="215" t="s">
        <v>180</v>
      </c>
    </row>
    <row r="134" spans="2:51" s="12" customFormat="1" ht="13.5">
      <c r="B134" s="216"/>
      <c r="C134" s="217"/>
      <c r="D134" s="206" t="s">
        <v>189</v>
      </c>
      <c r="E134" s="218" t="s">
        <v>23</v>
      </c>
      <c r="F134" s="219" t="s">
        <v>199</v>
      </c>
      <c r="G134" s="217"/>
      <c r="H134" s="220">
        <v>385.2</v>
      </c>
      <c r="I134" s="221"/>
      <c r="J134" s="217"/>
      <c r="K134" s="217"/>
      <c r="L134" s="222"/>
      <c r="M134" s="223"/>
      <c r="N134" s="224"/>
      <c r="O134" s="224"/>
      <c r="P134" s="224"/>
      <c r="Q134" s="224"/>
      <c r="R134" s="224"/>
      <c r="S134" s="224"/>
      <c r="T134" s="225"/>
      <c r="AT134" s="226" t="s">
        <v>189</v>
      </c>
      <c r="AU134" s="226" t="s">
        <v>81</v>
      </c>
      <c r="AV134" s="12" t="s">
        <v>187</v>
      </c>
      <c r="AW134" s="12" t="s">
        <v>36</v>
      </c>
      <c r="AX134" s="12" t="s">
        <v>79</v>
      </c>
      <c r="AY134" s="226" t="s">
        <v>180</v>
      </c>
    </row>
    <row r="135" spans="2:65" s="1" customFormat="1" ht="16.5" customHeight="1">
      <c r="B135" s="41"/>
      <c r="C135" s="248" t="s">
        <v>231</v>
      </c>
      <c r="D135" s="248" t="s">
        <v>505</v>
      </c>
      <c r="E135" s="249" t="s">
        <v>2520</v>
      </c>
      <c r="F135" s="250" t="s">
        <v>2521</v>
      </c>
      <c r="G135" s="251" t="s">
        <v>215</v>
      </c>
      <c r="H135" s="252">
        <v>237.6</v>
      </c>
      <c r="I135" s="253"/>
      <c r="J135" s="254">
        <f>ROUND(I135*H135,2)</f>
        <v>0</v>
      </c>
      <c r="K135" s="250" t="s">
        <v>186</v>
      </c>
      <c r="L135" s="255"/>
      <c r="M135" s="256" t="s">
        <v>23</v>
      </c>
      <c r="N135" s="257" t="s">
        <v>43</v>
      </c>
      <c r="O135" s="42"/>
      <c r="P135" s="201">
        <f>O135*H135</f>
        <v>0</v>
      </c>
      <c r="Q135" s="201">
        <v>3E-05</v>
      </c>
      <c r="R135" s="201">
        <f>Q135*H135</f>
        <v>0.007128</v>
      </c>
      <c r="S135" s="201">
        <v>0</v>
      </c>
      <c r="T135" s="202">
        <f>S135*H135</f>
        <v>0</v>
      </c>
      <c r="AR135" s="24" t="s">
        <v>218</v>
      </c>
      <c r="AT135" s="24" t="s">
        <v>505</v>
      </c>
      <c r="AU135" s="24" t="s">
        <v>81</v>
      </c>
      <c r="AY135" s="24" t="s">
        <v>180</v>
      </c>
      <c r="BE135" s="203">
        <f>IF(N135="základní",J135,0)</f>
        <v>0</v>
      </c>
      <c r="BF135" s="203">
        <f>IF(N135="snížená",J135,0)</f>
        <v>0</v>
      </c>
      <c r="BG135" s="203">
        <f>IF(N135="zákl. přenesená",J135,0)</f>
        <v>0</v>
      </c>
      <c r="BH135" s="203">
        <f>IF(N135="sníž. přenesená",J135,0)</f>
        <v>0</v>
      </c>
      <c r="BI135" s="203">
        <f>IF(N135="nulová",J135,0)</f>
        <v>0</v>
      </c>
      <c r="BJ135" s="24" t="s">
        <v>79</v>
      </c>
      <c r="BK135" s="203">
        <f>ROUND(I135*H135,2)</f>
        <v>0</v>
      </c>
      <c r="BL135" s="24" t="s">
        <v>187</v>
      </c>
      <c r="BM135" s="24" t="s">
        <v>2522</v>
      </c>
    </row>
    <row r="136" spans="2:51" s="11" customFormat="1" ht="13.5">
      <c r="B136" s="204"/>
      <c r="C136" s="205"/>
      <c r="D136" s="206" t="s">
        <v>189</v>
      </c>
      <c r="E136" s="207" t="s">
        <v>23</v>
      </c>
      <c r="F136" s="208" t="s">
        <v>2523</v>
      </c>
      <c r="G136" s="205"/>
      <c r="H136" s="209">
        <v>237.6</v>
      </c>
      <c r="I136" s="210"/>
      <c r="J136" s="205"/>
      <c r="K136" s="205"/>
      <c r="L136" s="211"/>
      <c r="M136" s="212"/>
      <c r="N136" s="213"/>
      <c r="O136" s="213"/>
      <c r="P136" s="213"/>
      <c r="Q136" s="213"/>
      <c r="R136" s="213"/>
      <c r="S136" s="213"/>
      <c r="T136" s="214"/>
      <c r="AT136" s="215" t="s">
        <v>189</v>
      </c>
      <c r="AU136" s="215" t="s">
        <v>81</v>
      </c>
      <c r="AV136" s="11" t="s">
        <v>81</v>
      </c>
      <c r="AW136" s="11" t="s">
        <v>36</v>
      </c>
      <c r="AX136" s="11" t="s">
        <v>79</v>
      </c>
      <c r="AY136" s="215" t="s">
        <v>180</v>
      </c>
    </row>
    <row r="137" spans="2:65" s="1" customFormat="1" ht="16.5" customHeight="1">
      <c r="B137" s="41"/>
      <c r="C137" s="248" t="s">
        <v>235</v>
      </c>
      <c r="D137" s="248" t="s">
        <v>505</v>
      </c>
      <c r="E137" s="249" t="s">
        <v>2524</v>
      </c>
      <c r="F137" s="250" t="s">
        <v>2525</v>
      </c>
      <c r="G137" s="251" t="s">
        <v>215</v>
      </c>
      <c r="H137" s="252">
        <v>99.66</v>
      </c>
      <c r="I137" s="253"/>
      <c r="J137" s="254">
        <f>ROUND(I137*H137,2)</f>
        <v>0</v>
      </c>
      <c r="K137" s="250" t="s">
        <v>259</v>
      </c>
      <c r="L137" s="255"/>
      <c r="M137" s="256" t="s">
        <v>23</v>
      </c>
      <c r="N137" s="257" t="s">
        <v>43</v>
      </c>
      <c r="O137" s="42"/>
      <c r="P137" s="201">
        <f>O137*H137</f>
        <v>0</v>
      </c>
      <c r="Q137" s="201">
        <v>0.0003</v>
      </c>
      <c r="R137" s="201">
        <f>Q137*H137</f>
        <v>0.029897999999999997</v>
      </c>
      <c r="S137" s="201">
        <v>0</v>
      </c>
      <c r="T137" s="202">
        <f>S137*H137</f>
        <v>0</v>
      </c>
      <c r="AR137" s="24" t="s">
        <v>218</v>
      </c>
      <c r="AT137" s="24" t="s">
        <v>505</v>
      </c>
      <c r="AU137" s="24" t="s">
        <v>81</v>
      </c>
      <c r="AY137" s="24" t="s">
        <v>180</v>
      </c>
      <c r="BE137" s="203">
        <f>IF(N137="základní",J137,0)</f>
        <v>0</v>
      </c>
      <c r="BF137" s="203">
        <f>IF(N137="snížená",J137,0)</f>
        <v>0</v>
      </c>
      <c r="BG137" s="203">
        <f>IF(N137="zákl. přenesená",J137,0)</f>
        <v>0</v>
      </c>
      <c r="BH137" s="203">
        <f>IF(N137="sníž. přenesená",J137,0)</f>
        <v>0</v>
      </c>
      <c r="BI137" s="203">
        <f>IF(N137="nulová",J137,0)</f>
        <v>0</v>
      </c>
      <c r="BJ137" s="24" t="s">
        <v>79</v>
      </c>
      <c r="BK137" s="203">
        <f>ROUND(I137*H137,2)</f>
        <v>0</v>
      </c>
      <c r="BL137" s="24" t="s">
        <v>187</v>
      </c>
      <c r="BM137" s="24" t="s">
        <v>2526</v>
      </c>
    </row>
    <row r="138" spans="2:51" s="11" customFormat="1" ht="13.5">
      <c r="B138" s="204"/>
      <c r="C138" s="205"/>
      <c r="D138" s="206" t="s">
        <v>189</v>
      </c>
      <c r="E138" s="207" t="s">
        <v>23</v>
      </c>
      <c r="F138" s="208" t="s">
        <v>2527</v>
      </c>
      <c r="G138" s="205"/>
      <c r="H138" s="209">
        <v>99.66</v>
      </c>
      <c r="I138" s="210"/>
      <c r="J138" s="205"/>
      <c r="K138" s="205"/>
      <c r="L138" s="211"/>
      <c r="M138" s="212"/>
      <c r="N138" s="213"/>
      <c r="O138" s="213"/>
      <c r="P138" s="213"/>
      <c r="Q138" s="213"/>
      <c r="R138" s="213"/>
      <c r="S138" s="213"/>
      <c r="T138" s="214"/>
      <c r="AT138" s="215" t="s">
        <v>189</v>
      </c>
      <c r="AU138" s="215" t="s">
        <v>81</v>
      </c>
      <c r="AV138" s="11" t="s">
        <v>81</v>
      </c>
      <c r="AW138" s="11" t="s">
        <v>36</v>
      </c>
      <c r="AX138" s="11" t="s">
        <v>79</v>
      </c>
      <c r="AY138" s="215" t="s">
        <v>180</v>
      </c>
    </row>
    <row r="139" spans="2:65" s="1" customFormat="1" ht="16.5" customHeight="1">
      <c r="B139" s="41"/>
      <c r="C139" s="248" t="s">
        <v>242</v>
      </c>
      <c r="D139" s="248" t="s">
        <v>505</v>
      </c>
      <c r="E139" s="249" t="s">
        <v>2528</v>
      </c>
      <c r="F139" s="250" t="s">
        <v>2529</v>
      </c>
      <c r="G139" s="251" t="s">
        <v>215</v>
      </c>
      <c r="H139" s="252">
        <v>86.46</v>
      </c>
      <c r="I139" s="253"/>
      <c r="J139" s="254">
        <f>ROUND(I139*H139,2)</f>
        <v>0</v>
      </c>
      <c r="K139" s="250" t="s">
        <v>23</v>
      </c>
      <c r="L139" s="255"/>
      <c r="M139" s="256" t="s">
        <v>23</v>
      </c>
      <c r="N139" s="257" t="s">
        <v>43</v>
      </c>
      <c r="O139" s="42"/>
      <c r="P139" s="201">
        <f>O139*H139</f>
        <v>0</v>
      </c>
      <c r="Q139" s="201">
        <v>0.0002</v>
      </c>
      <c r="R139" s="201">
        <f>Q139*H139</f>
        <v>0.017292</v>
      </c>
      <c r="S139" s="201">
        <v>0</v>
      </c>
      <c r="T139" s="202">
        <f>S139*H139</f>
        <v>0</v>
      </c>
      <c r="AR139" s="24" t="s">
        <v>218</v>
      </c>
      <c r="AT139" s="24" t="s">
        <v>505</v>
      </c>
      <c r="AU139" s="24" t="s">
        <v>81</v>
      </c>
      <c r="AY139" s="24" t="s">
        <v>180</v>
      </c>
      <c r="BE139" s="203">
        <f>IF(N139="základní",J139,0)</f>
        <v>0</v>
      </c>
      <c r="BF139" s="203">
        <f>IF(N139="snížená",J139,0)</f>
        <v>0</v>
      </c>
      <c r="BG139" s="203">
        <f>IF(N139="zákl. přenesená",J139,0)</f>
        <v>0</v>
      </c>
      <c r="BH139" s="203">
        <f>IF(N139="sníž. přenesená",J139,0)</f>
        <v>0</v>
      </c>
      <c r="BI139" s="203">
        <f>IF(N139="nulová",J139,0)</f>
        <v>0</v>
      </c>
      <c r="BJ139" s="24" t="s">
        <v>79</v>
      </c>
      <c r="BK139" s="203">
        <f>ROUND(I139*H139,2)</f>
        <v>0</v>
      </c>
      <c r="BL139" s="24" t="s">
        <v>187</v>
      </c>
      <c r="BM139" s="24" t="s">
        <v>2530</v>
      </c>
    </row>
    <row r="140" spans="2:51" s="11" customFormat="1" ht="13.5">
      <c r="B140" s="204"/>
      <c r="C140" s="205"/>
      <c r="D140" s="206" t="s">
        <v>189</v>
      </c>
      <c r="E140" s="207" t="s">
        <v>23</v>
      </c>
      <c r="F140" s="208" t="s">
        <v>2531</v>
      </c>
      <c r="G140" s="205"/>
      <c r="H140" s="209">
        <v>86.46</v>
      </c>
      <c r="I140" s="210"/>
      <c r="J140" s="205"/>
      <c r="K140" s="205"/>
      <c r="L140" s="211"/>
      <c r="M140" s="212"/>
      <c r="N140" s="213"/>
      <c r="O140" s="213"/>
      <c r="P140" s="213"/>
      <c r="Q140" s="213"/>
      <c r="R140" s="213"/>
      <c r="S140" s="213"/>
      <c r="T140" s="214"/>
      <c r="AT140" s="215" t="s">
        <v>189</v>
      </c>
      <c r="AU140" s="215" t="s">
        <v>81</v>
      </c>
      <c r="AV140" s="11" t="s">
        <v>81</v>
      </c>
      <c r="AW140" s="11" t="s">
        <v>36</v>
      </c>
      <c r="AX140" s="11" t="s">
        <v>79</v>
      </c>
      <c r="AY140" s="215" t="s">
        <v>180</v>
      </c>
    </row>
    <row r="141" spans="2:65" s="1" customFormat="1" ht="25.5" customHeight="1">
      <c r="B141" s="41"/>
      <c r="C141" s="192" t="s">
        <v>246</v>
      </c>
      <c r="D141" s="192" t="s">
        <v>182</v>
      </c>
      <c r="E141" s="193" t="s">
        <v>2532</v>
      </c>
      <c r="F141" s="194" t="s">
        <v>2533</v>
      </c>
      <c r="G141" s="195" t="s">
        <v>185</v>
      </c>
      <c r="H141" s="196">
        <v>495.14</v>
      </c>
      <c r="I141" s="197"/>
      <c r="J141" s="198">
        <f>ROUND(I141*H141,2)</f>
        <v>0</v>
      </c>
      <c r="K141" s="194" t="s">
        <v>186</v>
      </c>
      <c r="L141" s="61"/>
      <c r="M141" s="199" t="s">
        <v>23</v>
      </c>
      <c r="N141" s="200" t="s">
        <v>43</v>
      </c>
      <c r="O141" s="42"/>
      <c r="P141" s="201">
        <f>O141*H141</f>
        <v>0</v>
      </c>
      <c r="Q141" s="201">
        <v>0.0085</v>
      </c>
      <c r="R141" s="201">
        <f>Q141*H141</f>
        <v>4.20869</v>
      </c>
      <c r="S141" s="201">
        <v>0</v>
      </c>
      <c r="T141" s="202">
        <f>S141*H141</f>
        <v>0</v>
      </c>
      <c r="AR141" s="24" t="s">
        <v>187</v>
      </c>
      <c r="AT141" s="24" t="s">
        <v>182</v>
      </c>
      <c r="AU141" s="24" t="s">
        <v>81</v>
      </c>
      <c r="AY141" s="24" t="s">
        <v>180</v>
      </c>
      <c r="BE141" s="203">
        <f>IF(N141="základní",J141,0)</f>
        <v>0</v>
      </c>
      <c r="BF141" s="203">
        <f>IF(N141="snížená",J141,0)</f>
        <v>0</v>
      </c>
      <c r="BG141" s="203">
        <f>IF(N141="zákl. přenesená",J141,0)</f>
        <v>0</v>
      </c>
      <c r="BH141" s="203">
        <f>IF(N141="sníž. přenesená",J141,0)</f>
        <v>0</v>
      </c>
      <c r="BI141" s="203">
        <f>IF(N141="nulová",J141,0)</f>
        <v>0</v>
      </c>
      <c r="BJ141" s="24" t="s">
        <v>79</v>
      </c>
      <c r="BK141" s="203">
        <f>ROUND(I141*H141,2)</f>
        <v>0</v>
      </c>
      <c r="BL141" s="24" t="s">
        <v>187</v>
      </c>
      <c r="BM141" s="24" t="s">
        <v>2534</v>
      </c>
    </row>
    <row r="142" spans="2:51" s="13" customFormat="1" ht="13.5">
      <c r="B142" s="227"/>
      <c r="C142" s="228"/>
      <c r="D142" s="206" t="s">
        <v>189</v>
      </c>
      <c r="E142" s="229" t="s">
        <v>23</v>
      </c>
      <c r="F142" s="230" t="s">
        <v>2489</v>
      </c>
      <c r="G142" s="228"/>
      <c r="H142" s="229" t="s">
        <v>23</v>
      </c>
      <c r="I142" s="231"/>
      <c r="J142" s="228"/>
      <c r="K142" s="228"/>
      <c r="L142" s="232"/>
      <c r="M142" s="233"/>
      <c r="N142" s="234"/>
      <c r="O142" s="234"/>
      <c r="P142" s="234"/>
      <c r="Q142" s="234"/>
      <c r="R142" s="234"/>
      <c r="S142" s="234"/>
      <c r="T142" s="235"/>
      <c r="AT142" s="236" t="s">
        <v>189</v>
      </c>
      <c r="AU142" s="236" t="s">
        <v>81</v>
      </c>
      <c r="AV142" s="13" t="s">
        <v>79</v>
      </c>
      <c r="AW142" s="13" t="s">
        <v>36</v>
      </c>
      <c r="AX142" s="13" t="s">
        <v>72</v>
      </c>
      <c r="AY142" s="236" t="s">
        <v>180</v>
      </c>
    </row>
    <row r="143" spans="2:51" s="11" customFormat="1" ht="13.5">
      <c r="B143" s="204"/>
      <c r="C143" s="205"/>
      <c r="D143" s="206" t="s">
        <v>189</v>
      </c>
      <c r="E143" s="207" t="s">
        <v>23</v>
      </c>
      <c r="F143" s="208" t="s">
        <v>2502</v>
      </c>
      <c r="G143" s="205"/>
      <c r="H143" s="209">
        <v>555.75</v>
      </c>
      <c r="I143" s="210"/>
      <c r="J143" s="205"/>
      <c r="K143" s="205"/>
      <c r="L143" s="211"/>
      <c r="M143" s="212"/>
      <c r="N143" s="213"/>
      <c r="O143" s="213"/>
      <c r="P143" s="213"/>
      <c r="Q143" s="213"/>
      <c r="R143" s="213"/>
      <c r="S143" s="213"/>
      <c r="T143" s="214"/>
      <c r="AT143" s="215" t="s">
        <v>189</v>
      </c>
      <c r="AU143" s="215" t="s">
        <v>81</v>
      </c>
      <c r="AV143" s="11" t="s">
        <v>81</v>
      </c>
      <c r="AW143" s="11" t="s">
        <v>36</v>
      </c>
      <c r="AX143" s="11" t="s">
        <v>72</v>
      </c>
      <c r="AY143" s="215" t="s">
        <v>180</v>
      </c>
    </row>
    <row r="144" spans="2:51" s="11" customFormat="1" ht="13.5">
      <c r="B144" s="204"/>
      <c r="C144" s="205"/>
      <c r="D144" s="206" t="s">
        <v>189</v>
      </c>
      <c r="E144" s="207" t="s">
        <v>23</v>
      </c>
      <c r="F144" s="208" t="s">
        <v>2503</v>
      </c>
      <c r="G144" s="205"/>
      <c r="H144" s="209">
        <v>-83.525</v>
      </c>
      <c r="I144" s="210"/>
      <c r="J144" s="205"/>
      <c r="K144" s="205"/>
      <c r="L144" s="211"/>
      <c r="M144" s="212"/>
      <c r="N144" s="213"/>
      <c r="O144" s="213"/>
      <c r="P144" s="213"/>
      <c r="Q144" s="213"/>
      <c r="R144" s="213"/>
      <c r="S144" s="213"/>
      <c r="T144" s="214"/>
      <c r="AT144" s="215" t="s">
        <v>189</v>
      </c>
      <c r="AU144" s="215" t="s">
        <v>81</v>
      </c>
      <c r="AV144" s="11" t="s">
        <v>81</v>
      </c>
      <c r="AW144" s="11" t="s">
        <v>36</v>
      </c>
      <c r="AX144" s="11" t="s">
        <v>72</v>
      </c>
      <c r="AY144" s="215" t="s">
        <v>180</v>
      </c>
    </row>
    <row r="145" spans="2:51" s="11" customFormat="1" ht="13.5">
      <c r="B145" s="204"/>
      <c r="C145" s="205"/>
      <c r="D145" s="206" t="s">
        <v>189</v>
      </c>
      <c r="E145" s="207" t="s">
        <v>23</v>
      </c>
      <c r="F145" s="208" t="s">
        <v>2535</v>
      </c>
      <c r="G145" s="205"/>
      <c r="H145" s="209">
        <v>-28.175</v>
      </c>
      <c r="I145" s="210"/>
      <c r="J145" s="205"/>
      <c r="K145" s="205"/>
      <c r="L145" s="211"/>
      <c r="M145" s="212"/>
      <c r="N145" s="213"/>
      <c r="O145" s="213"/>
      <c r="P145" s="213"/>
      <c r="Q145" s="213"/>
      <c r="R145" s="213"/>
      <c r="S145" s="213"/>
      <c r="T145" s="214"/>
      <c r="AT145" s="215" t="s">
        <v>189</v>
      </c>
      <c r="AU145" s="215" t="s">
        <v>81</v>
      </c>
      <c r="AV145" s="11" t="s">
        <v>81</v>
      </c>
      <c r="AW145" s="11" t="s">
        <v>36</v>
      </c>
      <c r="AX145" s="11" t="s">
        <v>72</v>
      </c>
      <c r="AY145" s="215" t="s">
        <v>180</v>
      </c>
    </row>
    <row r="146" spans="2:51" s="14" customFormat="1" ht="13.5">
      <c r="B146" s="237"/>
      <c r="C146" s="238"/>
      <c r="D146" s="206" t="s">
        <v>189</v>
      </c>
      <c r="E146" s="239" t="s">
        <v>23</v>
      </c>
      <c r="F146" s="240" t="s">
        <v>492</v>
      </c>
      <c r="G146" s="238"/>
      <c r="H146" s="241">
        <v>444.05</v>
      </c>
      <c r="I146" s="242"/>
      <c r="J146" s="238"/>
      <c r="K146" s="238"/>
      <c r="L146" s="243"/>
      <c r="M146" s="244"/>
      <c r="N146" s="245"/>
      <c r="O146" s="245"/>
      <c r="P146" s="245"/>
      <c r="Q146" s="245"/>
      <c r="R146" s="245"/>
      <c r="S146" s="245"/>
      <c r="T146" s="246"/>
      <c r="AT146" s="247" t="s">
        <v>189</v>
      </c>
      <c r="AU146" s="247" t="s">
        <v>81</v>
      </c>
      <c r="AV146" s="14" t="s">
        <v>195</v>
      </c>
      <c r="AW146" s="14" t="s">
        <v>6</v>
      </c>
      <c r="AX146" s="14" t="s">
        <v>72</v>
      </c>
      <c r="AY146" s="247" t="s">
        <v>180</v>
      </c>
    </row>
    <row r="147" spans="2:51" s="11" customFormat="1" ht="13.5">
      <c r="B147" s="204"/>
      <c r="C147" s="205"/>
      <c r="D147" s="206" t="s">
        <v>189</v>
      </c>
      <c r="E147" s="207" t="s">
        <v>23</v>
      </c>
      <c r="F147" s="208" t="s">
        <v>2504</v>
      </c>
      <c r="G147" s="205"/>
      <c r="H147" s="209">
        <v>58.5</v>
      </c>
      <c r="I147" s="210"/>
      <c r="J147" s="205"/>
      <c r="K147" s="205"/>
      <c r="L147" s="211"/>
      <c r="M147" s="212"/>
      <c r="N147" s="213"/>
      <c r="O147" s="213"/>
      <c r="P147" s="213"/>
      <c r="Q147" s="213"/>
      <c r="R147" s="213"/>
      <c r="S147" s="213"/>
      <c r="T147" s="214"/>
      <c r="AT147" s="215" t="s">
        <v>189</v>
      </c>
      <c r="AU147" s="215" t="s">
        <v>81</v>
      </c>
      <c r="AV147" s="11" t="s">
        <v>81</v>
      </c>
      <c r="AW147" s="11" t="s">
        <v>36</v>
      </c>
      <c r="AX147" s="11" t="s">
        <v>72</v>
      </c>
      <c r="AY147" s="215" t="s">
        <v>180</v>
      </c>
    </row>
    <row r="148" spans="2:51" s="11" customFormat="1" ht="13.5">
      <c r="B148" s="204"/>
      <c r="C148" s="205"/>
      <c r="D148" s="206" t="s">
        <v>189</v>
      </c>
      <c r="E148" s="207" t="s">
        <v>23</v>
      </c>
      <c r="F148" s="208" t="s">
        <v>2536</v>
      </c>
      <c r="G148" s="205"/>
      <c r="H148" s="209">
        <v>-7.41</v>
      </c>
      <c r="I148" s="210"/>
      <c r="J148" s="205"/>
      <c r="K148" s="205"/>
      <c r="L148" s="211"/>
      <c r="M148" s="212"/>
      <c r="N148" s="213"/>
      <c r="O148" s="213"/>
      <c r="P148" s="213"/>
      <c r="Q148" s="213"/>
      <c r="R148" s="213"/>
      <c r="S148" s="213"/>
      <c r="T148" s="214"/>
      <c r="AT148" s="215" t="s">
        <v>189</v>
      </c>
      <c r="AU148" s="215" t="s">
        <v>81</v>
      </c>
      <c r="AV148" s="11" t="s">
        <v>81</v>
      </c>
      <c r="AW148" s="11" t="s">
        <v>36</v>
      </c>
      <c r="AX148" s="11" t="s">
        <v>72</v>
      </c>
      <c r="AY148" s="215" t="s">
        <v>180</v>
      </c>
    </row>
    <row r="149" spans="2:51" s="14" customFormat="1" ht="13.5">
      <c r="B149" s="237"/>
      <c r="C149" s="238"/>
      <c r="D149" s="206" t="s">
        <v>189</v>
      </c>
      <c r="E149" s="239" t="s">
        <v>23</v>
      </c>
      <c r="F149" s="240" t="s">
        <v>492</v>
      </c>
      <c r="G149" s="238"/>
      <c r="H149" s="241">
        <v>51.09</v>
      </c>
      <c r="I149" s="242"/>
      <c r="J149" s="238"/>
      <c r="K149" s="238"/>
      <c r="L149" s="243"/>
      <c r="M149" s="244"/>
      <c r="N149" s="245"/>
      <c r="O149" s="245"/>
      <c r="P149" s="245"/>
      <c r="Q149" s="245"/>
      <c r="R149" s="245"/>
      <c r="S149" s="245"/>
      <c r="T149" s="246"/>
      <c r="AT149" s="247" t="s">
        <v>189</v>
      </c>
      <c r="AU149" s="247" t="s">
        <v>81</v>
      </c>
      <c r="AV149" s="14" t="s">
        <v>195</v>
      </c>
      <c r="AW149" s="14" t="s">
        <v>6</v>
      </c>
      <c r="AX149" s="14" t="s">
        <v>72</v>
      </c>
      <c r="AY149" s="247" t="s">
        <v>180</v>
      </c>
    </row>
    <row r="150" spans="2:51" s="12" customFormat="1" ht="13.5">
      <c r="B150" s="216"/>
      <c r="C150" s="217"/>
      <c r="D150" s="206" t="s">
        <v>189</v>
      </c>
      <c r="E150" s="218" t="s">
        <v>23</v>
      </c>
      <c r="F150" s="219" t="s">
        <v>199</v>
      </c>
      <c r="G150" s="217"/>
      <c r="H150" s="220">
        <v>495.14</v>
      </c>
      <c r="I150" s="221"/>
      <c r="J150" s="217"/>
      <c r="K150" s="217"/>
      <c r="L150" s="222"/>
      <c r="M150" s="223"/>
      <c r="N150" s="224"/>
      <c r="O150" s="224"/>
      <c r="P150" s="224"/>
      <c r="Q150" s="224"/>
      <c r="R150" s="224"/>
      <c r="S150" s="224"/>
      <c r="T150" s="225"/>
      <c r="AT150" s="226" t="s">
        <v>189</v>
      </c>
      <c r="AU150" s="226" t="s">
        <v>81</v>
      </c>
      <c r="AV150" s="12" t="s">
        <v>187</v>
      </c>
      <c r="AW150" s="12" t="s">
        <v>36</v>
      </c>
      <c r="AX150" s="12" t="s">
        <v>79</v>
      </c>
      <c r="AY150" s="226" t="s">
        <v>180</v>
      </c>
    </row>
    <row r="151" spans="2:65" s="1" customFormat="1" ht="16.5" customHeight="1">
      <c r="B151" s="41"/>
      <c r="C151" s="248" t="s">
        <v>253</v>
      </c>
      <c r="D151" s="248" t="s">
        <v>505</v>
      </c>
      <c r="E151" s="249" t="s">
        <v>2537</v>
      </c>
      <c r="F151" s="250" t="s">
        <v>2538</v>
      </c>
      <c r="G151" s="251" t="s">
        <v>185</v>
      </c>
      <c r="H151" s="252">
        <v>498.223</v>
      </c>
      <c r="I151" s="253"/>
      <c r="J151" s="254">
        <f>ROUND(I151*H151,2)</f>
        <v>0</v>
      </c>
      <c r="K151" s="250" t="s">
        <v>186</v>
      </c>
      <c r="L151" s="255"/>
      <c r="M151" s="256" t="s">
        <v>23</v>
      </c>
      <c r="N151" s="257" t="s">
        <v>43</v>
      </c>
      <c r="O151" s="42"/>
      <c r="P151" s="201">
        <f>O151*H151</f>
        <v>0</v>
      </c>
      <c r="Q151" s="201">
        <v>0.00306</v>
      </c>
      <c r="R151" s="201">
        <f>Q151*H151</f>
        <v>1.5245623799999999</v>
      </c>
      <c r="S151" s="201">
        <v>0</v>
      </c>
      <c r="T151" s="202">
        <f>S151*H151</f>
        <v>0</v>
      </c>
      <c r="AR151" s="24" t="s">
        <v>218</v>
      </c>
      <c r="AT151" s="24" t="s">
        <v>505</v>
      </c>
      <c r="AU151" s="24" t="s">
        <v>81</v>
      </c>
      <c r="AY151" s="24" t="s">
        <v>180</v>
      </c>
      <c r="BE151" s="203">
        <f>IF(N151="základní",J151,0)</f>
        <v>0</v>
      </c>
      <c r="BF151" s="203">
        <f>IF(N151="snížená",J151,0)</f>
        <v>0</v>
      </c>
      <c r="BG151" s="203">
        <f>IF(N151="zákl. přenesená",J151,0)</f>
        <v>0</v>
      </c>
      <c r="BH151" s="203">
        <f>IF(N151="sníž. přenesená",J151,0)</f>
        <v>0</v>
      </c>
      <c r="BI151" s="203">
        <f>IF(N151="nulová",J151,0)</f>
        <v>0</v>
      </c>
      <c r="BJ151" s="24" t="s">
        <v>79</v>
      </c>
      <c r="BK151" s="203">
        <f>ROUND(I151*H151,2)</f>
        <v>0</v>
      </c>
      <c r="BL151" s="24" t="s">
        <v>187</v>
      </c>
      <c r="BM151" s="24" t="s">
        <v>2539</v>
      </c>
    </row>
    <row r="152" spans="2:47" s="1" customFormat="1" ht="27">
      <c r="B152" s="41"/>
      <c r="C152" s="63"/>
      <c r="D152" s="206" t="s">
        <v>509</v>
      </c>
      <c r="E152" s="63"/>
      <c r="F152" s="258" t="s">
        <v>2540</v>
      </c>
      <c r="G152" s="63"/>
      <c r="H152" s="63"/>
      <c r="I152" s="163"/>
      <c r="J152" s="63"/>
      <c r="K152" s="63"/>
      <c r="L152" s="61"/>
      <c r="M152" s="259"/>
      <c r="N152" s="42"/>
      <c r="O152" s="42"/>
      <c r="P152" s="42"/>
      <c r="Q152" s="42"/>
      <c r="R152" s="42"/>
      <c r="S152" s="42"/>
      <c r="T152" s="78"/>
      <c r="AT152" s="24" t="s">
        <v>509</v>
      </c>
      <c r="AU152" s="24" t="s">
        <v>81</v>
      </c>
    </row>
    <row r="153" spans="2:51" s="13" customFormat="1" ht="13.5">
      <c r="B153" s="227"/>
      <c r="C153" s="228"/>
      <c r="D153" s="206" t="s">
        <v>189</v>
      </c>
      <c r="E153" s="229" t="s">
        <v>23</v>
      </c>
      <c r="F153" s="230" t="s">
        <v>2489</v>
      </c>
      <c r="G153" s="228"/>
      <c r="H153" s="229" t="s">
        <v>23</v>
      </c>
      <c r="I153" s="231"/>
      <c r="J153" s="228"/>
      <c r="K153" s="228"/>
      <c r="L153" s="232"/>
      <c r="M153" s="233"/>
      <c r="N153" s="234"/>
      <c r="O153" s="234"/>
      <c r="P153" s="234"/>
      <c r="Q153" s="234"/>
      <c r="R153" s="234"/>
      <c r="S153" s="234"/>
      <c r="T153" s="235"/>
      <c r="AT153" s="236" t="s">
        <v>189</v>
      </c>
      <c r="AU153" s="236" t="s">
        <v>81</v>
      </c>
      <c r="AV153" s="13" t="s">
        <v>79</v>
      </c>
      <c r="AW153" s="13" t="s">
        <v>36</v>
      </c>
      <c r="AX153" s="13" t="s">
        <v>72</v>
      </c>
      <c r="AY153" s="236" t="s">
        <v>180</v>
      </c>
    </row>
    <row r="154" spans="2:51" s="11" customFormat="1" ht="13.5">
      <c r="B154" s="204"/>
      <c r="C154" s="205"/>
      <c r="D154" s="206" t="s">
        <v>189</v>
      </c>
      <c r="E154" s="207" t="s">
        <v>23</v>
      </c>
      <c r="F154" s="208" t="s">
        <v>2541</v>
      </c>
      <c r="G154" s="205"/>
      <c r="H154" s="209">
        <v>611.325</v>
      </c>
      <c r="I154" s="210"/>
      <c r="J154" s="205"/>
      <c r="K154" s="205"/>
      <c r="L154" s="211"/>
      <c r="M154" s="212"/>
      <c r="N154" s="213"/>
      <c r="O154" s="213"/>
      <c r="P154" s="213"/>
      <c r="Q154" s="213"/>
      <c r="R154" s="213"/>
      <c r="S154" s="213"/>
      <c r="T154" s="214"/>
      <c r="AT154" s="215" t="s">
        <v>189</v>
      </c>
      <c r="AU154" s="215" t="s">
        <v>81</v>
      </c>
      <c r="AV154" s="11" t="s">
        <v>81</v>
      </c>
      <c r="AW154" s="11" t="s">
        <v>36</v>
      </c>
      <c r="AX154" s="11" t="s">
        <v>72</v>
      </c>
      <c r="AY154" s="215" t="s">
        <v>180</v>
      </c>
    </row>
    <row r="155" spans="2:51" s="11" customFormat="1" ht="13.5">
      <c r="B155" s="204"/>
      <c r="C155" s="205"/>
      <c r="D155" s="206" t="s">
        <v>189</v>
      </c>
      <c r="E155" s="207" t="s">
        <v>23</v>
      </c>
      <c r="F155" s="208" t="s">
        <v>2542</v>
      </c>
      <c r="G155" s="205"/>
      <c r="H155" s="209">
        <v>-91.878</v>
      </c>
      <c r="I155" s="210"/>
      <c r="J155" s="205"/>
      <c r="K155" s="205"/>
      <c r="L155" s="211"/>
      <c r="M155" s="212"/>
      <c r="N155" s="213"/>
      <c r="O155" s="213"/>
      <c r="P155" s="213"/>
      <c r="Q155" s="213"/>
      <c r="R155" s="213"/>
      <c r="S155" s="213"/>
      <c r="T155" s="214"/>
      <c r="AT155" s="215" t="s">
        <v>189</v>
      </c>
      <c r="AU155" s="215" t="s">
        <v>81</v>
      </c>
      <c r="AV155" s="11" t="s">
        <v>81</v>
      </c>
      <c r="AW155" s="11" t="s">
        <v>36</v>
      </c>
      <c r="AX155" s="11" t="s">
        <v>72</v>
      </c>
      <c r="AY155" s="215" t="s">
        <v>180</v>
      </c>
    </row>
    <row r="156" spans="2:51" s="11" customFormat="1" ht="13.5">
      <c r="B156" s="204"/>
      <c r="C156" s="205"/>
      <c r="D156" s="206" t="s">
        <v>189</v>
      </c>
      <c r="E156" s="207" t="s">
        <v>23</v>
      </c>
      <c r="F156" s="208" t="s">
        <v>2543</v>
      </c>
      <c r="G156" s="205"/>
      <c r="H156" s="209">
        <v>-30.993</v>
      </c>
      <c r="I156" s="210"/>
      <c r="J156" s="205"/>
      <c r="K156" s="205"/>
      <c r="L156" s="211"/>
      <c r="M156" s="212"/>
      <c r="N156" s="213"/>
      <c r="O156" s="213"/>
      <c r="P156" s="213"/>
      <c r="Q156" s="213"/>
      <c r="R156" s="213"/>
      <c r="S156" s="213"/>
      <c r="T156" s="214"/>
      <c r="AT156" s="215" t="s">
        <v>189</v>
      </c>
      <c r="AU156" s="215" t="s">
        <v>81</v>
      </c>
      <c r="AV156" s="11" t="s">
        <v>81</v>
      </c>
      <c r="AW156" s="11" t="s">
        <v>36</v>
      </c>
      <c r="AX156" s="11" t="s">
        <v>72</v>
      </c>
      <c r="AY156" s="215" t="s">
        <v>180</v>
      </c>
    </row>
    <row r="157" spans="2:51" s="12" customFormat="1" ht="13.5">
      <c r="B157" s="216"/>
      <c r="C157" s="217"/>
      <c r="D157" s="206" t="s">
        <v>189</v>
      </c>
      <c r="E157" s="218" t="s">
        <v>23</v>
      </c>
      <c r="F157" s="219" t="s">
        <v>199</v>
      </c>
      <c r="G157" s="217"/>
      <c r="H157" s="220">
        <v>488.454</v>
      </c>
      <c r="I157" s="221"/>
      <c r="J157" s="217"/>
      <c r="K157" s="217"/>
      <c r="L157" s="222"/>
      <c r="M157" s="223"/>
      <c r="N157" s="224"/>
      <c r="O157" s="224"/>
      <c r="P157" s="224"/>
      <c r="Q157" s="224"/>
      <c r="R157" s="224"/>
      <c r="S157" s="224"/>
      <c r="T157" s="225"/>
      <c r="AT157" s="226" t="s">
        <v>189</v>
      </c>
      <c r="AU157" s="226" t="s">
        <v>81</v>
      </c>
      <c r="AV157" s="12" t="s">
        <v>187</v>
      </c>
      <c r="AW157" s="12" t="s">
        <v>36</v>
      </c>
      <c r="AX157" s="12" t="s">
        <v>79</v>
      </c>
      <c r="AY157" s="226" t="s">
        <v>180</v>
      </c>
    </row>
    <row r="158" spans="2:51" s="11" customFormat="1" ht="13.5">
      <c r="B158" s="204"/>
      <c r="C158" s="205"/>
      <c r="D158" s="206" t="s">
        <v>189</v>
      </c>
      <c r="E158" s="205"/>
      <c r="F158" s="208" t="s">
        <v>2544</v>
      </c>
      <c r="G158" s="205"/>
      <c r="H158" s="209">
        <v>498.223</v>
      </c>
      <c r="I158" s="210"/>
      <c r="J158" s="205"/>
      <c r="K158" s="205"/>
      <c r="L158" s="211"/>
      <c r="M158" s="212"/>
      <c r="N158" s="213"/>
      <c r="O158" s="213"/>
      <c r="P158" s="213"/>
      <c r="Q158" s="213"/>
      <c r="R158" s="213"/>
      <c r="S158" s="213"/>
      <c r="T158" s="214"/>
      <c r="AT158" s="215" t="s">
        <v>189</v>
      </c>
      <c r="AU158" s="215" t="s">
        <v>81</v>
      </c>
      <c r="AV158" s="11" t="s">
        <v>81</v>
      </c>
      <c r="AW158" s="11" t="s">
        <v>6</v>
      </c>
      <c r="AX158" s="11" t="s">
        <v>79</v>
      </c>
      <c r="AY158" s="215" t="s">
        <v>180</v>
      </c>
    </row>
    <row r="159" spans="2:65" s="1" customFormat="1" ht="16.5" customHeight="1">
      <c r="B159" s="41"/>
      <c r="C159" s="248" t="s">
        <v>10</v>
      </c>
      <c r="D159" s="248" t="s">
        <v>505</v>
      </c>
      <c r="E159" s="249" t="s">
        <v>2545</v>
      </c>
      <c r="F159" s="250" t="s">
        <v>2546</v>
      </c>
      <c r="G159" s="251" t="s">
        <v>221</v>
      </c>
      <c r="H159" s="252">
        <v>10.5</v>
      </c>
      <c r="I159" s="253"/>
      <c r="J159" s="254">
        <f>ROUND(I159*H159,2)</f>
        <v>0</v>
      </c>
      <c r="K159" s="250" t="s">
        <v>186</v>
      </c>
      <c r="L159" s="255"/>
      <c r="M159" s="256" t="s">
        <v>23</v>
      </c>
      <c r="N159" s="257" t="s">
        <v>43</v>
      </c>
      <c r="O159" s="42"/>
      <c r="P159" s="201">
        <f>O159*H159</f>
        <v>0</v>
      </c>
      <c r="Q159" s="201">
        <v>0.032</v>
      </c>
      <c r="R159" s="201">
        <f>Q159*H159</f>
        <v>0.336</v>
      </c>
      <c r="S159" s="201">
        <v>0</v>
      </c>
      <c r="T159" s="202">
        <f>S159*H159</f>
        <v>0</v>
      </c>
      <c r="AR159" s="24" t="s">
        <v>218</v>
      </c>
      <c r="AT159" s="24" t="s">
        <v>505</v>
      </c>
      <c r="AU159" s="24" t="s">
        <v>81</v>
      </c>
      <c r="AY159" s="24" t="s">
        <v>180</v>
      </c>
      <c r="BE159" s="203">
        <f>IF(N159="základní",J159,0)</f>
        <v>0</v>
      </c>
      <c r="BF159" s="203">
        <f>IF(N159="snížená",J159,0)</f>
        <v>0</v>
      </c>
      <c r="BG159" s="203">
        <f>IF(N159="zákl. přenesená",J159,0)</f>
        <v>0</v>
      </c>
      <c r="BH159" s="203">
        <f>IF(N159="sníž. přenesená",J159,0)</f>
        <v>0</v>
      </c>
      <c r="BI159" s="203">
        <f>IF(N159="nulová",J159,0)</f>
        <v>0</v>
      </c>
      <c r="BJ159" s="24" t="s">
        <v>79</v>
      </c>
      <c r="BK159" s="203">
        <f>ROUND(I159*H159,2)</f>
        <v>0</v>
      </c>
      <c r="BL159" s="24" t="s">
        <v>187</v>
      </c>
      <c r="BM159" s="24" t="s">
        <v>2547</v>
      </c>
    </row>
    <row r="160" spans="2:47" s="1" customFormat="1" ht="54">
      <c r="B160" s="41"/>
      <c r="C160" s="63"/>
      <c r="D160" s="206" t="s">
        <v>509</v>
      </c>
      <c r="E160" s="63"/>
      <c r="F160" s="258" t="s">
        <v>2548</v>
      </c>
      <c r="G160" s="63"/>
      <c r="H160" s="63"/>
      <c r="I160" s="163"/>
      <c r="J160" s="63"/>
      <c r="K160" s="63"/>
      <c r="L160" s="61"/>
      <c r="M160" s="259"/>
      <c r="N160" s="42"/>
      <c r="O160" s="42"/>
      <c r="P160" s="42"/>
      <c r="Q160" s="42"/>
      <c r="R160" s="42"/>
      <c r="S160" s="42"/>
      <c r="T160" s="78"/>
      <c r="AT160" s="24" t="s">
        <v>509</v>
      </c>
      <c r="AU160" s="24" t="s">
        <v>81</v>
      </c>
    </row>
    <row r="161" spans="2:51" s="13" customFormat="1" ht="13.5">
      <c r="B161" s="227"/>
      <c r="C161" s="228"/>
      <c r="D161" s="206" t="s">
        <v>189</v>
      </c>
      <c r="E161" s="229" t="s">
        <v>23</v>
      </c>
      <c r="F161" s="230" t="s">
        <v>2489</v>
      </c>
      <c r="G161" s="228"/>
      <c r="H161" s="229" t="s">
        <v>23</v>
      </c>
      <c r="I161" s="231"/>
      <c r="J161" s="228"/>
      <c r="K161" s="228"/>
      <c r="L161" s="232"/>
      <c r="M161" s="233"/>
      <c r="N161" s="234"/>
      <c r="O161" s="234"/>
      <c r="P161" s="234"/>
      <c r="Q161" s="234"/>
      <c r="R161" s="234"/>
      <c r="S161" s="234"/>
      <c r="T161" s="235"/>
      <c r="AT161" s="236" t="s">
        <v>189</v>
      </c>
      <c r="AU161" s="236" t="s">
        <v>81</v>
      </c>
      <c r="AV161" s="13" t="s">
        <v>79</v>
      </c>
      <c r="AW161" s="13" t="s">
        <v>36</v>
      </c>
      <c r="AX161" s="13" t="s">
        <v>72</v>
      </c>
      <c r="AY161" s="236" t="s">
        <v>180</v>
      </c>
    </row>
    <row r="162" spans="2:51" s="11" customFormat="1" ht="13.5">
      <c r="B162" s="204"/>
      <c r="C162" s="205"/>
      <c r="D162" s="206" t="s">
        <v>189</v>
      </c>
      <c r="E162" s="207" t="s">
        <v>23</v>
      </c>
      <c r="F162" s="208" t="s">
        <v>2549</v>
      </c>
      <c r="G162" s="205"/>
      <c r="H162" s="209">
        <v>11.583</v>
      </c>
      <c r="I162" s="210"/>
      <c r="J162" s="205"/>
      <c r="K162" s="205"/>
      <c r="L162" s="211"/>
      <c r="M162" s="212"/>
      <c r="N162" s="213"/>
      <c r="O162" s="213"/>
      <c r="P162" s="213"/>
      <c r="Q162" s="213"/>
      <c r="R162" s="213"/>
      <c r="S162" s="213"/>
      <c r="T162" s="214"/>
      <c r="AT162" s="215" t="s">
        <v>189</v>
      </c>
      <c r="AU162" s="215" t="s">
        <v>81</v>
      </c>
      <c r="AV162" s="11" t="s">
        <v>81</v>
      </c>
      <c r="AW162" s="11" t="s">
        <v>36</v>
      </c>
      <c r="AX162" s="11" t="s">
        <v>72</v>
      </c>
      <c r="AY162" s="215" t="s">
        <v>180</v>
      </c>
    </row>
    <row r="163" spans="2:51" s="11" customFormat="1" ht="13.5">
      <c r="B163" s="204"/>
      <c r="C163" s="205"/>
      <c r="D163" s="206" t="s">
        <v>189</v>
      </c>
      <c r="E163" s="207" t="s">
        <v>23</v>
      </c>
      <c r="F163" s="208" t="s">
        <v>2550</v>
      </c>
      <c r="G163" s="205"/>
      <c r="H163" s="209">
        <v>0.178</v>
      </c>
      <c r="I163" s="210"/>
      <c r="J163" s="205"/>
      <c r="K163" s="205"/>
      <c r="L163" s="211"/>
      <c r="M163" s="212"/>
      <c r="N163" s="213"/>
      <c r="O163" s="213"/>
      <c r="P163" s="213"/>
      <c r="Q163" s="213"/>
      <c r="R163" s="213"/>
      <c r="S163" s="213"/>
      <c r="T163" s="214"/>
      <c r="AT163" s="215" t="s">
        <v>189</v>
      </c>
      <c r="AU163" s="215" t="s">
        <v>81</v>
      </c>
      <c r="AV163" s="11" t="s">
        <v>81</v>
      </c>
      <c r="AW163" s="11" t="s">
        <v>36</v>
      </c>
      <c r="AX163" s="11" t="s">
        <v>72</v>
      </c>
      <c r="AY163" s="215" t="s">
        <v>180</v>
      </c>
    </row>
    <row r="164" spans="2:51" s="11" customFormat="1" ht="13.5">
      <c r="B164" s="204"/>
      <c r="C164" s="205"/>
      <c r="D164" s="206" t="s">
        <v>189</v>
      </c>
      <c r="E164" s="207" t="s">
        <v>23</v>
      </c>
      <c r="F164" s="208" t="s">
        <v>2551</v>
      </c>
      <c r="G164" s="205"/>
      <c r="H164" s="209">
        <v>-1.467</v>
      </c>
      <c r="I164" s="210"/>
      <c r="J164" s="205"/>
      <c r="K164" s="205"/>
      <c r="L164" s="211"/>
      <c r="M164" s="212"/>
      <c r="N164" s="213"/>
      <c r="O164" s="213"/>
      <c r="P164" s="213"/>
      <c r="Q164" s="213"/>
      <c r="R164" s="213"/>
      <c r="S164" s="213"/>
      <c r="T164" s="214"/>
      <c r="AT164" s="215" t="s">
        <v>189</v>
      </c>
      <c r="AU164" s="215" t="s">
        <v>81</v>
      </c>
      <c r="AV164" s="11" t="s">
        <v>81</v>
      </c>
      <c r="AW164" s="11" t="s">
        <v>36</v>
      </c>
      <c r="AX164" s="11" t="s">
        <v>72</v>
      </c>
      <c r="AY164" s="215" t="s">
        <v>180</v>
      </c>
    </row>
    <row r="165" spans="2:51" s="12" customFormat="1" ht="13.5">
      <c r="B165" s="216"/>
      <c r="C165" s="217"/>
      <c r="D165" s="206" t="s">
        <v>189</v>
      </c>
      <c r="E165" s="218" t="s">
        <v>23</v>
      </c>
      <c r="F165" s="219" t="s">
        <v>199</v>
      </c>
      <c r="G165" s="217"/>
      <c r="H165" s="220">
        <v>10.294</v>
      </c>
      <c r="I165" s="221"/>
      <c r="J165" s="217"/>
      <c r="K165" s="217"/>
      <c r="L165" s="222"/>
      <c r="M165" s="223"/>
      <c r="N165" s="224"/>
      <c r="O165" s="224"/>
      <c r="P165" s="224"/>
      <c r="Q165" s="224"/>
      <c r="R165" s="224"/>
      <c r="S165" s="224"/>
      <c r="T165" s="225"/>
      <c r="AT165" s="226" t="s">
        <v>189</v>
      </c>
      <c r="AU165" s="226" t="s">
        <v>81</v>
      </c>
      <c r="AV165" s="12" t="s">
        <v>187</v>
      </c>
      <c r="AW165" s="12" t="s">
        <v>36</v>
      </c>
      <c r="AX165" s="12" t="s">
        <v>79</v>
      </c>
      <c r="AY165" s="226" t="s">
        <v>180</v>
      </c>
    </row>
    <row r="166" spans="2:51" s="11" customFormat="1" ht="13.5">
      <c r="B166" s="204"/>
      <c r="C166" s="205"/>
      <c r="D166" s="206" t="s">
        <v>189</v>
      </c>
      <c r="E166" s="205"/>
      <c r="F166" s="208" t="s">
        <v>2552</v>
      </c>
      <c r="G166" s="205"/>
      <c r="H166" s="209">
        <v>10.5</v>
      </c>
      <c r="I166" s="210"/>
      <c r="J166" s="205"/>
      <c r="K166" s="205"/>
      <c r="L166" s="211"/>
      <c r="M166" s="212"/>
      <c r="N166" s="213"/>
      <c r="O166" s="213"/>
      <c r="P166" s="213"/>
      <c r="Q166" s="213"/>
      <c r="R166" s="213"/>
      <c r="S166" s="213"/>
      <c r="T166" s="214"/>
      <c r="AT166" s="215" t="s">
        <v>189</v>
      </c>
      <c r="AU166" s="215" t="s">
        <v>81</v>
      </c>
      <c r="AV166" s="11" t="s">
        <v>81</v>
      </c>
      <c r="AW166" s="11" t="s">
        <v>6</v>
      </c>
      <c r="AX166" s="11" t="s">
        <v>79</v>
      </c>
      <c r="AY166" s="215" t="s">
        <v>180</v>
      </c>
    </row>
    <row r="167" spans="2:65" s="1" customFormat="1" ht="25.5" customHeight="1">
      <c r="B167" s="41"/>
      <c r="C167" s="192" t="s">
        <v>262</v>
      </c>
      <c r="D167" s="192" t="s">
        <v>182</v>
      </c>
      <c r="E167" s="193" t="s">
        <v>2553</v>
      </c>
      <c r="F167" s="194" t="s">
        <v>2554</v>
      </c>
      <c r="G167" s="195" t="s">
        <v>215</v>
      </c>
      <c r="H167" s="196">
        <v>370.7</v>
      </c>
      <c r="I167" s="197"/>
      <c r="J167" s="198">
        <f>ROUND(I167*H167,2)</f>
        <v>0</v>
      </c>
      <c r="K167" s="194" t="s">
        <v>186</v>
      </c>
      <c r="L167" s="61"/>
      <c r="M167" s="199" t="s">
        <v>23</v>
      </c>
      <c r="N167" s="200" t="s">
        <v>43</v>
      </c>
      <c r="O167" s="42"/>
      <c r="P167" s="201">
        <f>O167*H167</f>
        <v>0</v>
      </c>
      <c r="Q167" s="201">
        <v>0.00331</v>
      </c>
      <c r="R167" s="201">
        <f>Q167*H167</f>
        <v>1.227017</v>
      </c>
      <c r="S167" s="201">
        <v>0</v>
      </c>
      <c r="T167" s="202">
        <f>S167*H167</f>
        <v>0</v>
      </c>
      <c r="AR167" s="24" t="s">
        <v>187</v>
      </c>
      <c r="AT167" s="24" t="s">
        <v>182</v>
      </c>
      <c r="AU167" s="24" t="s">
        <v>81</v>
      </c>
      <c r="AY167" s="24" t="s">
        <v>180</v>
      </c>
      <c r="BE167" s="203">
        <f>IF(N167="základní",J167,0)</f>
        <v>0</v>
      </c>
      <c r="BF167" s="203">
        <f>IF(N167="snížená",J167,0)</f>
        <v>0</v>
      </c>
      <c r="BG167" s="203">
        <f>IF(N167="zákl. přenesená",J167,0)</f>
        <v>0</v>
      </c>
      <c r="BH167" s="203">
        <f>IF(N167="sníž. přenesená",J167,0)</f>
        <v>0</v>
      </c>
      <c r="BI167" s="203">
        <f>IF(N167="nulová",J167,0)</f>
        <v>0</v>
      </c>
      <c r="BJ167" s="24" t="s">
        <v>79</v>
      </c>
      <c r="BK167" s="203">
        <f>ROUND(I167*H167,2)</f>
        <v>0</v>
      </c>
      <c r="BL167" s="24" t="s">
        <v>187</v>
      </c>
      <c r="BM167" s="24" t="s">
        <v>2555</v>
      </c>
    </row>
    <row r="168" spans="2:51" s="13" customFormat="1" ht="13.5">
      <c r="B168" s="227"/>
      <c r="C168" s="228"/>
      <c r="D168" s="206" t="s">
        <v>189</v>
      </c>
      <c r="E168" s="229" t="s">
        <v>23</v>
      </c>
      <c r="F168" s="230" t="s">
        <v>2489</v>
      </c>
      <c r="G168" s="228"/>
      <c r="H168" s="229" t="s">
        <v>23</v>
      </c>
      <c r="I168" s="231"/>
      <c r="J168" s="228"/>
      <c r="K168" s="228"/>
      <c r="L168" s="232"/>
      <c r="M168" s="233"/>
      <c r="N168" s="234"/>
      <c r="O168" s="234"/>
      <c r="P168" s="234"/>
      <c r="Q168" s="234"/>
      <c r="R168" s="234"/>
      <c r="S168" s="234"/>
      <c r="T168" s="235"/>
      <c r="AT168" s="236" t="s">
        <v>189</v>
      </c>
      <c r="AU168" s="236" t="s">
        <v>81</v>
      </c>
      <c r="AV168" s="13" t="s">
        <v>79</v>
      </c>
      <c r="AW168" s="13" t="s">
        <v>36</v>
      </c>
      <c r="AX168" s="13" t="s">
        <v>72</v>
      </c>
      <c r="AY168" s="236" t="s">
        <v>180</v>
      </c>
    </row>
    <row r="169" spans="2:51" s="11" customFormat="1" ht="13.5">
      <c r="B169" s="204"/>
      <c r="C169" s="205"/>
      <c r="D169" s="206" t="s">
        <v>189</v>
      </c>
      <c r="E169" s="207" t="s">
        <v>23</v>
      </c>
      <c r="F169" s="208" t="s">
        <v>2556</v>
      </c>
      <c r="G169" s="205"/>
      <c r="H169" s="209">
        <v>132</v>
      </c>
      <c r="I169" s="210"/>
      <c r="J169" s="205"/>
      <c r="K169" s="205"/>
      <c r="L169" s="211"/>
      <c r="M169" s="212"/>
      <c r="N169" s="213"/>
      <c r="O169" s="213"/>
      <c r="P169" s="213"/>
      <c r="Q169" s="213"/>
      <c r="R169" s="213"/>
      <c r="S169" s="213"/>
      <c r="T169" s="214"/>
      <c r="AT169" s="215" t="s">
        <v>189</v>
      </c>
      <c r="AU169" s="215" t="s">
        <v>81</v>
      </c>
      <c r="AV169" s="11" t="s">
        <v>81</v>
      </c>
      <c r="AW169" s="11" t="s">
        <v>36</v>
      </c>
      <c r="AX169" s="11" t="s">
        <v>72</v>
      </c>
      <c r="AY169" s="215" t="s">
        <v>180</v>
      </c>
    </row>
    <row r="170" spans="2:51" s="11" customFormat="1" ht="13.5">
      <c r="B170" s="204"/>
      <c r="C170" s="205"/>
      <c r="D170" s="206" t="s">
        <v>189</v>
      </c>
      <c r="E170" s="207" t="s">
        <v>23</v>
      </c>
      <c r="F170" s="208" t="s">
        <v>2557</v>
      </c>
      <c r="G170" s="205"/>
      <c r="H170" s="209">
        <v>7.6</v>
      </c>
      <c r="I170" s="210"/>
      <c r="J170" s="205"/>
      <c r="K170" s="205"/>
      <c r="L170" s="211"/>
      <c r="M170" s="212"/>
      <c r="N170" s="213"/>
      <c r="O170" s="213"/>
      <c r="P170" s="213"/>
      <c r="Q170" s="213"/>
      <c r="R170" s="213"/>
      <c r="S170" s="213"/>
      <c r="T170" s="214"/>
      <c r="AT170" s="215" t="s">
        <v>189</v>
      </c>
      <c r="AU170" s="215" t="s">
        <v>81</v>
      </c>
      <c r="AV170" s="11" t="s">
        <v>81</v>
      </c>
      <c r="AW170" s="11" t="s">
        <v>36</v>
      </c>
      <c r="AX170" s="11" t="s">
        <v>72</v>
      </c>
      <c r="AY170" s="215" t="s">
        <v>180</v>
      </c>
    </row>
    <row r="171" spans="2:51" s="11" customFormat="1" ht="13.5">
      <c r="B171" s="204"/>
      <c r="C171" s="205"/>
      <c r="D171" s="206" t="s">
        <v>189</v>
      </c>
      <c r="E171" s="207" t="s">
        <v>23</v>
      </c>
      <c r="F171" s="208" t="s">
        <v>2558</v>
      </c>
      <c r="G171" s="205"/>
      <c r="H171" s="209">
        <v>15.2</v>
      </c>
      <c r="I171" s="210"/>
      <c r="J171" s="205"/>
      <c r="K171" s="205"/>
      <c r="L171" s="211"/>
      <c r="M171" s="212"/>
      <c r="N171" s="213"/>
      <c r="O171" s="213"/>
      <c r="P171" s="213"/>
      <c r="Q171" s="213"/>
      <c r="R171" s="213"/>
      <c r="S171" s="213"/>
      <c r="T171" s="214"/>
      <c r="AT171" s="215" t="s">
        <v>189</v>
      </c>
      <c r="AU171" s="215" t="s">
        <v>81</v>
      </c>
      <c r="AV171" s="11" t="s">
        <v>81</v>
      </c>
      <c r="AW171" s="11" t="s">
        <v>36</v>
      </c>
      <c r="AX171" s="11" t="s">
        <v>72</v>
      </c>
      <c r="AY171" s="215" t="s">
        <v>180</v>
      </c>
    </row>
    <row r="172" spans="2:51" s="11" customFormat="1" ht="13.5">
      <c r="B172" s="204"/>
      <c r="C172" s="205"/>
      <c r="D172" s="206" t="s">
        <v>189</v>
      </c>
      <c r="E172" s="207" t="s">
        <v>23</v>
      </c>
      <c r="F172" s="208" t="s">
        <v>2559</v>
      </c>
      <c r="G172" s="205"/>
      <c r="H172" s="209">
        <v>21.7</v>
      </c>
      <c r="I172" s="210"/>
      <c r="J172" s="205"/>
      <c r="K172" s="205"/>
      <c r="L172" s="211"/>
      <c r="M172" s="212"/>
      <c r="N172" s="213"/>
      <c r="O172" s="213"/>
      <c r="P172" s="213"/>
      <c r="Q172" s="213"/>
      <c r="R172" s="213"/>
      <c r="S172" s="213"/>
      <c r="T172" s="214"/>
      <c r="AT172" s="215" t="s">
        <v>189</v>
      </c>
      <c r="AU172" s="215" t="s">
        <v>81</v>
      </c>
      <c r="AV172" s="11" t="s">
        <v>81</v>
      </c>
      <c r="AW172" s="11" t="s">
        <v>36</v>
      </c>
      <c r="AX172" s="11" t="s">
        <v>72</v>
      </c>
      <c r="AY172" s="215" t="s">
        <v>180</v>
      </c>
    </row>
    <row r="173" spans="2:51" s="14" customFormat="1" ht="13.5">
      <c r="B173" s="237"/>
      <c r="C173" s="238"/>
      <c r="D173" s="206" t="s">
        <v>189</v>
      </c>
      <c r="E173" s="239" t="s">
        <v>23</v>
      </c>
      <c r="F173" s="240" t="s">
        <v>492</v>
      </c>
      <c r="G173" s="238"/>
      <c r="H173" s="241">
        <v>176.5</v>
      </c>
      <c r="I173" s="242"/>
      <c r="J173" s="238"/>
      <c r="K173" s="238"/>
      <c r="L173" s="243"/>
      <c r="M173" s="244"/>
      <c r="N173" s="245"/>
      <c r="O173" s="245"/>
      <c r="P173" s="245"/>
      <c r="Q173" s="245"/>
      <c r="R173" s="245"/>
      <c r="S173" s="245"/>
      <c r="T173" s="246"/>
      <c r="AT173" s="247" t="s">
        <v>189</v>
      </c>
      <c r="AU173" s="247" t="s">
        <v>81</v>
      </c>
      <c r="AV173" s="14" t="s">
        <v>195</v>
      </c>
      <c r="AW173" s="14" t="s">
        <v>6</v>
      </c>
      <c r="AX173" s="14" t="s">
        <v>72</v>
      </c>
      <c r="AY173" s="247" t="s">
        <v>180</v>
      </c>
    </row>
    <row r="174" spans="2:51" s="11" customFormat="1" ht="13.5">
      <c r="B174" s="204"/>
      <c r="C174" s="205"/>
      <c r="D174" s="206" t="s">
        <v>189</v>
      </c>
      <c r="E174" s="207" t="s">
        <v>23</v>
      </c>
      <c r="F174" s="208" t="s">
        <v>2560</v>
      </c>
      <c r="G174" s="205"/>
      <c r="H174" s="209">
        <v>70</v>
      </c>
      <c r="I174" s="210"/>
      <c r="J174" s="205"/>
      <c r="K174" s="205"/>
      <c r="L174" s="211"/>
      <c r="M174" s="212"/>
      <c r="N174" s="213"/>
      <c r="O174" s="213"/>
      <c r="P174" s="213"/>
      <c r="Q174" s="213"/>
      <c r="R174" s="213"/>
      <c r="S174" s="213"/>
      <c r="T174" s="214"/>
      <c r="AT174" s="215" t="s">
        <v>189</v>
      </c>
      <c r="AU174" s="215" t="s">
        <v>81</v>
      </c>
      <c r="AV174" s="11" t="s">
        <v>81</v>
      </c>
      <c r="AW174" s="11" t="s">
        <v>36</v>
      </c>
      <c r="AX174" s="11" t="s">
        <v>72</v>
      </c>
      <c r="AY174" s="215" t="s">
        <v>180</v>
      </c>
    </row>
    <row r="175" spans="2:51" s="11" customFormat="1" ht="13.5">
      <c r="B175" s="204"/>
      <c r="C175" s="205"/>
      <c r="D175" s="206" t="s">
        <v>189</v>
      </c>
      <c r="E175" s="207" t="s">
        <v>23</v>
      </c>
      <c r="F175" s="208" t="s">
        <v>2561</v>
      </c>
      <c r="G175" s="205"/>
      <c r="H175" s="209">
        <v>28.6</v>
      </c>
      <c r="I175" s="210"/>
      <c r="J175" s="205"/>
      <c r="K175" s="205"/>
      <c r="L175" s="211"/>
      <c r="M175" s="212"/>
      <c r="N175" s="213"/>
      <c r="O175" s="213"/>
      <c r="P175" s="213"/>
      <c r="Q175" s="213"/>
      <c r="R175" s="213"/>
      <c r="S175" s="213"/>
      <c r="T175" s="214"/>
      <c r="AT175" s="215" t="s">
        <v>189</v>
      </c>
      <c r="AU175" s="215" t="s">
        <v>81</v>
      </c>
      <c r="AV175" s="11" t="s">
        <v>81</v>
      </c>
      <c r="AW175" s="11" t="s">
        <v>36</v>
      </c>
      <c r="AX175" s="11" t="s">
        <v>72</v>
      </c>
      <c r="AY175" s="215" t="s">
        <v>180</v>
      </c>
    </row>
    <row r="176" spans="2:51" s="11" customFormat="1" ht="13.5">
      <c r="B176" s="204"/>
      <c r="C176" s="205"/>
      <c r="D176" s="206" t="s">
        <v>189</v>
      </c>
      <c r="E176" s="207" t="s">
        <v>23</v>
      </c>
      <c r="F176" s="208" t="s">
        <v>2562</v>
      </c>
      <c r="G176" s="205"/>
      <c r="H176" s="209">
        <v>5.9</v>
      </c>
      <c r="I176" s="210"/>
      <c r="J176" s="205"/>
      <c r="K176" s="205"/>
      <c r="L176" s="211"/>
      <c r="M176" s="212"/>
      <c r="N176" s="213"/>
      <c r="O176" s="213"/>
      <c r="P176" s="213"/>
      <c r="Q176" s="213"/>
      <c r="R176" s="213"/>
      <c r="S176" s="213"/>
      <c r="T176" s="214"/>
      <c r="AT176" s="215" t="s">
        <v>189</v>
      </c>
      <c r="AU176" s="215" t="s">
        <v>81</v>
      </c>
      <c r="AV176" s="11" t="s">
        <v>81</v>
      </c>
      <c r="AW176" s="11" t="s">
        <v>36</v>
      </c>
      <c r="AX176" s="11" t="s">
        <v>72</v>
      </c>
      <c r="AY176" s="215" t="s">
        <v>180</v>
      </c>
    </row>
    <row r="177" spans="2:51" s="11" customFormat="1" ht="13.5">
      <c r="B177" s="204"/>
      <c r="C177" s="205"/>
      <c r="D177" s="206" t="s">
        <v>189</v>
      </c>
      <c r="E177" s="207" t="s">
        <v>23</v>
      </c>
      <c r="F177" s="208" t="s">
        <v>2563</v>
      </c>
      <c r="G177" s="205"/>
      <c r="H177" s="209">
        <v>11.1</v>
      </c>
      <c r="I177" s="210"/>
      <c r="J177" s="205"/>
      <c r="K177" s="205"/>
      <c r="L177" s="211"/>
      <c r="M177" s="212"/>
      <c r="N177" s="213"/>
      <c r="O177" s="213"/>
      <c r="P177" s="213"/>
      <c r="Q177" s="213"/>
      <c r="R177" s="213"/>
      <c r="S177" s="213"/>
      <c r="T177" s="214"/>
      <c r="AT177" s="215" t="s">
        <v>189</v>
      </c>
      <c r="AU177" s="215" t="s">
        <v>81</v>
      </c>
      <c r="AV177" s="11" t="s">
        <v>81</v>
      </c>
      <c r="AW177" s="11" t="s">
        <v>36</v>
      </c>
      <c r="AX177" s="11" t="s">
        <v>72</v>
      </c>
      <c r="AY177" s="215" t="s">
        <v>180</v>
      </c>
    </row>
    <row r="178" spans="2:51" s="14" customFormat="1" ht="13.5">
      <c r="B178" s="237"/>
      <c r="C178" s="238"/>
      <c r="D178" s="206" t="s">
        <v>189</v>
      </c>
      <c r="E178" s="239" t="s">
        <v>23</v>
      </c>
      <c r="F178" s="240" t="s">
        <v>492</v>
      </c>
      <c r="G178" s="238"/>
      <c r="H178" s="241">
        <v>115.6</v>
      </c>
      <c r="I178" s="242"/>
      <c r="J178" s="238"/>
      <c r="K178" s="238"/>
      <c r="L178" s="243"/>
      <c r="M178" s="244"/>
      <c r="N178" s="245"/>
      <c r="O178" s="245"/>
      <c r="P178" s="245"/>
      <c r="Q178" s="245"/>
      <c r="R178" s="245"/>
      <c r="S178" s="245"/>
      <c r="T178" s="246"/>
      <c r="AT178" s="247" t="s">
        <v>189</v>
      </c>
      <c r="AU178" s="247" t="s">
        <v>81</v>
      </c>
      <c r="AV178" s="14" t="s">
        <v>195</v>
      </c>
      <c r="AW178" s="14" t="s">
        <v>6</v>
      </c>
      <c r="AX178" s="14" t="s">
        <v>72</v>
      </c>
      <c r="AY178" s="247" t="s">
        <v>180</v>
      </c>
    </row>
    <row r="179" spans="2:51" s="11" customFormat="1" ht="13.5">
      <c r="B179" s="204"/>
      <c r="C179" s="205"/>
      <c r="D179" s="206" t="s">
        <v>189</v>
      </c>
      <c r="E179" s="207" t="s">
        <v>23</v>
      </c>
      <c r="F179" s="208" t="s">
        <v>2564</v>
      </c>
      <c r="G179" s="205"/>
      <c r="H179" s="209">
        <v>78.6</v>
      </c>
      <c r="I179" s="210"/>
      <c r="J179" s="205"/>
      <c r="K179" s="205"/>
      <c r="L179" s="211"/>
      <c r="M179" s="212"/>
      <c r="N179" s="213"/>
      <c r="O179" s="213"/>
      <c r="P179" s="213"/>
      <c r="Q179" s="213"/>
      <c r="R179" s="213"/>
      <c r="S179" s="213"/>
      <c r="T179" s="214"/>
      <c r="AT179" s="215" t="s">
        <v>189</v>
      </c>
      <c r="AU179" s="215" t="s">
        <v>81</v>
      </c>
      <c r="AV179" s="11" t="s">
        <v>81</v>
      </c>
      <c r="AW179" s="11" t="s">
        <v>36</v>
      </c>
      <c r="AX179" s="11" t="s">
        <v>72</v>
      </c>
      <c r="AY179" s="215" t="s">
        <v>180</v>
      </c>
    </row>
    <row r="180" spans="2:51" s="14" customFormat="1" ht="13.5">
      <c r="B180" s="237"/>
      <c r="C180" s="238"/>
      <c r="D180" s="206" t="s">
        <v>189</v>
      </c>
      <c r="E180" s="239" t="s">
        <v>23</v>
      </c>
      <c r="F180" s="240" t="s">
        <v>492</v>
      </c>
      <c r="G180" s="238"/>
      <c r="H180" s="241">
        <v>78.6</v>
      </c>
      <c r="I180" s="242"/>
      <c r="J180" s="238"/>
      <c r="K180" s="238"/>
      <c r="L180" s="243"/>
      <c r="M180" s="244"/>
      <c r="N180" s="245"/>
      <c r="O180" s="245"/>
      <c r="P180" s="245"/>
      <c r="Q180" s="245"/>
      <c r="R180" s="245"/>
      <c r="S180" s="245"/>
      <c r="T180" s="246"/>
      <c r="AT180" s="247" t="s">
        <v>189</v>
      </c>
      <c r="AU180" s="247" t="s">
        <v>81</v>
      </c>
      <c r="AV180" s="14" t="s">
        <v>195</v>
      </c>
      <c r="AW180" s="14" t="s">
        <v>6</v>
      </c>
      <c r="AX180" s="14" t="s">
        <v>72</v>
      </c>
      <c r="AY180" s="247" t="s">
        <v>180</v>
      </c>
    </row>
    <row r="181" spans="2:51" s="12" customFormat="1" ht="13.5">
      <c r="B181" s="216"/>
      <c r="C181" s="217"/>
      <c r="D181" s="206" t="s">
        <v>189</v>
      </c>
      <c r="E181" s="218" t="s">
        <v>23</v>
      </c>
      <c r="F181" s="219" t="s">
        <v>199</v>
      </c>
      <c r="G181" s="217"/>
      <c r="H181" s="220">
        <v>370.7</v>
      </c>
      <c r="I181" s="221"/>
      <c r="J181" s="217"/>
      <c r="K181" s="217"/>
      <c r="L181" s="222"/>
      <c r="M181" s="223"/>
      <c r="N181" s="224"/>
      <c r="O181" s="224"/>
      <c r="P181" s="224"/>
      <c r="Q181" s="224"/>
      <c r="R181" s="224"/>
      <c r="S181" s="224"/>
      <c r="T181" s="225"/>
      <c r="AT181" s="226" t="s">
        <v>189</v>
      </c>
      <c r="AU181" s="226" t="s">
        <v>81</v>
      </c>
      <c r="AV181" s="12" t="s">
        <v>187</v>
      </c>
      <c r="AW181" s="12" t="s">
        <v>36</v>
      </c>
      <c r="AX181" s="12" t="s">
        <v>79</v>
      </c>
      <c r="AY181" s="226" t="s">
        <v>180</v>
      </c>
    </row>
    <row r="182" spans="2:65" s="1" customFormat="1" ht="16.5" customHeight="1">
      <c r="B182" s="41"/>
      <c r="C182" s="248" t="s">
        <v>266</v>
      </c>
      <c r="D182" s="248" t="s">
        <v>505</v>
      </c>
      <c r="E182" s="249" t="s">
        <v>2565</v>
      </c>
      <c r="F182" s="250" t="s">
        <v>2566</v>
      </c>
      <c r="G182" s="251" t="s">
        <v>185</v>
      </c>
      <c r="H182" s="252">
        <v>67.953</v>
      </c>
      <c r="I182" s="253"/>
      <c r="J182" s="254">
        <f>ROUND(I182*H182,2)</f>
        <v>0</v>
      </c>
      <c r="K182" s="250" t="s">
        <v>186</v>
      </c>
      <c r="L182" s="255"/>
      <c r="M182" s="256" t="s">
        <v>23</v>
      </c>
      <c r="N182" s="257" t="s">
        <v>43</v>
      </c>
      <c r="O182" s="42"/>
      <c r="P182" s="201">
        <f>O182*H182</f>
        <v>0</v>
      </c>
      <c r="Q182" s="201">
        <v>0.00051</v>
      </c>
      <c r="R182" s="201">
        <f>Q182*H182</f>
        <v>0.034656030000000004</v>
      </c>
      <c r="S182" s="201">
        <v>0</v>
      </c>
      <c r="T182" s="202">
        <f>S182*H182</f>
        <v>0</v>
      </c>
      <c r="AR182" s="24" t="s">
        <v>218</v>
      </c>
      <c r="AT182" s="24" t="s">
        <v>505</v>
      </c>
      <c r="AU182" s="24" t="s">
        <v>81</v>
      </c>
      <c r="AY182" s="24" t="s">
        <v>180</v>
      </c>
      <c r="BE182" s="203">
        <f>IF(N182="základní",J182,0)</f>
        <v>0</v>
      </c>
      <c r="BF182" s="203">
        <f>IF(N182="snížená",J182,0)</f>
        <v>0</v>
      </c>
      <c r="BG182" s="203">
        <f>IF(N182="zákl. přenesená",J182,0)</f>
        <v>0</v>
      </c>
      <c r="BH182" s="203">
        <f>IF(N182="sníž. přenesená",J182,0)</f>
        <v>0</v>
      </c>
      <c r="BI182" s="203">
        <f>IF(N182="nulová",J182,0)</f>
        <v>0</v>
      </c>
      <c r="BJ182" s="24" t="s">
        <v>79</v>
      </c>
      <c r="BK182" s="203">
        <f>ROUND(I182*H182,2)</f>
        <v>0</v>
      </c>
      <c r="BL182" s="24" t="s">
        <v>187</v>
      </c>
      <c r="BM182" s="24" t="s">
        <v>2567</v>
      </c>
    </row>
    <row r="183" spans="2:47" s="1" customFormat="1" ht="27">
      <c r="B183" s="41"/>
      <c r="C183" s="63"/>
      <c r="D183" s="206" t="s">
        <v>509</v>
      </c>
      <c r="E183" s="63"/>
      <c r="F183" s="258" t="s">
        <v>2540</v>
      </c>
      <c r="G183" s="63"/>
      <c r="H183" s="63"/>
      <c r="I183" s="163"/>
      <c r="J183" s="63"/>
      <c r="K183" s="63"/>
      <c r="L183" s="61"/>
      <c r="M183" s="259"/>
      <c r="N183" s="42"/>
      <c r="O183" s="42"/>
      <c r="P183" s="42"/>
      <c r="Q183" s="42"/>
      <c r="R183" s="42"/>
      <c r="S183" s="42"/>
      <c r="T183" s="78"/>
      <c r="AT183" s="24" t="s">
        <v>509</v>
      </c>
      <c r="AU183" s="24" t="s">
        <v>81</v>
      </c>
    </row>
    <row r="184" spans="2:51" s="11" customFormat="1" ht="13.5">
      <c r="B184" s="204"/>
      <c r="C184" s="205"/>
      <c r="D184" s="206" t="s">
        <v>189</v>
      </c>
      <c r="E184" s="207" t="s">
        <v>23</v>
      </c>
      <c r="F184" s="208" t="s">
        <v>2568</v>
      </c>
      <c r="G184" s="205"/>
      <c r="H184" s="209">
        <v>67.953</v>
      </c>
      <c r="I184" s="210"/>
      <c r="J184" s="205"/>
      <c r="K184" s="205"/>
      <c r="L184" s="211"/>
      <c r="M184" s="212"/>
      <c r="N184" s="213"/>
      <c r="O184" s="213"/>
      <c r="P184" s="213"/>
      <c r="Q184" s="213"/>
      <c r="R184" s="213"/>
      <c r="S184" s="213"/>
      <c r="T184" s="214"/>
      <c r="AT184" s="215" t="s">
        <v>189</v>
      </c>
      <c r="AU184" s="215" t="s">
        <v>81</v>
      </c>
      <c r="AV184" s="11" t="s">
        <v>81</v>
      </c>
      <c r="AW184" s="11" t="s">
        <v>36</v>
      </c>
      <c r="AX184" s="11" t="s">
        <v>79</v>
      </c>
      <c r="AY184" s="215" t="s">
        <v>180</v>
      </c>
    </row>
    <row r="185" spans="2:65" s="1" customFormat="1" ht="16.5" customHeight="1">
      <c r="B185" s="41"/>
      <c r="C185" s="248" t="s">
        <v>271</v>
      </c>
      <c r="D185" s="248" t="s">
        <v>505</v>
      </c>
      <c r="E185" s="249" t="s">
        <v>2569</v>
      </c>
      <c r="F185" s="250" t="s">
        <v>2570</v>
      </c>
      <c r="G185" s="251" t="s">
        <v>185</v>
      </c>
      <c r="H185" s="252">
        <v>74.756</v>
      </c>
      <c r="I185" s="253"/>
      <c r="J185" s="254">
        <f>ROUND(I185*H185,2)</f>
        <v>0</v>
      </c>
      <c r="K185" s="250" t="s">
        <v>186</v>
      </c>
      <c r="L185" s="255"/>
      <c r="M185" s="256" t="s">
        <v>23</v>
      </c>
      <c r="N185" s="257" t="s">
        <v>43</v>
      </c>
      <c r="O185" s="42"/>
      <c r="P185" s="201">
        <f>O185*H185</f>
        <v>0</v>
      </c>
      <c r="Q185" s="201">
        <v>0.0009</v>
      </c>
      <c r="R185" s="201">
        <f>Q185*H185</f>
        <v>0.0672804</v>
      </c>
      <c r="S185" s="201">
        <v>0</v>
      </c>
      <c r="T185" s="202">
        <f>S185*H185</f>
        <v>0</v>
      </c>
      <c r="AR185" s="24" t="s">
        <v>218</v>
      </c>
      <c r="AT185" s="24" t="s">
        <v>505</v>
      </c>
      <c r="AU185" s="24" t="s">
        <v>81</v>
      </c>
      <c r="AY185" s="24" t="s">
        <v>180</v>
      </c>
      <c r="BE185" s="203">
        <f>IF(N185="základní",J185,0)</f>
        <v>0</v>
      </c>
      <c r="BF185" s="203">
        <f>IF(N185="snížená",J185,0)</f>
        <v>0</v>
      </c>
      <c r="BG185" s="203">
        <f>IF(N185="zákl. přenesená",J185,0)</f>
        <v>0</v>
      </c>
      <c r="BH185" s="203">
        <f>IF(N185="sníž. přenesená",J185,0)</f>
        <v>0</v>
      </c>
      <c r="BI185" s="203">
        <f>IF(N185="nulová",J185,0)</f>
        <v>0</v>
      </c>
      <c r="BJ185" s="24" t="s">
        <v>79</v>
      </c>
      <c r="BK185" s="203">
        <f>ROUND(I185*H185,2)</f>
        <v>0</v>
      </c>
      <c r="BL185" s="24" t="s">
        <v>187</v>
      </c>
      <c r="BM185" s="24" t="s">
        <v>2571</v>
      </c>
    </row>
    <row r="186" spans="2:47" s="1" customFormat="1" ht="27">
      <c r="B186" s="41"/>
      <c r="C186" s="63"/>
      <c r="D186" s="206" t="s">
        <v>509</v>
      </c>
      <c r="E186" s="63"/>
      <c r="F186" s="258" t="s">
        <v>2572</v>
      </c>
      <c r="G186" s="63"/>
      <c r="H186" s="63"/>
      <c r="I186" s="163"/>
      <c r="J186" s="63"/>
      <c r="K186" s="63"/>
      <c r="L186" s="61"/>
      <c r="M186" s="259"/>
      <c r="N186" s="42"/>
      <c r="O186" s="42"/>
      <c r="P186" s="42"/>
      <c r="Q186" s="42"/>
      <c r="R186" s="42"/>
      <c r="S186" s="42"/>
      <c r="T186" s="78"/>
      <c r="AT186" s="24" t="s">
        <v>509</v>
      </c>
      <c r="AU186" s="24" t="s">
        <v>81</v>
      </c>
    </row>
    <row r="187" spans="2:51" s="11" customFormat="1" ht="13.5">
      <c r="B187" s="204"/>
      <c r="C187" s="205"/>
      <c r="D187" s="206" t="s">
        <v>189</v>
      </c>
      <c r="E187" s="207" t="s">
        <v>23</v>
      </c>
      <c r="F187" s="208" t="s">
        <v>2573</v>
      </c>
      <c r="G187" s="205"/>
      <c r="H187" s="209">
        <v>74.756</v>
      </c>
      <c r="I187" s="210"/>
      <c r="J187" s="205"/>
      <c r="K187" s="205"/>
      <c r="L187" s="211"/>
      <c r="M187" s="212"/>
      <c r="N187" s="213"/>
      <c r="O187" s="213"/>
      <c r="P187" s="213"/>
      <c r="Q187" s="213"/>
      <c r="R187" s="213"/>
      <c r="S187" s="213"/>
      <c r="T187" s="214"/>
      <c r="AT187" s="215" t="s">
        <v>189</v>
      </c>
      <c r="AU187" s="215" t="s">
        <v>81</v>
      </c>
      <c r="AV187" s="11" t="s">
        <v>81</v>
      </c>
      <c r="AW187" s="11" t="s">
        <v>36</v>
      </c>
      <c r="AX187" s="11" t="s">
        <v>79</v>
      </c>
      <c r="AY187" s="215" t="s">
        <v>180</v>
      </c>
    </row>
    <row r="188" spans="2:65" s="1" customFormat="1" ht="25.5" customHeight="1">
      <c r="B188" s="41"/>
      <c r="C188" s="192" t="s">
        <v>275</v>
      </c>
      <c r="D188" s="192" t="s">
        <v>182</v>
      </c>
      <c r="E188" s="193" t="s">
        <v>2574</v>
      </c>
      <c r="F188" s="194" t="s">
        <v>2575</v>
      </c>
      <c r="G188" s="195" t="s">
        <v>185</v>
      </c>
      <c r="H188" s="196">
        <v>495.14</v>
      </c>
      <c r="I188" s="197"/>
      <c r="J188" s="198">
        <f>ROUND(I188*H188,2)</f>
        <v>0</v>
      </c>
      <c r="K188" s="194" t="s">
        <v>186</v>
      </c>
      <c r="L188" s="61"/>
      <c r="M188" s="199" t="s">
        <v>23</v>
      </c>
      <c r="N188" s="200" t="s">
        <v>43</v>
      </c>
      <c r="O188" s="42"/>
      <c r="P188" s="201">
        <f>O188*H188</f>
        <v>0</v>
      </c>
      <c r="Q188" s="201">
        <v>6E-05</v>
      </c>
      <c r="R188" s="201">
        <f>Q188*H188</f>
        <v>0.0297084</v>
      </c>
      <c r="S188" s="201">
        <v>0</v>
      </c>
      <c r="T188" s="202">
        <f>S188*H188</f>
        <v>0</v>
      </c>
      <c r="AR188" s="24" t="s">
        <v>187</v>
      </c>
      <c r="AT188" s="24" t="s">
        <v>182</v>
      </c>
      <c r="AU188" s="24" t="s">
        <v>81</v>
      </c>
      <c r="AY188" s="24" t="s">
        <v>180</v>
      </c>
      <c r="BE188" s="203">
        <f>IF(N188="základní",J188,0)</f>
        <v>0</v>
      </c>
      <c r="BF188" s="203">
        <f>IF(N188="snížená",J188,0)</f>
        <v>0</v>
      </c>
      <c r="BG188" s="203">
        <f>IF(N188="zákl. přenesená",J188,0)</f>
        <v>0</v>
      </c>
      <c r="BH188" s="203">
        <f>IF(N188="sníž. přenesená",J188,0)</f>
        <v>0</v>
      </c>
      <c r="BI188" s="203">
        <f>IF(N188="nulová",J188,0)</f>
        <v>0</v>
      </c>
      <c r="BJ188" s="24" t="s">
        <v>79</v>
      </c>
      <c r="BK188" s="203">
        <f>ROUND(I188*H188,2)</f>
        <v>0</v>
      </c>
      <c r="BL188" s="24" t="s">
        <v>187</v>
      </c>
      <c r="BM188" s="24" t="s">
        <v>2576</v>
      </c>
    </row>
    <row r="189" spans="2:65" s="1" customFormat="1" ht="16.5" customHeight="1">
      <c r="B189" s="41"/>
      <c r="C189" s="192" t="s">
        <v>280</v>
      </c>
      <c r="D189" s="192" t="s">
        <v>182</v>
      </c>
      <c r="E189" s="193" t="s">
        <v>2577</v>
      </c>
      <c r="F189" s="194" t="s">
        <v>2578</v>
      </c>
      <c r="G189" s="195" t="s">
        <v>215</v>
      </c>
      <c r="H189" s="196">
        <v>3.6</v>
      </c>
      <c r="I189" s="197"/>
      <c r="J189" s="198">
        <f>ROUND(I189*H189,2)</f>
        <v>0</v>
      </c>
      <c r="K189" s="194" t="s">
        <v>186</v>
      </c>
      <c r="L189" s="61"/>
      <c r="M189" s="199" t="s">
        <v>23</v>
      </c>
      <c r="N189" s="200" t="s">
        <v>43</v>
      </c>
      <c r="O189" s="42"/>
      <c r="P189" s="201">
        <f>O189*H189</f>
        <v>0</v>
      </c>
      <c r="Q189" s="201">
        <v>6E-05</v>
      </c>
      <c r="R189" s="201">
        <f>Q189*H189</f>
        <v>0.00021600000000000002</v>
      </c>
      <c r="S189" s="201">
        <v>0</v>
      </c>
      <c r="T189" s="202">
        <f>S189*H189</f>
        <v>0</v>
      </c>
      <c r="AR189" s="24" t="s">
        <v>187</v>
      </c>
      <c r="AT189" s="24" t="s">
        <v>182</v>
      </c>
      <c r="AU189" s="24" t="s">
        <v>81</v>
      </c>
      <c r="AY189" s="24" t="s">
        <v>180</v>
      </c>
      <c r="BE189" s="203">
        <f>IF(N189="základní",J189,0)</f>
        <v>0</v>
      </c>
      <c r="BF189" s="203">
        <f>IF(N189="snížená",J189,0)</f>
        <v>0</v>
      </c>
      <c r="BG189" s="203">
        <f>IF(N189="zákl. přenesená",J189,0)</f>
        <v>0</v>
      </c>
      <c r="BH189" s="203">
        <f>IF(N189="sníž. přenesená",J189,0)</f>
        <v>0</v>
      </c>
      <c r="BI189" s="203">
        <f>IF(N189="nulová",J189,0)</f>
        <v>0</v>
      </c>
      <c r="BJ189" s="24" t="s">
        <v>79</v>
      </c>
      <c r="BK189" s="203">
        <f>ROUND(I189*H189,2)</f>
        <v>0</v>
      </c>
      <c r="BL189" s="24" t="s">
        <v>187</v>
      </c>
      <c r="BM189" s="24" t="s">
        <v>2579</v>
      </c>
    </row>
    <row r="190" spans="2:51" s="11" customFormat="1" ht="13.5">
      <c r="B190" s="204"/>
      <c r="C190" s="205"/>
      <c r="D190" s="206" t="s">
        <v>189</v>
      </c>
      <c r="E190" s="207" t="s">
        <v>23</v>
      </c>
      <c r="F190" s="208" t="s">
        <v>2580</v>
      </c>
      <c r="G190" s="205"/>
      <c r="H190" s="209">
        <v>3.6</v>
      </c>
      <c r="I190" s="210"/>
      <c r="J190" s="205"/>
      <c r="K190" s="205"/>
      <c r="L190" s="211"/>
      <c r="M190" s="212"/>
      <c r="N190" s="213"/>
      <c r="O190" s="213"/>
      <c r="P190" s="213"/>
      <c r="Q190" s="213"/>
      <c r="R190" s="213"/>
      <c r="S190" s="213"/>
      <c r="T190" s="214"/>
      <c r="AT190" s="215" t="s">
        <v>189</v>
      </c>
      <c r="AU190" s="215" t="s">
        <v>81</v>
      </c>
      <c r="AV190" s="11" t="s">
        <v>81</v>
      </c>
      <c r="AW190" s="11" t="s">
        <v>36</v>
      </c>
      <c r="AX190" s="11" t="s">
        <v>79</v>
      </c>
      <c r="AY190" s="215" t="s">
        <v>180</v>
      </c>
    </row>
    <row r="191" spans="2:65" s="1" customFormat="1" ht="16.5" customHeight="1">
      <c r="B191" s="41"/>
      <c r="C191" s="248" t="s">
        <v>9</v>
      </c>
      <c r="D191" s="248" t="s">
        <v>505</v>
      </c>
      <c r="E191" s="249" t="s">
        <v>2581</v>
      </c>
      <c r="F191" s="250" t="s">
        <v>2582</v>
      </c>
      <c r="G191" s="251" t="s">
        <v>215</v>
      </c>
      <c r="H191" s="252">
        <v>2.426</v>
      </c>
      <c r="I191" s="253"/>
      <c r="J191" s="254">
        <f>ROUND(I191*H191,2)</f>
        <v>0</v>
      </c>
      <c r="K191" s="250" t="s">
        <v>186</v>
      </c>
      <c r="L191" s="255"/>
      <c r="M191" s="256" t="s">
        <v>23</v>
      </c>
      <c r="N191" s="257" t="s">
        <v>43</v>
      </c>
      <c r="O191" s="42"/>
      <c r="P191" s="201">
        <f>O191*H191</f>
        <v>0</v>
      </c>
      <c r="Q191" s="201">
        <v>0.00028</v>
      </c>
      <c r="R191" s="201">
        <f>Q191*H191</f>
        <v>0.00067928</v>
      </c>
      <c r="S191" s="201">
        <v>0</v>
      </c>
      <c r="T191" s="202">
        <f>S191*H191</f>
        <v>0</v>
      </c>
      <c r="AR191" s="24" t="s">
        <v>218</v>
      </c>
      <c r="AT191" s="24" t="s">
        <v>505</v>
      </c>
      <c r="AU191" s="24" t="s">
        <v>81</v>
      </c>
      <c r="AY191" s="24" t="s">
        <v>180</v>
      </c>
      <c r="BE191" s="203">
        <f>IF(N191="základní",J191,0)</f>
        <v>0</v>
      </c>
      <c r="BF191" s="203">
        <f>IF(N191="snížená",J191,0)</f>
        <v>0</v>
      </c>
      <c r="BG191" s="203">
        <f>IF(N191="zákl. přenesená",J191,0)</f>
        <v>0</v>
      </c>
      <c r="BH191" s="203">
        <f>IF(N191="sníž. přenesená",J191,0)</f>
        <v>0</v>
      </c>
      <c r="BI191" s="203">
        <f>IF(N191="nulová",J191,0)</f>
        <v>0</v>
      </c>
      <c r="BJ191" s="24" t="s">
        <v>79</v>
      </c>
      <c r="BK191" s="203">
        <f>ROUND(I191*H191,2)</f>
        <v>0</v>
      </c>
      <c r="BL191" s="24" t="s">
        <v>187</v>
      </c>
      <c r="BM191" s="24" t="s">
        <v>2583</v>
      </c>
    </row>
    <row r="192" spans="2:51" s="11" customFormat="1" ht="13.5">
      <c r="B192" s="204"/>
      <c r="C192" s="205"/>
      <c r="D192" s="206" t="s">
        <v>189</v>
      </c>
      <c r="E192" s="207" t="s">
        <v>23</v>
      </c>
      <c r="F192" s="208" t="s">
        <v>2584</v>
      </c>
      <c r="G192" s="205"/>
      <c r="H192" s="209">
        <v>2.31</v>
      </c>
      <c r="I192" s="210"/>
      <c r="J192" s="205"/>
      <c r="K192" s="205"/>
      <c r="L192" s="211"/>
      <c r="M192" s="212"/>
      <c r="N192" s="213"/>
      <c r="O192" s="213"/>
      <c r="P192" s="213"/>
      <c r="Q192" s="213"/>
      <c r="R192" s="213"/>
      <c r="S192" s="213"/>
      <c r="T192" s="214"/>
      <c r="AT192" s="215" t="s">
        <v>189</v>
      </c>
      <c r="AU192" s="215" t="s">
        <v>81</v>
      </c>
      <c r="AV192" s="11" t="s">
        <v>81</v>
      </c>
      <c r="AW192" s="11" t="s">
        <v>36</v>
      </c>
      <c r="AX192" s="11" t="s">
        <v>79</v>
      </c>
      <c r="AY192" s="215" t="s">
        <v>180</v>
      </c>
    </row>
    <row r="193" spans="2:51" s="11" customFormat="1" ht="13.5">
      <c r="B193" s="204"/>
      <c r="C193" s="205"/>
      <c r="D193" s="206" t="s">
        <v>189</v>
      </c>
      <c r="E193" s="205"/>
      <c r="F193" s="208" t="s">
        <v>2585</v>
      </c>
      <c r="G193" s="205"/>
      <c r="H193" s="209">
        <v>2.426</v>
      </c>
      <c r="I193" s="210"/>
      <c r="J193" s="205"/>
      <c r="K193" s="205"/>
      <c r="L193" s="211"/>
      <c r="M193" s="212"/>
      <c r="N193" s="213"/>
      <c r="O193" s="213"/>
      <c r="P193" s="213"/>
      <c r="Q193" s="213"/>
      <c r="R193" s="213"/>
      <c r="S193" s="213"/>
      <c r="T193" s="214"/>
      <c r="AT193" s="215" t="s">
        <v>189</v>
      </c>
      <c r="AU193" s="215" t="s">
        <v>81</v>
      </c>
      <c r="AV193" s="11" t="s">
        <v>81</v>
      </c>
      <c r="AW193" s="11" t="s">
        <v>6</v>
      </c>
      <c r="AX193" s="11" t="s">
        <v>79</v>
      </c>
      <c r="AY193" s="215" t="s">
        <v>180</v>
      </c>
    </row>
    <row r="194" spans="2:65" s="1" customFormat="1" ht="16.5" customHeight="1">
      <c r="B194" s="41"/>
      <c r="C194" s="248" t="s">
        <v>289</v>
      </c>
      <c r="D194" s="248" t="s">
        <v>505</v>
      </c>
      <c r="E194" s="249" t="s">
        <v>2586</v>
      </c>
      <c r="F194" s="250" t="s">
        <v>2587</v>
      </c>
      <c r="G194" s="251" t="s">
        <v>215</v>
      </c>
      <c r="H194" s="252">
        <v>1.733</v>
      </c>
      <c r="I194" s="253"/>
      <c r="J194" s="254">
        <f>ROUND(I194*H194,2)</f>
        <v>0</v>
      </c>
      <c r="K194" s="250" t="s">
        <v>186</v>
      </c>
      <c r="L194" s="255"/>
      <c r="M194" s="256" t="s">
        <v>23</v>
      </c>
      <c r="N194" s="257" t="s">
        <v>43</v>
      </c>
      <c r="O194" s="42"/>
      <c r="P194" s="201">
        <f>O194*H194</f>
        <v>0</v>
      </c>
      <c r="Q194" s="201">
        <v>0.00056</v>
      </c>
      <c r="R194" s="201">
        <f>Q194*H194</f>
        <v>0.00097048</v>
      </c>
      <c r="S194" s="201">
        <v>0</v>
      </c>
      <c r="T194" s="202">
        <f>S194*H194</f>
        <v>0</v>
      </c>
      <c r="AR194" s="24" t="s">
        <v>218</v>
      </c>
      <c r="AT194" s="24" t="s">
        <v>505</v>
      </c>
      <c r="AU194" s="24" t="s">
        <v>81</v>
      </c>
      <c r="AY194" s="24" t="s">
        <v>180</v>
      </c>
      <c r="BE194" s="203">
        <f>IF(N194="základní",J194,0)</f>
        <v>0</v>
      </c>
      <c r="BF194" s="203">
        <f>IF(N194="snížená",J194,0)</f>
        <v>0</v>
      </c>
      <c r="BG194" s="203">
        <f>IF(N194="zákl. přenesená",J194,0)</f>
        <v>0</v>
      </c>
      <c r="BH194" s="203">
        <f>IF(N194="sníž. přenesená",J194,0)</f>
        <v>0</v>
      </c>
      <c r="BI194" s="203">
        <f>IF(N194="nulová",J194,0)</f>
        <v>0</v>
      </c>
      <c r="BJ194" s="24" t="s">
        <v>79</v>
      </c>
      <c r="BK194" s="203">
        <f>ROUND(I194*H194,2)</f>
        <v>0</v>
      </c>
      <c r="BL194" s="24" t="s">
        <v>187</v>
      </c>
      <c r="BM194" s="24" t="s">
        <v>2588</v>
      </c>
    </row>
    <row r="195" spans="2:51" s="11" customFormat="1" ht="13.5">
      <c r="B195" s="204"/>
      <c r="C195" s="205"/>
      <c r="D195" s="206" t="s">
        <v>189</v>
      </c>
      <c r="E195" s="207" t="s">
        <v>23</v>
      </c>
      <c r="F195" s="208" t="s">
        <v>2589</v>
      </c>
      <c r="G195" s="205"/>
      <c r="H195" s="209">
        <v>1.65</v>
      </c>
      <c r="I195" s="210"/>
      <c r="J195" s="205"/>
      <c r="K195" s="205"/>
      <c r="L195" s="211"/>
      <c r="M195" s="212"/>
      <c r="N195" s="213"/>
      <c r="O195" s="213"/>
      <c r="P195" s="213"/>
      <c r="Q195" s="213"/>
      <c r="R195" s="213"/>
      <c r="S195" s="213"/>
      <c r="T195" s="214"/>
      <c r="AT195" s="215" t="s">
        <v>189</v>
      </c>
      <c r="AU195" s="215" t="s">
        <v>81</v>
      </c>
      <c r="AV195" s="11" t="s">
        <v>81</v>
      </c>
      <c r="AW195" s="11" t="s">
        <v>36</v>
      </c>
      <c r="AX195" s="11" t="s">
        <v>79</v>
      </c>
      <c r="AY195" s="215" t="s">
        <v>180</v>
      </c>
    </row>
    <row r="196" spans="2:51" s="11" customFormat="1" ht="13.5">
      <c r="B196" s="204"/>
      <c r="C196" s="205"/>
      <c r="D196" s="206" t="s">
        <v>189</v>
      </c>
      <c r="E196" s="205"/>
      <c r="F196" s="208" t="s">
        <v>2590</v>
      </c>
      <c r="G196" s="205"/>
      <c r="H196" s="209">
        <v>1.733</v>
      </c>
      <c r="I196" s="210"/>
      <c r="J196" s="205"/>
      <c r="K196" s="205"/>
      <c r="L196" s="211"/>
      <c r="M196" s="212"/>
      <c r="N196" s="213"/>
      <c r="O196" s="213"/>
      <c r="P196" s="213"/>
      <c r="Q196" s="213"/>
      <c r="R196" s="213"/>
      <c r="S196" s="213"/>
      <c r="T196" s="214"/>
      <c r="AT196" s="215" t="s">
        <v>189</v>
      </c>
      <c r="AU196" s="215" t="s">
        <v>81</v>
      </c>
      <c r="AV196" s="11" t="s">
        <v>81</v>
      </c>
      <c r="AW196" s="11" t="s">
        <v>6</v>
      </c>
      <c r="AX196" s="11" t="s">
        <v>79</v>
      </c>
      <c r="AY196" s="215" t="s">
        <v>180</v>
      </c>
    </row>
    <row r="197" spans="2:65" s="1" customFormat="1" ht="16.5" customHeight="1">
      <c r="B197" s="41"/>
      <c r="C197" s="192" t="s">
        <v>293</v>
      </c>
      <c r="D197" s="192" t="s">
        <v>182</v>
      </c>
      <c r="E197" s="193" t="s">
        <v>2591</v>
      </c>
      <c r="F197" s="194" t="s">
        <v>2592</v>
      </c>
      <c r="G197" s="195" t="s">
        <v>185</v>
      </c>
      <c r="H197" s="196">
        <v>630.645</v>
      </c>
      <c r="I197" s="197"/>
      <c r="J197" s="198">
        <f>ROUND(I197*H197,2)</f>
        <v>0</v>
      </c>
      <c r="K197" s="194" t="s">
        <v>259</v>
      </c>
      <c r="L197" s="61"/>
      <c r="M197" s="199" t="s">
        <v>23</v>
      </c>
      <c r="N197" s="200" t="s">
        <v>43</v>
      </c>
      <c r="O197" s="42"/>
      <c r="P197" s="201">
        <f>O197*H197</f>
        <v>0</v>
      </c>
      <c r="Q197" s="201">
        <v>0.01469</v>
      </c>
      <c r="R197" s="201">
        <f>Q197*H197</f>
        <v>9.26417505</v>
      </c>
      <c r="S197" s="201">
        <v>0</v>
      </c>
      <c r="T197" s="202">
        <f>S197*H197</f>
        <v>0</v>
      </c>
      <c r="AR197" s="24" t="s">
        <v>187</v>
      </c>
      <c r="AT197" s="24" t="s">
        <v>182</v>
      </c>
      <c r="AU197" s="24" t="s">
        <v>81</v>
      </c>
      <c r="AY197" s="24" t="s">
        <v>180</v>
      </c>
      <c r="BE197" s="203">
        <f>IF(N197="základní",J197,0)</f>
        <v>0</v>
      </c>
      <c r="BF197" s="203">
        <f>IF(N197="snížená",J197,0)</f>
        <v>0</v>
      </c>
      <c r="BG197" s="203">
        <f>IF(N197="zákl. přenesená",J197,0)</f>
        <v>0</v>
      </c>
      <c r="BH197" s="203">
        <f>IF(N197="sníž. přenesená",J197,0)</f>
        <v>0</v>
      </c>
      <c r="BI197" s="203">
        <f>IF(N197="nulová",J197,0)</f>
        <v>0</v>
      </c>
      <c r="BJ197" s="24" t="s">
        <v>79</v>
      </c>
      <c r="BK197" s="203">
        <f>ROUND(I197*H197,2)</f>
        <v>0</v>
      </c>
      <c r="BL197" s="24" t="s">
        <v>187</v>
      </c>
      <c r="BM197" s="24" t="s">
        <v>2593</v>
      </c>
    </row>
    <row r="198" spans="2:51" s="13" customFormat="1" ht="13.5">
      <c r="B198" s="227"/>
      <c r="C198" s="228"/>
      <c r="D198" s="206" t="s">
        <v>189</v>
      </c>
      <c r="E198" s="229" t="s">
        <v>23</v>
      </c>
      <c r="F198" s="230" t="s">
        <v>2489</v>
      </c>
      <c r="G198" s="228"/>
      <c r="H198" s="229" t="s">
        <v>23</v>
      </c>
      <c r="I198" s="231"/>
      <c r="J198" s="228"/>
      <c r="K198" s="228"/>
      <c r="L198" s="232"/>
      <c r="M198" s="233"/>
      <c r="N198" s="234"/>
      <c r="O198" s="234"/>
      <c r="P198" s="234"/>
      <c r="Q198" s="234"/>
      <c r="R198" s="234"/>
      <c r="S198" s="234"/>
      <c r="T198" s="235"/>
      <c r="AT198" s="236" t="s">
        <v>189</v>
      </c>
      <c r="AU198" s="236" t="s">
        <v>81</v>
      </c>
      <c r="AV198" s="13" t="s">
        <v>79</v>
      </c>
      <c r="AW198" s="13" t="s">
        <v>36</v>
      </c>
      <c r="AX198" s="13" t="s">
        <v>72</v>
      </c>
      <c r="AY198" s="236" t="s">
        <v>180</v>
      </c>
    </row>
    <row r="199" spans="2:51" s="11" customFormat="1" ht="13.5">
      <c r="B199" s="204"/>
      <c r="C199" s="205"/>
      <c r="D199" s="206" t="s">
        <v>189</v>
      </c>
      <c r="E199" s="207" t="s">
        <v>23</v>
      </c>
      <c r="F199" s="208" t="s">
        <v>2502</v>
      </c>
      <c r="G199" s="205"/>
      <c r="H199" s="209">
        <v>555.75</v>
      </c>
      <c r="I199" s="210"/>
      <c r="J199" s="205"/>
      <c r="K199" s="205"/>
      <c r="L199" s="211"/>
      <c r="M199" s="212"/>
      <c r="N199" s="213"/>
      <c r="O199" s="213"/>
      <c r="P199" s="213"/>
      <c r="Q199" s="213"/>
      <c r="R199" s="213"/>
      <c r="S199" s="213"/>
      <c r="T199" s="214"/>
      <c r="AT199" s="215" t="s">
        <v>189</v>
      </c>
      <c r="AU199" s="215" t="s">
        <v>81</v>
      </c>
      <c r="AV199" s="11" t="s">
        <v>81</v>
      </c>
      <c r="AW199" s="11" t="s">
        <v>36</v>
      </c>
      <c r="AX199" s="11" t="s">
        <v>72</v>
      </c>
      <c r="AY199" s="215" t="s">
        <v>180</v>
      </c>
    </row>
    <row r="200" spans="2:51" s="11" customFormat="1" ht="13.5">
      <c r="B200" s="204"/>
      <c r="C200" s="205"/>
      <c r="D200" s="206" t="s">
        <v>189</v>
      </c>
      <c r="E200" s="207" t="s">
        <v>23</v>
      </c>
      <c r="F200" s="208" t="s">
        <v>2503</v>
      </c>
      <c r="G200" s="205"/>
      <c r="H200" s="209">
        <v>-83.525</v>
      </c>
      <c r="I200" s="210"/>
      <c r="J200" s="205"/>
      <c r="K200" s="205"/>
      <c r="L200" s="211"/>
      <c r="M200" s="212"/>
      <c r="N200" s="213"/>
      <c r="O200" s="213"/>
      <c r="P200" s="213"/>
      <c r="Q200" s="213"/>
      <c r="R200" s="213"/>
      <c r="S200" s="213"/>
      <c r="T200" s="214"/>
      <c r="AT200" s="215" t="s">
        <v>189</v>
      </c>
      <c r="AU200" s="215" t="s">
        <v>81</v>
      </c>
      <c r="AV200" s="11" t="s">
        <v>81</v>
      </c>
      <c r="AW200" s="11" t="s">
        <v>36</v>
      </c>
      <c r="AX200" s="11" t="s">
        <v>72</v>
      </c>
      <c r="AY200" s="215" t="s">
        <v>180</v>
      </c>
    </row>
    <row r="201" spans="2:51" s="11" customFormat="1" ht="13.5">
      <c r="B201" s="204"/>
      <c r="C201" s="205"/>
      <c r="D201" s="206" t="s">
        <v>189</v>
      </c>
      <c r="E201" s="207" t="s">
        <v>23</v>
      </c>
      <c r="F201" s="208" t="s">
        <v>2535</v>
      </c>
      <c r="G201" s="205"/>
      <c r="H201" s="209">
        <v>-28.175</v>
      </c>
      <c r="I201" s="210"/>
      <c r="J201" s="205"/>
      <c r="K201" s="205"/>
      <c r="L201" s="211"/>
      <c r="M201" s="212"/>
      <c r="N201" s="213"/>
      <c r="O201" s="213"/>
      <c r="P201" s="213"/>
      <c r="Q201" s="213"/>
      <c r="R201" s="213"/>
      <c r="S201" s="213"/>
      <c r="T201" s="214"/>
      <c r="AT201" s="215" t="s">
        <v>189</v>
      </c>
      <c r="AU201" s="215" t="s">
        <v>81</v>
      </c>
      <c r="AV201" s="11" t="s">
        <v>81</v>
      </c>
      <c r="AW201" s="11" t="s">
        <v>36</v>
      </c>
      <c r="AX201" s="11" t="s">
        <v>72</v>
      </c>
      <c r="AY201" s="215" t="s">
        <v>180</v>
      </c>
    </row>
    <row r="202" spans="2:51" s="14" customFormat="1" ht="13.5">
      <c r="B202" s="237"/>
      <c r="C202" s="238"/>
      <c r="D202" s="206" t="s">
        <v>189</v>
      </c>
      <c r="E202" s="239" t="s">
        <v>23</v>
      </c>
      <c r="F202" s="240" t="s">
        <v>492</v>
      </c>
      <c r="G202" s="238"/>
      <c r="H202" s="241">
        <v>444.05</v>
      </c>
      <c r="I202" s="242"/>
      <c r="J202" s="238"/>
      <c r="K202" s="238"/>
      <c r="L202" s="243"/>
      <c r="M202" s="244"/>
      <c r="N202" s="245"/>
      <c r="O202" s="245"/>
      <c r="P202" s="245"/>
      <c r="Q202" s="245"/>
      <c r="R202" s="245"/>
      <c r="S202" s="245"/>
      <c r="T202" s="246"/>
      <c r="AT202" s="247" t="s">
        <v>189</v>
      </c>
      <c r="AU202" s="247" t="s">
        <v>81</v>
      </c>
      <c r="AV202" s="14" t="s">
        <v>195</v>
      </c>
      <c r="AW202" s="14" t="s">
        <v>36</v>
      </c>
      <c r="AX202" s="14" t="s">
        <v>72</v>
      </c>
      <c r="AY202" s="247" t="s">
        <v>180</v>
      </c>
    </row>
    <row r="203" spans="2:51" s="11" customFormat="1" ht="13.5">
      <c r="B203" s="204"/>
      <c r="C203" s="205"/>
      <c r="D203" s="206" t="s">
        <v>189</v>
      </c>
      <c r="E203" s="207" t="s">
        <v>23</v>
      </c>
      <c r="F203" s="208" t="s">
        <v>2504</v>
      </c>
      <c r="G203" s="205"/>
      <c r="H203" s="209">
        <v>58.5</v>
      </c>
      <c r="I203" s="210"/>
      <c r="J203" s="205"/>
      <c r="K203" s="205"/>
      <c r="L203" s="211"/>
      <c r="M203" s="212"/>
      <c r="N203" s="213"/>
      <c r="O203" s="213"/>
      <c r="P203" s="213"/>
      <c r="Q203" s="213"/>
      <c r="R203" s="213"/>
      <c r="S203" s="213"/>
      <c r="T203" s="214"/>
      <c r="AT203" s="215" t="s">
        <v>189</v>
      </c>
      <c r="AU203" s="215" t="s">
        <v>81</v>
      </c>
      <c r="AV203" s="11" t="s">
        <v>81</v>
      </c>
      <c r="AW203" s="11" t="s">
        <v>36</v>
      </c>
      <c r="AX203" s="11" t="s">
        <v>72</v>
      </c>
      <c r="AY203" s="215" t="s">
        <v>180</v>
      </c>
    </row>
    <row r="204" spans="2:51" s="11" customFormat="1" ht="13.5">
      <c r="B204" s="204"/>
      <c r="C204" s="205"/>
      <c r="D204" s="206" t="s">
        <v>189</v>
      </c>
      <c r="E204" s="207" t="s">
        <v>23</v>
      </c>
      <c r="F204" s="208" t="s">
        <v>2536</v>
      </c>
      <c r="G204" s="205"/>
      <c r="H204" s="209">
        <v>-7.41</v>
      </c>
      <c r="I204" s="210"/>
      <c r="J204" s="205"/>
      <c r="K204" s="205"/>
      <c r="L204" s="211"/>
      <c r="M204" s="212"/>
      <c r="N204" s="213"/>
      <c r="O204" s="213"/>
      <c r="P204" s="213"/>
      <c r="Q204" s="213"/>
      <c r="R204" s="213"/>
      <c r="S204" s="213"/>
      <c r="T204" s="214"/>
      <c r="AT204" s="215" t="s">
        <v>189</v>
      </c>
      <c r="AU204" s="215" t="s">
        <v>81</v>
      </c>
      <c r="AV204" s="11" t="s">
        <v>81</v>
      </c>
      <c r="AW204" s="11" t="s">
        <v>36</v>
      </c>
      <c r="AX204" s="11" t="s">
        <v>72</v>
      </c>
      <c r="AY204" s="215" t="s">
        <v>180</v>
      </c>
    </row>
    <row r="205" spans="2:51" s="14" customFormat="1" ht="13.5">
      <c r="B205" s="237"/>
      <c r="C205" s="238"/>
      <c r="D205" s="206" t="s">
        <v>189</v>
      </c>
      <c r="E205" s="239" t="s">
        <v>23</v>
      </c>
      <c r="F205" s="240" t="s">
        <v>492</v>
      </c>
      <c r="G205" s="238"/>
      <c r="H205" s="241">
        <v>51.09</v>
      </c>
      <c r="I205" s="242"/>
      <c r="J205" s="238"/>
      <c r="K205" s="238"/>
      <c r="L205" s="243"/>
      <c r="M205" s="244"/>
      <c r="N205" s="245"/>
      <c r="O205" s="245"/>
      <c r="P205" s="245"/>
      <c r="Q205" s="245"/>
      <c r="R205" s="245"/>
      <c r="S205" s="245"/>
      <c r="T205" s="246"/>
      <c r="AT205" s="247" t="s">
        <v>189</v>
      </c>
      <c r="AU205" s="247" t="s">
        <v>81</v>
      </c>
      <c r="AV205" s="14" t="s">
        <v>195</v>
      </c>
      <c r="AW205" s="14" t="s">
        <v>6</v>
      </c>
      <c r="AX205" s="14" t="s">
        <v>72</v>
      </c>
      <c r="AY205" s="247" t="s">
        <v>180</v>
      </c>
    </row>
    <row r="206" spans="2:51" s="11" customFormat="1" ht="13.5">
      <c r="B206" s="204"/>
      <c r="C206" s="205"/>
      <c r="D206" s="206" t="s">
        <v>189</v>
      </c>
      <c r="E206" s="207" t="s">
        <v>23</v>
      </c>
      <c r="F206" s="208" t="s">
        <v>2490</v>
      </c>
      <c r="G206" s="205"/>
      <c r="H206" s="209">
        <v>5.76</v>
      </c>
      <c r="I206" s="210"/>
      <c r="J206" s="205"/>
      <c r="K206" s="205"/>
      <c r="L206" s="211"/>
      <c r="M206" s="212"/>
      <c r="N206" s="213"/>
      <c r="O206" s="213"/>
      <c r="P206" s="213"/>
      <c r="Q206" s="213"/>
      <c r="R206" s="213"/>
      <c r="S206" s="213"/>
      <c r="T206" s="214"/>
      <c r="AT206" s="215" t="s">
        <v>189</v>
      </c>
      <c r="AU206" s="215" t="s">
        <v>81</v>
      </c>
      <c r="AV206" s="11" t="s">
        <v>81</v>
      </c>
      <c r="AW206" s="11" t="s">
        <v>36</v>
      </c>
      <c r="AX206" s="11" t="s">
        <v>72</v>
      </c>
      <c r="AY206" s="215" t="s">
        <v>180</v>
      </c>
    </row>
    <row r="207" spans="2:51" s="14" customFormat="1" ht="13.5">
      <c r="B207" s="237"/>
      <c r="C207" s="238"/>
      <c r="D207" s="206" t="s">
        <v>189</v>
      </c>
      <c r="E207" s="239" t="s">
        <v>23</v>
      </c>
      <c r="F207" s="240" t="s">
        <v>492</v>
      </c>
      <c r="G207" s="238"/>
      <c r="H207" s="241">
        <v>5.76</v>
      </c>
      <c r="I207" s="242"/>
      <c r="J207" s="238"/>
      <c r="K207" s="238"/>
      <c r="L207" s="243"/>
      <c r="M207" s="244"/>
      <c r="N207" s="245"/>
      <c r="O207" s="245"/>
      <c r="P207" s="245"/>
      <c r="Q207" s="245"/>
      <c r="R207" s="245"/>
      <c r="S207" s="245"/>
      <c r="T207" s="246"/>
      <c r="AT207" s="247" t="s">
        <v>189</v>
      </c>
      <c r="AU207" s="247" t="s">
        <v>81</v>
      </c>
      <c r="AV207" s="14" t="s">
        <v>195</v>
      </c>
      <c r="AW207" s="14" t="s">
        <v>6</v>
      </c>
      <c r="AX207" s="14" t="s">
        <v>72</v>
      </c>
      <c r="AY207" s="247" t="s">
        <v>180</v>
      </c>
    </row>
    <row r="208" spans="2:51" s="11" customFormat="1" ht="13.5">
      <c r="B208" s="204"/>
      <c r="C208" s="205"/>
      <c r="D208" s="206" t="s">
        <v>189</v>
      </c>
      <c r="E208" s="207" t="s">
        <v>23</v>
      </c>
      <c r="F208" s="208" t="s">
        <v>2505</v>
      </c>
      <c r="G208" s="205"/>
      <c r="H208" s="209">
        <v>46.2</v>
      </c>
      <c r="I208" s="210"/>
      <c r="J208" s="205"/>
      <c r="K208" s="205"/>
      <c r="L208" s="211"/>
      <c r="M208" s="212"/>
      <c r="N208" s="213"/>
      <c r="O208" s="213"/>
      <c r="P208" s="213"/>
      <c r="Q208" s="213"/>
      <c r="R208" s="213"/>
      <c r="S208" s="213"/>
      <c r="T208" s="214"/>
      <c r="AT208" s="215" t="s">
        <v>189</v>
      </c>
      <c r="AU208" s="215" t="s">
        <v>81</v>
      </c>
      <c r="AV208" s="11" t="s">
        <v>81</v>
      </c>
      <c r="AW208" s="11" t="s">
        <v>36</v>
      </c>
      <c r="AX208" s="11" t="s">
        <v>72</v>
      </c>
      <c r="AY208" s="215" t="s">
        <v>180</v>
      </c>
    </row>
    <row r="209" spans="2:51" s="11" customFormat="1" ht="13.5">
      <c r="B209" s="204"/>
      <c r="C209" s="205"/>
      <c r="D209" s="206" t="s">
        <v>189</v>
      </c>
      <c r="E209" s="207" t="s">
        <v>23</v>
      </c>
      <c r="F209" s="208" t="s">
        <v>2506</v>
      </c>
      <c r="G209" s="205"/>
      <c r="H209" s="209">
        <v>2.66</v>
      </c>
      <c r="I209" s="210"/>
      <c r="J209" s="205"/>
      <c r="K209" s="205"/>
      <c r="L209" s="211"/>
      <c r="M209" s="212"/>
      <c r="N209" s="213"/>
      <c r="O209" s="213"/>
      <c r="P209" s="213"/>
      <c r="Q209" s="213"/>
      <c r="R209" s="213"/>
      <c r="S209" s="213"/>
      <c r="T209" s="214"/>
      <c r="AT209" s="215" t="s">
        <v>189</v>
      </c>
      <c r="AU209" s="215" t="s">
        <v>81</v>
      </c>
      <c r="AV209" s="11" t="s">
        <v>81</v>
      </c>
      <c r="AW209" s="11" t="s">
        <v>36</v>
      </c>
      <c r="AX209" s="11" t="s">
        <v>72</v>
      </c>
      <c r="AY209" s="215" t="s">
        <v>180</v>
      </c>
    </row>
    <row r="210" spans="2:51" s="11" customFormat="1" ht="13.5">
      <c r="B210" s="204"/>
      <c r="C210" s="205"/>
      <c r="D210" s="206" t="s">
        <v>189</v>
      </c>
      <c r="E210" s="207" t="s">
        <v>23</v>
      </c>
      <c r="F210" s="208" t="s">
        <v>2507</v>
      </c>
      <c r="G210" s="205"/>
      <c r="H210" s="209">
        <v>5.32</v>
      </c>
      <c r="I210" s="210"/>
      <c r="J210" s="205"/>
      <c r="K210" s="205"/>
      <c r="L210" s="211"/>
      <c r="M210" s="212"/>
      <c r="N210" s="213"/>
      <c r="O210" s="213"/>
      <c r="P210" s="213"/>
      <c r="Q210" s="213"/>
      <c r="R210" s="213"/>
      <c r="S210" s="213"/>
      <c r="T210" s="214"/>
      <c r="AT210" s="215" t="s">
        <v>189</v>
      </c>
      <c r="AU210" s="215" t="s">
        <v>81</v>
      </c>
      <c r="AV210" s="11" t="s">
        <v>81</v>
      </c>
      <c r="AW210" s="11" t="s">
        <v>36</v>
      </c>
      <c r="AX210" s="11" t="s">
        <v>72</v>
      </c>
      <c r="AY210" s="215" t="s">
        <v>180</v>
      </c>
    </row>
    <row r="211" spans="2:51" s="11" customFormat="1" ht="13.5">
      <c r="B211" s="204"/>
      <c r="C211" s="205"/>
      <c r="D211" s="206" t="s">
        <v>189</v>
      </c>
      <c r="E211" s="207" t="s">
        <v>23</v>
      </c>
      <c r="F211" s="208" t="s">
        <v>2508</v>
      </c>
      <c r="G211" s="205"/>
      <c r="H211" s="209">
        <v>7.595</v>
      </c>
      <c r="I211" s="210"/>
      <c r="J211" s="205"/>
      <c r="K211" s="205"/>
      <c r="L211" s="211"/>
      <c r="M211" s="212"/>
      <c r="N211" s="213"/>
      <c r="O211" s="213"/>
      <c r="P211" s="213"/>
      <c r="Q211" s="213"/>
      <c r="R211" s="213"/>
      <c r="S211" s="213"/>
      <c r="T211" s="214"/>
      <c r="AT211" s="215" t="s">
        <v>189</v>
      </c>
      <c r="AU211" s="215" t="s">
        <v>81</v>
      </c>
      <c r="AV211" s="11" t="s">
        <v>81</v>
      </c>
      <c r="AW211" s="11" t="s">
        <v>36</v>
      </c>
      <c r="AX211" s="11" t="s">
        <v>72</v>
      </c>
      <c r="AY211" s="215" t="s">
        <v>180</v>
      </c>
    </row>
    <row r="212" spans="2:51" s="14" customFormat="1" ht="13.5">
      <c r="B212" s="237"/>
      <c r="C212" s="238"/>
      <c r="D212" s="206" t="s">
        <v>189</v>
      </c>
      <c r="E212" s="239" t="s">
        <v>23</v>
      </c>
      <c r="F212" s="240" t="s">
        <v>492</v>
      </c>
      <c r="G212" s="238"/>
      <c r="H212" s="241">
        <v>61.775</v>
      </c>
      <c r="I212" s="242"/>
      <c r="J212" s="238"/>
      <c r="K212" s="238"/>
      <c r="L212" s="243"/>
      <c r="M212" s="244"/>
      <c r="N212" s="245"/>
      <c r="O212" s="245"/>
      <c r="P212" s="245"/>
      <c r="Q212" s="245"/>
      <c r="R212" s="245"/>
      <c r="S212" s="245"/>
      <c r="T212" s="246"/>
      <c r="AT212" s="247" t="s">
        <v>189</v>
      </c>
      <c r="AU212" s="247" t="s">
        <v>81</v>
      </c>
      <c r="AV212" s="14" t="s">
        <v>195</v>
      </c>
      <c r="AW212" s="14" t="s">
        <v>6</v>
      </c>
      <c r="AX212" s="14" t="s">
        <v>72</v>
      </c>
      <c r="AY212" s="247" t="s">
        <v>180</v>
      </c>
    </row>
    <row r="213" spans="2:51" s="11" customFormat="1" ht="13.5">
      <c r="B213" s="204"/>
      <c r="C213" s="205"/>
      <c r="D213" s="206" t="s">
        <v>189</v>
      </c>
      <c r="E213" s="207" t="s">
        <v>23</v>
      </c>
      <c r="F213" s="208" t="s">
        <v>2509</v>
      </c>
      <c r="G213" s="205"/>
      <c r="H213" s="209">
        <v>24.5</v>
      </c>
      <c r="I213" s="210"/>
      <c r="J213" s="205"/>
      <c r="K213" s="205"/>
      <c r="L213" s="211"/>
      <c r="M213" s="212"/>
      <c r="N213" s="213"/>
      <c r="O213" s="213"/>
      <c r="P213" s="213"/>
      <c r="Q213" s="213"/>
      <c r="R213" s="213"/>
      <c r="S213" s="213"/>
      <c r="T213" s="214"/>
      <c r="AT213" s="215" t="s">
        <v>189</v>
      </c>
      <c r="AU213" s="215" t="s">
        <v>81</v>
      </c>
      <c r="AV213" s="11" t="s">
        <v>81</v>
      </c>
      <c r="AW213" s="11" t="s">
        <v>36</v>
      </c>
      <c r="AX213" s="11" t="s">
        <v>72</v>
      </c>
      <c r="AY213" s="215" t="s">
        <v>180</v>
      </c>
    </row>
    <row r="214" spans="2:51" s="11" customFormat="1" ht="13.5">
      <c r="B214" s="204"/>
      <c r="C214" s="205"/>
      <c r="D214" s="206" t="s">
        <v>189</v>
      </c>
      <c r="E214" s="207" t="s">
        <v>23</v>
      </c>
      <c r="F214" s="208" t="s">
        <v>2510</v>
      </c>
      <c r="G214" s="205"/>
      <c r="H214" s="209">
        <v>10.01</v>
      </c>
      <c r="I214" s="210"/>
      <c r="J214" s="205"/>
      <c r="K214" s="205"/>
      <c r="L214" s="211"/>
      <c r="M214" s="212"/>
      <c r="N214" s="213"/>
      <c r="O214" s="213"/>
      <c r="P214" s="213"/>
      <c r="Q214" s="213"/>
      <c r="R214" s="213"/>
      <c r="S214" s="213"/>
      <c r="T214" s="214"/>
      <c r="AT214" s="215" t="s">
        <v>189</v>
      </c>
      <c r="AU214" s="215" t="s">
        <v>81</v>
      </c>
      <c r="AV214" s="11" t="s">
        <v>81</v>
      </c>
      <c r="AW214" s="11" t="s">
        <v>36</v>
      </c>
      <c r="AX214" s="11" t="s">
        <v>72</v>
      </c>
      <c r="AY214" s="215" t="s">
        <v>180</v>
      </c>
    </row>
    <row r="215" spans="2:51" s="11" customFormat="1" ht="13.5">
      <c r="B215" s="204"/>
      <c r="C215" s="205"/>
      <c r="D215" s="206" t="s">
        <v>189</v>
      </c>
      <c r="E215" s="207" t="s">
        <v>23</v>
      </c>
      <c r="F215" s="208" t="s">
        <v>2511</v>
      </c>
      <c r="G215" s="205"/>
      <c r="H215" s="209">
        <v>2.065</v>
      </c>
      <c r="I215" s="210"/>
      <c r="J215" s="205"/>
      <c r="K215" s="205"/>
      <c r="L215" s="211"/>
      <c r="M215" s="212"/>
      <c r="N215" s="213"/>
      <c r="O215" s="213"/>
      <c r="P215" s="213"/>
      <c r="Q215" s="213"/>
      <c r="R215" s="213"/>
      <c r="S215" s="213"/>
      <c r="T215" s="214"/>
      <c r="AT215" s="215" t="s">
        <v>189</v>
      </c>
      <c r="AU215" s="215" t="s">
        <v>81</v>
      </c>
      <c r="AV215" s="11" t="s">
        <v>81</v>
      </c>
      <c r="AW215" s="11" t="s">
        <v>36</v>
      </c>
      <c r="AX215" s="11" t="s">
        <v>72</v>
      </c>
      <c r="AY215" s="215" t="s">
        <v>180</v>
      </c>
    </row>
    <row r="216" spans="2:51" s="11" customFormat="1" ht="13.5">
      <c r="B216" s="204"/>
      <c r="C216" s="205"/>
      <c r="D216" s="206" t="s">
        <v>189</v>
      </c>
      <c r="E216" s="207" t="s">
        <v>23</v>
      </c>
      <c r="F216" s="208" t="s">
        <v>2512</v>
      </c>
      <c r="G216" s="205"/>
      <c r="H216" s="209">
        <v>3.885</v>
      </c>
      <c r="I216" s="210"/>
      <c r="J216" s="205"/>
      <c r="K216" s="205"/>
      <c r="L216" s="211"/>
      <c r="M216" s="212"/>
      <c r="N216" s="213"/>
      <c r="O216" s="213"/>
      <c r="P216" s="213"/>
      <c r="Q216" s="213"/>
      <c r="R216" s="213"/>
      <c r="S216" s="213"/>
      <c r="T216" s="214"/>
      <c r="AT216" s="215" t="s">
        <v>189</v>
      </c>
      <c r="AU216" s="215" t="s">
        <v>81</v>
      </c>
      <c r="AV216" s="11" t="s">
        <v>81</v>
      </c>
      <c r="AW216" s="11" t="s">
        <v>36</v>
      </c>
      <c r="AX216" s="11" t="s">
        <v>72</v>
      </c>
      <c r="AY216" s="215" t="s">
        <v>180</v>
      </c>
    </row>
    <row r="217" spans="2:51" s="14" customFormat="1" ht="13.5">
      <c r="B217" s="237"/>
      <c r="C217" s="238"/>
      <c r="D217" s="206" t="s">
        <v>189</v>
      </c>
      <c r="E217" s="239" t="s">
        <v>23</v>
      </c>
      <c r="F217" s="240" t="s">
        <v>492</v>
      </c>
      <c r="G217" s="238"/>
      <c r="H217" s="241">
        <v>40.46</v>
      </c>
      <c r="I217" s="242"/>
      <c r="J217" s="238"/>
      <c r="K217" s="238"/>
      <c r="L217" s="243"/>
      <c r="M217" s="244"/>
      <c r="N217" s="245"/>
      <c r="O217" s="245"/>
      <c r="P217" s="245"/>
      <c r="Q217" s="245"/>
      <c r="R217" s="245"/>
      <c r="S217" s="245"/>
      <c r="T217" s="246"/>
      <c r="AT217" s="247" t="s">
        <v>189</v>
      </c>
      <c r="AU217" s="247" t="s">
        <v>81</v>
      </c>
      <c r="AV217" s="14" t="s">
        <v>195</v>
      </c>
      <c r="AW217" s="14" t="s">
        <v>6</v>
      </c>
      <c r="AX217" s="14" t="s">
        <v>72</v>
      </c>
      <c r="AY217" s="247" t="s">
        <v>180</v>
      </c>
    </row>
    <row r="218" spans="2:51" s="11" customFormat="1" ht="13.5">
      <c r="B218" s="204"/>
      <c r="C218" s="205"/>
      <c r="D218" s="206" t="s">
        <v>189</v>
      </c>
      <c r="E218" s="207" t="s">
        <v>23</v>
      </c>
      <c r="F218" s="208" t="s">
        <v>2513</v>
      </c>
      <c r="G218" s="205"/>
      <c r="H218" s="209">
        <v>27.51</v>
      </c>
      <c r="I218" s="210"/>
      <c r="J218" s="205"/>
      <c r="K218" s="205"/>
      <c r="L218" s="211"/>
      <c r="M218" s="212"/>
      <c r="N218" s="213"/>
      <c r="O218" s="213"/>
      <c r="P218" s="213"/>
      <c r="Q218" s="213"/>
      <c r="R218" s="213"/>
      <c r="S218" s="213"/>
      <c r="T218" s="214"/>
      <c r="AT218" s="215" t="s">
        <v>189</v>
      </c>
      <c r="AU218" s="215" t="s">
        <v>81</v>
      </c>
      <c r="AV218" s="11" t="s">
        <v>81</v>
      </c>
      <c r="AW218" s="11" t="s">
        <v>36</v>
      </c>
      <c r="AX218" s="11" t="s">
        <v>72</v>
      </c>
      <c r="AY218" s="215" t="s">
        <v>180</v>
      </c>
    </row>
    <row r="219" spans="2:51" s="14" customFormat="1" ht="13.5">
      <c r="B219" s="237"/>
      <c r="C219" s="238"/>
      <c r="D219" s="206" t="s">
        <v>189</v>
      </c>
      <c r="E219" s="239" t="s">
        <v>23</v>
      </c>
      <c r="F219" s="240" t="s">
        <v>492</v>
      </c>
      <c r="G219" s="238"/>
      <c r="H219" s="241">
        <v>27.51</v>
      </c>
      <c r="I219" s="242"/>
      <c r="J219" s="238"/>
      <c r="K219" s="238"/>
      <c r="L219" s="243"/>
      <c r="M219" s="244"/>
      <c r="N219" s="245"/>
      <c r="O219" s="245"/>
      <c r="P219" s="245"/>
      <c r="Q219" s="245"/>
      <c r="R219" s="245"/>
      <c r="S219" s="245"/>
      <c r="T219" s="246"/>
      <c r="AT219" s="247" t="s">
        <v>189</v>
      </c>
      <c r="AU219" s="247" t="s">
        <v>81</v>
      </c>
      <c r="AV219" s="14" t="s">
        <v>195</v>
      </c>
      <c r="AW219" s="14" t="s">
        <v>6</v>
      </c>
      <c r="AX219" s="14" t="s">
        <v>72</v>
      </c>
      <c r="AY219" s="247" t="s">
        <v>180</v>
      </c>
    </row>
    <row r="220" spans="2:51" s="12" customFormat="1" ht="13.5">
      <c r="B220" s="216"/>
      <c r="C220" s="217"/>
      <c r="D220" s="206" t="s">
        <v>189</v>
      </c>
      <c r="E220" s="218" t="s">
        <v>23</v>
      </c>
      <c r="F220" s="219" t="s">
        <v>199</v>
      </c>
      <c r="G220" s="217"/>
      <c r="H220" s="220">
        <v>630.645</v>
      </c>
      <c r="I220" s="221"/>
      <c r="J220" s="217"/>
      <c r="K220" s="217"/>
      <c r="L220" s="222"/>
      <c r="M220" s="223"/>
      <c r="N220" s="224"/>
      <c r="O220" s="224"/>
      <c r="P220" s="224"/>
      <c r="Q220" s="224"/>
      <c r="R220" s="224"/>
      <c r="S220" s="224"/>
      <c r="T220" s="225"/>
      <c r="AT220" s="226" t="s">
        <v>189</v>
      </c>
      <c r="AU220" s="226" t="s">
        <v>81</v>
      </c>
      <c r="AV220" s="12" t="s">
        <v>187</v>
      </c>
      <c r="AW220" s="12" t="s">
        <v>6</v>
      </c>
      <c r="AX220" s="12" t="s">
        <v>79</v>
      </c>
      <c r="AY220" s="226" t="s">
        <v>180</v>
      </c>
    </row>
    <row r="221" spans="2:65" s="1" customFormat="1" ht="25.5" customHeight="1">
      <c r="B221" s="41"/>
      <c r="C221" s="192" t="s">
        <v>297</v>
      </c>
      <c r="D221" s="192" t="s">
        <v>182</v>
      </c>
      <c r="E221" s="193" t="s">
        <v>2594</v>
      </c>
      <c r="F221" s="194" t="s">
        <v>2595</v>
      </c>
      <c r="G221" s="195" t="s">
        <v>185</v>
      </c>
      <c r="H221" s="196">
        <v>69.71</v>
      </c>
      <c r="I221" s="197"/>
      <c r="J221" s="198">
        <f>ROUND(I221*H221,2)</f>
        <v>0</v>
      </c>
      <c r="K221" s="194" t="s">
        <v>259</v>
      </c>
      <c r="L221" s="61"/>
      <c r="M221" s="199" t="s">
        <v>23</v>
      </c>
      <c r="N221" s="200" t="s">
        <v>43</v>
      </c>
      <c r="O221" s="42"/>
      <c r="P221" s="201">
        <f>O221*H221</f>
        <v>0</v>
      </c>
      <c r="Q221" s="201">
        <v>0.00628</v>
      </c>
      <c r="R221" s="201">
        <f>Q221*H221</f>
        <v>0.43777879999999997</v>
      </c>
      <c r="S221" s="201">
        <v>0</v>
      </c>
      <c r="T221" s="202">
        <f>S221*H221</f>
        <v>0</v>
      </c>
      <c r="AR221" s="24" t="s">
        <v>187</v>
      </c>
      <c r="AT221" s="24" t="s">
        <v>182</v>
      </c>
      <c r="AU221" s="24" t="s">
        <v>81</v>
      </c>
      <c r="AY221" s="24" t="s">
        <v>180</v>
      </c>
      <c r="BE221" s="203">
        <f>IF(N221="základní",J221,0)</f>
        <v>0</v>
      </c>
      <c r="BF221" s="203">
        <f>IF(N221="snížená",J221,0)</f>
        <v>0</v>
      </c>
      <c r="BG221" s="203">
        <f>IF(N221="zákl. přenesená",J221,0)</f>
        <v>0</v>
      </c>
      <c r="BH221" s="203">
        <f>IF(N221="sníž. přenesená",J221,0)</f>
        <v>0</v>
      </c>
      <c r="BI221" s="203">
        <f>IF(N221="nulová",J221,0)</f>
        <v>0</v>
      </c>
      <c r="BJ221" s="24" t="s">
        <v>79</v>
      </c>
      <c r="BK221" s="203">
        <f>ROUND(I221*H221,2)</f>
        <v>0</v>
      </c>
      <c r="BL221" s="24" t="s">
        <v>187</v>
      </c>
      <c r="BM221" s="24" t="s">
        <v>2596</v>
      </c>
    </row>
    <row r="222" spans="2:51" s="13" customFormat="1" ht="13.5">
      <c r="B222" s="227"/>
      <c r="C222" s="228"/>
      <c r="D222" s="206" t="s">
        <v>189</v>
      </c>
      <c r="E222" s="229" t="s">
        <v>23</v>
      </c>
      <c r="F222" s="230" t="s">
        <v>2489</v>
      </c>
      <c r="G222" s="228"/>
      <c r="H222" s="229" t="s">
        <v>23</v>
      </c>
      <c r="I222" s="231"/>
      <c r="J222" s="228"/>
      <c r="K222" s="228"/>
      <c r="L222" s="232"/>
      <c r="M222" s="233"/>
      <c r="N222" s="234"/>
      <c r="O222" s="234"/>
      <c r="P222" s="234"/>
      <c r="Q222" s="234"/>
      <c r="R222" s="234"/>
      <c r="S222" s="234"/>
      <c r="T222" s="235"/>
      <c r="AT222" s="236" t="s">
        <v>189</v>
      </c>
      <c r="AU222" s="236" t="s">
        <v>81</v>
      </c>
      <c r="AV222" s="13" t="s">
        <v>79</v>
      </c>
      <c r="AW222" s="13" t="s">
        <v>36</v>
      </c>
      <c r="AX222" s="13" t="s">
        <v>72</v>
      </c>
      <c r="AY222" s="236" t="s">
        <v>180</v>
      </c>
    </row>
    <row r="223" spans="2:51" s="11" customFormat="1" ht="13.5">
      <c r="B223" s="204"/>
      <c r="C223" s="205"/>
      <c r="D223" s="206" t="s">
        <v>189</v>
      </c>
      <c r="E223" s="207" t="s">
        <v>23</v>
      </c>
      <c r="F223" s="208" t="s">
        <v>2597</v>
      </c>
      <c r="G223" s="205"/>
      <c r="H223" s="209">
        <v>29.25</v>
      </c>
      <c r="I223" s="210"/>
      <c r="J223" s="205"/>
      <c r="K223" s="205"/>
      <c r="L223" s="211"/>
      <c r="M223" s="212"/>
      <c r="N223" s="213"/>
      <c r="O223" s="213"/>
      <c r="P223" s="213"/>
      <c r="Q223" s="213"/>
      <c r="R223" s="213"/>
      <c r="S223" s="213"/>
      <c r="T223" s="214"/>
      <c r="AT223" s="215" t="s">
        <v>189</v>
      </c>
      <c r="AU223" s="215" t="s">
        <v>81</v>
      </c>
      <c r="AV223" s="11" t="s">
        <v>81</v>
      </c>
      <c r="AW223" s="11" t="s">
        <v>36</v>
      </c>
      <c r="AX223" s="11" t="s">
        <v>72</v>
      </c>
      <c r="AY223" s="215" t="s">
        <v>180</v>
      </c>
    </row>
    <row r="224" spans="2:51" s="11" customFormat="1" ht="13.5">
      <c r="B224" s="204"/>
      <c r="C224" s="205"/>
      <c r="D224" s="206" t="s">
        <v>189</v>
      </c>
      <c r="E224" s="207" t="s">
        <v>23</v>
      </c>
      <c r="F224" s="208" t="s">
        <v>2509</v>
      </c>
      <c r="G224" s="205"/>
      <c r="H224" s="209">
        <v>24.5</v>
      </c>
      <c r="I224" s="210"/>
      <c r="J224" s="205"/>
      <c r="K224" s="205"/>
      <c r="L224" s="211"/>
      <c r="M224" s="212"/>
      <c r="N224" s="213"/>
      <c r="O224" s="213"/>
      <c r="P224" s="213"/>
      <c r="Q224" s="213"/>
      <c r="R224" s="213"/>
      <c r="S224" s="213"/>
      <c r="T224" s="214"/>
      <c r="AT224" s="215" t="s">
        <v>189</v>
      </c>
      <c r="AU224" s="215" t="s">
        <v>81</v>
      </c>
      <c r="AV224" s="11" t="s">
        <v>81</v>
      </c>
      <c r="AW224" s="11" t="s">
        <v>36</v>
      </c>
      <c r="AX224" s="11" t="s">
        <v>72</v>
      </c>
      <c r="AY224" s="215" t="s">
        <v>180</v>
      </c>
    </row>
    <row r="225" spans="2:51" s="11" customFormat="1" ht="13.5">
      <c r="B225" s="204"/>
      <c r="C225" s="205"/>
      <c r="D225" s="206" t="s">
        <v>189</v>
      </c>
      <c r="E225" s="207" t="s">
        <v>23</v>
      </c>
      <c r="F225" s="208" t="s">
        <v>2510</v>
      </c>
      <c r="G225" s="205"/>
      <c r="H225" s="209">
        <v>10.01</v>
      </c>
      <c r="I225" s="210"/>
      <c r="J225" s="205"/>
      <c r="K225" s="205"/>
      <c r="L225" s="211"/>
      <c r="M225" s="212"/>
      <c r="N225" s="213"/>
      <c r="O225" s="213"/>
      <c r="P225" s="213"/>
      <c r="Q225" s="213"/>
      <c r="R225" s="213"/>
      <c r="S225" s="213"/>
      <c r="T225" s="214"/>
      <c r="AT225" s="215" t="s">
        <v>189</v>
      </c>
      <c r="AU225" s="215" t="s">
        <v>81</v>
      </c>
      <c r="AV225" s="11" t="s">
        <v>81</v>
      </c>
      <c r="AW225" s="11" t="s">
        <v>36</v>
      </c>
      <c r="AX225" s="11" t="s">
        <v>72</v>
      </c>
      <c r="AY225" s="215" t="s">
        <v>180</v>
      </c>
    </row>
    <row r="226" spans="2:51" s="11" customFormat="1" ht="13.5">
      <c r="B226" s="204"/>
      <c r="C226" s="205"/>
      <c r="D226" s="206" t="s">
        <v>189</v>
      </c>
      <c r="E226" s="207" t="s">
        <v>23</v>
      </c>
      <c r="F226" s="208" t="s">
        <v>2511</v>
      </c>
      <c r="G226" s="205"/>
      <c r="H226" s="209">
        <v>2.065</v>
      </c>
      <c r="I226" s="210"/>
      <c r="J226" s="205"/>
      <c r="K226" s="205"/>
      <c r="L226" s="211"/>
      <c r="M226" s="212"/>
      <c r="N226" s="213"/>
      <c r="O226" s="213"/>
      <c r="P226" s="213"/>
      <c r="Q226" s="213"/>
      <c r="R226" s="213"/>
      <c r="S226" s="213"/>
      <c r="T226" s="214"/>
      <c r="AT226" s="215" t="s">
        <v>189</v>
      </c>
      <c r="AU226" s="215" t="s">
        <v>81</v>
      </c>
      <c r="AV226" s="11" t="s">
        <v>81</v>
      </c>
      <c r="AW226" s="11" t="s">
        <v>36</v>
      </c>
      <c r="AX226" s="11" t="s">
        <v>72</v>
      </c>
      <c r="AY226" s="215" t="s">
        <v>180</v>
      </c>
    </row>
    <row r="227" spans="2:51" s="11" customFormat="1" ht="13.5">
      <c r="B227" s="204"/>
      <c r="C227" s="205"/>
      <c r="D227" s="206" t="s">
        <v>189</v>
      </c>
      <c r="E227" s="207" t="s">
        <v>23</v>
      </c>
      <c r="F227" s="208" t="s">
        <v>2512</v>
      </c>
      <c r="G227" s="205"/>
      <c r="H227" s="209">
        <v>3.885</v>
      </c>
      <c r="I227" s="210"/>
      <c r="J227" s="205"/>
      <c r="K227" s="205"/>
      <c r="L227" s="211"/>
      <c r="M227" s="212"/>
      <c r="N227" s="213"/>
      <c r="O227" s="213"/>
      <c r="P227" s="213"/>
      <c r="Q227" s="213"/>
      <c r="R227" s="213"/>
      <c r="S227" s="213"/>
      <c r="T227" s="214"/>
      <c r="AT227" s="215" t="s">
        <v>189</v>
      </c>
      <c r="AU227" s="215" t="s">
        <v>81</v>
      </c>
      <c r="AV227" s="11" t="s">
        <v>81</v>
      </c>
      <c r="AW227" s="11" t="s">
        <v>36</v>
      </c>
      <c r="AX227" s="11" t="s">
        <v>72</v>
      </c>
      <c r="AY227" s="215" t="s">
        <v>180</v>
      </c>
    </row>
    <row r="228" spans="2:51" s="12" customFormat="1" ht="13.5">
      <c r="B228" s="216"/>
      <c r="C228" s="217"/>
      <c r="D228" s="206" t="s">
        <v>189</v>
      </c>
      <c r="E228" s="218" t="s">
        <v>23</v>
      </c>
      <c r="F228" s="219" t="s">
        <v>199</v>
      </c>
      <c r="G228" s="217"/>
      <c r="H228" s="220">
        <v>69.71</v>
      </c>
      <c r="I228" s="221"/>
      <c r="J228" s="217"/>
      <c r="K228" s="217"/>
      <c r="L228" s="222"/>
      <c r="M228" s="223"/>
      <c r="N228" s="224"/>
      <c r="O228" s="224"/>
      <c r="P228" s="224"/>
      <c r="Q228" s="224"/>
      <c r="R228" s="224"/>
      <c r="S228" s="224"/>
      <c r="T228" s="225"/>
      <c r="AT228" s="226" t="s">
        <v>189</v>
      </c>
      <c r="AU228" s="226" t="s">
        <v>81</v>
      </c>
      <c r="AV228" s="12" t="s">
        <v>187</v>
      </c>
      <c r="AW228" s="12" t="s">
        <v>36</v>
      </c>
      <c r="AX228" s="12" t="s">
        <v>79</v>
      </c>
      <c r="AY228" s="226" t="s">
        <v>180</v>
      </c>
    </row>
    <row r="229" spans="2:65" s="1" customFormat="1" ht="25.5" customHeight="1">
      <c r="B229" s="41"/>
      <c r="C229" s="192" t="s">
        <v>303</v>
      </c>
      <c r="D229" s="192" t="s">
        <v>182</v>
      </c>
      <c r="E229" s="193" t="s">
        <v>2598</v>
      </c>
      <c r="F229" s="194" t="s">
        <v>2599</v>
      </c>
      <c r="G229" s="195" t="s">
        <v>185</v>
      </c>
      <c r="H229" s="196">
        <v>511.585</v>
      </c>
      <c r="I229" s="197"/>
      <c r="J229" s="198">
        <f>ROUND(I229*H229,2)</f>
        <v>0</v>
      </c>
      <c r="K229" s="194" t="s">
        <v>259</v>
      </c>
      <c r="L229" s="61"/>
      <c r="M229" s="199" t="s">
        <v>23</v>
      </c>
      <c r="N229" s="200" t="s">
        <v>43</v>
      </c>
      <c r="O229" s="42"/>
      <c r="P229" s="201">
        <f>O229*H229</f>
        <v>0</v>
      </c>
      <c r="Q229" s="201">
        <v>0.00348</v>
      </c>
      <c r="R229" s="201">
        <f>Q229*H229</f>
        <v>1.7803158</v>
      </c>
      <c r="S229" s="201">
        <v>0</v>
      </c>
      <c r="T229" s="202">
        <f>S229*H229</f>
        <v>0</v>
      </c>
      <c r="AR229" s="24" t="s">
        <v>187</v>
      </c>
      <c r="AT229" s="24" t="s">
        <v>182</v>
      </c>
      <c r="AU229" s="24" t="s">
        <v>81</v>
      </c>
      <c r="AY229" s="24" t="s">
        <v>180</v>
      </c>
      <c r="BE229" s="203">
        <f>IF(N229="základní",J229,0)</f>
        <v>0</v>
      </c>
      <c r="BF229" s="203">
        <f>IF(N229="snížená",J229,0)</f>
        <v>0</v>
      </c>
      <c r="BG229" s="203">
        <f>IF(N229="zákl. přenesená",J229,0)</f>
        <v>0</v>
      </c>
      <c r="BH229" s="203">
        <f>IF(N229="sníž. přenesená",J229,0)</f>
        <v>0</v>
      </c>
      <c r="BI229" s="203">
        <f>IF(N229="nulová",J229,0)</f>
        <v>0</v>
      </c>
      <c r="BJ229" s="24" t="s">
        <v>79</v>
      </c>
      <c r="BK229" s="203">
        <f>ROUND(I229*H229,2)</f>
        <v>0</v>
      </c>
      <c r="BL229" s="24" t="s">
        <v>187</v>
      </c>
      <c r="BM229" s="24" t="s">
        <v>2600</v>
      </c>
    </row>
    <row r="230" spans="2:51" s="13" customFormat="1" ht="13.5">
      <c r="B230" s="227"/>
      <c r="C230" s="228"/>
      <c r="D230" s="206" t="s">
        <v>189</v>
      </c>
      <c r="E230" s="229" t="s">
        <v>23</v>
      </c>
      <c r="F230" s="230" t="s">
        <v>2489</v>
      </c>
      <c r="G230" s="228"/>
      <c r="H230" s="229" t="s">
        <v>23</v>
      </c>
      <c r="I230" s="231"/>
      <c r="J230" s="228"/>
      <c r="K230" s="228"/>
      <c r="L230" s="232"/>
      <c r="M230" s="233"/>
      <c r="N230" s="234"/>
      <c r="O230" s="234"/>
      <c r="P230" s="234"/>
      <c r="Q230" s="234"/>
      <c r="R230" s="234"/>
      <c r="S230" s="234"/>
      <c r="T230" s="235"/>
      <c r="AT230" s="236" t="s">
        <v>189</v>
      </c>
      <c r="AU230" s="236" t="s">
        <v>81</v>
      </c>
      <c r="AV230" s="13" t="s">
        <v>79</v>
      </c>
      <c r="AW230" s="13" t="s">
        <v>36</v>
      </c>
      <c r="AX230" s="13" t="s">
        <v>72</v>
      </c>
      <c r="AY230" s="236" t="s">
        <v>180</v>
      </c>
    </row>
    <row r="231" spans="2:51" s="11" customFormat="1" ht="13.5">
      <c r="B231" s="204"/>
      <c r="C231" s="205"/>
      <c r="D231" s="206" t="s">
        <v>189</v>
      </c>
      <c r="E231" s="207" t="s">
        <v>23</v>
      </c>
      <c r="F231" s="208" t="s">
        <v>2502</v>
      </c>
      <c r="G231" s="205"/>
      <c r="H231" s="209">
        <v>555.75</v>
      </c>
      <c r="I231" s="210"/>
      <c r="J231" s="205"/>
      <c r="K231" s="205"/>
      <c r="L231" s="211"/>
      <c r="M231" s="212"/>
      <c r="N231" s="213"/>
      <c r="O231" s="213"/>
      <c r="P231" s="213"/>
      <c r="Q231" s="213"/>
      <c r="R231" s="213"/>
      <c r="S231" s="213"/>
      <c r="T231" s="214"/>
      <c r="AT231" s="215" t="s">
        <v>189</v>
      </c>
      <c r="AU231" s="215" t="s">
        <v>81</v>
      </c>
      <c r="AV231" s="11" t="s">
        <v>81</v>
      </c>
      <c r="AW231" s="11" t="s">
        <v>36</v>
      </c>
      <c r="AX231" s="11" t="s">
        <v>72</v>
      </c>
      <c r="AY231" s="215" t="s">
        <v>180</v>
      </c>
    </row>
    <row r="232" spans="2:51" s="11" customFormat="1" ht="13.5">
      <c r="B232" s="204"/>
      <c r="C232" s="205"/>
      <c r="D232" s="206" t="s">
        <v>189</v>
      </c>
      <c r="E232" s="207" t="s">
        <v>23</v>
      </c>
      <c r="F232" s="208" t="s">
        <v>2503</v>
      </c>
      <c r="G232" s="205"/>
      <c r="H232" s="209">
        <v>-83.525</v>
      </c>
      <c r="I232" s="210"/>
      <c r="J232" s="205"/>
      <c r="K232" s="205"/>
      <c r="L232" s="211"/>
      <c r="M232" s="212"/>
      <c r="N232" s="213"/>
      <c r="O232" s="213"/>
      <c r="P232" s="213"/>
      <c r="Q232" s="213"/>
      <c r="R232" s="213"/>
      <c r="S232" s="213"/>
      <c r="T232" s="214"/>
      <c r="AT232" s="215" t="s">
        <v>189</v>
      </c>
      <c r="AU232" s="215" t="s">
        <v>81</v>
      </c>
      <c r="AV232" s="11" t="s">
        <v>81</v>
      </c>
      <c r="AW232" s="11" t="s">
        <v>36</v>
      </c>
      <c r="AX232" s="11" t="s">
        <v>72</v>
      </c>
      <c r="AY232" s="215" t="s">
        <v>180</v>
      </c>
    </row>
    <row r="233" spans="2:51" s="11" customFormat="1" ht="13.5">
      <c r="B233" s="204"/>
      <c r="C233" s="205"/>
      <c r="D233" s="206" t="s">
        <v>189</v>
      </c>
      <c r="E233" s="207" t="s">
        <v>23</v>
      </c>
      <c r="F233" s="208" t="s">
        <v>2535</v>
      </c>
      <c r="G233" s="205"/>
      <c r="H233" s="209">
        <v>-28.175</v>
      </c>
      <c r="I233" s="210"/>
      <c r="J233" s="205"/>
      <c r="K233" s="205"/>
      <c r="L233" s="211"/>
      <c r="M233" s="212"/>
      <c r="N233" s="213"/>
      <c r="O233" s="213"/>
      <c r="P233" s="213"/>
      <c r="Q233" s="213"/>
      <c r="R233" s="213"/>
      <c r="S233" s="213"/>
      <c r="T233" s="214"/>
      <c r="AT233" s="215" t="s">
        <v>189</v>
      </c>
      <c r="AU233" s="215" t="s">
        <v>81</v>
      </c>
      <c r="AV233" s="11" t="s">
        <v>81</v>
      </c>
      <c r="AW233" s="11" t="s">
        <v>36</v>
      </c>
      <c r="AX233" s="11" t="s">
        <v>72</v>
      </c>
      <c r="AY233" s="215" t="s">
        <v>180</v>
      </c>
    </row>
    <row r="234" spans="2:51" s="14" customFormat="1" ht="13.5">
      <c r="B234" s="237"/>
      <c r="C234" s="238"/>
      <c r="D234" s="206" t="s">
        <v>189</v>
      </c>
      <c r="E234" s="239" t="s">
        <v>23</v>
      </c>
      <c r="F234" s="240" t="s">
        <v>492</v>
      </c>
      <c r="G234" s="238"/>
      <c r="H234" s="241">
        <v>444.05</v>
      </c>
      <c r="I234" s="242"/>
      <c r="J234" s="238"/>
      <c r="K234" s="238"/>
      <c r="L234" s="243"/>
      <c r="M234" s="244"/>
      <c r="N234" s="245"/>
      <c r="O234" s="245"/>
      <c r="P234" s="245"/>
      <c r="Q234" s="245"/>
      <c r="R234" s="245"/>
      <c r="S234" s="245"/>
      <c r="T234" s="246"/>
      <c r="AT234" s="247" t="s">
        <v>189</v>
      </c>
      <c r="AU234" s="247" t="s">
        <v>81</v>
      </c>
      <c r="AV234" s="14" t="s">
        <v>195</v>
      </c>
      <c r="AW234" s="14" t="s">
        <v>6</v>
      </c>
      <c r="AX234" s="14" t="s">
        <v>72</v>
      </c>
      <c r="AY234" s="247" t="s">
        <v>180</v>
      </c>
    </row>
    <row r="235" spans="2:51" s="11" customFormat="1" ht="13.5">
      <c r="B235" s="204"/>
      <c r="C235" s="205"/>
      <c r="D235" s="206" t="s">
        <v>189</v>
      </c>
      <c r="E235" s="207" t="s">
        <v>23</v>
      </c>
      <c r="F235" s="208" t="s">
        <v>2490</v>
      </c>
      <c r="G235" s="205"/>
      <c r="H235" s="209">
        <v>5.76</v>
      </c>
      <c r="I235" s="210"/>
      <c r="J235" s="205"/>
      <c r="K235" s="205"/>
      <c r="L235" s="211"/>
      <c r="M235" s="212"/>
      <c r="N235" s="213"/>
      <c r="O235" s="213"/>
      <c r="P235" s="213"/>
      <c r="Q235" s="213"/>
      <c r="R235" s="213"/>
      <c r="S235" s="213"/>
      <c r="T235" s="214"/>
      <c r="AT235" s="215" t="s">
        <v>189</v>
      </c>
      <c r="AU235" s="215" t="s">
        <v>81</v>
      </c>
      <c r="AV235" s="11" t="s">
        <v>81</v>
      </c>
      <c r="AW235" s="11" t="s">
        <v>36</v>
      </c>
      <c r="AX235" s="11" t="s">
        <v>72</v>
      </c>
      <c r="AY235" s="215" t="s">
        <v>180</v>
      </c>
    </row>
    <row r="236" spans="2:51" s="14" customFormat="1" ht="13.5">
      <c r="B236" s="237"/>
      <c r="C236" s="238"/>
      <c r="D236" s="206" t="s">
        <v>189</v>
      </c>
      <c r="E236" s="239" t="s">
        <v>23</v>
      </c>
      <c r="F236" s="240" t="s">
        <v>492</v>
      </c>
      <c r="G236" s="238"/>
      <c r="H236" s="241">
        <v>5.76</v>
      </c>
      <c r="I236" s="242"/>
      <c r="J236" s="238"/>
      <c r="K236" s="238"/>
      <c r="L236" s="243"/>
      <c r="M236" s="244"/>
      <c r="N236" s="245"/>
      <c r="O236" s="245"/>
      <c r="P236" s="245"/>
      <c r="Q236" s="245"/>
      <c r="R236" s="245"/>
      <c r="S236" s="245"/>
      <c r="T236" s="246"/>
      <c r="AT236" s="247" t="s">
        <v>189</v>
      </c>
      <c r="AU236" s="247" t="s">
        <v>81</v>
      </c>
      <c r="AV236" s="14" t="s">
        <v>195</v>
      </c>
      <c r="AW236" s="14" t="s">
        <v>6</v>
      </c>
      <c r="AX236" s="14" t="s">
        <v>72</v>
      </c>
      <c r="AY236" s="247" t="s">
        <v>180</v>
      </c>
    </row>
    <row r="237" spans="2:51" s="11" customFormat="1" ht="13.5">
      <c r="B237" s="204"/>
      <c r="C237" s="205"/>
      <c r="D237" s="206" t="s">
        <v>189</v>
      </c>
      <c r="E237" s="207" t="s">
        <v>23</v>
      </c>
      <c r="F237" s="208" t="s">
        <v>2505</v>
      </c>
      <c r="G237" s="205"/>
      <c r="H237" s="209">
        <v>46.2</v>
      </c>
      <c r="I237" s="210"/>
      <c r="J237" s="205"/>
      <c r="K237" s="205"/>
      <c r="L237" s="211"/>
      <c r="M237" s="212"/>
      <c r="N237" s="213"/>
      <c r="O237" s="213"/>
      <c r="P237" s="213"/>
      <c r="Q237" s="213"/>
      <c r="R237" s="213"/>
      <c r="S237" s="213"/>
      <c r="T237" s="214"/>
      <c r="AT237" s="215" t="s">
        <v>189</v>
      </c>
      <c r="AU237" s="215" t="s">
        <v>81</v>
      </c>
      <c r="AV237" s="11" t="s">
        <v>81</v>
      </c>
      <c r="AW237" s="11" t="s">
        <v>36</v>
      </c>
      <c r="AX237" s="11" t="s">
        <v>72</v>
      </c>
      <c r="AY237" s="215" t="s">
        <v>180</v>
      </c>
    </row>
    <row r="238" spans="2:51" s="11" customFormat="1" ht="13.5">
      <c r="B238" s="204"/>
      <c r="C238" s="205"/>
      <c r="D238" s="206" t="s">
        <v>189</v>
      </c>
      <c r="E238" s="207" t="s">
        <v>23</v>
      </c>
      <c r="F238" s="208" t="s">
        <v>2506</v>
      </c>
      <c r="G238" s="205"/>
      <c r="H238" s="209">
        <v>2.66</v>
      </c>
      <c r="I238" s="210"/>
      <c r="J238" s="205"/>
      <c r="K238" s="205"/>
      <c r="L238" s="211"/>
      <c r="M238" s="212"/>
      <c r="N238" s="213"/>
      <c r="O238" s="213"/>
      <c r="P238" s="213"/>
      <c r="Q238" s="213"/>
      <c r="R238" s="213"/>
      <c r="S238" s="213"/>
      <c r="T238" s="214"/>
      <c r="AT238" s="215" t="s">
        <v>189</v>
      </c>
      <c r="AU238" s="215" t="s">
        <v>81</v>
      </c>
      <c r="AV238" s="11" t="s">
        <v>81</v>
      </c>
      <c r="AW238" s="11" t="s">
        <v>36</v>
      </c>
      <c r="AX238" s="11" t="s">
        <v>72</v>
      </c>
      <c r="AY238" s="215" t="s">
        <v>180</v>
      </c>
    </row>
    <row r="239" spans="2:51" s="11" customFormat="1" ht="13.5">
      <c r="B239" s="204"/>
      <c r="C239" s="205"/>
      <c r="D239" s="206" t="s">
        <v>189</v>
      </c>
      <c r="E239" s="207" t="s">
        <v>23</v>
      </c>
      <c r="F239" s="208" t="s">
        <v>2507</v>
      </c>
      <c r="G239" s="205"/>
      <c r="H239" s="209">
        <v>5.32</v>
      </c>
      <c r="I239" s="210"/>
      <c r="J239" s="205"/>
      <c r="K239" s="205"/>
      <c r="L239" s="211"/>
      <c r="M239" s="212"/>
      <c r="N239" s="213"/>
      <c r="O239" s="213"/>
      <c r="P239" s="213"/>
      <c r="Q239" s="213"/>
      <c r="R239" s="213"/>
      <c r="S239" s="213"/>
      <c r="T239" s="214"/>
      <c r="AT239" s="215" t="s">
        <v>189</v>
      </c>
      <c r="AU239" s="215" t="s">
        <v>81</v>
      </c>
      <c r="AV239" s="11" t="s">
        <v>81</v>
      </c>
      <c r="AW239" s="11" t="s">
        <v>36</v>
      </c>
      <c r="AX239" s="11" t="s">
        <v>72</v>
      </c>
      <c r="AY239" s="215" t="s">
        <v>180</v>
      </c>
    </row>
    <row r="240" spans="2:51" s="11" customFormat="1" ht="13.5">
      <c r="B240" s="204"/>
      <c r="C240" s="205"/>
      <c r="D240" s="206" t="s">
        <v>189</v>
      </c>
      <c r="E240" s="207" t="s">
        <v>23</v>
      </c>
      <c r="F240" s="208" t="s">
        <v>2508</v>
      </c>
      <c r="G240" s="205"/>
      <c r="H240" s="209">
        <v>7.595</v>
      </c>
      <c r="I240" s="210"/>
      <c r="J240" s="205"/>
      <c r="K240" s="205"/>
      <c r="L240" s="211"/>
      <c r="M240" s="212"/>
      <c r="N240" s="213"/>
      <c r="O240" s="213"/>
      <c r="P240" s="213"/>
      <c r="Q240" s="213"/>
      <c r="R240" s="213"/>
      <c r="S240" s="213"/>
      <c r="T240" s="214"/>
      <c r="AT240" s="215" t="s">
        <v>189</v>
      </c>
      <c r="AU240" s="215" t="s">
        <v>81</v>
      </c>
      <c r="AV240" s="11" t="s">
        <v>81</v>
      </c>
      <c r="AW240" s="11" t="s">
        <v>36</v>
      </c>
      <c r="AX240" s="11" t="s">
        <v>72</v>
      </c>
      <c r="AY240" s="215" t="s">
        <v>180</v>
      </c>
    </row>
    <row r="241" spans="2:51" s="14" customFormat="1" ht="13.5">
      <c r="B241" s="237"/>
      <c r="C241" s="238"/>
      <c r="D241" s="206" t="s">
        <v>189</v>
      </c>
      <c r="E241" s="239" t="s">
        <v>23</v>
      </c>
      <c r="F241" s="240" t="s">
        <v>492</v>
      </c>
      <c r="G241" s="238"/>
      <c r="H241" s="241">
        <v>61.775</v>
      </c>
      <c r="I241" s="242"/>
      <c r="J241" s="238"/>
      <c r="K241" s="238"/>
      <c r="L241" s="243"/>
      <c r="M241" s="244"/>
      <c r="N241" s="245"/>
      <c r="O241" s="245"/>
      <c r="P241" s="245"/>
      <c r="Q241" s="245"/>
      <c r="R241" s="245"/>
      <c r="S241" s="245"/>
      <c r="T241" s="246"/>
      <c r="AT241" s="247" t="s">
        <v>189</v>
      </c>
      <c r="AU241" s="247" t="s">
        <v>81</v>
      </c>
      <c r="AV241" s="14" t="s">
        <v>195</v>
      </c>
      <c r="AW241" s="14" t="s">
        <v>6</v>
      </c>
      <c r="AX241" s="14" t="s">
        <v>72</v>
      </c>
      <c r="AY241" s="247" t="s">
        <v>180</v>
      </c>
    </row>
    <row r="242" spans="2:51" s="12" customFormat="1" ht="13.5">
      <c r="B242" s="216"/>
      <c r="C242" s="217"/>
      <c r="D242" s="206" t="s">
        <v>189</v>
      </c>
      <c r="E242" s="218" t="s">
        <v>23</v>
      </c>
      <c r="F242" s="219" t="s">
        <v>199</v>
      </c>
      <c r="G242" s="217"/>
      <c r="H242" s="220">
        <v>511.585</v>
      </c>
      <c r="I242" s="221"/>
      <c r="J242" s="217"/>
      <c r="K242" s="217"/>
      <c r="L242" s="222"/>
      <c r="M242" s="223"/>
      <c r="N242" s="224"/>
      <c r="O242" s="224"/>
      <c r="P242" s="224"/>
      <c r="Q242" s="224"/>
      <c r="R242" s="224"/>
      <c r="S242" s="224"/>
      <c r="T242" s="225"/>
      <c r="AT242" s="226" t="s">
        <v>189</v>
      </c>
      <c r="AU242" s="226" t="s">
        <v>81</v>
      </c>
      <c r="AV242" s="12" t="s">
        <v>187</v>
      </c>
      <c r="AW242" s="12" t="s">
        <v>6</v>
      </c>
      <c r="AX242" s="12" t="s">
        <v>79</v>
      </c>
      <c r="AY242" s="226" t="s">
        <v>180</v>
      </c>
    </row>
    <row r="243" spans="2:65" s="1" customFormat="1" ht="16.5" customHeight="1">
      <c r="B243" s="41"/>
      <c r="C243" s="192" t="s">
        <v>309</v>
      </c>
      <c r="D243" s="192" t="s">
        <v>182</v>
      </c>
      <c r="E243" s="193" t="s">
        <v>2601</v>
      </c>
      <c r="F243" s="194" t="s">
        <v>2602</v>
      </c>
      <c r="G243" s="195" t="s">
        <v>185</v>
      </c>
      <c r="H243" s="196">
        <v>630.645</v>
      </c>
      <c r="I243" s="197"/>
      <c r="J243" s="198">
        <f>ROUND(I243*H243,2)</f>
        <v>0</v>
      </c>
      <c r="K243" s="194" t="s">
        <v>23</v>
      </c>
      <c r="L243" s="61"/>
      <c r="M243" s="199" t="s">
        <v>23</v>
      </c>
      <c r="N243" s="200" t="s">
        <v>43</v>
      </c>
      <c r="O243" s="42"/>
      <c r="P243" s="201">
        <f>O243*H243</f>
        <v>0</v>
      </c>
      <c r="Q243" s="201">
        <v>0.0001</v>
      </c>
      <c r="R243" s="201">
        <f>Q243*H243</f>
        <v>0.0630645</v>
      </c>
      <c r="S243" s="201">
        <v>0</v>
      </c>
      <c r="T243" s="202">
        <f>S243*H243</f>
        <v>0</v>
      </c>
      <c r="AR243" s="24" t="s">
        <v>187</v>
      </c>
      <c r="AT243" s="24" t="s">
        <v>182</v>
      </c>
      <c r="AU243" s="24" t="s">
        <v>81</v>
      </c>
      <c r="AY243" s="24" t="s">
        <v>180</v>
      </c>
      <c r="BE243" s="203">
        <f>IF(N243="základní",J243,0)</f>
        <v>0</v>
      </c>
      <c r="BF243" s="203">
        <f>IF(N243="snížená",J243,0)</f>
        <v>0</v>
      </c>
      <c r="BG243" s="203">
        <f>IF(N243="zákl. přenesená",J243,0)</f>
        <v>0</v>
      </c>
      <c r="BH243" s="203">
        <f>IF(N243="sníž. přenesená",J243,0)</f>
        <v>0</v>
      </c>
      <c r="BI243" s="203">
        <f>IF(N243="nulová",J243,0)</f>
        <v>0</v>
      </c>
      <c r="BJ243" s="24" t="s">
        <v>79</v>
      </c>
      <c r="BK243" s="203">
        <f>ROUND(I243*H243,2)</f>
        <v>0</v>
      </c>
      <c r="BL243" s="24" t="s">
        <v>187</v>
      </c>
      <c r="BM243" s="24" t="s">
        <v>2603</v>
      </c>
    </row>
    <row r="244" spans="2:65" s="1" customFormat="1" ht="16.5" customHeight="1">
      <c r="B244" s="41"/>
      <c r="C244" s="192" t="s">
        <v>323</v>
      </c>
      <c r="D244" s="192" t="s">
        <v>182</v>
      </c>
      <c r="E244" s="193" t="s">
        <v>2604</v>
      </c>
      <c r="F244" s="194" t="s">
        <v>2605</v>
      </c>
      <c r="G244" s="195" t="s">
        <v>185</v>
      </c>
      <c r="H244" s="196">
        <v>129.475</v>
      </c>
      <c r="I244" s="197"/>
      <c r="J244" s="198">
        <f>ROUND(I244*H244,2)</f>
        <v>0</v>
      </c>
      <c r="K244" s="194" t="s">
        <v>259</v>
      </c>
      <c r="L244" s="61"/>
      <c r="M244" s="199" t="s">
        <v>23</v>
      </c>
      <c r="N244" s="200" t="s">
        <v>43</v>
      </c>
      <c r="O244" s="42"/>
      <c r="P244" s="201">
        <f>O244*H244</f>
        <v>0</v>
      </c>
      <c r="Q244" s="201">
        <v>0.00012</v>
      </c>
      <c r="R244" s="201">
        <f>Q244*H244</f>
        <v>0.015537</v>
      </c>
      <c r="S244" s="201">
        <v>0</v>
      </c>
      <c r="T244" s="202">
        <f>S244*H244</f>
        <v>0</v>
      </c>
      <c r="AR244" s="24" t="s">
        <v>187</v>
      </c>
      <c r="AT244" s="24" t="s">
        <v>182</v>
      </c>
      <c r="AU244" s="24" t="s">
        <v>81</v>
      </c>
      <c r="AY244" s="24" t="s">
        <v>180</v>
      </c>
      <c r="BE244" s="203">
        <f>IF(N244="základní",J244,0)</f>
        <v>0</v>
      </c>
      <c r="BF244" s="203">
        <f>IF(N244="snížená",J244,0)</f>
        <v>0</v>
      </c>
      <c r="BG244" s="203">
        <f>IF(N244="zákl. přenesená",J244,0)</f>
        <v>0</v>
      </c>
      <c r="BH244" s="203">
        <f>IF(N244="sníž. přenesená",J244,0)</f>
        <v>0</v>
      </c>
      <c r="BI244" s="203">
        <f>IF(N244="nulová",J244,0)</f>
        <v>0</v>
      </c>
      <c r="BJ244" s="24" t="s">
        <v>79</v>
      </c>
      <c r="BK244" s="203">
        <f>ROUND(I244*H244,2)</f>
        <v>0</v>
      </c>
      <c r="BL244" s="24" t="s">
        <v>187</v>
      </c>
      <c r="BM244" s="24" t="s">
        <v>2606</v>
      </c>
    </row>
    <row r="245" spans="2:51" s="11" customFormat="1" ht="27">
      <c r="B245" s="204"/>
      <c r="C245" s="205"/>
      <c r="D245" s="206" t="s">
        <v>189</v>
      </c>
      <c r="E245" s="207" t="s">
        <v>23</v>
      </c>
      <c r="F245" s="208" t="s">
        <v>2607</v>
      </c>
      <c r="G245" s="205"/>
      <c r="H245" s="209">
        <v>129.475</v>
      </c>
      <c r="I245" s="210"/>
      <c r="J245" s="205"/>
      <c r="K245" s="205"/>
      <c r="L245" s="211"/>
      <c r="M245" s="212"/>
      <c r="N245" s="213"/>
      <c r="O245" s="213"/>
      <c r="P245" s="213"/>
      <c r="Q245" s="213"/>
      <c r="R245" s="213"/>
      <c r="S245" s="213"/>
      <c r="T245" s="214"/>
      <c r="AT245" s="215" t="s">
        <v>189</v>
      </c>
      <c r="AU245" s="215" t="s">
        <v>81</v>
      </c>
      <c r="AV245" s="11" t="s">
        <v>81</v>
      </c>
      <c r="AW245" s="11" t="s">
        <v>36</v>
      </c>
      <c r="AX245" s="11" t="s">
        <v>79</v>
      </c>
      <c r="AY245" s="215" t="s">
        <v>180</v>
      </c>
    </row>
    <row r="246" spans="2:65" s="1" customFormat="1" ht="25.5" customHeight="1">
      <c r="B246" s="41"/>
      <c r="C246" s="192" t="s">
        <v>330</v>
      </c>
      <c r="D246" s="192" t="s">
        <v>182</v>
      </c>
      <c r="E246" s="193" t="s">
        <v>2608</v>
      </c>
      <c r="F246" s="194" t="s">
        <v>2609</v>
      </c>
      <c r="G246" s="195" t="s">
        <v>185</v>
      </c>
      <c r="H246" s="196">
        <v>4.5</v>
      </c>
      <c r="I246" s="197"/>
      <c r="J246" s="198">
        <f>ROUND(I246*H246,2)</f>
        <v>0</v>
      </c>
      <c r="K246" s="194" t="s">
        <v>23</v>
      </c>
      <c r="L246" s="61"/>
      <c r="M246" s="199" t="s">
        <v>23</v>
      </c>
      <c r="N246" s="200" t="s">
        <v>43</v>
      </c>
      <c r="O246" s="42"/>
      <c r="P246" s="201">
        <f>O246*H246</f>
        <v>0</v>
      </c>
      <c r="Q246" s="201">
        <v>0</v>
      </c>
      <c r="R246" s="201">
        <f>Q246*H246</f>
        <v>0</v>
      </c>
      <c r="S246" s="201">
        <v>0</v>
      </c>
      <c r="T246" s="202">
        <f>S246*H246</f>
        <v>0</v>
      </c>
      <c r="AR246" s="24" t="s">
        <v>187</v>
      </c>
      <c r="AT246" s="24" t="s">
        <v>182</v>
      </c>
      <c r="AU246" s="24" t="s">
        <v>81</v>
      </c>
      <c r="AY246" s="24" t="s">
        <v>180</v>
      </c>
      <c r="BE246" s="203">
        <f>IF(N246="základní",J246,0)</f>
        <v>0</v>
      </c>
      <c r="BF246" s="203">
        <f>IF(N246="snížená",J246,0)</f>
        <v>0</v>
      </c>
      <c r="BG246" s="203">
        <f>IF(N246="zákl. přenesená",J246,0)</f>
        <v>0</v>
      </c>
      <c r="BH246" s="203">
        <f>IF(N246="sníž. přenesená",J246,0)</f>
        <v>0</v>
      </c>
      <c r="BI246" s="203">
        <f>IF(N246="nulová",J246,0)</f>
        <v>0</v>
      </c>
      <c r="BJ246" s="24" t="s">
        <v>79</v>
      </c>
      <c r="BK246" s="203">
        <f>ROUND(I246*H246,2)</f>
        <v>0</v>
      </c>
      <c r="BL246" s="24" t="s">
        <v>187</v>
      </c>
      <c r="BM246" s="24" t="s">
        <v>2610</v>
      </c>
    </row>
    <row r="247" spans="2:51" s="11" customFormat="1" ht="13.5">
      <c r="B247" s="204"/>
      <c r="C247" s="205"/>
      <c r="D247" s="206" t="s">
        <v>189</v>
      </c>
      <c r="E247" s="207" t="s">
        <v>23</v>
      </c>
      <c r="F247" s="208" t="s">
        <v>2611</v>
      </c>
      <c r="G247" s="205"/>
      <c r="H247" s="209">
        <v>4.5</v>
      </c>
      <c r="I247" s="210"/>
      <c r="J247" s="205"/>
      <c r="K247" s="205"/>
      <c r="L247" s="211"/>
      <c r="M247" s="212"/>
      <c r="N247" s="213"/>
      <c r="O247" s="213"/>
      <c r="P247" s="213"/>
      <c r="Q247" s="213"/>
      <c r="R247" s="213"/>
      <c r="S247" s="213"/>
      <c r="T247" s="214"/>
      <c r="AT247" s="215" t="s">
        <v>189</v>
      </c>
      <c r="AU247" s="215" t="s">
        <v>81</v>
      </c>
      <c r="AV247" s="11" t="s">
        <v>81</v>
      </c>
      <c r="AW247" s="11" t="s">
        <v>36</v>
      </c>
      <c r="AX247" s="11" t="s">
        <v>79</v>
      </c>
      <c r="AY247" s="215" t="s">
        <v>180</v>
      </c>
    </row>
    <row r="248" spans="2:65" s="1" customFormat="1" ht="25.5" customHeight="1">
      <c r="B248" s="41"/>
      <c r="C248" s="192" t="s">
        <v>336</v>
      </c>
      <c r="D248" s="192" t="s">
        <v>182</v>
      </c>
      <c r="E248" s="193" t="s">
        <v>2612</v>
      </c>
      <c r="F248" s="194" t="s">
        <v>2613</v>
      </c>
      <c r="G248" s="195" t="s">
        <v>185</v>
      </c>
      <c r="H248" s="196">
        <v>4.5</v>
      </c>
      <c r="I248" s="197"/>
      <c r="J248" s="198">
        <f>ROUND(I248*H248,2)</f>
        <v>0</v>
      </c>
      <c r="K248" s="194" t="s">
        <v>23</v>
      </c>
      <c r="L248" s="61"/>
      <c r="M248" s="199" t="s">
        <v>23</v>
      </c>
      <c r="N248" s="200" t="s">
        <v>43</v>
      </c>
      <c r="O248" s="42"/>
      <c r="P248" s="201">
        <f>O248*H248</f>
        <v>0</v>
      </c>
      <c r="Q248" s="201">
        <v>0</v>
      </c>
      <c r="R248" s="201">
        <f>Q248*H248</f>
        <v>0</v>
      </c>
      <c r="S248" s="201">
        <v>0</v>
      </c>
      <c r="T248" s="202">
        <f>S248*H248</f>
        <v>0</v>
      </c>
      <c r="AR248" s="24" t="s">
        <v>187</v>
      </c>
      <c r="AT248" s="24" t="s">
        <v>182</v>
      </c>
      <c r="AU248" s="24" t="s">
        <v>81</v>
      </c>
      <c r="AY248" s="24" t="s">
        <v>180</v>
      </c>
      <c r="BE248" s="203">
        <f>IF(N248="základní",J248,0)</f>
        <v>0</v>
      </c>
      <c r="BF248" s="203">
        <f>IF(N248="snížená",J248,0)</f>
        <v>0</v>
      </c>
      <c r="BG248" s="203">
        <f>IF(N248="zákl. přenesená",J248,0)</f>
        <v>0</v>
      </c>
      <c r="BH248" s="203">
        <f>IF(N248="sníž. přenesená",J248,0)</f>
        <v>0</v>
      </c>
      <c r="BI248" s="203">
        <f>IF(N248="nulová",J248,0)</f>
        <v>0</v>
      </c>
      <c r="BJ248" s="24" t="s">
        <v>79</v>
      </c>
      <c r="BK248" s="203">
        <f>ROUND(I248*H248,2)</f>
        <v>0</v>
      </c>
      <c r="BL248" s="24" t="s">
        <v>187</v>
      </c>
      <c r="BM248" s="24" t="s">
        <v>2614</v>
      </c>
    </row>
    <row r="249" spans="2:51" s="11" customFormat="1" ht="13.5">
      <c r="B249" s="204"/>
      <c r="C249" s="205"/>
      <c r="D249" s="206" t="s">
        <v>189</v>
      </c>
      <c r="E249" s="207" t="s">
        <v>23</v>
      </c>
      <c r="F249" s="208" t="s">
        <v>2611</v>
      </c>
      <c r="G249" s="205"/>
      <c r="H249" s="209">
        <v>4.5</v>
      </c>
      <c r="I249" s="210"/>
      <c r="J249" s="205"/>
      <c r="K249" s="205"/>
      <c r="L249" s="211"/>
      <c r="M249" s="212"/>
      <c r="N249" s="213"/>
      <c r="O249" s="213"/>
      <c r="P249" s="213"/>
      <c r="Q249" s="213"/>
      <c r="R249" s="213"/>
      <c r="S249" s="213"/>
      <c r="T249" s="214"/>
      <c r="AT249" s="215" t="s">
        <v>189</v>
      </c>
      <c r="AU249" s="215" t="s">
        <v>81</v>
      </c>
      <c r="AV249" s="11" t="s">
        <v>81</v>
      </c>
      <c r="AW249" s="11" t="s">
        <v>36</v>
      </c>
      <c r="AX249" s="11" t="s">
        <v>79</v>
      </c>
      <c r="AY249" s="215" t="s">
        <v>180</v>
      </c>
    </row>
    <row r="250" spans="2:63" s="10" customFormat="1" ht="29.85" customHeight="1">
      <c r="B250" s="176"/>
      <c r="C250" s="177"/>
      <c r="D250" s="178" t="s">
        <v>71</v>
      </c>
      <c r="E250" s="190" t="s">
        <v>224</v>
      </c>
      <c r="F250" s="190" t="s">
        <v>1780</v>
      </c>
      <c r="G250" s="177"/>
      <c r="H250" s="177"/>
      <c r="I250" s="180"/>
      <c r="J250" s="191">
        <f>BK250</f>
        <v>0</v>
      </c>
      <c r="K250" s="177"/>
      <c r="L250" s="182"/>
      <c r="M250" s="183"/>
      <c r="N250" s="184"/>
      <c r="O250" s="184"/>
      <c r="P250" s="185">
        <f>P251+SUM(P252:P275)</f>
        <v>0</v>
      </c>
      <c r="Q250" s="184"/>
      <c r="R250" s="185">
        <f>R251+SUM(R252:R275)</f>
        <v>0</v>
      </c>
      <c r="S250" s="184"/>
      <c r="T250" s="186">
        <f>T251+SUM(T252:T275)</f>
        <v>11.982254999999999</v>
      </c>
      <c r="AR250" s="187" t="s">
        <v>79</v>
      </c>
      <c r="AT250" s="188" t="s">
        <v>71</v>
      </c>
      <c r="AU250" s="188" t="s">
        <v>79</v>
      </c>
      <c r="AY250" s="187" t="s">
        <v>180</v>
      </c>
      <c r="BK250" s="189">
        <f>BK251+SUM(BK252:BK275)</f>
        <v>0</v>
      </c>
    </row>
    <row r="251" spans="2:65" s="1" customFormat="1" ht="16.5" customHeight="1">
      <c r="B251" s="41"/>
      <c r="C251" s="192" t="s">
        <v>340</v>
      </c>
      <c r="D251" s="192" t="s">
        <v>182</v>
      </c>
      <c r="E251" s="193" t="s">
        <v>2615</v>
      </c>
      <c r="F251" s="194" t="s">
        <v>2616</v>
      </c>
      <c r="G251" s="195" t="s">
        <v>185</v>
      </c>
      <c r="H251" s="196">
        <v>630.645</v>
      </c>
      <c r="I251" s="197"/>
      <c r="J251" s="198">
        <f>ROUND(I251*H251,2)</f>
        <v>0</v>
      </c>
      <c r="K251" s="194" t="s">
        <v>259</v>
      </c>
      <c r="L251" s="61"/>
      <c r="M251" s="199" t="s">
        <v>23</v>
      </c>
      <c r="N251" s="200" t="s">
        <v>43</v>
      </c>
      <c r="O251" s="42"/>
      <c r="P251" s="201">
        <f>O251*H251</f>
        <v>0</v>
      </c>
      <c r="Q251" s="201">
        <v>0</v>
      </c>
      <c r="R251" s="201">
        <f>Q251*H251</f>
        <v>0</v>
      </c>
      <c r="S251" s="201">
        <v>0.019</v>
      </c>
      <c r="T251" s="202">
        <f>S251*H251</f>
        <v>11.982254999999999</v>
      </c>
      <c r="AR251" s="24" t="s">
        <v>187</v>
      </c>
      <c r="AT251" s="24" t="s">
        <v>182</v>
      </c>
      <c r="AU251" s="24" t="s">
        <v>81</v>
      </c>
      <c r="AY251" s="24" t="s">
        <v>180</v>
      </c>
      <c r="BE251" s="203">
        <f>IF(N251="základní",J251,0)</f>
        <v>0</v>
      </c>
      <c r="BF251" s="203">
        <f>IF(N251="snížená",J251,0)</f>
        <v>0</v>
      </c>
      <c r="BG251" s="203">
        <f>IF(N251="zákl. přenesená",J251,0)</f>
        <v>0</v>
      </c>
      <c r="BH251" s="203">
        <f>IF(N251="sníž. přenesená",J251,0)</f>
        <v>0</v>
      </c>
      <c r="BI251" s="203">
        <f>IF(N251="nulová",J251,0)</f>
        <v>0</v>
      </c>
      <c r="BJ251" s="24" t="s">
        <v>79</v>
      </c>
      <c r="BK251" s="203">
        <f>ROUND(I251*H251,2)</f>
        <v>0</v>
      </c>
      <c r="BL251" s="24" t="s">
        <v>187</v>
      </c>
      <c r="BM251" s="24" t="s">
        <v>2617</v>
      </c>
    </row>
    <row r="252" spans="2:51" s="13" customFormat="1" ht="13.5">
      <c r="B252" s="227"/>
      <c r="C252" s="228"/>
      <c r="D252" s="206" t="s">
        <v>189</v>
      </c>
      <c r="E252" s="229" t="s">
        <v>23</v>
      </c>
      <c r="F252" s="230" t="s">
        <v>2489</v>
      </c>
      <c r="G252" s="228"/>
      <c r="H252" s="229" t="s">
        <v>23</v>
      </c>
      <c r="I252" s="231"/>
      <c r="J252" s="228"/>
      <c r="K252" s="228"/>
      <c r="L252" s="232"/>
      <c r="M252" s="233"/>
      <c r="N252" s="234"/>
      <c r="O252" s="234"/>
      <c r="P252" s="234"/>
      <c r="Q252" s="234"/>
      <c r="R252" s="234"/>
      <c r="S252" s="234"/>
      <c r="T252" s="235"/>
      <c r="AT252" s="236" t="s">
        <v>189</v>
      </c>
      <c r="AU252" s="236" t="s">
        <v>81</v>
      </c>
      <c r="AV252" s="13" t="s">
        <v>79</v>
      </c>
      <c r="AW252" s="13" t="s">
        <v>36</v>
      </c>
      <c r="AX252" s="13" t="s">
        <v>72</v>
      </c>
      <c r="AY252" s="236" t="s">
        <v>180</v>
      </c>
    </row>
    <row r="253" spans="2:51" s="11" customFormat="1" ht="13.5">
      <c r="B253" s="204"/>
      <c r="C253" s="205"/>
      <c r="D253" s="206" t="s">
        <v>189</v>
      </c>
      <c r="E253" s="207" t="s">
        <v>23</v>
      </c>
      <c r="F253" s="208" t="s">
        <v>2502</v>
      </c>
      <c r="G253" s="205"/>
      <c r="H253" s="209">
        <v>555.75</v>
      </c>
      <c r="I253" s="210"/>
      <c r="J253" s="205"/>
      <c r="K253" s="205"/>
      <c r="L253" s="211"/>
      <c r="M253" s="212"/>
      <c r="N253" s="213"/>
      <c r="O253" s="213"/>
      <c r="P253" s="213"/>
      <c r="Q253" s="213"/>
      <c r="R253" s="213"/>
      <c r="S253" s="213"/>
      <c r="T253" s="214"/>
      <c r="AT253" s="215" t="s">
        <v>189</v>
      </c>
      <c r="AU253" s="215" t="s">
        <v>81</v>
      </c>
      <c r="AV253" s="11" t="s">
        <v>81</v>
      </c>
      <c r="AW253" s="11" t="s">
        <v>36</v>
      </c>
      <c r="AX253" s="11" t="s">
        <v>72</v>
      </c>
      <c r="AY253" s="215" t="s">
        <v>180</v>
      </c>
    </row>
    <row r="254" spans="2:51" s="11" customFormat="1" ht="13.5">
      <c r="B254" s="204"/>
      <c r="C254" s="205"/>
      <c r="D254" s="206" t="s">
        <v>189</v>
      </c>
      <c r="E254" s="207" t="s">
        <v>23</v>
      </c>
      <c r="F254" s="208" t="s">
        <v>2503</v>
      </c>
      <c r="G254" s="205"/>
      <c r="H254" s="209">
        <v>-83.525</v>
      </c>
      <c r="I254" s="210"/>
      <c r="J254" s="205"/>
      <c r="K254" s="205"/>
      <c r="L254" s="211"/>
      <c r="M254" s="212"/>
      <c r="N254" s="213"/>
      <c r="O254" s="213"/>
      <c r="P254" s="213"/>
      <c r="Q254" s="213"/>
      <c r="R254" s="213"/>
      <c r="S254" s="213"/>
      <c r="T254" s="214"/>
      <c r="AT254" s="215" t="s">
        <v>189</v>
      </c>
      <c r="AU254" s="215" t="s">
        <v>81</v>
      </c>
      <c r="AV254" s="11" t="s">
        <v>81</v>
      </c>
      <c r="AW254" s="11" t="s">
        <v>36</v>
      </c>
      <c r="AX254" s="11" t="s">
        <v>72</v>
      </c>
      <c r="AY254" s="215" t="s">
        <v>180</v>
      </c>
    </row>
    <row r="255" spans="2:51" s="11" customFormat="1" ht="13.5">
      <c r="B255" s="204"/>
      <c r="C255" s="205"/>
      <c r="D255" s="206" t="s">
        <v>189</v>
      </c>
      <c r="E255" s="207" t="s">
        <v>23</v>
      </c>
      <c r="F255" s="208" t="s">
        <v>2535</v>
      </c>
      <c r="G255" s="205"/>
      <c r="H255" s="209">
        <v>-28.175</v>
      </c>
      <c r="I255" s="210"/>
      <c r="J255" s="205"/>
      <c r="K255" s="205"/>
      <c r="L255" s="211"/>
      <c r="M255" s="212"/>
      <c r="N255" s="213"/>
      <c r="O255" s="213"/>
      <c r="P255" s="213"/>
      <c r="Q255" s="213"/>
      <c r="R255" s="213"/>
      <c r="S255" s="213"/>
      <c r="T255" s="214"/>
      <c r="AT255" s="215" t="s">
        <v>189</v>
      </c>
      <c r="AU255" s="215" t="s">
        <v>81</v>
      </c>
      <c r="AV255" s="11" t="s">
        <v>81</v>
      </c>
      <c r="AW255" s="11" t="s">
        <v>36</v>
      </c>
      <c r="AX255" s="11" t="s">
        <v>72</v>
      </c>
      <c r="AY255" s="215" t="s">
        <v>180</v>
      </c>
    </row>
    <row r="256" spans="2:51" s="14" customFormat="1" ht="13.5">
      <c r="B256" s="237"/>
      <c r="C256" s="238"/>
      <c r="D256" s="206" t="s">
        <v>189</v>
      </c>
      <c r="E256" s="239" t="s">
        <v>23</v>
      </c>
      <c r="F256" s="240" t="s">
        <v>492</v>
      </c>
      <c r="G256" s="238"/>
      <c r="H256" s="241">
        <v>444.05</v>
      </c>
      <c r="I256" s="242"/>
      <c r="J256" s="238"/>
      <c r="K256" s="238"/>
      <c r="L256" s="243"/>
      <c r="M256" s="244"/>
      <c r="N256" s="245"/>
      <c r="O256" s="245"/>
      <c r="P256" s="245"/>
      <c r="Q256" s="245"/>
      <c r="R256" s="245"/>
      <c r="S256" s="245"/>
      <c r="T256" s="246"/>
      <c r="AT256" s="247" t="s">
        <v>189</v>
      </c>
      <c r="AU256" s="247" t="s">
        <v>81</v>
      </c>
      <c r="AV256" s="14" t="s">
        <v>195</v>
      </c>
      <c r="AW256" s="14" t="s">
        <v>36</v>
      </c>
      <c r="AX256" s="14" t="s">
        <v>72</v>
      </c>
      <c r="AY256" s="247" t="s">
        <v>180</v>
      </c>
    </row>
    <row r="257" spans="2:51" s="11" customFormat="1" ht="13.5">
      <c r="B257" s="204"/>
      <c r="C257" s="205"/>
      <c r="D257" s="206" t="s">
        <v>189</v>
      </c>
      <c r="E257" s="207" t="s">
        <v>23</v>
      </c>
      <c r="F257" s="208" t="s">
        <v>2504</v>
      </c>
      <c r="G257" s="205"/>
      <c r="H257" s="209">
        <v>58.5</v>
      </c>
      <c r="I257" s="210"/>
      <c r="J257" s="205"/>
      <c r="K257" s="205"/>
      <c r="L257" s="211"/>
      <c r="M257" s="212"/>
      <c r="N257" s="213"/>
      <c r="O257" s="213"/>
      <c r="P257" s="213"/>
      <c r="Q257" s="213"/>
      <c r="R257" s="213"/>
      <c r="S257" s="213"/>
      <c r="T257" s="214"/>
      <c r="AT257" s="215" t="s">
        <v>189</v>
      </c>
      <c r="AU257" s="215" t="s">
        <v>81</v>
      </c>
      <c r="AV257" s="11" t="s">
        <v>81</v>
      </c>
      <c r="AW257" s="11" t="s">
        <v>36</v>
      </c>
      <c r="AX257" s="11" t="s">
        <v>72</v>
      </c>
      <c r="AY257" s="215" t="s">
        <v>180</v>
      </c>
    </row>
    <row r="258" spans="2:51" s="11" customFormat="1" ht="13.5">
      <c r="B258" s="204"/>
      <c r="C258" s="205"/>
      <c r="D258" s="206" t="s">
        <v>189</v>
      </c>
      <c r="E258" s="207" t="s">
        <v>23</v>
      </c>
      <c r="F258" s="208" t="s">
        <v>2536</v>
      </c>
      <c r="G258" s="205"/>
      <c r="H258" s="209">
        <v>-7.41</v>
      </c>
      <c r="I258" s="210"/>
      <c r="J258" s="205"/>
      <c r="K258" s="205"/>
      <c r="L258" s="211"/>
      <c r="M258" s="212"/>
      <c r="N258" s="213"/>
      <c r="O258" s="213"/>
      <c r="P258" s="213"/>
      <c r="Q258" s="213"/>
      <c r="R258" s="213"/>
      <c r="S258" s="213"/>
      <c r="T258" s="214"/>
      <c r="AT258" s="215" t="s">
        <v>189</v>
      </c>
      <c r="AU258" s="215" t="s">
        <v>81</v>
      </c>
      <c r="AV258" s="11" t="s">
        <v>81</v>
      </c>
      <c r="AW258" s="11" t="s">
        <v>36</v>
      </c>
      <c r="AX258" s="11" t="s">
        <v>72</v>
      </c>
      <c r="AY258" s="215" t="s">
        <v>180</v>
      </c>
    </row>
    <row r="259" spans="2:51" s="14" customFormat="1" ht="13.5">
      <c r="B259" s="237"/>
      <c r="C259" s="238"/>
      <c r="D259" s="206" t="s">
        <v>189</v>
      </c>
      <c r="E259" s="239" t="s">
        <v>23</v>
      </c>
      <c r="F259" s="240" t="s">
        <v>492</v>
      </c>
      <c r="G259" s="238"/>
      <c r="H259" s="241">
        <v>51.09</v>
      </c>
      <c r="I259" s="242"/>
      <c r="J259" s="238"/>
      <c r="K259" s="238"/>
      <c r="L259" s="243"/>
      <c r="M259" s="244"/>
      <c r="N259" s="245"/>
      <c r="O259" s="245"/>
      <c r="P259" s="245"/>
      <c r="Q259" s="245"/>
      <c r="R259" s="245"/>
      <c r="S259" s="245"/>
      <c r="T259" s="246"/>
      <c r="AT259" s="247" t="s">
        <v>189</v>
      </c>
      <c r="AU259" s="247" t="s">
        <v>81</v>
      </c>
      <c r="AV259" s="14" t="s">
        <v>195</v>
      </c>
      <c r="AW259" s="14" t="s">
        <v>6</v>
      </c>
      <c r="AX259" s="14" t="s">
        <v>72</v>
      </c>
      <c r="AY259" s="247" t="s">
        <v>180</v>
      </c>
    </row>
    <row r="260" spans="2:51" s="11" customFormat="1" ht="13.5">
      <c r="B260" s="204"/>
      <c r="C260" s="205"/>
      <c r="D260" s="206" t="s">
        <v>189</v>
      </c>
      <c r="E260" s="207" t="s">
        <v>23</v>
      </c>
      <c r="F260" s="208" t="s">
        <v>2490</v>
      </c>
      <c r="G260" s="205"/>
      <c r="H260" s="209">
        <v>5.76</v>
      </c>
      <c r="I260" s="210"/>
      <c r="J260" s="205"/>
      <c r="K260" s="205"/>
      <c r="L260" s="211"/>
      <c r="M260" s="212"/>
      <c r="N260" s="213"/>
      <c r="O260" s="213"/>
      <c r="P260" s="213"/>
      <c r="Q260" s="213"/>
      <c r="R260" s="213"/>
      <c r="S260" s="213"/>
      <c r="T260" s="214"/>
      <c r="AT260" s="215" t="s">
        <v>189</v>
      </c>
      <c r="AU260" s="215" t="s">
        <v>81</v>
      </c>
      <c r="AV260" s="11" t="s">
        <v>81</v>
      </c>
      <c r="AW260" s="11" t="s">
        <v>36</v>
      </c>
      <c r="AX260" s="11" t="s">
        <v>72</v>
      </c>
      <c r="AY260" s="215" t="s">
        <v>180</v>
      </c>
    </row>
    <row r="261" spans="2:51" s="14" customFormat="1" ht="13.5">
      <c r="B261" s="237"/>
      <c r="C261" s="238"/>
      <c r="D261" s="206" t="s">
        <v>189</v>
      </c>
      <c r="E261" s="239" t="s">
        <v>23</v>
      </c>
      <c r="F261" s="240" t="s">
        <v>492</v>
      </c>
      <c r="G261" s="238"/>
      <c r="H261" s="241">
        <v>5.76</v>
      </c>
      <c r="I261" s="242"/>
      <c r="J261" s="238"/>
      <c r="K261" s="238"/>
      <c r="L261" s="243"/>
      <c r="M261" s="244"/>
      <c r="N261" s="245"/>
      <c r="O261" s="245"/>
      <c r="P261" s="245"/>
      <c r="Q261" s="245"/>
      <c r="R261" s="245"/>
      <c r="S261" s="245"/>
      <c r="T261" s="246"/>
      <c r="AT261" s="247" t="s">
        <v>189</v>
      </c>
      <c r="AU261" s="247" t="s">
        <v>81</v>
      </c>
      <c r="AV261" s="14" t="s">
        <v>195</v>
      </c>
      <c r="AW261" s="14" t="s">
        <v>6</v>
      </c>
      <c r="AX261" s="14" t="s">
        <v>72</v>
      </c>
      <c r="AY261" s="247" t="s">
        <v>180</v>
      </c>
    </row>
    <row r="262" spans="2:51" s="11" customFormat="1" ht="13.5">
      <c r="B262" s="204"/>
      <c r="C262" s="205"/>
      <c r="D262" s="206" t="s">
        <v>189</v>
      </c>
      <c r="E262" s="207" t="s">
        <v>23</v>
      </c>
      <c r="F262" s="208" t="s">
        <v>2505</v>
      </c>
      <c r="G262" s="205"/>
      <c r="H262" s="209">
        <v>46.2</v>
      </c>
      <c r="I262" s="210"/>
      <c r="J262" s="205"/>
      <c r="K262" s="205"/>
      <c r="L262" s="211"/>
      <c r="M262" s="212"/>
      <c r="N262" s="213"/>
      <c r="O262" s="213"/>
      <c r="P262" s="213"/>
      <c r="Q262" s="213"/>
      <c r="R262" s="213"/>
      <c r="S262" s="213"/>
      <c r="T262" s="214"/>
      <c r="AT262" s="215" t="s">
        <v>189</v>
      </c>
      <c r="AU262" s="215" t="s">
        <v>81</v>
      </c>
      <c r="AV262" s="11" t="s">
        <v>81</v>
      </c>
      <c r="AW262" s="11" t="s">
        <v>36</v>
      </c>
      <c r="AX262" s="11" t="s">
        <v>72</v>
      </c>
      <c r="AY262" s="215" t="s">
        <v>180</v>
      </c>
    </row>
    <row r="263" spans="2:51" s="11" customFormat="1" ht="13.5">
      <c r="B263" s="204"/>
      <c r="C263" s="205"/>
      <c r="D263" s="206" t="s">
        <v>189</v>
      </c>
      <c r="E263" s="207" t="s">
        <v>23</v>
      </c>
      <c r="F263" s="208" t="s">
        <v>2506</v>
      </c>
      <c r="G263" s="205"/>
      <c r="H263" s="209">
        <v>2.66</v>
      </c>
      <c r="I263" s="210"/>
      <c r="J263" s="205"/>
      <c r="K263" s="205"/>
      <c r="L263" s="211"/>
      <c r="M263" s="212"/>
      <c r="N263" s="213"/>
      <c r="O263" s="213"/>
      <c r="P263" s="213"/>
      <c r="Q263" s="213"/>
      <c r="R263" s="213"/>
      <c r="S263" s="213"/>
      <c r="T263" s="214"/>
      <c r="AT263" s="215" t="s">
        <v>189</v>
      </c>
      <c r="AU263" s="215" t="s">
        <v>81</v>
      </c>
      <c r="AV263" s="11" t="s">
        <v>81</v>
      </c>
      <c r="AW263" s="11" t="s">
        <v>36</v>
      </c>
      <c r="AX263" s="11" t="s">
        <v>72</v>
      </c>
      <c r="AY263" s="215" t="s">
        <v>180</v>
      </c>
    </row>
    <row r="264" spans="2:51" s="11" customFormat="1" ht="13.5">
      <c r="B264" s="204"/>
      <c r="C264" s="205"/>
      <c r="D264" s="206" t="s">
        <v>189</v>
      </c>
      <c r="E264" s="207" t="s">
        <v>23</v>
      </c>
      <c r="F264" s="208" t="s">
        <v>2507</v>
      </c>
      <c r="G264" s="205"/>
      <c r="H264" s="209">
        <v>5.32</v>
      </c>
      <c r="I264" s="210"/>
      <c r="J264" s="205"/>
      <c r="K264" s="205"/>
      <c r="L264" s="211"/>
      <c r="M264" s="212"/>
      <c r="N264" s="213"/>
      <c r="O264" s="213"/>
      <c r="P264" s="213"/>
      <c r="Q264" s="213"/>
      <c r="R264" s="213"/>
      <c r="S264" s="213"/>
      <c r="T264" s="214"/>
      <c r="AT264" s="215" t="s">
        <v>189</v>
      </c>
      <c r="AU264" s="215" t="s">
        <v>81</v>
      </c>
      <c r="AV264" s="11" t="s">
        <v>81</v>
      </c>
      <c r="AW264" s="11" t="s">
        <v>36</v>
      </c>
      <c r="AX264" s="11" t="s">
        <v>72</v>
      </c>
      <c r="AY264" s="215" t="s">
        <v>180</v>
      </c>
    </row>
    <row r="265" spans="2:51" s="11" customFormat="1" ht="13.5">
      <c r="B265" s="204"/>
      <c r="C265" s="205"/>
      <c r="D265" s="206" t="s">
        <v>189</v>
      </c>
      <c r="E265" s="207" t="s">
        <v>23</v>
      </c>
      <c r="F265" s="208" t="s">
        <v>2508</v>
      </c>
      <c r="G265" s="205"/>
      <c r="H265" s="209">
        <v>7.595</v>
      </c>
      <c r="I265" s="210"/>
      <c r="J265" s="205"/>
      <c r="K265" s="205"/>
      <c r="L265" s="211"/>
      <c r="M265" s="212"/>
      <c r="N265" s="213"/>
      <c r="O265" s="213"/>
      <c r="P265" s="213"/>
      <c r="Q265" s="213"/>
      <c r="R265" s="213"/>
      <c r="S265" s="213"/>
      <c r="T265" s="214"/>
      <c r="AT265" s="215" t="s">
        <v>189</v>
      </c>
      <c r="AU265" s="215" t="s">
        <v>81</v>
      </c>
      <c r="AV265" s="11" t="s">
        <v>81</v>
      </c>
      <c r="AW265" s="11" t="s">
        <v>36</v>
      </c>
      <c r="AX265" s="11" t="s">
        <v>72</v>
      </c>
      <c r="AY265" s="215" t="s">
        <v>180</v>
      </c>
    </row>
    <row r="266" spans="2:51" s="14" customFormat="1" ht="13.5">
      <c r="B266" s="237"/>
      <c r="C266" s="238"/>
      <c r="D266" s="206" t="s">
        <v>189</v>
      </c>
      <c r="E266" s="239" t="s">
        <v>23</v>
      </c>
      <c r="F266" s="240" t="s">
        <v>492</v>
      </c>
      <c r="G266" s="238"/>
      <c r="H266" s="241">
        <v>61.775</v>
      </c>
      <c r="I266" s="242"/>
      <c r="J266" s="238"/>
      <c r="K266" s="238"/>
      <c r="L266" s="243"/>
      <c r="M266" s="244"/>
      <c r="N266" s="245"/>
      <c r="O266" s="245"/>
      <c r="P266" s="245"/>
      <c r="Q266" s="245"/>
      <c r="R266" s="245"/>
      <c r="S266" s="245"/>
      <c r="T266" s="246"/>
      <c r="AT266" s="247" t="s">
        <v>189</v>
      </c>
      <c r="AU266" s="247" t="s">
        <v>81</v>
      </c>
      <c r="AV266" s="14" t="s">
        <v>195</v>
      </c>
      <c r="AW266" s="14" t="s">
        <v>6</v>
      </c>
      <c r="AX266" s="14" t="s">
        <v>72</v>
      </c>
      <c r="AY266" s="247" t="s">
        <v>180</v>
      </c>
    </row>
    <row r="267" spans="2:51" s="11" customFormat="1" ht="13.5">
      <c r="B267" s="204"/>
      <c r="C267" s="205"/>
      <c r="D267" s="206" t="s">
        <v>189</v>
      </c>
      <c r="E267" s="207" t="s">
        <v>23</v>
      </c>
      <c r="F267" s="208" t="s">
        <v>2509</v>
      </c>
      <c r="G267" s="205"/>
      <c r="H267" s="209">
        <v>24.5</v>
      </c>
      <c r="I267" s="210"/>
      <c r="J267" s="205"/>
      <c r="K267" s="205"/>
      <c r="L267" s="211"/>
      <c r="M267" s="212"/>
      <c r="N267" s="213"/>
      <c r="O267" s="213"/>
      <c r="P267" s="213"/>
      <c r="Q267" s="213"/>
      <c r="R267" s="213"/>
      <c r="S267" s="213"/>
      <c r="T267" s="214"/>
      <c r="AT267" s="215" t="s">
        <v>189</v>
      </c>
      <c r="AU267" s="215" t="s">
        <v>81</v>
      </c>
      <c r="AV267" s="11" t="s">
        <v>81</v>
      </c>
      <c r="AW267" s="11" t="s">
        <v>36</v>
      </c>
      <c r="AX267" s="11" t="s">
        <v>72</v>
      </c>
      <c r="AY267" s="215" t="s">
        <v>180</v>
      </c>
    </row>
    <row r="268" spans="2:51" s="11" customFormat="1" ht="13.5">
      <c r="B268" s="204"/>
      <c r="C268" s="205"/>
      <c r="D268" s="206" t="s">
        <v>189</v>
      </c>
      <c r="E268" s="207" t="s">
        <v>23</v>
      </c>
      <c r="F268" s="208" t="s">
        <v>2510</v>
      </c>
      <c r="G268" s="205"/>
      <c r="H268" s="209">
        <v>10.01</v>
      </c>
      <c r="I268" s="210"/>
      <c r="J268" s="205"/>
      <c r="K268" s="205"/>
      <c r="L268" s="211"/>
      <c r="M268" s="212"/>
      <c r="N268" s="213"/>
      <c r="O268" s="213"/>
      <c r="P268" s="213"/>
      <c r="Q268" s="213"/>
      <c r="R268" s="213"/>
      <c r="S268" s="213"/>
      <c r="T268" s="214"/>
      <c r="AT268" s="215" t="s">
        <v>189</v>
      </c>
      <c r="AU268" s="215" t="s">
        <v>81</v>
      </c>
      <c r="AV268" s="11" t="s">
        <v>81</v>
      </c>
      <c r="AW268" s="11" t="s">
        <v>36</v>
      </c>
      <c r="AX268" s="11" t="s">
        <v>72</v>
      </c>
      <c r="AY268" s="215" t="s">
        <v>180</v>
      </c>
    </row>
    <row r="269" spans="2:51" s="11" customFormat="1" ht="13.5">
      <c r="B269" s="204"/>
      <c r="C269" s="205"/>
      <c r="D269" s="206" t="s">
        <v>189</v>
      </c>
      <c r="E269" s="207" t="s">
        <v>23</v>
      </c>
      <c r="F269" s="208" t="s">
        <v>2511</v>
      </c>
      <c r="G269" s="205"/>
      <c r="H269" s="209">
        <v>2.065</v>
      </c>
      <c r="I269" s="210"/>
      <c r="J269" s="205"/>
      <c r="K269" s="205"/>
      <c r="L269" s="211"/>
      <c r="M269" s="212"/>
      <c r="N269" s="213"/>
      <c r="O269" s="213"/>
      <c r="P269" s="213"/>
      <c r="Q269" s="213"/>
      <c r="R269" s="213"/>
      <c r="S269" s="213"/>
      <c r="T269" s="214"/>
      <c r="AT269" s="215" t="s">
        <v>189</v>
      </c>
      <c r="AU269" s="215" t="s">
        <v>81</v>
      </c>
      <c r="AV269" s="11" t="s">
        <v>81</v>
      </c>
      <c r="AW269" s="11" t="s">
        <v>36</v>
      </c>
      <c r="AX269" s="11" t="s">
        <v>72</v>
      </c>
      <c r="AY269" s="215" t="s">
        <v>180</v>
      </c>
    </row>
    <row r="270" spans="2:51" s="11" customFormat="1" ht="13.5">
      <c r="B270" s="204"/>
      <c r="C270" s="205"/>
      <c r="D270" s="206" t="s">
        <v>189</v>
      </c>
      <c r="E270" s="207" t="s">
        <v>23</v>
      </c>
      <c r="F270" s="208" t="s">
        <v>2512</v>
      </c>
      <c r="G270" s="205"/>
      <c r="H270" s="209">
        <v>3.885</v>
      </c>
      <c r="I270" s="210"/>
      <c r="J270" s="205"/>
      <c r="K270" s="205"/>
      <c r="L270" s="211"/>
      <c r="M270" s="212"/>
      <c r="N270" s="213"/>
      <c r="O270" s="213"/>
      <c r="P270" s="213"/>
      <c r="Q270" s="213"/>
      <c r="R270" s="213"/>
      <c r="S270" s="213"/>
      <c r="T270" s="214"/>
      <c r="AT270" s="215" t="s">
        <v>189</v>
      </c>
      <c r="AU270" s="215" t="s">
        <v>81</v>
      </c>
      <c r="AV270" s="11" t="s">
        <v>81</v>
      </c>
      <c r="AW270" s="11" t="s">
        <v>36</v>
      </c>
      <c r="AX270" s="11" t="s">
        <v>72</v>
      </c>
      <c r="AY270" s="215" t="s">
        <v>180</v>
      </c>
    </row>
    <row r="271" spans="2:51" s="14" customFormat="1" ht="13.5">
      <c r="B271" s="237"/>
      <c r="C271" s="238"/>
      <c r="D271" s="206" t="s">
        <v>189</v>
      </c>
      <c r="E271" s="239" t="s">
        <v>23</v>
      </c>
      <c r="F271" s="240" t="s">
        <v>492</v>
      </c>
      <c r="G271" s="238"/>
      <c r="H271" s="241">
        <v>40.46</v>
      </c>
      <c r="I271" s="242"/>
      <c r="J271" s="238"/>
      <c r="K271" s="238"/>
      <c r="L271" s="243"/>
      <c r="M271" s="244"/>
      <c r="N271" s="245"/>
      <c r="O271" s="245"/>
      <c r="P271" s="245"/>
      <c r="Q271" s="245"/>
      <c r="R271" s="245"/>
      <c r="S271" s="245"/>
      <c r="T271" s="246"/>
      <c r="AT271" s="247" t="s">
        <v>189</v>
      </c>
      <c r="AU271" s="247" t="s">
        <v>81</v>
      </c>
      <c r="AV271" s="14" t="s">
        <v>195</v>
      </c>
      <c r="AW271" s="14" t="s">
        <v>6</v>
      </c>
      <c r="AX271" s="14" t="s">
        <v>72</v>
      </c>
      <c r="AY271" s="247" t="s">
        <v>180</v>
      </c>
    </row>
    <row r="272" spans="2:51" s="11" customFormat="1" ht="13.5">
      <c r="B272" s="204"/>
      <c r="C272" s="205"/>
      <c r="D272" s="206" t="s">
        <v>189</v>
      </c>
      <c r="E272" s="207" t="s">
        <v>23</v>
      </c>
      <c r="F272" s="208" t="s">
        <v>2513</v>
      </c>
      <c r="G272" s="205"/>
      <c r="H272" s="209">
        <v>27.51</v>
      </c>
      <c r="I272" s="210"/>
      <c r="J272" s="205"/>
      <c r="K272" s="205"/>
      <c r="L272" s="211"/>
      <c r="M272" s="212"/>
      <c r="N272" s="213"/>
      <c r="O272" s="213"/>
      <c r="P272" s="213"/>
      <c r="Q272" s="213"/>
      <c r="R272" s="213"/>
      <c r="S272" s="213"/>
      <c r="T272" s="214"/>
      <c r="AT272" s="215" t="s">
        <v>189</v>
      </c>
      <c r="AU272" s="215" t="s">
        <v>81</v>
      </c>
      <c r="AV272" s="11" t="s">
        <v>81</v>
      </c>
      <c r="AW272" s="11" t="s">
        <v>36</v>
      </c>
      <c r="AX272" s="11" t="s">
        <v>72</v>
      </c>
      <c r="AY272" s="215" t="s">
        <v>180</v>
      </c>
    </row>
    <row r="273" spans="2:51" s="14" customFormat="1" ht="13.5">
      <c r="B273" s="237"/>
      <c r="C273" s="238"/>
      <c r="D273" s="206" t="s">
        <v>189</v>
      </c>
      <c r="E273" s="239" t="s">
        <v>23</v>
      </c>
      <c r="F273" s="240" t="s">
        <v>492</v>
      </c>
      <c r="G273" s="238"/>
      <c r="H273" s="241">
        <v>27.51</v>
      </c>
      <c r="I273" s="242"/>
      <c r="J273" s="238"/>
      <c r="K273" s="238"/>
      <c r="L273" s="243"/>
      <c r="M273" s="244"/>
      <c r="N273" s="245"/>
      <c r="O273" s="245"/>
      <c r="P273" s="245"/>
      <c r="Q273" s="245"/>
      <c r="R273" s="245"/>
      <c r="S273" s="245"/>
      <c r="T273" s="246"/>
      <c r="AT273" s="247" t="s">
        <v>189</v>
      </c>
      <c r="AU273" s="247" t="s">
        <v>81</v>
      </c>
      <c r="AV273" s="14" t="s">
        <v>195</v>
      </c>
      <c r="AW273" s="14" t="s">
        <v>6</v>
      </c>
      <c r="AX273" s="14" t="s">
        <v>72</v>
      </c>
      <c r="AY273" s="247" t="s">
        <v>180</v>
      </c>
    </row>
    <row r="274" spans="2:51" s="12" customFormat="1" ht="13.5">
      <c r="B274" s="216"/>
      <c r="C274" s="217"/>
      <c r="D274" s="206" t="s">
        <v>189</v>
      </c>
      <c r="E274" s="218" t="s">
        <v>23</v>
      </c>
      <c r="F274" s="219" t="s">
        <v>199</v>
      </c>
      <c r="G274" s="217"/>
      <c r="H274" s="220">
        <v>630.645</v>
      </c>
      <c r="I274" s="221"/>
      <c r="J274" s="217"/>
      <c r="K274" s="217"/>
      <c r="L274" s="222"/>
      <c r="M274" s="223"/>
      <c r="N274" s="224"/>
      <c r="O274" s="224"/>
      <c r="P274" s="224"/>
      <c r="Q274" s="224"/>
      <c r="R274" s="224"/>
      <c r="S274" s="224"/>
      <c r="T274" s="225"/>
      <c r="AT274" s="226" t="s">
        <v>189</v>
      </c>
      <c r="AU274" s="226" t="s">
        <v>81</v>
      </c>
      <c r="AV274" s="12" t="s">
        <v>187</v>
      </c>
      <c r="AW274" s="12" t="s">
        <v>6</v>
      </c>
      <c r="AX274" s="12" t="s">
        <v>79</v>
      </c>
      <c r="AY274" s="226" t="s">
        <v>180</v>
      </c>
    </row>
    <row r="275" spans="2:63" s="10" customFormat="1" ht="22.35" customHeight="1">
      <c r="B275" s="176"/>
      <c r="C275" s="177"/>
      <c r="D275" s="178" t="s">
        <v>71</v>
      </c>
      <c r="E275" s="190" t="s">
        <v>765</v>
      </c>
      <c r="F275" s="190" t="s">
        <v>820</v>
      </c>
      <c r="G275" s="177"/>
      <c r="H275" s="177"/>
      <c r="I275" s="180"/>
      <c r="J275" s="191">
        <f>BK275</f>
        <v>0</v>
      </c>
      <c r="K275" s="177"/>
      <c r="L275" s="182"/>
      <c r="M275" s="183"/>
      <c r="N275" s="184"/>
      <c r="O275" s="184"/>
      <c r="P275" s="185">
        <f>P276</f>
        <v>0</v>
      </c>
      <c r="Q275" s="184"/>
      <c r="R275" s="185">
        <f>R276</f>
        <v>0</v>
      </c>
      <c r="S275" s="184"/>
      <c r="T275" s="186">
        <f>T276</f>
        <v>0</v>
      </c>
      <c r="AR275" s="187" t="s">
        <v>79</v>
      </c>
      <c r="AT275" s="188" t="s">
        <v>71</v>
      </c>
      <c r="AU275" s="188" t="s">
        <v>81</v>
      </c>
      <c r="AY275" s="187" t="s">
        <v>180</v>
      </c>
      <c r="BK275" s="189">
        <f>BK276</f>
        <v>0</v>
      </c>
    </row>
    <row r="276" spans="2:65" s="1" customFormat="1" ht="16.5" customHeight="1">
      <c r="B276" s="41"/>
      <c r="C276" s="192" t="s">
        <v>346</v>
      </c>
      <c r="D276" s="192" t="s">
        <v>182</v>
      </c>
      <c r="E276" s="193" t="s">
        <v>822</v>
      </c>
      <c r="F276" s="194" t="s">
        <v>823</v>
      </c>
      <c r="G276" s="195" t="s">
        <v>300</v>
      </c>
      <c r="H276" s="196">
        <v>30.628</v>
      </c>
      <c r="I276" s="197"/>
      <c r="J276" s="198">
        <f>ROUND(I276*H276,2)</f>
        <v>0</v>
      </c>
      <c r="K276" s="194" t="s">
        <v>186</v>
      </c>
      <c r="L276" s="61"/>
      <c r="M276" s="199" t="s">
        <v>23</v>
      </c>
      <c r="N276" s="200" t="s">
        <v>43</v>
      </c>
      <c r="O276" s="42"/>
      <c r="P276" s="201">
        <f>O276*H276</f>
        <v>0</v>
      </c>
      <c r="Q276" s="201">
        <v>0</v>
      </c>
      <c r="R276" s="201">
        <f>Q276*H276</f>
        <v>0</v>
      </c>
      <c r="S276" s="201">
        <v>0</v>
      </c>
      <c r="T276" s="202">
        <f>S276*H276</f>
        <v>0</v>
      </c>
      <c r="AR276" s="24" t="s">
        <v>187</v>
      </c>
      <c r="AT276" s="24" t="s">
        <v>182</v>
      </c>
      <c r="AU276" s="24" t="s">
        <v>195</v>
      </c>
      <c r="AY276" s="24" t="s">
        <v>180</v>
      </c>
      <c r="BE276" s="203">
        <f>IF(N276="základní",J276,0)</f>
        <v>0</v>
      </c>
      <c r="BF276" s="203">
        <f>IF(N276="snížená",J276,0)</f>
        <v>0</v>
      </c>
      <c r="BG276" s="203">
        <f>IF(N276="zákl. přenesená",J276,0)</f>
        <v>0</v>
      </c>
      <c r="BH276" s="203">
        <f>IF(N276="sníž. přenesená",J276,0)</f>
        <v>0</v>
      </c>
      <c r="BI276" s="203">
        <f>IF(N276="nulová",J276,0)</f>
        <v>0</v>
      </c>
      <c r="BJ276" s="24" t="s">
        <v>79</v>
      </c>
      <c r="BK276" s="203">
        <f>ROUND(I276*H276,2)</f>
        <v>0</v>
      </c>
      <c r="BL276" s="24" t="s">
        <v>187</v>
      </c>
      <c r="BM276" s="24" t="s">
        <v>2618</v>
      </c>
    </row>
    <row r="277" spans="2:63" s="10" customFormat="1" ht="29.85" customHeight="1">
      <c r="B277" s="176"/>
      <c r="C277" s="177"/>
      <c r="D277" s="178" t="s">
        <v>71</v>
      </c>
      <c r="E277" s="190" t="s">
        <v>831</v>
      </c>
      <c r="F277" s="190" t="s">
        <v>832</v>
      </c>
      <c r="G277" s="177"/>
      <c r="H277" s="177"/>
      <c r="I277" s="180"/>
      <c r="J277" s="191">
        <f>BK277</f>
        <v>0</v>
      </c>
      <c r="K277" s="177"/>
      <c r="L277" s="182"/>
      <c r="M277" s="183"/>
      <c r="N277" s="184"/>
      <c r="O277" s="184"/>
      <c r="P277" s="185">
        <f>SUM(P278:P282)</f>
        <v>0</v>
      </c>
      <c r="Q277" s="184"/>
      <c r="R277" s="185">
        <f>SUM(R278:R282)</f>
        <v>0</v>
      </c>
      <c r="S277" s="184"/>
      <c r="T277" s="186">
        <f>SUM(T278:T282)</f>
        <v>0</v>
      </c>
      <c r="AR277" s="187" t="s">
        <v>79</v>
      </c>
      <c r="AT277" s="188" t="s">
        <v>71</v>
      </c>
      <c r="AU277" s="188" t="s">
        <v>79</v>
      </c>
      <c r="AY277" s="187" t="s">
        <v>180</v>
      </c>
      <c r="BK277" s="189">
        <f>SUM(BK278:BK282)</f>
        <v>0</v>
      </c>
    </row>
    <row r="278" spans="2:65" s="1" customFormat="1" ht="25.5" customHeight="1">
      <c r="B278" s="41"/>
      <c r="C278" s="192" t="s">
        <v>351</v>
      </c>
      <c r="D278" s="192" t="s">
        <v>182</v>
      </c>
      <c r="E278" s="193" t="s">
        <v>834</v>
      </c>
      <c r="F278" s="194" t="s">
        <v>835</v>
      </c>
      <c r="G278" s="195" t="s">
        <v>300</v>
      </c>
      <c r="H278" s="196">
        <v>11.982</v>
      </c>
      <c r="I278" s="197"/>
      <c r="J278" s="198">
        <f>ROUND(I278*H278,2)</f>
        <v>0</v>
      </c>
      <c r="K278" s="194" t="s">
        <v>186</v>
      </c>
      <c r="L278" s="61"/>
      <c r="M278" s="199" t="s">
        <v>23</v>
      </c>
      <c r="N278" s="200" t="s">
        <v>43</v>
      </c>
      <c r="O278" s="42"/>
      <c r="P278" s="201">
        <f>O278*H278</f>
        <v>0</v>
      </c>
      <c r="Q278" s="201">
        <v>0</v>
      </c>
      <c r="R278" s="201">
        <f>Q278*H278</f>
        <v>0</v>
      </c>
      <c r="S278" s="201">
        <v>0</v>
      </c>
      <c r="T278" s="202">
        <f>S278*H278</f>
        <v>0</v>
      </c>
      <c r="AR278" s="24" t="s">
        <v>187</v>
      </c>
      <c r="AT278" s="24" t="s">
        <v>182</v>
      </c>
      <c r="AU278" s="24" t="s">
        <v>81</v>
      </c>
      <c r="AY278" s="24" t="s">
        <v>180</v>
      </c>
      <c r="BE278" s="203">
        <f>IF(N278="základní",J278,0)</f>
        <v>0</v>
      </c>
      <c r="BF278" s="203">
        <f>IF(N278="snížená",J278,0)</f>
        <v>0</v>
      </c>
      <c r="BG278" s="203">
        <f>IF(N278="zákl. přenesená",J278,0)</f>
        <v>0</v>
      </c>
      <c r="BH278" s="203">
        <f>IF(N278="sníž. přenesená",J278,0)</f>
        <v>0</v>
      </c>
      <c r="BI278" s="203">
        <f>IF(N278="nulová",J278,0)</f>
        <v>0</v>
      </c>
      <c r="BJ278" s="24" t="s">
        <v>79</v>
      </c>
      <c r="BK278" s="203">
        <f>ROUND(I278*H278,2)</f>
        <v>0</v>
      </c>
      <c r="BL278" s="24" t="s">
        <v>187</v>
      </c>
      <c r="BM278" s="24" t="s">
        <v>2619</v>
      </c>
    </row>
    <row r="279" spans="2:65" s="1" customFormat="1" ht="25.5" customHeight="1">
      <c r="B279" s="41"/>
      <c r="C279" s="192" t="s">
        <v>361</v>
      </c>
      <c r="D279" s="192" t="s">
        <v>182</v>
      </c>
      <c r="E279" s="193" t="s">
        <v>838</v>
      </c>
      <c r="F279" s="194" t="s">
        <v>839</v>
      </c>
      <c r="G279" s="195" t="s">
        <v>300</v>
      </c>
      <c r="H279" s="196">
        <v>11.982</v>
      </c>
      <c r="I279" s="197"/>
      <c r="J279" s="198">
        <f>ROUND(I279*H279,2)</f>
        <v>0</v>
      </c>
      <c r="K279" s="194" t="s">
        <v>186</v>
      </c>
      <c r="L279" s="61"/>
      <c r="M279" s="199" t="s">
        <v>23</v>
      </c>
      <c r="N279" s="200" t="s">
        <v>43</v>
      </c>
      <c r="O279" s="42"/>
      <c r="P279" s="201">
        <f>O279*H279</f>
        <v>0</v>
      </c>
      <c r="Q279" s="201">
        <v>0</v>
      </c>
      <c r="R279" s="201">
        <f>Q279*H279</f>
        <v>0</v>
      </c>
      <c r="S279" s="201">
        <v>0</v>
      </c>
      <c r="T279" s="202">
        <f>S279*H279</f>
        <v>0</v>
      </c>
      <c r="AR279" s="24" t="s">
        <v>187</v>
      </c>
      <c r="AT279" s="24" t="s">
        <v>182</v>
      </c>
      <c r="AU279" s="24" t="s">
        <v>81</v>
      </c>
      <c r="AY279" s="24" t="s">
        <v>180</v>
      </c>
      <c r="BE279" s="203">
        <f>IF(N279="základní",J279,0)</f>
        <v>0</v>
      </c>
      <c r="BF279" s="203">
        <f>IF(N279="snížená",J279,0)</f>
        <v>0</v>
      </c>
      <c r="BG279" s="203">
        <f>IF(N279="zákl. přenesená",J279,0)</f>
        <v>0</v>
      </c>
      <c r="BH279" s="203">
        <f>IF(N279="sníž. přenesená",J279,0)</f>
        <v>0</v>
      </c>
      <c r="BI279" s="203">
        <f>IF(N279="nulová",J279,0)</f>
        <v>0</v>
      </c>
      <c r="BJ279" s="24" t="s">
        <v>79</v>
      </c>
      <c r="BK279" s="203">
        <f>ROUND(I279*H279,2)</f>
        <v>0</v>
      </c>
      <c r="BL279" s="24" t="s">
        <v>187</v>
      </c>
      <c r="BM279" s="24" t="s">
        <v>2620</v>
      </c>
    </row>
    <row r="280" spans="2:65" s="1" customFormat="1" ht="25.5" customHeight="1">
      <c r="B280" s="41"/>
      <c r="C280" s="192" t="s">
        <v>365</v>
      </c>
      <c r="D280" s="192" t="s">
        <v>182</v>
      </c>
      <c r="E280" s="193" t="s">
        <v>842</v>
      </c>
      <c r="F280" s="194" t="s">
        <v>843</v>
      </c>
      <c r="G280" s="195" t="s">
        <v>300</v>
      </c>
      <c r="H280" s="196">
        <v>167.748</v>
      </c>
      <c r="I280" s="197"/>
      <c r="J280" s="198">
        <f>ROUND(I280*H280,2)</f>
        <v>0</v>
      </c>
      <c r="K280" s="194" t="s">
        <v>186</v>
      </c>
      <c r="L280" s="61"/>
      <c r="M280" s="199" t="s">
        <v>23</v>
      </c>
      <c r="N280" s="200" t="s">
        <v>43</v>
      </c>
      <c r="O280" s="42"/>
      <c r="P280" s="201">
        <f>O280*H280</f>
        <v>0</v>
      </c>
      <c r="Q280" s="201">
        <v>0</v>
      </c>
      <c r="R280" s="201">
        <f>Q280*H280</f>
        <v>0</v>
      </c>
      <c r="S280" s="201">
        <v>0</v>
      </c>
      <c r="T280" s="202">
        <f>S280*H280</f>
        <v>0</v>
      </c>
      <c r="AR280" s="24" t="s">
        <v>187</v>
      </c>
      <c r="AT280" s="24" t="s">
        <v>182</v>
      </c>
      <c r="AU280" s="24" t="s">
        <v>81</v>
      </c>
      <c r="AY280" s="24" t="s">
        <v>180</v>
      </c>
      <c r="BE280" s="203">
        <f>IF(N280="základní",J280,0)</f>
        <v>0</v>
      </c>
      <c r="BF280" s="203">
        <f>IF(N280="snížená",J280,0)</f>
        <v>0</v>
      </c>
      <c r="BG280" s="203">
        <f>IF(N280="zákl. přenesená",J280,0)</f>
        <v>0</v>
      </c>
      <c r="BH280" s="203">
        <f>IF(N280="sníž. přenesená",J280,0)</f>
        <v>0</v>
      </c>
      <c r="BI280" s="203">
        <f>IF(N280="nulová",J280,0)</f>
        <v>0</v>
      </c>
      <c r="BJ280" s="24" t="s">
        <v>79</v>
      </c>
      <c r="BK280" s="203">
        <f>ROUND(I280*H280,2)</f>
        <v>0</v>
      </c>
      <c r="BL280" s="24" t="s">
        <v>187</v>
      </c>
      <c r="BM280" s="24" t="s">
        <v>2621</v>
      </c>
    </row>
    <row r="281" spans="2:51" s="11" customFormat="1" ht="13.5">
      <c r="B281" s="204"/>
      <c r="C281" s="205"/>
      <c r="D281" s="206" t="s">
        <v>189</v>
      </c>
      <c r="E281" s="205"/>
      <c r="F281" s="208" t="s">
        <v>2622</v>
      </c>
      <c r="G281" s="205"/>
      <c r="H281" s="209">
        <v>167.748</v>
      </c>
      <c r="I281" s="210"/>
      <c r="J281" s="205"/>
      <c r="K281" s="205"/>
      <c r="L281" s="211"/>
      <c r="M281" s="212"/>
      <c r="N281" s="213"/>
      <c r="O281" s="213"/>
      <c r="P281" s="213"/>
      <c r="Q281" s="213"/>
      <c r="R281" s="213"/>
      <c r="S281" s="213"/>
      <c r="T281" s="214"/>
      <c r="AT281" s="215" t="s">
        <v>189</v>
      </c>
      <c r="AU281" s="215" t="s">
        <v>81</v>
      </c>
      <c r="AV281" s="11" t="s">
        <v>81</v>
      </c>
      <c r="AW281" s="11" t="s">
        <v>6</v>
      </c>
      <c r="AX281" s="11" t="s">
        <v>79</v>
      </c>
      <c r="AY281" s="215" t="s">
        <v>180</v>
      </c>
    </row>
    <row r="282" spans="2:65" s="1" customFormat="1" ht="16.5" customHeight="1">
      <c r="B282" s="41"/>
      <c r="C282" s="192" t="s">
        <v>375</v>
      </c>
      <c r="D282" s="192" t="s">
        <v>182</v>
      </c>
      <c r="E282" s="193" t="s">
        <v>847</v>
      </c>
      <c r="F282" s="194" t="s">
        <v>848</v>
      </c>
      <c r="G282" s="195" t="s">
        <v>300</v>
      </c>
      <c r="H282" s="196">
        <v>11.982</v>
      </c>
      <c r="I282" s="197"/>
      <c r="J282" s="198">
        <f>ROUND(I282*H282,2)</f>
        <v>0</v>
      </c>
      <c r="K282" s="194" t="s">
        <v>186</v>
      </c>
      <c r="L282" s="61"/>
      <c r="M282" s="199" t="s">
        <v>23</v>
      </c>
      <c r="N282" s="200" t="s">
        <v>43</v>
      </c>
      <c r="O282" s="42"/>
      <c r="P282" s="201">
        <f>O282*H282</f>
        <v>0</v>
      </c>
      <c r="Q282" s="201">
        <v>0</v>
      </c>
      <c r="R282" s="201">
        <f>Q282*H282</f>
        <v>0</v>
      </c>
      <c r="S282" s="201">
        <v>0</v>
      </c>
      <c r="T282" s="202">
        <f>S282*H282</f>
        <v>0</v>
      </c>
      <c r="AR282" s="24" t="s">
        <v>187</v>
      </c>
      <c r="AT282" s="24" t="s">
        <v>182</v>
      </c>
      <c r="AU282" s="24" t="s">
        <v>81</v>
      </c>
      <c r="AY282" s="24" t="s">
        <v>180</v>
      </c>
      <c r="BE282" s="203">
        <f>IF(N282="základní",J282,0)</f>
        <v>0</v>
      </c>
      <c r="BF282" s="203">
        <f>IF(N282="snížená",J282,0)</f>
        <v>0</v>
      </c>
      <c r="BG282" s="203">
        <f>IF(N282="zákl. přenesená",J282,0)</f>
        <v>0</v>
      </c>
      <c r="BH282" s="203">
        <f>IF(N282="sníž. přenesená",J282,0)</f>
        <v>0</v>
      </c>
      <c r="BI282" s="203">
        <f>IF(N282="nulová",J282,0)</f>
        <v>0</v>
      </c>
      <c r="BJ282" s="24" t="s">
        <v>79</v>
      </c>
      <c r="BK282" s="203">
        <f>ROUND(I282*H282,2)</f>
        <v>0</v>
      </c>
      <c r="BL282" s="24" t="s">
        <v>187</v>
      </c>
      <c r="BM282" s="24" t="s">
        <v>2623</v>
      </c>
    </row>
    <row r="283" spans="2:63" s="10" customFormat="1" ht="37.35" customHeight="1">
      <c r="B283" s="176"/>
      <c r="C283" s="177"/>
      <c r="D283" s="178" t="s">
        <v>71</v>
      </c>
      <c r="E283" s="179" t="s">
        <v>850</v>
      </c>
      <c r="F283" s="179" t="s">
        <v>851</v>
      </c>
      <c r="G283" s="177"/>
      <c r="H283" s="177"/>
      <c r="I283" s="180"/>
      <c r="J283" s="181">
        <f>BK283</f>
        <v>0</v>
      </c>
      <c r="K283" s="177"/>
      <c r="L283" s="182"/>
      <c r="M283" s="183"/>
      <c r="N283" s="184"/>
      <c r="O283" s="184"/>
      <c r="P283" s="185">
        <f>P284+P292+P300</f>
        <v>0</v>
      </c>
      <c r="Q283" s="184"/>
      <c r="R283" s="185">
        <f>R284+R292+R300</f>
        <v>0.31340599999999996</v>
      </c>
      <c r="S283" s="184"/>
      <c r="T283" s="186">
        <f>T284+T292+T300</f>
        <v>0</v>
      </c>
      <c r="AR283" s="187" t="s">
        <v>81</v>
      </c>
      <c r="AT283" s="188" t="s">
        <v>71</v>
      </c>
      <c r="AU283" s="188" t="s">
        <v>72</v>
      </c>
      <c r="AY283" s="187" t="s">
        <v>180</v>
      </c>
      <c r="BK283" s="189">
        <f>BK284+BK292+BK300</f>
        <v>0</v>
      </c>
    </row>
    <row r="284" spans="2:63" s="10" customFormat="1" ht="19.9" customHeight="1">
      <c r="B284" s="176"/>
      <c r="C284" s="177"/>
      <c r="D284" s="178" t="s">
        <v>71</v>
      </c>
      <c r="E284" s="190" t="s">
        <v>852</v>
      </c>
      <c r="F284" s="190" t="s">
        <v>853</v>
      </c>
      <c r="G284" s="177"/>
      <c r="H284" s="177"/>
      <c r="I284" s="180"/>
      <c r="J284" s="191">
        <f>BK284</f>
        <v>0</v>
      </c>
      <c r="K284" s="177"/>
      <c r="L284" s="182"/>
      <c r="M284" s="183"/>
      <c r="N284" s="184"/>
      <c r="O284" s="184"/>
      <c r="P284" s="185">
        <f>SUM(P285:P291)</f>
        <v>0</v>
      </c>
      <c r="Q284" s="184"/>
      <c r="R284" s="185">
        <f>SUM(R285:R291)</f>
        <v>0.08074999999999999</v>
      </c>
      <c r="S284" s="184"/>
      <c r="T284" s="186">
        <f>SUM(T285:T291)</f>
        <v>0</v>
      </c>
      <c r="AR284" s="187" t="s">
        <v>81</v>
      </c>
      <c r="AT284" s="188" t="s">
        <v>71</v>
      </c>
      <c r="AU284" s="188" t="s">
        <v>79</v>
      </c>
      <c r="AY284" s="187" t="s">
        <v>180</v>
      </c>
      <c r="BK284" s="189">
        <f>SUM(BK285:BK291)</f>
        <v>0</v>
      </c>
    </row>
    <row r="285" spans="2:65" s="1" customFormat="1" ht="16.5" customHeight="1">
      <c r="B285" s="41"/>
      <c r="C285" s="192" t="s">
        <v>379</v>
      </c>
      <c r="D285" s="192" t="s">
        <v>182</v>
      </c>
      <c r="E285" s="193" t="s">
        <v>876</v>
      </c>
      <c r="F285" s="194" t="s">
        <v>877</v>
      </c>
      <c r="G285" s="195" t="s">
        <v>185</v>
      </c>
      <c r="H285" s="196">
        <v>95</v>
      </c>
      <c r="I285" s="197"/>
      <c r="J285" s="198">
        <f>ROUND(I285*H285,2)</f>
        <v>0</v>
      </c>
      <c r="K285" s="194" t="s">
        <v>259</v>
      </c>
      <c r="L285" s="61"/>
      <c r="M285" s="199" t="s">
        <v>23</v>
      </c>
      <c r="N285" s="200" t="s">
        <v>43</v>
      </c>
      <c r="O285" s="42"/>
      <c r="P285" s="201">
        <f>O285*H285</f>
        <v>0</v>
      </c>
      <c r="Q285" s="201">
        <v>0.00057</v>
      </c>
      <c r="R285" s="201">
        <f>Q285*H285</f>
        <v>0.05415</v>
      </c>
      <c r="S285" s="201">
        <v>0</v>
      </c>
      <c r="T285" s="202">
        <f>S285*H285</f>
        <v>0</v>
      </c>
      <c r="AR285" s="24" t="s">
        <v>262</v>
      </c>
      <c r="AT285" s="24" t="s">
        <v>182</v>
      </c>
      <c r="AU285" s="24" t="s">
        <v>81</v>
      </c>
      <c r="AY285" s="24" t="s">
        <v>180</v>
      </c>
      <c r="BE285" s="203">
        <f>IF(N285="základní",J285,0)</f>
        <v>0</v>
      </c>
      <c r="BF285" s="203">
        <f>IF(N285="snížená",J285,0)</f>
        <v>0</v>
      </c>
      <c r="BG285" s="203">
        <f>IF(N285="zákl. přenesená",J285,0)</f>
        <v>0</v>
      </c>
      <c r="BH285" s="203">
        <f>IF(N285="sníž. přenesená",J285,0)</f>
        <v>0</v>
      </c>
      <c r="BI285" s="203">
        <f>IF(N285="nulová",J285,0)</f>
        <v>0</v>
      </c>
      <c r="BJ285" s="24" t="s">
        <v>79</v>
      </c>
      <c r="BK285" s="203">
        <f>ROUND(I285*H285,2)</f>
        <v>0</v>
      </c>
      <c r="BL285" s="24" t="s">
        <v>262</v>
      </c>
      <c r="BM285" s="24" t="s">
        <v>2624</v>
      </c>
    </row>
    <row r="286" spans="2:51" s="11" customFormat="1" ht="13.5">
      <c r="B286" s="204"/>
      <c r="C286" s="205"/>
      <c r="D286" s="206" t="s">
        <v>189</v>
      </c>
      <c r="E286" s="207" t="s">
        <v>23</v>
      </c>
      <c r="F286" s="208" t="s">
        <v>2625</v>
      </c>
      <c r="G286" s="205"/>
      <c r="H286" s="209">
        <v>95</v>
      </c>
      <c r="I286" s="210"/>
      <c r="J286" s="205"/>
      <c r="K286" s="205"/>
      <c r="L286" s="211"/>
      <c r="M286" s="212"/>
      <c r="N286" s="213"/>
      <c r="O286" s="213"/>
      <c r="P286" s="213"/>
      <c r="Q286" s="213"/>
      <c r="R286" s="213"/>
      <c r="S286" s="213"/>
      <c r="T286" s="214"/>
      <c r="AT286" s="215" t="s">
        <v>189</v>
      </c>
      <c r="AU286" s="215" t="s">
        <v>81</v>
      </c>
      <c r="AV286" s="11" t="s">
        <v>81</v>
      </c>
      <c r="AW286" s="11" t="s">
        <v>36</v>
      </c>
      <c r="AX286" s="11" t="s">
        <v>79</v>
      </c>
      <c r="AY286" s="215" t="s">
        <v>180</v>
      </c>
    </row>
    <row r="287" spans="2:65" s="1" customFormat="1" ht="16.5" customHeight="1">
      <c r="B287" s="41"/>
      <c r="C287" s="192" t="s">
        <v>385</v>
      </c>
      <c r="D287" s="192" t="s">
        <v>182</v>
      </c>
      <c r="E287" s="193" t="s">
        <v>881</v>
      </c>
      <c r="F287" s="194" t="s">
        <v>882</v>
      </c>
      <c r="G287" s="195" t="s">
        <v>215</v>
      </c>
      <c r="H287" s="196">
        <v>95</v>
      </c>
      <c r="I287" s="197"/>
      <c r="J287" s="198">
        <f>ROUND(I287*H287,2)</f>
        <v>0</v>
      </c>
      <c r="K287" s="194" t="s">
        <v>186</v>
      </c>
      <c r="L287" s="61"/>
      <c r="M287" s="199" t="s">
        <v>23</v>
      </c>
      <c r="N287" s="200" t="s">
        <v>43</v>
      </c>
      <c r="O287" s="42"/>
      <c r="P287" s="201">
        <f>O287*H287</f>
        <v>0</v>
      </c>
      <c r="Q287" s="201">
        <v>0.00028</v>
      </c>
      <c r="R287" s="201">
        <f>Q287*H287</f>
        <v>0.0266</v>
      </c>
      <c r="S287" s="201">
        <v>0</v>
      </c>
      <c r="T287" s="202">
        <f>S287*H287</f>
        <v>0</v>
      </c>
      <c r="AR287" s="24" t="s">
        <v>262</v>
      </c>
      <c r="AT287" s="24" t="s">
        <v>182</v>
      </c>
      <c r="AU287" s="24" t="s">
        <v>81</v>
      </c>
      <c r="AY287" s="24" t="s">
        <v>180</v>
      </c>
      <c r="BE287" s="203">
        <f>IF(N287="základní",J287,0)</f>
        <v>0</v>
      </c>
      <c r="BF287" s="203">
        <f>IF(N287="snížená",J287,0)</f>
        <v>0</v>
      </c>
      <c r="BG287" s="203">
        <f>IF(N287="zákl. přenesená",J287,0)</f>
        <v>0</v>
      </c>
      <c r="BH287" s="203">
        <f>IF(N287="sníž. přenesená",J287,0)</f>
        <v>0</v>
      </c>
      <c r="BI287" s="203">
        <f>IF(N287="nulová",J287,0)</f>
        <v>0</v>
      </c>
      <c r="BJ287" s="24" t="s">
        <v>79</v>
      </c>
      <c r="BK287" s="203">
        <f>ROUND(I287*H287,2)</f>
        <v>0</v>
      </c>
      <c r="BL287" s="24" t="s">
        <v>262</v>
      </c>
      <c r="BM287" s="24" t="s">
        <v>2626</v>
      </c>
    </row>
    <row r="288" spans="2:51" s="11" customFormat="1" ht="13.5">
      <c r="B288" s="204"/>
      <c r="C288" s="205"/>
      <c r="D288" s="206" t="s">
        <v>189</v>
      </c>
      <c r="E288" s="207" t="s">
        <v>23</v>
      </c>
      <c r="F288" s="208" t="s">
        <v>2627</v>
      </c>
      <c r="G288" s="205"/>
      <c r="H288" s="209">
        <v>95</v>
      </c>
      <c r="I288" s="210"/>
      <c r="J288" s="205"/>
      <c r="K288" s="205"/>
      <c r="L288" s="211"/>
      <c r="M288" s="212"/>
      <c r="N288" s="213"/>
      <c r="O288" s="213"/>
      <c r="P288" s="213"/>
      <c r="Q288" s="213"/>
      <c r="R288" s="213"/>
      <c r="S288" s="213"/>
      <c r="T288" s="214"/>
      <c r="AT288" s="215" t="s">
        <v>189</v>
      </c>
      <c r="AU288" s="215" t="s">
        <v>81</v>
      </c>
      <c r="AV288" s="11" t="s">
        <v>81</v>
      </c>
      <c r="AW288" s="11" t="s">
        <v>36</v>
      </c>
      <c r="AX288" s="11" t="s">
        <v>79</v>
      </c>
      <c r="AY288" s="215" t="s">
        <v>180</v>
      </c>
    </row>
    <row r="289" spans="2:65" s="1" customFormat="1" ht="25.5" customHeight="1">
      <c r="B289" s="41"/>
      <c r="C289" s="192" t="s">
        <v>390</v>
      </c>
      <c r="D289" s="192" t="s">
        <v>182</v>
      </c>
      <c r="E289" s="193" t="s">
        <v>902</v>
      </c>
      <c r="F289" s="194" t="s">
        <v>2628</v>
      </c>
      <c r="G289" s="195" t="s">
        <v>904</v>
      </c>
      <c r="H289" s="196">
        <v>1</v>
      </c>
      <c r="I289" s="197"/>
      <c r="J289" s="198">
        <f>ROUND(I289*H289,2)</f>
        <v>0</v>
      </c>
      <c r="K289" s="194" t="s">
        <v>23</v>
      </c>
      <c r="L289" s="61"/>
      <c r="M289" s="199" t="s">
        <v>23</v>
      </c>
      <c r="N289" s="200" t="s">
        <v>43</v>
      </c>
      <c r="O289" s="42"/>
      <c r="P289" s="201">
        <f>O289*H289</f>
        <v>0</v>
      </c>
      <c r="Q289" s="201">
        <v>0</v>
      </c>
      <c r="R289" s="201">
        <f>Q289*H289</f>
        <v>0</v>
      </c>
      <c r="S289" s="201">
        <v>0</v>
      </c>
      <c r="T289" s="202">
        <f>S289*H289</f>
        <v>0</v>
      </c>
      <c r="AR289" s="24" t="s">
        <v>262</v>
      </c>
      <c r="AT289" s="24" t="s">
        <v>182</v>
      </c>
      <c r="AU289" s="24" t="s">
        <v>81</v>
      </c>
      <c r="AY289" s="24" t="s">
        <v>180</v>
      </c>
      <c r="BE289" s="203">
        <f>IF(N289="základní",J289,0)</f>
        <v>0</v>
      </c>
      <c r="BF289" s="203">
        <f>IF(N289="snížená",J289,0)</f>
        <v>0</v>
      </c>
      <c r="BG289" s="203">
        <f>IF(N289="zákl. přenesená",J289,0)</f>
        <v>0</v>
      </c>
      <c r="BH289" s="203">
        <f>IF(N289="sníž. přenesená",J289,0)</f>
        <v>0</v>
      </c>
      <c r="BI289" s="203">
        <f>IF(N289="nulová",J289,0)</f>
        <v>0</v>
      </c>
      <c r="BJ289" s="24" t="s">
        <v>79</v>
      </c>
      <c r="BK289" s="203">
        <f>ROUND(I289*H289,2)</f>
        <v>0</v>
      </c>
      <c r="BL289" s="24" t="s">
        <v>262</v>
      </c>
      <c r="BM289" s="24" t="s">
        <v>2629</v>
      </c>
    </row>
    <row r="290" spans="2:65" s="1" customFormat="1" ht="25.5" customHeight="1">
      <c r="B290" s="41"/>
      <c r="C290" s="192" t="s">
        <v>396</v>
      </c>
      <c r="D290" s="192" t="s">
        <v>182</v>
      </c>
      <c r="E290" s="193" t="s">
        <v>2630</v>
      </c>
      <c r="F290" s="194" t="s">
        <v>2631</v>
      </c>
      <c r="G290" s="195" t="s">
        <v>185</v>
      </c>
      <c r="H290" s="196">
        <v>57.6</v>
      </c>
      <c r="I290" s="197"/>
      <c r="J290" s="198">
        <f>ROUND(I290*H290,2)</f>
        <v>0</v>
      </c>
      <c r="K290" s="194" t="s">
        <v>23</v>
      </c>
      <c r="L290" s="61"/>
      <c r="M290" s="199" t="s">
        <v>23</v>
      </c>
      <c r="N290" s="200" t="s">
        <v>43</v>
      </c>
      <c r="O290" s="42"/>
      <c r="P290" s="201">
        <f>O290*H290</f>
        <v>0</v>
      </c>
      <c r="Q290" s="201">
        <v>0</v>
      </c>
      <c r="R290" s="201">
        <f>Q290*H290</f>
        <v>0</v>
      </c>
      <c r="S290" s="201">
        <v>0</v>
      </c>
      <c r="T290" s="202">
        <f>S290*H290</f>
        <v>0</v>
      </c>
      <c r="AR290" s="24" t="s">
        <v>262</v>
      </c>
      <c r="AT290" s="24" t="s">
        <v>182</v>
      </c>
      <c r="AU290" s="24" t="s">
        <v>81</v>
      </c>
      <c r="AY290" s="24" t="s">
        <v>180</v>
      </c>
      <c r="BE290" s="203">
        <f>IF(N290="základní",J290,0)</f>
        <v>0</v>
      </c>
      <c r="BF290" s="203">
        <f>IF(N290="snížená",J290,0)</f>
        <v>0</v>
      </c>
      <c r="BG290" s="203">
        <f>IF(N290="zákl. přenesená",J290,0)</f>
        <v>0</v>
      </c>
      <c r="BH290" s="203">
        <f>IF(N290="sníž. přenesená",J290,0)</f>
        <v>0</v>
      </c>
      <c r="BI290" s="203">
        <f>IF(N290="nulová",J290,0)</f>
        <v>0</v>
      </c>
      <c r="BJ290" s="24" t="s">
        <v>79</v>
      </c>
      <c r="BK290" s="203">
        <f>ROUND(I290*H290,2)</f>
        <v>0</v>
      </c>
      <c r="BL290" s="24" t="s">
        <v>262</v>
      </c>
      <c r="BM290" s="24" t="s">
        <v>2632</v>
      </c>
    </row>
    <row r="291" spans="2:51" s="11" customFormat="1" ht="13.5">
      <c r="B291" s="204"/>
      <c r="C291" s="205"/>
      <c r="D291" s="206" t="s">
        <v>189</v>
      </c>
      <c r="E291" s="207" t="s">
        <v>23</v>
      </c>
      <c r="F291" s="208" t="s">
        <v>2633</v>
      </c>
      <c r="G291" s="205"/>
      <c r="H291" s="209">
        <v>57.6</v>
      </c>
      <c r="I291" s="210"/>
      <c r="J291" s="205"/>
      <c r="K291" s="205"/>
      <c r="L291" s="211"/>
      <c r="M291" s="212"/>
      <c r="N291" s="213"/>
      <c r="O291" s="213"/>
      <c r="P291" s="213"/>
      <c r="Q291" s="213"/>
      <c r="R291" s="213"/>
      <c r="S291" s="213"/>
      <c r="T291" s="214"/>
      <c r="AT291" s="215" t="s">
        <v>189</v>
      </c>
      <c r="AU291" s="215" t="s">
        <v>81</v>
      </c>
      <c r="AV291" s="11" t="s">
        <v>81</v>
      </c>
      <c r="AW291" s="11" t="s">
        <v>36</v>
      </c>
      <c r="AX291" s="11" t="s">
        <v>79</v>
      </c>
      <c r="AY291" s="215" t="s">
        <v>180</v>
      </c>
    </row>
    <row r="292" spans="2:63" s="10" customFormat="1" ht="29.85" customHeight="1">
      <c r="B292" s="176"/>
      <c r="C292" s="177"/>
      <c r="D292" s="178" t="s">
        <v>71</v>
      </c>
      <c r="E292" s="190" t="s">
        <v>1134</v>
      </c>
      <c r="F292" s="190" t="s">
        <v>1135</v>
      </c>
      <c r="G292" s="177"/>
      <c r="H292" s="177"/>
      <c r="I292" s="180"/>
      <c r="J292" s="191">
        <f>BK292</f>
        <v>0</v>
      </c>
      <c r="K292" s="177"/>
      <c r="L292" s="182"/>
      <c r="M292" s="183"/>
      <c r="N292" s="184"/>
      <c r="O292" s="184"/>
      <c r="P292" s="185">
        <f>SUM(P293:P299)</f>
        <v>0</v>
      </c>
      <c r="Q292" s="184"/>
      <c r="R292" s="185">
        <f>SUM(R293:R299)</f>
        <v>0.23265599999999997</v>
      </c>
      <c r="S292" s="184"/>
      <c r="T292" s="186">
        <f>SUM(T293:T299)</f>
        <v>0</v>
      </c>
      <c r="AR292" s="187" t="s">
        <v>81</v>
      </c>
      <c r="AT292" s="188" t="s">
        <v>71</v>
      </c>
      <c r="AU292" s="188" t="s">
        <v>79</v>
      </c>
      <c r="AY292" s="187" t="s">
        <v>180</v>
      </c>
      <c r="BK292" s="189">
        <f>SUM(BK293:BK299)</f>
        <v>0</v>
      </c>
    </row>
    <row r="293" spans="2:65" s="1" customFormat="1" ht="25.5" customHeight="1">
      <c r="B293" s="41"/>
      <c r="C293" s="192" t="s">
        <v>403</v>
      </c>
      <c r="D293" s="192" t="s">
        <v>182</v>
      </c>
      <c r="E293" s="193" t="s">
        <v>2634</v>
      </c>
      <c r="F293" s="194" t="s">
        <v>2635</v>
      </c>
      <c r="G293" s="195" t="s">
        <v>215</v>
      </c>
      <c r="H293" s="196">
        <v>78.6</v>
      </c>
      <c r="I293" s="197"/>
      <c r="J293" s="198">
        <f>ROUND(I293*H293,2)</f>
        <v>0</v>
      </c>
      <c r="K293" s="194" t="s">
        <v>186</v>
      </c>
      <c r="L293" s="61"/>
      <c r="M293" s="199" t="s">
        <v>23</v>
      </c>
      <c r="N293" s="200" t="s">
        <v>43</v>
      </c>
      <c r="O293" s="42"/>
      <c r="P293" s="201">
        <f>O293*H293</f>
        <v>0</v>
      </c>
      <c r="Q293" s="201">
        <v>0.00296</v>
      </c>
      <c r="R293" s="201">
        <f>Q293*H293</f>
        <v>0.23265599999999997</v>
      </c>
      <c r="S293" s="201">
        <v>0</v>
      </c>
      <c r="T293" s="202">
        <f>S293*H293</f>
        <v>0</v>
      </c>
      <c r="AR293" s="24" t="s">
        <v>262</v>
      </c>
      <c r="AT293" s="24" t="s">
        <v>182</v>
      </c>
      <c r="AU293" s="24" t="s">
        <v>81</v>
      </c>
      <c r="AY293" s="24" t="s">
        <v>180</v>
      </c>
      <c r="BE293" s="203">
        <f>IF(N293="základní",J293,0)</f>
        <v>0</v>
      </c>
      <c r="BF293" s="203">
        <f>IF(N293="snížená",J293,0)</f>
        <v>0</v>
      </c>
      <c r="BG293" s="203">
        <f>IF(N293="zákl. přenesená",J293,0)</f>
        <v>0</v>
      </c>
      <c r="BH293" s="203">
        <f>IF(N293="sníž. přenesená",J293,0)</f>
        <v>0</v>
      </c>
      <c r="BI293" s="203">
        <f>IF(N293="nulová",J293,0)</f>
        <v>0</v>
      </c>
      <c r="BJ293" s="24" t="s">
        <v>79</v>
      </c>
      <c r="BK293" s="203">
        <f>ROUND(I293*H293,2)</f>
        <v>0</v>
      </c>
      <c r="BL293" s="24" t="s">
        <v>262</v>
      </c>
      <c r="BM293" s="24" t="s">
        <v>2636</v>
      </c>
    </row>
    <row r="294" spans="2:51" s="11" customFormat="1" ht="13.5">
      <c r="B294" s="204"/>
      <c r="C294" s="205"/>
      <c r="D294" s="206" t="s">
        <v>189</v>
      </c>
      <c r="E294" s="207" t="s">
        <v>23</v>
      </c>
      <c r="F294" s="208" t="s">
        <v>2637</v>
      </c>
      <c r="G294" s="205"/>
      <c r="H294" s="209">
        <v>78.6</v>
      </c>
      <c r="I294" s="210"/>
      <c r="J294" s="205"/>
      <c r="K294" s="205"/>
      <c r="L294" s="211"/>
      <c r="M294" s="212"/>
      <c r="N294" s="213"/>
      <c r="O294" s="213"/>
      <c r="P294" s="213"/>
      <c r="Q294" s="213"/>
      <c r="R294" s="213"/>
      <c r="S294" s="213"/>
      <c r="T294" s="214"/>
      <c r="AT294" s="215" t="s">
        <v>189</v>
      </c>
      <c r="AU294" s="215" t="s">
        <v>81</v>
      </c>
      <c r="AV294" s="11" t="s">
        <v>81</v>
      </c>
      <c r="AW294" s="11" t="s">
        <v>36</v>
      </c>
      <c r="AX294" s="11" t="s">
        <v>79</v>
      </c>
      <c r="AY294" s="215" t="s">
        <v>180</v>
      </c>
    </row>
    <row r="295" spans="2:65" s="1" customFormat="1" ht="25.5" customHeight="1">
      <c r="B295" s="41"/>
      <c r="C295" s="192" t="s">
        <v>408</v>
      </c>
      <c r="D295" s="192" t="s">
        <v>182</v>
      </c>
      <c r="E295" s="193" t="s">
        <v>2638</v>
      </c>
      <c r="F295" s="194" t="s">
        <v>2639</v>
      </c>
      <c r="G295" s="195" t="s">
        <v>671</v>
      </c>
      <c r="H295" s="196">
        <v>132</v>
      </c>
      <c r="I295" s="197"/>
      <c r="J295" s="198">
        <f>ROUND(I295*H295,2)</f>
        <v>0</v>
      </c>
      <c r="K295" s="194" t="s">
        <v>186</v>
      </c>
      <c r="L295" s="61"/>
      <c r="M295" s="199" t="s">
        <v>23</v>
      </c>
      <c r="N295" s="200" t="s">
        <v>43</v>
      </c>
      <c r="O295" s="42"/>
      <c r="P295" s="201">
        <f>O295*H295</f>
        <v>0</v>
      </c>
      <c r="Q295" s="201">
        <v>0</v>
      </c>
      <c r="R295" s="201">
        <f>Q295*H295</f>
        <v>0</v>
      </c>
      <c r="S295" s="201">
        <v>0</v>
      </c>
      <c r="T295" s="202">
        <f>S295*H295</f>
        <v>0</v>
      </c>
      <c r="AR295" s="24" t="s">
        <v>262</v>
      </c>
      <c r="AT295" s="24" t="s">
        <v>182</v>
      </c>
      <c r="AU295" s="24" t="s">
        <v>81</v>
      </c>
      <c r="AY295" s="24" t="s">
        <v>180</v>
      </c>
      <c r="BE295" s="203">
        <f>IF(N295="základní",J295,0)</f>
        <v>0</v>
      </c>
      <c r="BF295" s="203">
        <f>IF(N295="snížená",J295,0)</f>
        <v>0</v>
      </c>
      <c r="BG295" s="203">
        <f>IF(N295="zákl. přenesená",J295,0)</f>
        <v>0</v>
      </c>
      <c r="BH295" s="203">
        <f>IF(N295="sníž. přenesená",J295,0)</f>
        <v>0</v>
      </c>
      <c r="BI295" s="203">
        <f>IF(N295="nulová",J295,0)</f>
        <v>0</v>
      </c>
      <c r="BJ295" s="24" t="s">
        <v>79</v>
      </c>
      <c r="BK295" s="203">
        <f>ROUND(I295*H295,2)</f>
        <v>0</v>
      </c>
      <c r="BL295" s="24" t="s">
        <v>262</v>
      </c>
      <c r="BM295" s="24" t="s">
        <v>2640</v>
      </c>
    </row>
    <row r="296" spans="2:51" s="11" customFormat="1" ht="13.5">
      <c r="B296" s="204"/>
      <c r="C296" s="205"/>
      <c r="D296" s="206" t="s">
        <v>189</v>
      </c>
      <c r="E296" s="207" t="s">
        <v>23</v>
      </c>
      <c r="F296" s="208" t="s">
        <v>2641</v>
      </c>
      <c r="G296" s="205"/>
      <c r="H296" s="209">
        <v>132</v>
      </c>
      <c r="I296" s="210"/>
      <c r="J296" s="205"/>
      <c r="K296" s="205"/>
      <c r="L296" s="211"/>
      <c r="M296" s="212"/>
      <c r="N296" s="213"/>
      <c r="O296" s="213"/>
      <c r="P296" s="213"/>
      <c r="Q296" s="213"/>
      <c r="R296" s="213"/>
      <c r="S296" s="213"/>
      <c r="T296" s="214"/>
      <c r="AT296" s="215" t="s">
        <v>189</v>
      </c>
      <c r="AU296" s="215" t="s">
        <v>81</v>
      </c>
      <c r="AV296" s="11" t="s">
        <v>81</v>
      </c>
      <c r="AW296" s="11" t="s">
        <v>36</v>
      </c>
      <c r="AX296" s="11" t="s">
        <v>79</v>
      </c>
      <c r="AY296" s="215" t="s">
        <v>180</v>
      </c>
    </row>
    <row r="297" spans="2:65" s="1" customFormat="1" ht="25.5" customHeight="1">
      <c r="B297" s="41"/>
      <c r="C297" s="192" t="s">
        <v>416</v>
      </c>
      <c r="D297" s="192" t="s">
        <v>182</v>
      </c>
      <c r="E297" s="193" t="s">
        <v>1214</v>
      </c>
      <c r="F297" s="194" t="s">
        <v>1215</v>
      </c>
      <c r="G297" s="195" t="s">
        <v>215</v>
      </c>
      <c r="H297" s="196">
        <v>4.5</v>
      </c>
      <c r="I297" s="197"/>
      <c r="J297" s="198">
        <f>ROUND(I297*H297,2)</f>
        <v>0</v>
      </c>
      <c r="K297" s="194" t="s">
        <v>23</v>
      </c>
      <c r="L297" s="61"/>
      <c r="M297" s="199" t="s">
        <v>23</v>
      </c>
      <c r="N297" s="200" t="s">
        <v>43</v>
      </c>
      <c r="O297" s="42"/>
      <c r="P297" s="201">
        <f>O297*H297</f>
        <v>0</v>
      </c>
      <c r="Q297" s="201">
        <v>0</v>
      </c>
      <c r="R297" s="201">
        <f>Q297*H297</f>
        <v>0</v>
      </c>
      <c r="S297" s="201">
        <v>0</v>
      </c>
      <c r="T297" s="202">
        <f>S297*H297</f>
        <v>0</v>
      </c>
      <c r="AR297" s="24" t="s">
        <v>262</v>
      </c>
      <c r="AT297" s="24" t="s">
        <v>182</v>
      </c>
      <c r="AU297" s="24" t="s">
        <v>81</v>
      </c>
      <c r="AY297" s="24" t="s">
        <v>180</v>
      </c>
      <c r="BE297" s="203">
        <f>IF(N297="základní",J297,0)</f>
        <v>0</v>
      </c>
      <c r="BF297" s="203">
        <f>IF(N297="snížená",J297,0)</f>
        <v>0</v>
      </c>
      <c r="BG297" s="203">
        <f>IF(N297="zákl. přenesená",J297,0)</f>
        <v>0</v>
      </c>
      <c r="BH297" s="203">
        <f>IF(N297="sníž. přenesená",J297,0)</f>
        <v>0</v>
      </c>
      <c r="BI297" s="203">
        <f>IF(N297="nulová",J297,0)</f>
        <v>0</v>
      </c>
      <c r="BJ297" s="24" t="s">
        <v>79</v>
      </c>
      <c r="BK297" s="203">
        <f>ROUND(I297*H297,2)</f>
        <v>0</v>
      </c>
      <c r="BL297" s="24" t="s">
        <v>262</v>
      </c>
      <c r="BM297" s="24" t="s">
        <v>2642</v>
      </c>
    </row>
    <row r="298" spans="2:51" s="11" customFormat="1" ht="13.5">
      <c r="B298" s="204"/>
      <c r="C298" s="205"/>
      <c r="D298" s="206" t="s">
        <v>189</v>
      </c>
      <c r="E298" s="207" t="s">
        <v>23</v>
      </c>
      <c r="F298" s="208" t="s">
        <v>1217</v>
      </c>
      <c r="G298" s="205"/>
      <c r="H298" s="209">
        <v>4.5</v>
      </c>
      <c r="I298" s="210"/>
      <c r="J298" s="205"/>
      <c r="K298" s="205"/>
      <c r="L298" s="211"/>
      <c r="M298" s="212"/>
      <c r="N298" s="213"/>
      <c r="O298" s="213"/>
      <c r="P298" s="213"/>
      <c r="Q298" s="213"/>
      <c r="R298" s="213"/>
      <c r="S298" s="213"/>
      <c r="T298" s="214"/>
      <c r="AT298" s="215" t="s">
        <v>189</v>
      </c>
      <c r="AU298" s="215" t="s">
        <v>81</v>
      </c>
      <c r="AV298" s="11" t="s">
        <v>81</v>
      </c>
      <c r="AW298" s="11" t="s">
        <v>36</v>
      </c>
      <c r="AX298" s="11" t="s">
        <v>79</v>
      </c>
      <c r="AY298" s="215" t="s">
        <v>180</v>
      </c>
    </row>
    <row r="299" spans="2:65" s="1" customFormat="1" ht="16.5" customHeight="1">
      <c r="B299" s="41"/>
      <c r="C299" s="192" t="s">
        <v>421</v>
      </c>
      <c r="D299" s="192" t="s">
        <v>182</v>
      </c>
      <c r="E299" s="193" t="s">
        <v>2643</v>
      </c>
      <c r="F299" s="194" t="s">
        <v>1257</v>
      </c>
      <c r="G299" s="195" t="s">
        <v>904</v>
      </c>
      <c r="H299" s="196">
        <v>1</v>
      </c>
      <c r="I299" s="197"/>
      <c r="J299" s="198">
        <f>ROUND(I299*H299,2)</f>
        <v>0</v>
      </c>
      <c r="K299" s="194" t="s">
        <v>23</v>
      </c>
      <c r="L299" s="61"/>
      <c r="M299" s="199" t="s">
        <v>23</v>
      </c>
      <c r="N299" s="200" t="s">
        <v>43</v>
      </c>
      <c r="O299" s="42"/>
      <c r="P299" s="201">
        <f>O299*H299</f>
        <v>0</v>
      </c>
      <c r="Q299" s="201">
        <v>0</v>
      </c>
      <c r="R299" s="201">
        <f>Q299*H299</f>
        <v>0</v>
      </c>
      <c r="S299" s="201">
        <v>0</v>
      </c>
      <c r="T299" s="202">
        <f>S299*H299</f>
        <v>0</v>
      </c>
      <c r="AR299" s="24" t="s">
        <v>262</v>
      </c>
      <c r="AT299" s="24" t="s">
        <v>182</v>
      </c>
      <c r="AU299" s="24" t="s">
        <v>81</v>
      </c>
      <c r="AY299" s="24" t="s">
        <v>180</v>
      </c>
      <c r="BE299" s="203">
        <f>IF(N299="základní",J299,0)</f>
        <v>0</v>
      </c>
      <c r="BF299" s="203">
        <f>IF(N299="snížená",J299,0)</f>
        <v>0</v>
      </c>
      <c r="BG299" s="203">
        <f>IF(N299="zákl. přenesená",J299,0)</f>
        <v>0</v>
      </c>
      <c r="BH299" s="203">
        <f>IF(N299="sníž. přenesená",J299,0)</f>
        <v>0</v>
      </c>
      <c r="BI299" s="203">
        <f>IF(N299="nulová",J299,0)</f>
        <v>0</v>
      </c>
      <c r="BJ299" s="24" t="s">
        <v>79</v>
      </c>
      <c r="BK299" s="203">
        <f>ROUND(I299*H299,2)</f>
        <v>0</v>
      </c>
      <c r="BL299" s="24" t="s">
        <v>262</v>
      </c>
      <c r="BM299" s="24" t="s">
        <v>2644</v>
      </c>
    </row>
    <row r="300" spans="2:63" s="10" customFormat="1" ht="29.85" customHeight="1">
      <c r="B300" s="176"/>
      <c r="C300" s="177"/>
      <c r="D300" s="178" t="s">
        <v>71</v>
      </c>
      <c r="E300" s="190" t="s">
        <v>1419</v>
      </c>
      <c r="F300" s="190" t="s">
        <v>1420</v>
      </c>
      <c r="G300" s="177"/>
      <c r="H300" s="177"/>
      <c r="I300" s="180"/>
      <c r="J300" s="191">
        <f>BK300</f>
        <v>0</v>
      </c>
      <c r="K300" s="177"/>
      <c r="L300" s="182"/>
      <c r="M300" s="183"/>
      <c r="N300" s="184"/>
      <c r="O300" s="184"/>
      <c r="P300" s="185">
        <f>SUM(P301:P319)</f>
        <v>0</v>
      </c>
      <c r="Q300" s="184"/>
      <c r="R300" s="185">
        <f>SUM(R301:R319)</f>
        <v>0</v>
      </c>
      <c r="S300" s="184"/>
      <c r="T300" s="186">
        <f>SUM(T301:T319)</f>
        <v>0</v>
      </c>
      <c r="AR300" s="187" t="s">
        <v>81</v>
      </c>
      <c r="AT300" s="188" t="s">
        <v>71</v>
      </c>
      <c r="AU300" s="188" t="s">
        <v>79</v>
      </c>
      <c r="AY300" s="187" t="s">
        <v>180</v>
      </c>
      <c r="BK300" s="189">
        <f>SUM(BK301:BK319)</f>
        <v>0</v>
      </c>
    </row>
    <row r="301" spans="2:65" s="1" customFormat="1" ht="16.5" customHeight="1">
      <c r="B301" s="41"/>
      <c r="C301" s="192" t="s">
        <v>427</v>
      </c>
      <c r="D301" s="192" t="s">
        <v>182</v>
      </c>
      <c r="E301" s="193" t="s">
        <v>1557</v>
      </c>
      <c r="F301" s="194" t="s">
        <v>2645</v>
      </c>
      <c r="G301" s="195" t="s">
        <v>904</v>
      </c>
      <c r="H301" s="196">
        <v>1</v>
      </c>
      <c r="I301" s="197"/>
      <c r="J301" s="198">
        <f>ROUND(I301*H301,2)</f>
        <v>0</v>
      </c>
      <c r="K301" s="194" t="s">
        <v>23</v>
      </c>
      <c r="L301" s="61"/>
      <c r="M301" s="199" t="s">
        <v>23</v>
      </c>
      <c r="N301" s="200" t="s">
        <v>43</v>
      </c>
      <c r="O301" s="42"/>
      <c r="P301" s="201">
        <f>O301*H301</f>
        <v>0</v>
      </c>
      <c r="Q301" s="201">
        <v>0</v>
      </c>
      <c r="R301" s="201">
        <f>Q301*H301</f>
        <v>0</v>
      </c>
      <c r="S301" s="201">
        <v>0</v>
      </c>
      <c r="T301" s="202">
        <f>S301*H301</f>
        <v>0</v>
      </c>
      <c r="AR301" s="24" t="s">
        <v>262</v>
      </c>
      <c r="AT301" s="24" t="s">
        <v>182</v>
      </c>
      <c r="AU301" s="24" t="s">
        <v>81</v>
      </c>
      <c r="AY301" s="24" t="s">
        <v>180</v>
      </c>
      <c r="BE301" s="203">
        <f>IF(N301="základní",J301,0)</f>
        <v>0</v>
      </c>
      <c r="BF301" s="203">
        <f>IF(N301="snížená",J301,0)</f>
        <v>0</v>
      </c>
      <c r="BG301" s="203">
        <f>IF(N301="zákl. přenesená",J301,0)</f>
        <v>0</v>
      </c>
      <c r="BH301" s="203">
        <f>IF(N301="sníž. přenesená",J301,0)</f>
        <v>0</v>
      </c>
      <c r="BI301" s="203">
        <f>IF(N301="nulová",J301,0)</f>
        <v>0</v>
      </c>
      <c r="BJ301" s="24" t="s">
        <v>79</v>
      </c>
      <c r="BK301" s="203">
        <f>ROUND(I301*H301,2)</f>
        <v>0</v>
      </c>
      <c r="BL301" s="24" t="s">
        <v>262</v>
      </c>
      <c r="BM301" s="24" t="s">
        <v>2646</v>
      </c>
    </row>
    <row r="302" spans="2:65" s="1" customFormat="1" ht="25.5" customHeight="1">
      <c r="B302" s="41"/>
      <c r="C302" s="192" t="s">
        <v>432</v>
      </c>
      <c r="D302" s="192" t="s">
        <v>182</v>
      </c>
      <c r="E302" s="193" t="s">
        <v>2647</v>
      </c>
      <c r="F302" s="194" t="s">
        <v>2648</v>
      </c>
      <c r="G302" s="195" t="s">
        <v>671</v>
      </c>
      <c r="H302" s="196">
        <v>31</v>
      </c>
      <c r="I302" s="197"/>
      <c r="J302" s="198">
        <f>ROUND(I302*H302,2)</f>
        <v>0</v>
      </c>
      <c r="K302" s="194" t="s">
        <v>23</v>
      </c>
      <c r="L302" s="61"/>
      <c r="M302" s="199" t="s">
        <v>23</v>
      </c>
      <c r="N302" s="200" t="s">
        <v>43</v>
      </c>
      <c r="O302" s="42"/>
      <c r="P302" s="201">
        <f>O302*H302</f>
        <v>0</v>
      </c>
      <c r="Q302" s="201">
        <v>0</v>
      </c>
      <c r="R302" s="201">
        <f>Q302*H302</f>
        <v>0</v>
      </c>
      <c r="S302" s="201">
        <v>0</v>
      </c>
      <c r="T302" s="202">
        <f>S302*H302</f>
        <v>0</v>
      </c>
      <c r="AR302" s="24" t="s">
        <v>262</v>
      </c>
      <c r="AT302" s="24" t="s">
        <v>182</v>
      </c>
      <c r="AU302" s="24" t="s">
        <v>81</v>
      </c>
      <c r="AY302" s="24" t="s">
        <v>180</v>
      </c>
      <c r="BE302" s="203">
        <f>IF(N302="základní",J302,0)</f>
        <v>0</v>
      </c>
      <c r="BF302" s="203">
        <f>IF(N302="snížená",J302,0)</f>
        <v>0</v>
      </c>
      <c r="BG302" s="203">
        <f>IF(N302="zákl. přenesená",J302,0)</f>
        <v>0</v>
      </c>
      <c r="BH302" s="203">
        <f>IF(N302="sníž. přenesená",J302,0)</f>
        <v>0</v>
      </c>
      <c r="BI302" s="203">
        <f>IF(N302="nulová",J302,0)</f>
        <v>0</v>
      </c>
      <c r="BJ302" s="24" t="s">
        <v>79</v>
      </c>
      <c r="BK302" s="203">
        <f>ROUND(I302*H302,2)</f>
        <v>0</v>
      </c>
      <c r="BL302" s="24" t="s">
        <v>262</v>
      </c>
      <c r="BM302" s="24" t="s">
        <v>2649</v>
      </c>
    </row>
    <row r="303" spans="2:51" s="11" customFormat="1" ht="13.5">
      <c r="B303" s="204"/>
      <c r="C303" s="205"/>
      <c r="D303" s="206" t="s">
        <v>189</v>
      </c>
      <c r="E303" s="207" t="s">
        <v>23</v>
      </c>
      <c r="F303" s="208" t="s">
        <v>2650</v>
      </c>
      <c r="G303" s="205"/>
      <c r="H303" s="209">
        <v>31</v>
      </c>
      <c r="I303" s="210"/>
      <c r="J303" s="205"/>
      <c r="K303" s="205"/>
      <c r="L303" s="211"/>
      <c r="M303" s="212"/>
      <c r="N303" s="213"/>
      <c r="O303" s="213"/>
      <c r="P303" s="213"/>
      <c r="Q303" s="213"/>
      <c r="R303" s="213"/>
      <c r="S303" s="213"/>
      <c r="T303" s="214"/>
      <c r="AT303" s="215" t="s">
        <v>189</v>
      </c>
      <c r="AU303" s="215" t="s">
        <v>81</v>
      </c>
      <c r="AV303" s="11" t="s">
        <v>81</v>
      </c>
      <c r="AW303" s="11" t="s">
        <v>36</v>
      </c>
      <c r="AX303" s="11" t="s">
        <v>79</v>
      </c>
      <c r="AY303" s="215" t="s">
        <v>180</v>
      </c>
    </row>
    <row r="304" spans="2:65" s="1" customFormat="1" ht="38.25" customHeight="1">
      <c r="B304" s="41"/>
      <c r="C304" s="192" t="s">
        <v>437</v>
      </c>
      <c r="D304" s="192" t="s">
        <v>182</v>
      </c>
      <c r="E304" s="193" t="s">
        <v>2651</v>
      </c>
      <c r="F304" s="194" t="s">
        <v>2652</v>
      </c>
      <c r="G304" s="195" t="s">
        <v>671</v>
      </c>
      <c r="H304" s="196">
        <v>1</v>
      </c>
      <c r="I304" s="197"/>
      <c r="J304" s="198">
        <f>ROUND(I304*H304,2)</f>
        <v>0</v>
      </c>
      <c r="K304" s="194" t="s">
        <v>23</v>
      </c>
      <c r="L304" s="61"/>
      <c r="M304" s="199" t="s">
        <v>23</v>
      </c>
      <c r="N304" s="200" t="s">
        <v>43</v>
      </c>
      <c r="O304" s="42"/>
      <c r="P304" s="201">
        <f>O304*H304</f>
        <v>0</v>
      </c>
      <c r="Q304" s="201">
        <v>0</v>
      </c>
      <c r="R304" s="201">
        <f>Q304*H304</f>
        <v>0</v>
      </c>
      <c r="S304" s="201">
        <v>0</v>
      </c>
      <c r="T304" s="202">
        <f>S304*H304</f>
        <v>0</v>
      </c>
      <c r="AR304" s="24" t="s">
        <v>262</v>
      </c>
      <c r="AT304" s="24" t="s">
        <v>182</v>
      </c>
      <c r="AU304" s="24" t="s">
        <v>81</v>
      </c>
      <c r="AY304" s="24" t="s">
        <v>180</v>
      </c>
      <c r="BE304" s="203">
        <f>IF(N304="základní",J304,0)</f>
        <v>0</v>
      </c>
      <c r="BF304" s="203">
        <f>IF(N304="snížená",J304,0)</f>
        <v>0</v>
      </c>
      <c r="BG304" s="203">
        <f>IF(N304="zákl. přenesená",J304,0)</f>
        <v>0</v>
      </c>
      <c r="BH304" s="203">
        <f>IF(N304="sníž. přenesená",J304,0)</f>
        <v>0</v>
      </c>
      <c r="BI304" s="203">
        <f>IF(N304="nulová",J304,0)</f>
        <v>0</v>
      </c>
      <c r="BJ304" s="24" t="s">
        <v>79</v>
      </c>
      <c r="BK304" s="203">
        <f>ROUND(I304*H304,2)</f>
        <v>0</v>
      </c>
      <c r="BL304" s="24" t="s">
        <v>262</v>
      </c>
      <c r="BM304" s="24" t="s">
        <v>2653</v>
      </c>
    </row>
    <row r="305" spans="2:51" s="11" customFormat="1" ht="13.5">
      <c r="B305" s="204"/>
      <c r="C305" s="205"/>
      <c r="D305" s="206" t="s">
        <v>189</v>
      </c>
      <c r="E305" s="207" t="s">
        <v>23</v>
      </c>
      <c r="F305" s="208" t="s">
        <v>2654</v>
      </c>
      <c r="G305" s="205"/>
      <c r="H305" s="209">
        <v>1</v>
      </c>
      <c r="I305" s="210"/>
      <c r="J305" s="205"/>
      <c r="K305" s="205"/>
      <c r="L305" s="211"/>
      <c r="M305" s="212"/>
      <c r="N305" s="213"/>
      <c r="O305" s="213"/>
      <c r="P305" s="213"/>
      <c r="Q305" s="213"/>
      <c r="R305" s="213"/>
      <c r="S305" s="213"/>
      <c r="T305" s="214"/>
      <c r="AT305" s="215" t="s">
        <v>189</v>
      </c>
      <c r="AU305" s="215" t="s">
        <v>81</v>
      </c>
      <c r="AV305" s="11" t="s">
        <v>81</v>
      </c>
      <c r="AW305" s="11" t="s">
        <v>36</v>
      </c>
      <c r="AX305" s="11" t="s">
        <v>79</v>
      </c>
      <c r="AY305" s="215" t="s">
        <v>180</v>
      </c>
    </row>
    <row r="306" spans="2:65" s="1" customFormat="1" ht="16.5" customHeight="1">
      <c r="B306" s="41"/>
      <c r="C306" s="192" t="s">
        <v>441</v>
      </c>
      <c r="D306" s="192" t="s">
        <v>182</v>
      </c>
      <c r="E306" s="193" t="s">
        <v>2655</v>
      </c>
      <c r="F306" s="194" t="s">
        <v>2656</v>
      </c>
      <c r="G306" s="195" t="s">
        <v>671</v>
      </c>
      <c r="H306" s="196">
        <v>1</v>
      </c>
      <c r="I306" s="197"/>
      <c r="J306" s="198">
        <f>ROUND(I306*H306,2)</f>
        <v>0</v>
      </c>
      <c r="K306" s="194" t="s">
        <v>23</v>
      </c>
      <c r="L306" s="61"/>
      <c r="M306" s="199" t="s">
        <v>23</v>
      </c>
      <c r="N306" s="200" t="s">
        <v>43</v>
      </c>
      <c r="O306" s="42"/>
      <c r="P306" s="201">
        <f>O306*H306</f>
        <v>0</v>
      </c>
      <c r="Q306" s="201">
        <v>0</v>
      </c>
      <c r="R306" s="201">
        <f>Q306*H306</f>
        <v>0</v>
      </c>
      <c r="S306" s="201">
        <v>0</v>
      </c>
      <c r="T306" s="202">
        <f>S306*H306</f>
        <v>0</v>
      </c>
      <c r="AR306" s="24" t="s">
        <v>262</v>
      </c>
      <c r="AT306" s="24" t="s">
        <v>182</v>
      </c>
      <c r="AU306" s="24" t="s">
        <v>81</v>
      </c>
      <c r="AY306" s="24" t="s">
        <v>180</v>
      </c>
      <c r="BE306" s="203">
        <f>IF(N306="základní",J306,0)</f>
        <v>0</v>
      </c>
      <c r="BF306" s="203">
        <f>IF(N306="snížená",J306,0)</f>
        <v>0</v>
      </c>
      <c r="BG306" s="203">
        <f>IF(N306="zákl. přenesená",J306,0)</f>
        <v>0</v>
      </c>
      <c r="BH306" s="203">
        <f>IF(N306="sníž. přenesená",J306,0)</f>
        <v>0</v>
      </c>
      <c r="BI306" s="203">
        <f>IF(N306="nulová",J306,0)</f>
        <v>0</v>
      </c>
      <c r="BJ306" s="24" t="s">
        <v>79</v>
      </c>
      <c r="BK306" s="203">
        <f>ROUND(I306*H306,2)</f>
        <v>0</v>
      </c>
      <c r="BL306" s="24" t="s">
        <v>262</v>
      </c>
      <c r="BM306" s="24" t="s">
        <v>2657</v>
      </c>
    </row>
    <row r="307" spans="2:51" s="11" customFormat="1" ht="13.5">
      <c r="B307" s="204"/>
      <c r="C307" s="205"/>
      <c r="D307" s="206" t="s">
        <v>189</v>
      </c>
      <c r="E307" s="207" t="s">
        <v>23</v>
      </c>
      <c r="F307" s="208" t="s">
        <v>2658</v>
      </c>
      <c r="G307" s="205"/>
      <c r="H307" s="209">
        <v>1</v>
      </c>
      <c r="I307" s="210"/>
      <c r="J307" s="205"/>
      <c r="K307" s="205"/>
      <c r="L307" s="211"/>
      <c r="M307" s="212"/>
      <c r="N307" s="213"/>
      <c r="O307" s="213"/>
      <c r="P307" s="213"/>
      <c r="Q307" s="213"/>
      <c r="R307" s="213"/>
      <c r="S307" s="213"/>
      <c r="T307" s="214"/>
      <c r="AT307" s="215" t="s">
        <v>189</v>
      </c>
      <c r="AU307" s="215" t="s">
        <v>81</v>
      </c>
      <c r="AV307" s="11" t="s">
        <v>81</v>
      </c>
      <c r="AW307" s="11" t="s">
        <v>36</v>
      </c>
      <c r="AX307" s="11" t="s">
        <v>79</v>
      </c>
      <c r="AY307" s="215" t="s">
        <v>180</v>
      </c>
    </row>
    <row r="308" spans="2:65" s="1" customFormat="1" ht="38.25" customHeight="1">
      <c r="B308" s="41"/>
      <c r="C308" s="192" t="s">
        <v>447</v>
      </c>
      <c r="D308" s="192" t="s">
        <v>182</v>
      </c>
      <c r="E308" s="193" t="s">
        <v>2659</v>
      </c>
      <c r="F308" s="194" t="s">
        <v>2660</v>
      </c>
      <c r="G308" s="195" t="s">
        <v>671</v>
      </c>
      <c r="H308" s="196">
        <v>2</v>
      </c>
      <c r="I308" s="197"/>
      <c r="J308" s="198">
        <f>ROUND(I308*H308,2)</f>
        <v>0</v>
      </c>
      <c r="K308" s="194" t="s">
        <v>23</v>
      </c>
      <c r="L308" s="61"/>
      <c r="M308" s="199" t="s">
        <v>23</v>
      </c>
      <c r="N308" s="200" t="s">
        <v>43</v>
      </c>
      <c r="O308" s="42"/>
      <c r="P308" s="201">
        <f>O308*H308</f>
        <v>0</v>
      </c>
      <c r="Q308" s="201">
        <v>0</v>
      </c>
      <c r="R308" s="201">
        <f>Q308*H308</f>
        <v>0</v>
      </c>
      <c r="S308" s="201">
        <v>0</v>
      </c>
      <c r="T308" s="202">
        <f>S308*H308</f>
        <v>0</v>
      </c>
      <c r="AR308" s="24" t="s">
        <v>262</v>
      </c>
      <c r="AT308" s="24" t="s">
        <v>182</v>
      </c>
      <c r="AU308" s="24" t="s">
        <v>81</v>
      </c>
      <c r="AY308" s="24" t="s">
        <v>180</v>
      </c>
      <c r="BE308" s="203">
        <f>IF(N308="základní",J308,0)</f>
        <v>0</v>
      </c>
      <c r="BF308" s="203">
        <f>IF(N308="snížená",J308,0)</f>
        <v>0</v>
      </c>
      <c r="BG308" s="203">
        <f>IF(N308="zákl. přenesená",J308,0)</f>
        <v>0</v>
      </c>
      <c r="BH308" s="203">
        <f>IF(N308="sníž. přenesená",J308,0)</f>
        <v>0</v>
      </c>
      <c r="BI308" s="203">
        <f>IF(N308="nulová",J308,0)</f>
        <v>0</v>
      </c>
      <c r="BJ308" s="24" t="s">
        <v>79</v>
      </c>
      <c r="BK308" s="203">
        <f>ROUND(I308*H308,2)</f>
        <v>0</v>
      </c>
      <c r="BL308" s="24" t="s">
        <v>262</v>
      </c>
      <c r="BM308" s="24" t="s">
        <v>2661</v>
      </c>
    </row>
    <row r="309" spans="2:51" s="11" customFormat="1" ht="13.5">
      <c r="B309" s="204"/>
      <c r="C309" s="205"/>
      <c r="D309" s="206" t="s">
        <v>189</v>
      </c>
      <c r="E309" s="207" t="s">
        <v>23</v>
      </c>
      <c r="F309" s="208" t="s">
        <v>2662</v>
      </c>
      <c r="G309" s="205"/>
      <c r="H309" s="209">
        <v>2</v>
      </c>
      <c r="I309" s="210"/>
      <c r="J309" s="205"/>
      <c r="K309" s="205"/>
      <c r="L309" s="211"/>
      <c r="M309" s="212"/>
      <c r="N309" s="213"/>
      <c r="O309" s="213"/>
      <c r="P309" s="213"/>
      <c r="Q309" s="213"/>
      <c r="R309" s="213"/>
      <c r="S309" s="213"/>
      <c r="T309" s="214"/>
      <c r="AT309" s="215" t="s">
        <v>189</v>
      </c>
      <c r="AU309" s="215" t="s">
        <v>81</v>
      </c>
      <c r="AV309" s="11" t="s">
        <v>81</v>
      </c>
      <c r="AW309" s="11" t="s">
        <v>36</v>
      </c>
      <c r="AX309" s="11" t="s">
        <v>79</v>
      </c>
      <c r="AY309" s="215" t="s">
        <v>180</v>
      </c>
    </row>
    <row r="310" spans="2:65" s="1" customFormat="1" ht="38.25" customHeight="1">
      <c r="B310" s="41"/>
      <c r="C310" s="192" t="s">
        <v>452</v>
      </c>
      <c r="D310" s="192" t="s">
        <v>182</v>
      </c>
      <c r="E310" s="193" t="s">
        <v>2663</v>
      </c>
      <c r="F310" s="194" t="s">
        <v>2664</v>
      </c>
      <c r="G310" s="195" t="s">
        <v>671</v>
      </c>
      <c r="H310" s="196">
        <v>1</v>
      </c>
      <c r="I310" s="197"/>
      <c r="J310" s="198">
        <f>ROUND(I310*H310,2)</f>
        <v>0</v>
      </c>
      <c r="K310" s="194" t="s">
        <v>23</v>
      </c>
      <c r="L310" s="61"/>
      <c r="M310" s="199" t="s">
        <v>23</v>
      </c>
      <c r="N310" s="200" t="s">
        <v>43</v>
      </c>
      <c r="O310" s="42"/>
      <c r="P310" s="201">
        <f>O310*H310</f>
        <v>0</v>
      </c>
      <c r="Q310" s="201">
        <v>0</v>
      </c>
      <c r="R310" s="201">
        <f>Q310*H310</f>
        <v>0</v>
      </c>
      <c r="S310" s="201">
        <v>0</v>
      </c>
      <c r="T310" s="202">
        <f>S310*H310</f>
        <v>0</v>
      </c>
      <c r="AR310" s="24" t="s">
        <v>262</v>
      </c>
      <c r="AT310" s="24" t="s">
        <v>182</v>
      </c>
      <c r="AU310" s="24" t="s">
        <v>81</v>
      </c>
      <c r="AY310" s="24" t="s">
        <v>180</v>
      </c>
      <c r="BE310" s="203">
        <f>IF(N310="základní",J310,0)</f>
        <v>0</v>
      </c>
      <c r="BF310" s="203">
        <f>IF(N310="snížená",J310,0)</f>
        <v>0</v>
      </c>
      <c r="BG310" s="203">
        <f>IF(N310="zákl. přenesená",J310,0)</f>
        <v>0</v>
      </c>
      <c r="BH310" s="203">
        <f>IF(N310="sníž. přenesená",J310,0)</f>
        <v>0</v>
      </c>
      <c r="BI310" s="203">
        <f>IF(N310="nulová",J310,0)</f>
        <v>0</v>
      </c>
      <c r="BJ310" s="24" t="s">
        <v>79</v>
      </c>
      <c r="BK310" s="203">
        <f>ROUND(I310*H310,2)</f>
        <v>0</v>
      </c>
      <c r="BL310" s="24" t="s">
        <v>262</v>
      </c>
      <c r="BM310" s="24" t="s">
        <v>2665</v>
      </c>
    </row>
    <row r="311" spans="2:51" s="11" customFormat="1" ht="13.5">
      <c r="B311" s="204"/>
      <c r="C311" s="205"/>
      <c r="D311" s="206" t="s">
        <v>189</v>
      </c>
      <c r="E311" s="207" t="s">
        <v>23</v>
      </c>
      <c r="F311" s="208" t="s">
        <v>2666</v>
      </c>
      <c r="G311" s="205"/>
      <c r="H311" s="209">
        <v>1</v>
      </c>
      <c r="I311" s="210"/>
      <c r="J311" s="205"/>
      <c r="K311" s="205"/>
      <c r="L311" s="211"/>
      <c r="M311" s="212"/>
      <c r="N311" s="213"/>
      <c r="O311" s="213"/>
      <c r="P311" s="213"/>
      <c r="Q311" s="213"/>
      <c r="R311" s="213"/>
      <c r="S311" s="213"/>
      <c r="T311" s="214"/>
      <c r="AT311" s="215" t="s">
        <v>189</v>
      </c>
      <c r="AU311" s="215" t="s">
        <v>81</v>
      </c>
      <c r="AV311" s="11" t="s">
        <v>81</v>
      </c>
      <c r="AW311" s="11" t="s">
        <v>36</v>
      </c>
      <c r="AX311" s="11" t="s">
        <v>79</v>
      </c>
      <c r="AY311" s="215" t="s">
        <v>180</v>
      </c>
    </row>
    <row r="312" spans="2:65" s="1" customFormat="1" ht="38.25" customHeight="1">
      <c r="B312" s="41"/>
      <c r="C312" s="192" t="s">
        <v>460</v>
      </c>
      <c r="D312" s="192" t="s">
        <v>182</v>
      </c>
      <c r="E312" s="193" t="s">
        <v>2667</v>
      </c>
      <c r="F312" s="194" t="s">
        <v>2668</v>
      </c>
      <c r="G312" s="195" t="s">
        <v>671</v>
      </c>
      <c r="H312" s="196">
        <v>2</v>
      </c>
      <c r="I312" s="197"/>
      <c r="J312" s="198">
        <f>ROUND(I312*H312,2)</f>
        <v>0</v>
      </c>
      <c r="K312" s="194" t="s">
        <v>23</v>
      </c>
      <c r="L312" s="61"/>
      <c r="M312" s="199" t="s">
        <v>23</v>
      </c>
      <c r="N312" s="200" t="s">
        <v>43</v>
      </c>
      <c r="O312" s="42"/>
      <c r="P312" s="201">
        <f>O312*H312</f>
        <v>0</v>
      </c>
      <c r="Q312" s="201">
        <v>0</v>
      </c>
      <c r="R312" s="201">
        <f>Q312*H312</f>
        <v>0</v>
      </c>
      <c r="S312" s="201">
        <v>0</v>
      </c>
      <c r="T312" s="202">
        <f>S312*H312</f>
        <v>0</v>
      </c>
      <c r="AR312" s="24" t="s">
        <v>262</v>
      </c>
      <c r="AT312" s="24" t="s">
        <v>182</v>
      </c>
      <c r="AU312" s="24" t="s">
        <v>81</v>
      </c>
      <c r="AY312" s="24" t="s">
        <v>180</v>
      </c>
      <c r="BE312" s="203">
        <f>IF(N312="základní",J312,0)</f>
        <v>0</v>
      </c>
      <c r="BF312" s="203">
        <f>IF(N312="snížená",J312,0)</f>
        <v>0</v>
      </c>
      <c r="BG312" s="203">
        <f>IF(N312="zákl. přenesená",J312,0)</f>
        <v>0</v>
      </c>
      <c r="BH312" s="203">
        <f>IF(N312="sníž. přenesená",J312,0)</f>
        <v>0</v>
      </c>
      <c r="BI312" s="203">
        <f>IF(N312="nulová",J312,0)</f>
        <v>0</v>
      </c>
      <c r="BJ312" s="24" t="s">
        <v>79</v>
      </c>
      <c r="BK312" s="203">
        <f>ROUND(I312*H312,2)</f>
        <v>0</v>
      </c>
      <c r="BL312" s="24" t="s">
        <v>262</v>
      </c>
      <c r="BM312" s="24" t="s">
        <v>2669</v>
      </c>
    </row>
    <row r="313" spans="2:51" s="11" customFormat="1" ht="13.5">
      <c r="B313" s="204"/>
      <c r="C313" s="205"/>
      <c r="D313" s="206" t="s">
        <v>189</v>
      </c>
      <c r="E313" s="207" t="s">
        <v>23</v>
      </c>
      <c r="F313" s="208" t="s">
        <v>2670</v>
      </c>
      <c r="G313" s="205"/>
      <c r="H313" s="209">
        <v>2</v>
      </c>
      <c r="I313" s="210"/>
      <c r="J313" s="205"/>
      <c r="K313" s="205"/>
      <c r="L313" s="211"/>
      <c r="M313" s="212"/>
      <c r="N313" s="213"/>
      <c r="O313" s="213"/>
      <c r="P313" s="213"/>
      <c r="Q313" s="213"/>
      <c r="R313" s="213"/>
      <c r="S313" s="213"/>
      <c r="T313" s="214"/>
      <c r="AT313" s="215" t="s">
        <v>189</v>
      </c>
      <c r="AU313" s="215" t="s">
        <v>81</v>
      </c>
      <c r="AV313" s="11" t="s">
        <v>81</v>
      </c>
      <c r="AW313" s="11" t="s">
        <v>36</v>
      </c>
      <c r="AX313" s="11" t="s">
        <v>79</v>
      </c>
      <c r="AY313" s="215" t="s">
        <v>180</v>
      </c>
    </row>
    <row r="314" spans="2:65" s="1" customFormat="1" ht="25.5" customHeight="1">
      <c r="B314" s="41"/>
      <c r="C314" s="192" t="s">
        <v>475</v>
      </c>
      <c r="D314" s="192" t="s">
        <v>182</v>
      </c>
      <c r="E314" s="193" t="s">
        <v>2671</v>
      </c>
      <c r="F314" s="194" t="s">
        <v>2672</v>
      </c>
      <c r="G314" s="195" t="s">
        <v>671</v>
      </c>
      <c r="H314" s="196">
        <v>2</v>
      </c>
      <c r="I314" s="197"/>
      <c r="J314" s="198">
        <f>ROUND(I314*H314,2)</f>
        <v>0</v>
      </c>
      <c r="K314" s="194" t="s">
        <v>23</v>
      </c>
      <c r="L314" s="61"/>
      <c r="M314" s="199" t="s">
        <v>23</v>
      </c>
      <c r="N314" s="200" t="s">
        <v>43</v>
      </c>
      <c r="O314" s="42"/>
      <c r="P314" s="201">
        <f>O314*H314</f>
        <v>0</v>
      </c>
      <c r="Q314" s="201">
        <v>0</v>
      </c>
      <c r="R314" s="201">
        <f>Q314*H314</f>
        <v>0</v>
      </c>
      <c r="S314" s="201">
        <v>0</v>
      </c>
      <c r="T314" s="202">
        <f>S314*H314</f>
        <v>0</v>
      </c>
      <c r="AR314" s="24" t="s">
        <v>262</v>
      </c>
      <c r="AT314" s="24" t="s">
        <v>182</v>
      </c>
      <c r="AU314" s="24" t="s">
        <v>81</v>
      </c>
      <c r="AY314" s="24" t="s">
        <v>180</v>
      </c>
      <c r="BE314" s="203">
        <f>IF(N314="základní",J314,0)</f>
        <v>0</v>
      </c>
      <c r="BF314" s="203">
        <f>IF(N314="snížená",J314,0)</f>
        <v>0</v>
      </c>
      <c r="BG314" s="203">
        <f>IF(N314="zákl. přenesená",J314,0)</f>
        <v>0</v>
      </c>
      <c r="BH314" s="203">
        <f>IF(N314="sníž. přenesená",J314,0)</f>
        <v>0</v>
      </c>
      <c r="BI314" s="203">
        <f>IF(N314="nulová",J314,0)</f>
        <v>0</v>
      </c>
      <c r="BJ314" s="24" t="s">
        <v>79</v>
      </c>
      <c r="BK314" s="203">
        <f>ROUND(I314*H314,2)</f>
        <v>0</v>
      </c>
      <c r="BL314" s="24" t="s">
        <v>262</v>
      </c>
      <c r="BM314" s="24" t="s">
        <v>2673</v>
      </c>
    </row>
    <row r="315" spans="2:51" s="11" customFormat="1" ht="13.5">
      <c r="B315" s="204"/>
      <c r="C315" s="205"/>
      <c r="D315" s="206" t="s">
        <v>189</v>
      </c>
      <c r="E315" s="207" t="s">
        <v>23</v>
      </c>
      <c r="F315" s="208" t="s">
        <v>2674</v>
      </c>
      <c r="G315" s="205"/>
      <c r="H315" s="209">
        <v>2</v>
      </c>
      <c r="I315" s="210"/>
      <c r="J315" s="205"/>
      <c r="K315" s="205"/>
      <c r="L315" s="211"/>
      <c r="M315" s="212"/>
      <c r="N315" s="213"/>
      <c r="O315" s="213"/>
      <c r="P315" s="213"/>
      <c r="Q315" s="213"/>
      <c r="R315" s="213"/>
      <c r="S315" s="213"/>
      <c r="T315" s="214"/>
      <c r="AT315" s="215" t="s">
        <v>189</v>
      </c>
      <c r="AU315" s="215" t="s">
        <v>81</v>
      </c>
      <c r="AV315" s="11" t="s">
        <v>81</v>
      </c>
      <c r="AW315" s="11" t="s">
        <v>36</v>
      </c>
      <c r="AX315" s="11" t="s">
        <v>79</v>
      </c>
      <c r="AY315" s="215" t="s">
        <v>180</v>
      </c>
    </row>
    <row r="316" spans="2:65" s="1" customFormat="1" ht="25.5" customHeight="1">
      <c r="B316" s="41"/>
      <c r="C316" s="192" t="s">
        <v>479</v>
      </c>
      <c r="D316" s="192" t="s">
        <v>182</v>
      </c>
      <c r="E316" s="193" t="s">
        <v>2675</v>
      </c>
      <c r="F316" s="194" t="s">
        <v>2676</v>
      </c>
      <c r="G316" s="195" t="s">
        <v>671</v>
      </c>
      <c r="H316" s="196">
        <v>1</v>
      </c>
      <c r="I316" s="197"/>
      <c r="J316" s="198">
        <f>ROUND(I316*H316,2)</f>
        <v>0</v>
      </c>
      <c r="K316" s="194" t="s">
        <v>23</v>
      </c>
      <c r="L316" s="61"/>
      <c r="M316" s="199" t="s">
        <v>23</v>
      </c>
      <c r="N316" s="200" t="s">
        <v>43</v>
      </c>
      <c r="O316" s="42"/>
      <c r="P316" s="201">
        <f>O316*H316</f>
        <v>0</v>
      </c>
      <c r="Q316" s="201">
        <v>0</v>
      </c>
      <c r="R316" s="201">
        <f>Q316*H316</f>
        <v>0</v>
      </c>
      <c r="S316" s="201">
        <v>0</v>
      </c>
      <c r="T316" s="202">
        <f>S316*H316</f>
        <v>0</v>
      </c>
      <c r="AR316" s="24" t="s">
        <v>262</v>
      </c>
      <c r="AT316" s="24" t="s">
        <v>182</v>
      </c>
      <c r="AU316" s="24" t="s">
        <v>81</v>
      </c>
      <c r="AY316" s="24" t="s">
        <v>180</v>
      </c>
      <c r="BE316" s="203">
        <f>IF(N316="základní",J316,0)</f>
        <v>0</v>
      </c>
      <c r="BF316" s="203">
        <f>IF(N316="snížená",J316,0)</f>
        <v>0</v>
      </c>
      <c r="BG316" s="203">
        <f>IF(N316="zákl. přenesená",J316,0)</f>
        <v>0</v>
      </c>
      <c r="BH316" s="203">
        <f>IF(N316="sníž. přenesená",J316,0)</f>
        <v>0</v>
      </c>
      <c r="BI316" s="203">
        <f>IF(N316="nulová",J316,0)</f>
        <v>0</v>
      </c>
      <c r="BJ316" s="24" t="s">
        <v>79</v>
      </c>
      <c r="BK316" s="203">
        <f>ROUND(I316*H316,2)</f>
        <v>0</v>
      </c>
      <c r="BL316" s="24" t="s">
        <v>262</v>
      </c>
      <c r="BM316" s="24" t="s">
        <v>2677</v>
      </c>
    </row>
    <row r="317" spans="2:51" s="11" customFormat="1" ht="13.5">
      <c r="B317" s="204"/>
      <c r="C317" s="205"/>
      <c r="D317" s="206" t="s">
        <v>189</v>
      </c>
      <c r="E317" s="207" t="s">
        <v>23</v>
      </c>
      <c r="F317" s="208" t="s">
        <v>2678</v>
      </c>
      <c r="G317" s="205"/>
      <c r="H317" s="209">
        <v>1</v>
      </c>
      <c r="I317" s="210"/>
      <c r="J317" s="205"/>
      <c r="K317" s="205"/>
      <c r="L317" s="211"/>
      <c r="M317" s="212"/>
      <c r="N317" s="213"/>
      <c r="O317" s="213"/>
      <c r="P317" s="213"/>
      <c r="Q317" s="213"/>
      <c r="R317" s="213"/>
      <c r="S317" s="213"/>
      <c r="T317" s="214"/>
      <c r="AT317" s="215" t="s">
        <v>189</v>
      </c>
      <c r="AU317" s="215" t="s">
        <v>81</v>
      </c>
      <c r="AV317" s="11" t="s">
        <v>81</v>
      </c>
      <c r="AW317" s="11" t="s">
        <v>36</v>
      </c>
      <c r="AX317" s="11" t="s">
        <v>79</v>
      </c>
      <c r="AY317" s="215" t="s">
        <v>180</v>
      </c>
    </row>
    <row r="318" spans="2:65" s="1" customFormat="1" ht="25.5" customHeight="1">
      <c r="B318" s="41"/>
      <c r="C318" s="192" t="s">
        <v>487</v>
      </c>
      <c r="D318" s="192" t="s">
        <v>182</v>
      </c>
      <c r="E318" s="193" t="s">
        <v>2679</v>
      </c>
      <c r="F318" s="194" t="s">
        <v>2680</v>
      </c>
      <c r="G318" s="195" t="s">
        <v>671</v>
      </c>
      <c r="H318" s="196">
        <v>2</v>
      </c>
      <c r="I318" s="197"/>
      <c r="J318" s="198">
        <f>ROUND(I318*H318,2)</f>
        <v>0</v>
      </c>
      <c r="K318" s="194" t="s">
        <v>23</v>
      </c>
      <c r="L318" s="61"/>
      <c r="M318" s="199" t="s">
        <v>23</v>
      </c>
      <c r="N318" s="200" t="s">
        <v>43</v>
      </c>
      <c r="O318" s="42"/>
      <c r="P318" s="201">
        <f>O318*H318</f>
        <v>0</v>
      </c>
      <c r="Q318" s="201">
        <v>0</v>
      </c>
      <c r="R318" s="201">
        <f>Q318*H318</f>
        <v>0</v>
      </c>
      <c r="S318" s="201">
        <v>0</v>
      </c>
      <c r="T318" s="202">
        <f>S318*H318</f>
        <v>0</v>
      </c>
      <c r="AR318" s="24" t="s">
        <v>262</v>
      </c>
      <c r="AT318" s="24" t="s">
        <v>182</v>
      </c>
      <c r="AU318" s="24" t="s">
        <v>81</v>
      </c>
      <c r="AY318" s="24" t="s">
        <v>180</v>
      </c>
      <c r="BE318" s="203">
        <f>IF(N318="základní",J318,0)</f>
        <v>0</v>
      </c>
      <c r="BF318" s="203">
        <f>IF(N318="snížená",J318,0)</f>
        <v>0</v>
      </c>
      <c r="BG318" s="203">
        <f>IF(N318="zákl. přenesená",J318,0)</f>
        <v>0</v>
      </c>
      <c r="BH318" s="203">
        <f>IF(N318="sníž. přenesená",J318,0)</f>
        <v>0</v>
      </c>
      <c r="BI318" s="203">
        <f>IF(N318="nulová",J318,0)</f>
        <v>0</v>
      </c>
      <c r="BJ318" s="24" t="s">
        <v>79</v>
      </c>
      <c r="BK318" s="203">
        <f>ROUND(I318*H318,2)</f>
        <v>0</v>
      </c>
      <c r="BL318" s="24" t="s">
        <v>262</v>
      </c>
      <c r="BM318" s="24" t="s">
        <v>2681</v>
      </c>
    </row>
    <row r="319" spans="2:51" s="11" customFormat="1" ht="13.5">
      <c r="B319" s="204"/>
      <c r="C319" s="205"/>
      <c r="D319" s="206" t="s">
        <v>189</v>
      </c>
      <c r="E319" s="207" t="s">
        <v>23</v>
      </c>
      <c r="F319" s="208" t="s">
        <v>2682</v>
      </c>
      <c r="G319" s="205"/>
      <c r="H319" s="209">
        <v>2</v>
      </c>
      <c r="I319" s="210"/>
      <c r="J319" s="205"/>
      <c r="K319" s="205"/>
      <c r="L319" s="211"/>
      <c r="M319" s="268"/>
      <c r="N319" s="269"/>
      <c r="O319" s="269"/>
      <c r="P319" s="269"/>
      <c r="Q319" s="269"/>
      <c r="R319" s="269"/>
      <c r="S319" s="269"/>
      <c r="T319" s="270"/>
      <c r="AT319" s="215" t="s">
        <v>189</v>
      </c>
      <c r="AU319" s="215" t="s">
        <v>81</v>
      </c>
      <c r="AV319" s="11" t="s">
        <v>81</v>
      </c>
      <c r="AW319" s="11" t="s">
        <v>36</v>
      </c>
      <c r="AX319" s="11" t="s">
        <v>79</v>
      </c>
      <c r="AY319" s="215" t="s">
        <v>180</v>
      </c>
    </row>
    <row r="320" spans="2:12" s="1" customFormat="1" ht="6.95" customHeight="1">
      <c r="B320" s="56"/>
      <c r="C320" s="57"/>
      <c r="D320" s="57"/>
      <c r="E320" s="57"/>
      <c r="F320" s="57"/>
      <c r="G320" s="57"/>
      <c r="H320" s="57"/>
      <c r="I320" s="139"/>
      <c r="J320" s="57"/>
      <c r="K320" s="57"/>
      <c r="L320" s="61"/>
    </row>
  </sheetData>
  <sheetProtection algorithmName="SHA-512" hashValue="38WRGnTgxe6M3clvwtpHTfMOpANDT2XPIOdVztapGkp75QRBKbzB5/9lDCQ6S2tRXz/adg/fJPeFxK6MZo0ARQ==" saltValue="k8dmQ2S6Ke2fZZ7Y5prztx4/NNzbBEx7SCdnytAf7lnSYwzi1oWL30/QNwpQSqoZ0A+1eXZ9d3+Z9VIaBofPTQ==" spinCount="100000" sheet="1" objects="1" scenarios="1" formatColumns="0" formatRows="0" autoFilter="0"/>
  <autoFilter ref="C86:K319"/>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124</v>
      </c>
      <c r="G1" s="397" t="s">
        <v>125</v>
      </c>
      <c r="H1" s="397"/>
      <c r="I1" s="115"/>
      <c r="J1" s="114" t="s">
        <v>126</v>
      </c>
      <c r="K1" s="113" t="s">
        <v>127</v>
      </c>
      <c r="L1" s="114" t="s">
        <v>128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8"/>
      <c r="M2" s="388"/>
      <c r="N2" s="388"/>
      <c r="O2" s="388"/>
      <c r="P2" s="388"/>
      <c r="Q2" s="388"/>
      <c r="R2" s="388"/>
      <c r="S2" s="388"/>
      <c r="T2" s="388"/>
      <c r="U2" s="388"/>
      <c r="V2" s="388"/>
      <c r="AT2" s="24" t="s">
        <v>96</v>
      </c>
    </row>
    <row r="3" spans="2:46" ht="6.95" customHeight="1">
      <c r="B3" s="25"/>
      <c r="C3" s="26"/>
      <c r="D3" s="26"/>
      <c r="E3" s="26"/>
      <c r="F3" s="26"/>
      <c r="G3" s="26"/>
      <c r="H3" s="26"/>
      <c r="I3" s="116"/>
      <c r="J3" s="26"/>
      <c r="K3" s="27"/>
      <c r="AT3" s="24" t="s">
        <v>81</v>
      </c>
    </row>
    <row r="4" spans="2:46" ht="36.95" customHeight="1">
      <c r="B4" s="28"/>
      <c r="C4" s="29"/>
      <c r="D4" s="30" t="s">
        <v>129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9" t="str">
        <f>'Rekapitulace stavby'!K6</f>
        <v>NÁSTAVBA UČEBEN A STAVEBNÍ ÚPRAVYJÍDELNY A ŠKOLNÍ DRUŽINY ZŠ A MŠ DĚLNICKÁ KARVINÁ</v>
      </c>
      <c r="F7" s="390"/>
      <c r="G7" s="390"/>
      <c r="H7" s="390"/>
      <c r="I7" s="117"/>
      <c r="J7" s="29"/>
      <c r="K7" s="31"/>
    </row>
    <row r="8" spans="2:11" s="1" customFormat="1" ht="13.5">
      <c r="B8" s="41"/>
      <c r="C8" s="42"/>
      <c r="D8" s="37" t="s">
        <v>130</v>
      </c>
      <c r="E8" s="42"/>
      <c r="F8" s="42"/>
      <c r="G8" s="42"/>
      <c r="H8" s="42"/>
      <c r="I8" s="118"/>
      <c r="J8" s="42"/>
      <c r="K8" s="45"/>
    </row>
    <row r="9" spans="2:11" s="1" customFormat="1" ht="36.95" customHeight="1">
      <c r="B9" s="41"/>
      <c r="C9" s="42"/>
      <c r="D9" s="42"/>
      <c r="E9" s="391" t="s">
        <v>2683</v>
      </c>
      <c r="F9" s="392"/>
      <c r="G9" s="392"/>
      <c r="H9" s="392"/>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58" t="s">
        <v>23</v>
      </c>
      <c r="F24" s="358"/>
      <c r="G24" s="358"/>
      <c r="H24" s="35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ROUND(J83,2)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ROUND(SUM(BE83:BE120),2)</f>
        <v>0</v>
      </c>
      <c r="G30" s="42"/>
      <c r="H30" s="42"/>
      <c r="I30" s="131">
        <v>0.21</v>
      </c>
      <c r="J30" s="130">
        <f>ROUND(ROUND((SUM(BE83:BE120)),2)*I30,2)</f>
        <v>0</v>
      </c>
      <c r="K30" s="45"/>
    </row>
    <row r="31" spans="2:11" s="1" customFormat="1" ht="14.45" customHeight="1">
      <c r="B31" s="41"/>
      <c r="C31" s="42"/>
      <c r="D31" s="42"/>
      <c r="E31" s="49" t="s">
        <v>44</v>
      </c>
      <c r="F31" s="130">
        <f>ROUND(SUM(BF83:BF120),2)</f>
        <v>0</v>
      </c>
      <c r="G31" s="42"/>
      <c r="H31" s="42"/>
      <c r="I31" s="131">
        <v>0.15</v>
      </c>
      <c r="J31" s="130">
        <f>ROUND(ROUND((SUM(BF83:BF120)),2)*I31,2)</f>
        <v>0</v>
      </c>
      <c r="K31" s="45"/>
    </row>
    <row r="32" spans="2:11" s="1" customFormat="1" ht="14.45" customHeight="1" hidden="1">
      <c r="B32" s="41"/>
      <c r="C32" s="42"/>
      <c r="D32" s="42"/>
      <c r="E32" s="49" t="s">
        <v>45</v>
      </c>
      <c r="F32" s="130">
        <f>ROUND(SUM(BG83:BG120),2)</f>
        <v>0</v>
      </c>
      <c r="G32" s="42"/>
      <c r="H32" s="42"/>
      <c r="I32" s="131">
        <v>0.21</v>
      </c>
      <c r="J32" s="130">
        <v>0</v>
      </c>
      <c r="K32" s="45"/>
    </row>
    <row r="33" spans="2:11" s="1" customFormat="1" ht="14.45" customHeight="1" hidden="1">
      <c r="B33" s="41"/>
      <c r="C33" s="42"/>
      <c r="D33" s="42"/>
      <c r="E33" s="49" t="s">
        <v>46</v>
      </c>
      <c r="F33" s="130">
        <f>ROUND(SUM(BH83:BH120),2)</f>
        <v>0</v>
      </c>
      <c r="G33" s="42"/>
      <c r="H33" s="42"/>
      <c r="I33" s="131">
        <v>0.15</v>
      </c>
      <c r="J33" s="130">
        <v>0</v>
      </c>
      <c r="K33" s="45"/>
    </row>
    <row r="34" spans="2:11" s="1" customFormat="1" ht="14.45" customHeight="1" hidden="1">
      <c r="B34" s="41"/>
      <c r="C34" s="42"/>
      <c r="D34" s="42"/>
      <c r="E34" s="49" t="s">
        <v>47</v>
      </c>
      <c r="F34" s="130">
        <f>ROUND(SUM(BI83:BI120),2)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132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9" t="str">
        <f>E7</f>
        <v>NÁSTAVBA UČEBEN A STAVEBNÍ ÚPRAVYJÍDELNY A ŠKOLNÍ DRUŽINY ZŠ A MŠ DĚLNICKÁ KARVINÁ</v>
      </c>
      <c r="F45" s="390"/>
      <c r="G45" s="390"/>
      <c r="H45" s="390"/>
      <c r="I45" s="118"/>
      <c r="J45" s="42"/>
      <c r="K45" s="45"/>
    </row>
    <row r="46" spans="2:11" s="1" customFormat="1" ht="14.45" customHeight="1">
      <c r="B46" s="41"/>
      <c r="C46" s="37" t="s">
        <v>130</v>
      </c>
      <c r="D46" s="42"/>
      <c r="E46" s="42"/>
      <c r="F46" s="42"/>
      <c r="G46" s="42"/>
      <c r="H46" s="42"/>
      <c r="I46" s="118"/>
      <c r="J46" s="42"/>
      <c r="K46" s="45"/>
    </row>
    <row r="47" spans="2:11" s="1" customFormat="1" ht="17.25" customHeight="1">
      <c r="B47" s="41"/>
      <c r="C47" s="42"/>
      <c r="D47" s="42"/>
      <c r="E47" s="391" t="str">
        <f>E9</f>
        <v xml:space="preserve">005 - Ostatní a vedlejší náklady </v>
      </c>
      <c r="F47" s="392"/>
      <c r="G47" s="392"/>
      <c r="H47" s="392"/>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8" t="str">
        <f>E21</f>
        <v>ATRIS s.r.o.</v>
      </c>
      <c r="K51" s="45"/>
    </row>
    <row r="52" spans="2:11" s="1" customFormat="1" ht="14.45" customHeight="1">
      <c r="B52" s="41"/>
      <c r="C52" s="37" t="s">
        <v>32</v>
      </c>
      <c r="D52" s="42"/>
      <c r="E52" s="42"/>
      <c r="F52" s="35" t="str">
        <f>IF(E18="","",E18)</f>
        <v/>
      </c>
      <c r="G52" s="42"/>
      <c r="H52" s="42"/>
      <c r="I52" s="118"/>
      <c r="J52" s="393"/>
      <c r="K52" s="45"/>
    </row>
    <row r="53" spans="2:11" s="1" customFormat="1" ht="10.35" customHeight="1">
      <c r="B53" s="41"/>
      <c r="C53" s="42"/>
      <c r="D53" s="42"/>
      <c r="E53" s="42"/>
      <c r="F53" s="42"/>
      <c r="G53" s="42"/>
      <c r="H53" s="42"/>
      <c r="I53" s="118"/>
      <c r="J53" s="42"/>
      <c r="K53" s="45"/>
    </row>
    <row r="54" spans="2:11" s="1" customFormat="1" ht="29.25" customHeight="1">
      <c r="B54" s="41"/>
      <c r="C54" s="144" t="s">
        <v>133</v>
      </c>
      <c r="D54" s="132"/>
      <c r="E54" s="132"/>
      <c r="F54" s="132"/>
      <c r="G54" s="132"/>
      <c r="H54" s="132"/>
      <c r="I54" s="145"/>
      <c r="J54" s="146" t="s">
        <v>134</v>
      </c>
      <c r="K54" s="147"/>
    </row>
    <row r="55" spans="2:11" s="1" customFormat="1" ht="10.35" customHeight="1">
      <c r="B55" s="41"/>
      <c r="C55" s="42"/>
      <c r="D55" s="42"/>
      <c r="E55" s="42"/>
      <c r="F55" s="42"/>
      <c r="G55" s="42"/>
      <c r="H55" s="42"/>
      <c r="I55" s="118"/>
      <c r="J55" s="42"/>
      <c r="K55" s="45"/>
    </row>
    <row r="56" spans="2:47" s="1" customFormat="1" ht="29.25" customHeight="1">
      <c r="B56" s="41"/>
      <c r="C56" s="148" t="s">
        <v>135</v>
      </c>
      <c r="D56" s="42"/>
      <c r="E56" s="42"/>
      <c r="F56" s="42"/>
      <c r="G56" s="42"/>
      <c r="H56" s="42"/>
      <c r="I56" s="118"/>
      <c r="J56" s="128">
        <f>J83</f>
        <v>0</v>
      </c>
      <c r="K56" s="45"/>
      <c r="AU56" s="24" t="s">
        <v>136</v>
      </c>
    </row>
    <row r="57" spans="2:11" s="7" customFormat="1" ht="24.95" customHeight="1">
      <c r="B57" s="149"/>
      <c r="C57" s="150"/>
      <c r="D57" s="151" t="s">
        <v>2684</v>
      </c>
      <c r="E57" s="152"/>
      <c r="F57" s="152"/>
      <c r="G57" s="152"/>
      <c r="H57" s="152"/>
      <c r="I57" s="153"/>
      <c r="J57" s="154">
        <f>J84</f>
        <v>0</v>
      </c>
      <c r="K57" s="155"/>
    </row>
    <row r="58" spans="2:11" s="8" customFormat="1" ht="19.9" customHeight="1">
      <c r="B58" s="156"/>
      <c r="C58" s="157"/>
      <c r="D58" s="158" t="s">
        <v>2685</v>
      </c>
      <c r="E58" s="159"/>
      <c r="F58" s="159"/>
      <c r="G58" s="159"/>
      <c r="H58" s="159"/>
      <c r="I58" s="160"/>
      <c r="J58" s="161">
        <f>J86</f>
        <v>0</v>
      </c>
      <c r="K58" s="162"/>
    </row>
    <row r="59" spans="2:11" s="8" customFormat="1" ht="19.9" customHeight="1">
      <c r="B59" s="156"/>
      <c r="C59" s="157"/>
      <c r="D59" s="158" t="s">
        <v>2686</v>
      </c>
      <c r="E59" s="159"/>
      <c r="F59" s="159"/>
      <c r="G59" s="159"/>
      <c r="H59" s="159"/>
      <c r="I59" s="160"/>
      <c r="J59" s="161">
        <f>J88</f>
        <v>0</v>
      </c>
      <c r="K59" s="162"/>
    </row>
    <row r="60" spans="2:11" s="7" customFormat="1" ht="24.95" customHeight="1">
      <c r="B60" s="149"/>
      <c r="C60" s="150"/>
      <c r="D60" s="151" t="s">
        <v>2687</v>
      </c>
      <c r="E60" s="152"/>
      <c r="F60" s="152"/>
      <c r="G60" s="152"/>
      <c r="H60" s="152"/>
      <c r="I60" s="153"/>
      <c r="J60" s="154">
        <f>J90</f>
        <v>0</v>
      </c>
      <c r="K60" s="155"/>
    </row>
    <row r="61" spans="2:11" s="7" customFormat="1" ht="24.95" customHeight="1">
      <c r="B61" s="149"/>
      <c r="C61" s="150"/>
      <c r="D61" s="151" t="s">
        <v>2688</v>
      </c>
      <c r="E61" s="152"/>
      <c r="F61" s="152"/>
      <c r="G61" s="152"/>
      <c r="H61" s="152"/>
      <c r="I61" s="153"/>
      <c r="J61" s="154">
        <f>J106</f>
        <v>0</v>
      </c>
      <c r="K61" s="155"/>
    </row>
    <row r="62" spans="2:11" s="7" customFormat="1" ht="24.95" customHeight="1">
      <c r="B62" s="149"/>
      <c r="C62" s="150"/>
      <c r="D62" s="151" t="s">
        <v>2689</v>
      </c>
      <c r="E62" s="152"/>
      <c r="F62" s="152"/>
      <c r="G62" s="152"/>
      <c r="H62" s="152"/>
      <c r="I62" s="153"/>
      <c r="J62" s="154">
        <f>J111</f>
        <v>0</v>
      </c>
      <c r="K62" s="155"/>
    </row>
    <row r="63" spans="2:11" s="7" customFormat="1" ht="24.95" customHeight="1">
      <c r="B63" s="149"/>
      <c r="C63" s="150"/>
      <c r="D63" s="151" t="s">
        <v>2690</v>
      </c>
      <c r="E63" s="152"/>
      <c r="F63" s="152"/>
      <c r="G63" s="152"/>
      <c r="H63" s="152"/>
      <c r="I63" s="153"/>
      <c r="J63" s="154">
        <f>J114</f>
        <v>0</v>
      </c>
      <c r="K63" s="155"/>
    </row>
    <row r="64" spans="2:11" s="1" customFormat="1" ht="21.75" customHeight="1">
      <c r="B64" s="41"/>
      <c r="C64" s="42"/>
      <c r="D64" s="42"/>
      <c r="E64" s="42"/>
      <c r="F64" s="42"/>
      <c r="G64" s="42"/>
      <c r="H64" s="42"/>
      <c r="I64" s="118"/>
      <c r="J64" s="42"/>
      <c r="K64" s="45"/>
    </row>
    <row r="65" spans="2:11" s="1" customFormat="1" ht="6.95" customHeight="1">
      <c r="B65" s="56"/>
      <c r="C65" s="57"/>
      <c r="D65" s="57"/>
      <c r="E65" s="57"/>
      <c r="F65" s="57"/>
      <c r="G65" s="57"/>
      <c r="H65" s="57"/>
      <c r="I65" s="139"/>
      <c r="J65" s="57"/>
      <c r="K65" s="58"/>
    </row>
    <row r="69" spans="2:12" s="1" customFormat="1" ht="6.95" customHeight="1">
      <c r="B69" s="59"/>
      <c r="C69" s="60"/>
      <c r="D69" s="60"/>
      <c r="E69" s="60"/>
      <c r="F69" s="60"/>
      <c r="G69" s="60"/>
      <c r="H69" s="60"/>
      <c r="I69" s="142"/>
      <c r="J69" s="60"/>
      <c r="K69" s="60"/>
      <c r="L69" s="61"/>
    </row>
    <row r="70" spans="2:12" s="1" customFormat="1" ht="36.95" customHeight="1">
      <c r="B70" s="41"/>
      <c r="C70" s="62" t="s">
        <v>164</v>
      </c>
      <c r="D70" s="63"/>
      <c r="E70" s="63"/>
      <c r="F70" s="63"/>
      <c r="G70" s="63"/>
      <c r="H70" s="63"/>
      <c r="I70" s="163"/>
      <c r="J70" s="63"/>
      <c r="K70" s="63"/>
      <c r="L70" s="61"/>
    </row>
    <row r="71" spans="2:12" s="1" customFormat="1" ht="6.95" customHeight="1">
      <c r="B71" s="41"/>
      <c r="C71" s="63"/>
      <c r="D71" s="63"/>
      <c r="E71" s="63"/>
      <c r="F71" s="63"/>
      <c r="G71" s="63"/>
      <c r="H71" s="63"/>
      <c r="I71" s="163"/>
      <c r="J71" s="63"/>
      <c r="K71" s="63"/>
      <c r="L71" s="61"/>
    </row>
    <row r="72" spans="2:12" s="1" customFormat="1" ht="14.45" customHeight="1">
      <c r="B72" s="41"/>
      <c r="C72" s="65" t="s">
        <v>18</v>
      </c>
      <c r="D72" s="63"/>
      <c r="E72" s="63"/>
      <c r="F72" s="63"/>
      <c r="G72" s="63"/>
      <c r="H72" s="63"/>
      <c r="I72" s="163"/>
      <c r="J72" s="63"/>
      <c r="K72" s="63"/>
      <c r="L72" s="61"/>
    </row>
    <row r="73" spans="2:12" s="1" customFormat="1" ht="16.5" customHeight="1">
      <c r="B73" s="41"/>
      <c r="C73" s="63"/>
      <c r="D73" s="63"/>
      <c r="E73" s="394" t="str">
        <f>E7</f>
        <v>NÁSTAVBA UČEBEN A STAVEBNÍ ÚPRAVYJÍDELNY A ŠKOLNÍ DRUŽINY ZŠ A MŠ DĚLNICKÁ KARVINÁ</v>
      </c>
      <c r="F73" s="395"/>
      <c r="G73" s="395"/>
      <c r="H73" s="395"/>
      <c r="I73" s="163"/>
      <c r="J73" s="63"/>
      <c r="K73" s="63"/>
      <c r="L73" s="61"/>
    </row>
    <row r="74" spans="2:12" s="1" customFormat="1" ht="14.45" customHeight="1">
      <c r="B74" s="41"/>
      <c r="C74" s="65" t="s">
        <v>130</v>
      </c>
      <c r="D74" s="63"/>
      <c r="E74" s="63"/>
      <c r="F74" s="63"/>
      <c r="G74" s="63"/>
      <c r="H74" s="63"/>
      <c r="I74" s="163"/>
      <c r="J74" s="63"/>
      <c r="K74" s="63"/>
      <c r="L74" s="61"/>
    </row>
    <row r="75" spans="2:12" s="1" customFormat="1" ht="17.25" customHeight="1">
      <c r="B75" s="41"/>
      <c r="C75" s="63"/>
      <c r="D75" s="63"/>
      <c r="E75" s="369" t="str">
        <f>E9</f>
        <v xml:space="preserve">005 - Ostatní a vedlejší náklady </v>
      </c>
      <c r="F75" s="396"/>
      <c r="G75" s="396"/>
      <c r="H75" s="396"/>
      <c r="I75" s="163"/>
      <c r="J75" s="63"/>
      <c r="K75" s="63"/>
      <c r="L75" s="61"/>
    </row>
    <row r="76" spans="2:12" s="1" customFormat="1" ht="6.95" customHeight="1">
      <c r="B76" s="41"/>
      <c r="C76" s="63"/>
      <c r="D76" s="63"/>
      <c r="E76" s="63"/>
      <c r="F76" s="63"/>
      <c r="G76" s="63"/>
      <c r="H76" s="63"/>
      <c r="I76" s="163"/>
      <c r="J76" s="63"/>
      <c r="K76" s="63"/>
      <c r="L76" s="61"/>
    </row>
    <row r="77" spans="2:12" s="1" customFormat="1" ht="18" customHeight="1">
      <c r="B77" s="41"/>
      <c r="C77" s="65" t="s">
        <v>24</v>
      </c>
      <c r="D77" s="63"/>
      <c r="E77" s="63"/>
      <c r="F77" s="164" t="str">
        <f>F12</f>
        <v>Karviná</v>
      </c>
      <c r="G77" s="63"/>
      <c r="H77" s="63"/>
      <c r="I77" s="165" t="s">
        <v>26</v>
      </c>
      <c r="J77" s="73" t="str">
        <f>IF(J12="","",J12)</f>
        <v>14. 4. 2017</v>
      </c>
      <c r="K77" s="63"/>
      <c r="L77" s="61"/>
    </row>
    <row r="78" spans="2:12" s="1" customFormat="1" ht="6.95" customHeight="1">
      <c r="B78" s="41"/>
      <c r="C78" s="63"/>
      <c r="D78" s="63"/>
      <c r="E78" s="63"/>
      <c r="F78" s="63"/>
      <c r="G78" s="63"/>
      <c r="H78" s="63"/>
      <c r="I78" s="163"/>
      <c r="J78" s="63"/>
      <c r="K78" s="63"/>
      <c r="L78" s="61"/>
    </row>
    <row r="79" spans="2:12" s="1" customFormat="1" ht="13.5">
      <c r="B79" s="41"/>
      <c r="C79" s="65" t="s">
        <v>28</v>
      </c>
      <c r="D79" s="63"/>
      <c r="E79" s="63"/>
      <c r="F79" s="164" t="str">
        <f>E15</f>
        <v>Statutární město Karviná</v>
      </c>
      <c r="G79" s="63"/>
      <c r="H79" s="63"/>
      <c r="I79" s="165" t="s">
        <v>34</v>
      </c>
      <c r="J79" s="164" t="str">
        <f>E21</f>
        <v>ATRIS s.r.o.</v>
      </c>
      <c r="K79" s="63"/>
      <c r="L79" s="61"/>
    </row>
    <row r="80" spans="2:12" s="1" customFormat="1" ht="14.45" customHeight="1">
      <c r="B80" s="41"/>
      <c r="C80" s="65" t="s">
        <v>32</v>
      </c>
      <c r="D80" s="63"/>
      <c r="E80" s="63"/>
      <c r="F80" s="164" t="str">
        <f>IF(E18="","",E18)</f>
        <v/>
      </c>
      <c r="G80" s="63"/>
      <c r="H80" s="63"/>
      <c r="I80" s="163"/>
      <c r="J80" s="63"/>
      <c r="K80" s="63"/>
      <c r="L80" s="61"/>
    </row>
    <row r="81" spans="2:12" s="1" customFormat="1" ht="10.35" customHeight="1">
      <c r="B81" s="41"/>
      <c r="C81" s="63"/>
      <c r="D81" s="63"/>
      <c r="E81" s="63"/>
      <c r="F81" s="63"/>
      <c r="G81" s="63"/>
      <c r="H81" s="63"/>
      <c r="I81" s="163"/>
      <c r="J81" s="63"/>
      <c r="K81" s="63"/>
      <c r="L81" s="61"/>
    </row>
    <row r="82" spans="2:20" s="9" customFormat="1" ht="29.25" customHeight="1">
      <c r="B82" s="166"/>
      <c r="C82" s="167" t="s">
        <v>165</v>
      </c>
      <c r="D82" s="168" t="s">
        <v>57</v>
      </c>
      <c r="E82" s="168" t="s">
        <v>53</v>
      </c>
      <c r="F82" s="168" t="s">
        <v>166</v>
      </c>
      <c r="G82" s="168" t="s">
        <v>167</v>
      </c>
      <c r="H82" s="168" t="s">
        <v>168</v>
      </c>
      <c r="I82" s="169" t="s">
        <v>169</v>
      </c>
      <c r="J82" s="168" t="s">
        <v>134</v>
      </c>
      <c r="K82" s="170" t="s">
        <v>170</v>
      </c>
      <c r="L82" s="171"/>
      <c r="M82" s="81" t="s">
        <v>171</v>
      </c>
      <c r="N82" s="82" t="s">
        <v>42</v>
      </c>
      <c r="O82" s="82" t="s">
        <v>172</v>
      </c>
      <c r="P82" s="82" t="s">
        <v>173</v>
      </c>
      <c r="Q82" s="82" t="s">
        <v>174</v>
      </c>
      <c r="R82" s="82" t="s">
        <v>175</v>
      </c>
      <c r="S82" s="82" t="s">
        <v>176</v>
      </c>
      <c r="T82" s="83" t="s">
        <v>177</v>
      </c>
    </row>
    <row r="83" spans="2:63" s="1" customFormat="1" ht="29.25" customHeight="1">
      <c r="B83" s="41"/>
      <c r="C83" s="87" t="s">
        <v>135</v>
      </c>
      <c r="D83" s="63"/>
      <c r="E83" s="63"/>
      <c r="F83" s="63"/>
      <c r="G83" s="63"/>
      <c r="H83" s="63"/>
      <c r="I83" s="163"/>
      <c r="J83" s="172">
        <f>BK83</f>
        <v>0</v>
      </c>
      <c r="K83" s="63"/>
      <c r="L83" s="61"/>
      <c r="M83" s="84"/>
      <c r="N83" s="85"/>
      <c r="O83" s="85"/>
      <c r="P83" s="173">
        <f>P84+P90+P106+P111+P114</f>
        <v>0</v>
      </c>
      <c r="Q83" s="85"/>
      <c r="R83" s="173">
        <f>R84+R90+R106+R111+R114</f>
        <v>0</v>
      </c>
      <c r="S83" s="85"/>
      <c r="T83" s="174">
        <f>T84+T90+T106+T111+T114</f>
        <v>0</v>
      </c>
      <c r="AT83" s="24" t="s">
        <v>71</v>
      </c>
      <c r="AU83" s="24" t="s">
        <v>136</v>
      </c>
      <c r="BK83" s="175">
        <f>BK84+BK90+BK106+BK111+BK114</f>
        <v>0</v>
      </c>
    </row>
    <row r="84" spans="2:63" s="10" customFormat="1" ht="37.35" customHeight="1">
      <c r="B84" s="176"/>
      <c r="C84" s="177"/>
      <c r="D84" s="178" t="s">
        <v>71</v>
      </c>
      <c r="E84" s="179" t="s">
        <v>2691</v>
      </c>
      <c r="F84" s="179" t="s">
        <v>2692</v>
      </c>
      <c r="G84" s="177"/>
      <c r="H84" s="177"/>
      <c r="I84" s="180"/>
      <c r="J84" s="181">
        <f>BK84</f>
        <v>0</v>
      </c>
      <c r="K84" s="177"/>
      <c r="L84" s="182"/>
      <c r="M84" s="183"/>
      <c r="N84" s="184"/>
      <c r="O84" s="184"/>
      <c r="P84" s="185">
        <f>P85+P86+P88</f>
        <v>0</v>
      </c>
      <c r="Q84" s="184"/>
      <c r="R84" s="185">
        <f>R85+R86+R88</f>
        <v>0</v>
      </c>
      <c r="S84" s="184"/>
      <c r="T84" s="186">
        <f>T85+T86+T88</f>
        <v>0</v>
      </c>
      <c r="AR84" s="187" t="s">
        <v>203</v>
      </c>
      <c r="AT84" s="188" t="s">
        <v>71</v>
      </c>
      <c r="AU84" s="188" t="s">
        <v>72</v>
      </c>
      <c r="AY84" s="187" t="s">
        <v>180</v>
      </c>
      <c r="BK84" s="189">
        <f>BK85+BK86+BK88</f>
        <v>0</v>
      </c>
    </row>
    <row r="85" spans="2:65" s="1" customFormat="1" ht="16.5" customHeight="1">
      <c r="B85" s="41"/>
      <c r="C85" s="192" t="s">
        <v>79</v>
      </c>
      <c r="D85" s="192" t="s">
        <v>182</v>
      </c>
      <c r="E85" s="193" t="s">
        <v>2693</v>
      </c>
      <c r="F85" s="194" t="s">
        <v>2694</v>
      </c>
      <c r="G85" s="195" t="s">
        <v>671</v>
      </c>
      <c r="H85" s="196">
        <v>8</v>
      </c>
      <c r="I85" s="197"/>
      <c r="J85" s="198">
        <f>ROUND(I85*H85,2)</f>
        <v>0</v>
      </c>
      <c r="K85" s="194" t="s">
        <v>23</v>
      </c>
      <c r="L85" s="61"/>
      <c r="M85" s="199" t="s">
        <v>23</v>
      </c>
      <c r="N85" s="200" t="s">
        <v>43</v>
      </c>
      <c r="O85" s="42"/>
      <c r="P85" s="201">
        <f>O85*H85</f>
        <v>0</v>
      </c>
      <c r="Q85" s="201">
        <v>0</v>
      </c>
      <c r="R85" s="201">
        <f>Q85*H85</f>
        <v>0</v>
      </c>
      <c r="S85" s="201">
        <v>0</v>
      </c>
      <c r="T85" s="202">
        <f>S85*H85</f>
        <v>0</v>
      </c>
      <c r="AR85" s="24" t="s">
        <v>187</v>
      </c>
      <c r="AT85" s="24" t="s">
        <v>182</v>
      </c>
      <c r="AU85" s="24" t="s">
        <v>79</v>
      </c>
      <c r="AY85" s="24" t="s">
        <v>180</v>
      </c>
      <c r="BE85" s="203">
        <f>IF(N85="základní",J85,0)</f>
        <v>0</v>
      </c>
      <c r="BF85" s="203">
        <f>IF(N85="snížená",J85,0)</f>
        <v>0</v>
      </c>
      <c r="BG85" s="203">
        <f>IF(N85="zákl. přenesená",J85,0)</f>
        <v>0</v>
      </c>
      <c r="BH85" s="203">
        <f>IF(N85="sníž. přenesená",J85,0)</f>
        <v>0</v>
      </c>
      <c r="BI85" s="203">
        <f>IF(N85="nulová",J85,0)</f>
        <v>0</v>
      </c>
      <c r="BJ85" s="24" t="s">
        <v>79</v>
      </c>
      <c r="BK85" s="203">
        <f>ROUND(I85*H85,2)</f>
        <v>0</v>
      </c>
      <c r="BL85" s="24" t="s">
        <v>187</v>
      </c>
      <c r="BM85" s="24" t="s">
        <v>2695</v>
      </c>
    </row>
    <row r="86" spans="2:63" s="10" customFormat="1" ht="29.85" customHeight="1">
      <c r="B86" s="176"/>
      <c r="C86" s="177"/>
      <c r="D86" s="178" t="s">
        <v>71</v>
      </c>
      <c r="E86" s="190" t="s">
        <v>2696</v>
      </c>
      <c r="F86" s="190" t="s">
        <v>2697</v>
      </c>
      <c r="G86" s="177"/>
      <c r="H86" s="177"/>
      <c r="I86" s="180"/>
      <c r="J86" s="191">
        <f>BK86</f>
        <v>0</v>
      </c>
      <c r="K86" s="177"/>
      <c r="L86" s="182"/>
      <c r="M86" s="183"/>
      <c r="N86" s="184"/>
      <c r="O86" s="184"/>
      <c r="P86" s="185">
        <f>P87</f>
        <v>0</v>
      </c>
      <c r="Q86" s="184"/>
      <c r="R86" s="185">
        <f>R87</f>
        <v>0</v>
      </c>
      <c r="S86" s="184"/>
      <c r="T86" s="186">
        <f>T87</f>
        <v>0</v>
      </c>
      <c r="AR86" s="187" t="s">
        <v>203</v>
      </c>
      <c r="AT86" s="188" t="s">
        <v>71</v>
      </c>
      <c r="AU86" s="188" t="s">
        <v>79</v>
      </c>
      <c r="AY86" s="187" t="s">
        <v>180</v>
      </c>
      <c r="BK86" s="189">
        <f>BK87</f>
        <v>0</v>
      </c>
    </row>
    <row r="87" spans="2:65" s="1" customFormat="1" ht="16.5" customHeight="1">
      <c r="B87" s="41"/>
      <c r="C87" s="192" t="s">
        <v>81</v>
      </c>
      <c r="D87" s="192" t="s">
        <v>182</v>
      </c>
      <c r="E87" s="193" t="s">
        <v>2698</v>
      </c>
      <c r="F87" s="194" t="s">
        <v>2699</v>
      </c>
      <c r="G87" s="195" t="s">
        <v>1847</v>
      </c>
      <c r="H87" s="196">
        <v>1</v>
      </c>
      <c r="I87" s="197"/>
      <c r="J87" s="198">
        <f>ROUND(I87*H87,2)</f>
        <v>0</v>
      </c>
      <c r="K87" s="194" t="s">
        <v>23</v>
      </c>
      <c r="L87" s="61"/>
      <c r="M87" s="199" t="s">
        <v>23</v>
      </c>
      <c r="N87" s="200" t="s">
        <v>43</v>
      </c>
      <c r="O87" s="42"/>
      <c r="P87" s="201">
        <f>O87*H87</f>
        <v>0</v>
      </c>
      <c r="Q87" s="201">
        <v>0</v>
      </c>
      <c r="R87" s="201">
        <f>Q87*H87</f>
        <v>0</v>
      </c>
      <c r="S87" s="201">
        <v>0</v>
      </c>
      <c r="T87" s="202">
        <f>S87*H87</f>
        <v>0</v>
      </c>
      <c r="AR87" s="24" t="s">
        <v>187</v>
      </c>
      <c r="AT87" s="24" t="s">
        <v>182</v>
      </c>
      <c r="AU87" s="24" t="s">
        <v>81</v>
      </c>
      <c r="AY87" s="24" t="s">
        <v>180</v>
      </c>
      <c r="BE87" s="203">
        <f>IF(N87="základní",J87,0)</f>
        <v>0</v>
      </c>
      <c r="BF87" s="203">
        <f>IF(N87="snížená",J87,0)</f>
        <v>0</v>
      </c>
      <c r="BG87" s="203">
        <f>IF(N87="zákl. přenesená",J87,0)</f>
        <v>0</v>
      </c>
      <c r="BH87" s="203">
        <f>IF(N87="sníž. přenesená",J87,0)</f>
        <v>0</v>
      </c>
      <c r="BI87" s="203">
        <f>IF(N87="nulová",J87,0)</f>
        <v>0</v>
      </c>
      <c r="BJ87" s="24" t="s">
        <v>79</v>
      </c>
      <c r="BK87" s="203">
        <f>ROUND(I87*H87,2)</f>
        <v>0</v>
      </c>
      <c r="BL87" s="24" t="s">
        <v>187</v>
      </c>
      <c r="BM87" s="24" t="s">
        <v>2700</v>
      </c>
    </row>
    <row r="88" spans="2:63" s="10" customFormat="1" ht="29.85" customHeight="1">
      <c r="B88" s="176"/>
      <c r="C88" s="177"/>
      <c r="D88" s="178" t="s">
        <v>71</v>
      </c>
      <c r="E88" s="190" t="s">
        <v>2701</v>
      </c>
      <c r="F88" s="190" t="s">
        <v>2702</v>
      </c>
      <c r="G88" s="177"/>
      <c r="H88" s="177"/>
      <c r="I88" s="180"/>
      <c r="J88" s="191">
        <f>BK88</f>
        <v>0</v>
      </c>
      <c r="K88" s="177"/>
      <c r="L88" s="182"/>
      <c r="M88" s="183"/>
      <c r="N88" s="184"/>
      <c r="O88" s="184"/>
      <c r="P88" s="185">
        <f>P89</f>
        <v>0</v>
      </c>
      <c r="Q88" s="184"/>
      <c r="R88" s="185">
        <f>R89</f>
        <v>0</v>
      </c>
      <c r="S88" s="184"/>
      <c r="T88" s="186">
        <f>T89</f>
        <v>0</v>
      </c>
      <c r="AR88" s="187" t="s">
        <v>203</v>
      </c>
      <c r="AT88" s="188" t="s">
        <v>71</v>
      </c>
      <c r="AU88" s="188" t="s">
        <v>79</v>
      </c>
      <c r="AY88" s="187" t="s">
        <v>180</v>
      </c>
      <c r="BK88" s="189">
        <f>BK89</f>
        <v>0</v>
      </c>
    </row>
    <row r="89" spans="2:65" s="1" customFormat="1" ht="25.5" customHeight="1">
      <c r="B89" s="41"/>
      <c r="C89" s="192" t="s">
        <v>195</v>
      </c>
      <c r="D89" s="192" t="s">
        <v>182</v>
      </c>
      <c r="E89" s="193" t="s">
        <v>2703</v>
      </c>
      <c r="F89" s="194" t="s">
        <v>2704</v>
      </c>
      <c r="G89" s="195" t="s">
        <v>1847</v>
      </c>
      <c r="H89" s="196">
        <v>1</v>
      </c>
      <c r="I89" s="197"/>
      <c r="J89" s="198">
        <f>ROUND(I89*H89,2)</f>
        <v>0</v>
      </c>
      <c r="K89" s="194" t="s">
        <v>259</v>
      </c>
      <c r="L89" s="61"/>
      <c r="M89" s="199" t="s">
        <v>23</v>
      </c>
      <c r="N89" s="200" t="s">
        <v>43</v>
      </c>
      <c r="O89" s="42"/>
      <c r="P89" s="201">
        <f>O89*H89</f>
        <v>0</v>
      </c>
      <c r="Q89" s="201">
        <v>0</v>
      </c>
      <c r="R89" s="201">
        <f>Q89*H89</f>
        <v>0</v>
      </c>
      <c r="S89" s="201">
        <v>0</v>
      </c>
      <c r="T89" s="202">
        <f>S89*H89</f>
        <v>0</v>
      </c>
      <c r="AR89" s="24" t="s">
        <v>2705</v>
      </c>
      <c r="AT89" s="24" t="s">
        <v>182</v>
      </c>
      <c r="AU89" s="24" t="s">
        <v>81</v>
      </c>
      <c r="AY89" s="24" t="s">
        <v>180</v>
      </c>
      <c r="BE89" s="203">
        <f>IF(N89="základní",J89,0)</f>
        <v>0</v>
      </c>
      <c r="BF89" s="203">
        <f>IF(N89="snížená",J89,0)</f>
        <v>0</v>
      </c>
      <c r="BG89" s="203">
        <f>IF(N89="zákl. přenesená",J89,0)</f>
        <v>0</v>
      </c>
      <c r="BH89" s="203">
        <f>IF(N89="sníž. přenesená",J89,0)</f>
        <v>0</v>
      </c>
      <c r="BI89" s="203">
        <f>IF(N89="nulová",J89,0)</f>
        <v>0</v>
      </c>
      <c r="BJ89" s="24" t="s">
        <v>79</v>
      </c>
      <c r="BK89" s="203">
        <f>ROUND(I89*H89,2)</f>
        <v>0</v>
      </c>
      <c r="BL89" s="24" t="s">
        <v>2705</v>
      </c>
      <c r="BM89" s="24" t="s">
        <v>2706</v>
      </c>
    </row>
    <row r="90" spans="2:63" s="10" customFormat="1" ht="37.35" customHeight="1">
      <c r="B90" s="176"/>
      <c r="C90" s="177"/>
      <c r="D90" s="178" t="s">
        <v>71</v>
      </c>
      <c r="E90" s="179" t="s">
        <v>2707</v>
      </c>
      <c r="F90" s="179" t="s">
        <v>2708</v>
      </c>
      <c r="G90" s="177"/>
      <c r="H90" s="177"/>
      <c r="I90" s="180"/>
      <c r="J90" s="181">
        <f>BK90</f>
        <v>0</v>
      </c>
      <c r="K90" s="177"/>
      <c r="L90" s="182"/>
      <c r="M90" s="183"/>
      <c r="N90" s="184"/>
      <c r="O90" s="184"/>
      <c r="P90" s="185">
        <f>SUM(P91:P105)</f>
        <v>0</v>
      </c>
      <c r="Q90" s="184"/>
      <c r="R90" s="185">
        <f>SUM(R91:R105)</f>
        <v>0</v>
      </c>
      <c r="S90" s="184"/>
      <c r="T90" s="186">
        <f>SUM(T91:T105)</f>
        <v>0</v>
      </c>
      <c r="AR90" s="187" t="s">
        <v>203</v>
      </c>
      <c r="AT90" s="188" t="s">
        <v>71</v>
      </c>
      <c r="AU90" s="188" t="s">
        <v>72</v>
      </c>
      <c r="AY90" s="187" t="s">
        <v>180</v>
      </c>
      <c r="BK90" s="189">
        <f>SUM(BK91:BK105)</f>
        <v>0</v>
      </c>
    </row>
    <row r="91" spans="2:65" s="1" customFormat="1" ht="16.5" customHeight="1">
      <c r="B91" s="41"/>
      <c r="C91" s="192" t="s">
        <v>187</v>
      </c>
      <c r="D91" s="192" t="s">
        <v>182</v>
      </c>
      <c r="E91" s="193" t="s">
        <v>2709</v>
      </c>
      <c r="F91" s="194" t="s">
        <v>2710</v>
      </c>
      <c r="G91" s="195" t="s">
        <v>1847</v>
      </c>
      <c r="H91" s="196">
        <v>1</v>
      </c>
      <c r="I91" s="197"/>
      <c r="J91" s="198">
        <f>ROUND(I91*H91,2)</f>
        <v>0</v>
      </c>
      <c r="K91" s="194" t="s">
        <v>259</v>
      </c>
      <c r="L91" s="61"/>
      <c r="M91" s="199" t="s">
        <v>23</v>
      </c>
      <c r="N91" s="200" t="s">
        <v>43</v>
      </c>
      <c r="O91" s="42"/>
      <c r="P91" s="201">
        <f>O91*H91</f>
        <v>0</v>
      </c>
      <c r="Q91" s="201">
        <v>0</v>
      </c>
      <c r="R91" s="201">
        <f>Q91*H91</f>
        <v>0</v>
      </c>
      <c r="S91" s="201">
        <v>0</v>
      </c>
      <c r="T91" s="202">
        <f>S91*H91</f>
        <v>0</v>
      </c>
      <c r="AR91" s="24" t="s">
        <v>2705</v>
      </c>
      <c r="AT91" s="24" t="s">
        <v>182</v>
      </c>
      <c r="AU91" s="24" t="s">
        <v>79</v>
      </c>
      <c r="AY91" s="24" t="s">
        <v>180</v>
      </c>
      <c r="BE91" s="203">
        <f>IF(N91="základní",J91,0)</f>
        <v>0</v>
      </c>
      <c r="BF91" s="203">
        <f>IF(N91="snížená",J91,0)</f>
        <v>0</v>
      </c>
      <c r="BG91" s="203">
        <f>IF(N91="zákl. přenesená",J91,0)</f>
        <v>0</v>
      </c>
      <c r="BH91" s="203">
        <f>IF(N91="sníž. přenesená",J91,0)</f>
        <v>0</v>
      </c>
      <c r="BI91" s="203">
        <f>IF(N91="nulová",J91,0)</f>
        <v>0</v>
      </c>
      <c r="BJ91" s="24" t="s">
        <v>79</v>
      </c>
      <c r="BK91" s="203">
        <f>ROUND(I91*H91,2)</f>
        <v>0</v>
      </c>
      <c r="BL91" s="24" t="s">
        <v>2705</v>
      </c>
      <c r="BM91" s="24" t="s">
        <v>2711</v>
      </c>
    </row>
    <row r="92" spans="2:47" s="1" customFormat="1" ht="27">
      <c r="B92" s="41"/>
      <c r="C92" s="63"/>
      <c r="D92" s="206" t="s">
        <v>509</v>
      </c>
      <c r="E92" s="63"/>
      <c r="F92" s="258" t="s">
        <v>2712</v>
      </c>
      <c r="G92" s="63"/>
      <c r="H92" s="63"/>
      <c r="I92" s="163"/>
      <c r="J92" s="63"/>
      <c r="K92" s="63"/>
      <c r="L92" s="61"/>
      <c r="M92" s="259"/>
      <c r="N92" s="42"/>
      <c r="O92" s="42"/>
      <c r="P92" s="42"/>
      <c r="Q92" s="42"/>
      <c r="R92" s="42"/>
      <c r="S92" s="42"/>
      <c r="T92" s="78"/>
      <c r="AT92" s="24" t="s">
        <v>509</v>
      </c>
      <c r="AU92" s="24" t="s">
        <v>79</v>
      </c>
    </row>
    <row r="93" spans="2:65" s="1" customFormat="1" ht="16.5" customHeight="1">
      <c r="B93" s="41"/>
      <c r="C93" s="192" t="s">
        <v>203</v>
      </c>
      <c r="D93" s="192" t="s">
        <v>182</v>
      </c>
      <c r="E93" s="193" t="s">
        <v>2713</v>
      </c>
      <c r="F93" s="194" t="s">
        <v>2714</v>
      </c>
      <c r="G93" s="195" t="s">
        <v>1847</v>
      </c>
      <c r="H93" s="196">
        <v>1</v>
      </c>
      <c r="I93" s="197"/>
      <c r="J93" s="198">
        <f>ROUND(I93*H93,2)</f>
        <v>0</v>
      </c>
      <c r="K93" s="194" t="s">
        <v>259</v>
      </c>
      <c r="L93" s="61"/>
      <c r="M93" s="199" t="s">
        <v>23</v>
      </c>
      <c r="N93" s="200" t="s">
        <v>43</v>
      </c>
      <c r="O93" s="42"/>
      <c r="P93" s="201">
        <f>O93*H93</f>
        <v>0</v>
      </c>
      <c r="Q93" s="201">
        <v>0</v>
      </c>
      <c r="R93" s="201">
        <f>Q93*H93</f>
        <v>0</v>
      </c>
      <c r="S93" s="201">
        <v>0</v>
      </c>
      <c r="T93" s="202">
        <f>S93*H93</f>
        <v>0</v>
      </c>
      <c r="AR93" s="24" t="s">
        <v>2705</v>
      </c>
      <c r="AT93" s="24" t="s">
        <v>182</v>
      </c>
      <c r="AU93" s="24" t="s">
        <v>79</v>
      </c>
      <c r="AY93" s="24" t="s">
        <v>180</v>
      </c>
      <c r="BE93" s="203">
        <f>IF(N93="základní",J93,0)</f>
        <v>0</v>
      </c>
      <c r="BF93" s="203">
        <f>IF(N93="snížená",J93,0)</f>
        <v>0</v>
      </c>
      <c r="BG93" s="203">
        <f>IF(N93="zákl. přenesená",J93,0)</f>
        <v>0</v>
      </c>
      <c r="BH93" s="203">
        <f>IF(N93="sníž. přenesená",J93,0)</f>
        <v>0</v>
      </c>
      <c r="BI93" s="203">
        <f>IF(N93="nulová",J93,0)</f>
        <v>0</v>
      </c>
      <c r="BJ93" s="24" t="s">
        <v>79</v>
      </c>
      <c r="BK93" s="203">
        <f>ROUND(I93*H93,2)</f>
        <v>0</v>
      </c>
      <c r="BL93" s="24" t="s">
        <v>2705</v>
      </c>
      <c r="BM93" s="24" t="s">
        <v>2715</v>
      </c>
    </row>
    <row r="94" spans="2:47" s="1" customFormat="1" ht="40.5">
      <c r="B94" s="41"/>
      <c r="C94" s="63"/>
      <c r="D94" s="206" t="s">
        <v>509</v>
      </c>
      <c r="E94" s="63"/>
      <c r="F94" s="258" t="s">
        <v>2716</v>
      </c>
      <c r="G94" s="63"/>
      <c r="H94" s="63"/>
      <c r="I94" s="163"/>
      <c r="J94" s="63"/>
      <c r="K94" s="63"/>
      <c r="L94" s="61"/>
      <c r="M94" s="259"/>
      <c r="N94" s="42"/>
      <c r="O94" s="42"/>
      <c r="P94" s="42"/>
      <c r="Q94" s="42"/>
      <c r="R94" s="42"/>
      <c r="S94" s="42"/>
      <c r="T94" s="78"/>
      <c r="AT94" s="24" t="s">
        <v>509</v>
      </c>
      <c r="AU94" s="24" t="s">
        <v>79</v>
      </c>
    </row>
    <row r="95" spans="2:65" s="1" customFormat="1" ht="16.5" customHeight="1">
      <c r="B95" s="41"/>
      <c r="C95" s="192" t="s">
        <v>207</v>
      </c>
      <c r="D95" s="192" t="s">
        <v>182</v>
      </c>
      <c r="E95" s="193" t="s">
        <v>2717</v>
      </c>
      <c r="F95" s="194" t="s">
        <v>2718</v>
      </c>
      <c r="G95" s="195" t="s">
        <v>1847</v>
      </c>
      <c r="H95" s="196">
        <v>1</v>
      </c>
      <c r="I95" s="197"/>
      <c r="J95" s="198">
        <f>ROUND(I95*H95,2)</f>
        <v>0</v>
      </c>
      <c r="K95" s="194" t="s">
        <v>259</v>
      </c>
      <c r="L95" s="61"/>
      <c r="M95" s="199" t="s">
        <v>23</v>
      </c>
      <c r="N95" s="200" t="s">
        <v>43</v>
      </c>
      <c r="O95" s="42"/>
      <c r="P95" s="201">
        <f>O95*H95</f>
        <v>0</v>
      </c>
      <c r="Q95" s="201">
        <v>0</v>
      </c>
      <c r="R95" s="201">
        <f>Q95*H95</f>
        <v>0</v>
      </c>
      <c r="S95" s="201">
        <v>0</v>
      </c>
      <c r="T95" s="202">
        <f>S95*H95</f>
        <v>0</v>
      </c>
      <c r="AR95" s="24" t="s">
        <v>2705</v>
      </c>
      <c r="AT95" s="24" t="s">
        <v>182</v>
      </c>
      <c r="AU95" s="24" t="s">
        <v>79</v>
      </c>
      <c r="AY95" s="24" t="s">
        <v>180</v>
      </c>
      <c r="BE95" s="203">
        <f>IF(N95="základní",J95,0)</f>
        <v>0</v>
      </c>
      <c r="BF95" s="203">
        <f>IF(N95="snížená",J95,0)</f>
        <v>0</v>
      </c>
      <c r="BG95" s="203">
        <f>IF(N95="zákl. přenesená",J95,0)</f>
        <v>0</v>
      </c>
      <c r="BH95" s="203">
        <f>IF(N95="sníž. přenesená",J95,0)</f>
        <v>0</v>
      </c>
      <c r="BI95" s="203">
        <f>IF(N95="nulová",J95,0)</f>
        <v>0</v>
      </c>
      <c r="BJ95" s="24" t="s">
        <v>79</v>
      </c>
      <c r="BK95" s="203">
        <f>ROUND(I95*H95,2)</f>
        <v>0</v>
      </c>
      <c r="BL95" s="24" t="s">
        <v>2705</v>
      </c>
      <c r="BM95" s="24" t="s">
        <v>2719</v>
      </c>
    </row>
    <row r="96" spans="2:47" s="1" customFormat="1" ht="40.5">
      <c r="B96" s="41"/>
      <c r="C96" s="63"/>
      <c r="D96" s="206" t="s">
        <v>509</v>
      </c>
      <c r="E96" s="63"/>
      <c r="F96" s="258" t="s">
        <v>2720</v>
      </c>
      <c r="G96" s="63"/>
      <c r="H96" s="63"/>
      <c r="I96" s="163"/>
      <c r="J96" s="63"/>
      <c r="K96" s="63"/>
      <c r="L96" s="61"/>
      <c r="M96" s="259"/>
      <c r="N96" s="42"/>
      <c r="O96" s="42"/>
      <c r="P96" s="42"/>
      <c r="Q96" s="42"/>
      <c r="R96" s="42"/>
      <c r="S96" s="42"/>
      <c r="T96" s="78"/>
      <c r="AT96" s="24" t="s">
        <v>509</v>
      </c>
      <c r="AU96" s="24" t="s">
        <v>79</v>
      </c>
    </row>
    <row r="97" spans="2:65" s="1" customFormat="1" ht="16.5" customHeight="1">
      <c r="B97" s="41"/>
      <c r="C97" s="192" t="s">
        <v>212</v>
      </c>
      <c r="D97" s="192" t="s">
        <v>182</v>
      </c>
      <c r="E97" s="193" t="s">
        <v>2721</v>
      </c>
      <c r="F97" s="194" t="s">
        <v>2722</v>
      </c>
      <c r="G97" s="195" t="s">
        <v>1847</v>
      </c>
      <c r="H97" s="196">
        <v>1</v>
      </c>
      <c r="I97" s="197"/>
      <c r="J97" s="198">
        <f>ROUND(I97*H97,2)</f>
        <v>0</v>
      </c>
      <c r="K97" s="194" t="s">
        <v>23</v>
      </c>
      <c r="L97" s="61"/>
      <c r="M97" s="199" t="s">
        <v>23</v>
      </c>
      <c r="N97" s="200" t="s">
        <v>43</v>
      </c>
      <c r="O97" s="42"/>
      <c r="P97" s="201">
        <f>O97*H97</f>
        <v>0</v>
      </c>
      <c r="Q97" s="201">
        <v>0</v>
      </c>
      <c r="R97" s="201">
        <f>Q97*H97</f>
        <v>0</v>
      </c>
      <c r="S97" s="201">
        <v>0</v>
      </c>
      <c r="T97" s="202">
        <f>S97*H97</f>
        <v>0</v>
      </c>
      <c r="AR97" s="24" t="s">
        <v>2705</v>
      </c>
      <c r="AT97" s="24" t="s">
        <v>182</v>
      </c>
      <c r="AU97" s="24" t="s">
        <v>79</v>
      </c>
      <c r="AY97" s="24" t="s">
        <v>180</v>
      </c>
      <c r="BE97" s="203">
        <f>IF(N97="základní",J97,0)</f>
        <v>0</v>
      </c>
      <c r="BF97" s="203">
        <f>IF(N97="snížená",J97,0)</f>
        <v>0</v>
      </c>
      <c r="BG97" s="203">
        <f>IF(N97="zákl. přenesená",J97,0)</f>
        <v>0</v>
      </c>
      <c r="BH97" s="203">
        <f>IF(N97="sníž. přenesená",J97,0)</f>
        <v>0</v>
      </c>
      <c r="BI97" s="203">
        <f>IF(N97="nulová",J97,0)</f>
        <v>0</v>
      </c>
      <c r="BJ97" s="24" t="s">
        <v>79</v>
      </c>
      <c r="BK97" s="203">
        <f>ROUND(I97*H97,2)</f>
        <v>0</v>
      </c>
      <c r="BL97" s="24" t="s">
        <v>2705</v>
      </c>
      <c r="BM97" s="24" t="s">
        <v>2723</v>
      </c>
    </row>
    <row r="98" spans="2:47" s="1" customFormat="1" ht="202.5">
      <c r="B98" s="41"/>
      <c r="C98" s="63"/>
      <c r="D98" s="206" t="s">
        <v>509</v>
      </c>
      <c r="E98" s="63"/>
      <c r="F98" s="258" t="s">
        <v>2724</v>
      </c>
      <c r="G98" s="63"/>
      <c r="H98" s="63"/>
      <c r="I98" s="163"/>
      <c r="J98" s="63"/>
      <c r="K98" s="63"/>
      <c r="L98" s="61"/>
      <c r="M98" s="259"/>
      <c r="N98" s="42"/>
      <c r="O98" s="42"/>
      <c r="P98" s="42"/>
      <c r="Q98" s="42"/>
      <c r="R98" s="42"/>
      <c r="S98" s="42"/>
      <c r="T98" s="78"/>
      <c r="AT98" s="24" t="s">
        <v>509</v>
      </c>
      <c r="AU98" s="24" t="s">
        <v>79</v>
      </c>
    </row>
    <row r="99" spans="2:65" s="1" customFormat="1" ht="16.5" customHeight="1">
      <c r="B99" s="41"/>
      <c r="C99" s="192" t="s">
        <v>218</v>
      </c>
      <c r="D99" s="192" t="s">
        <v>182</v>
      </c>
      <c r="E99" s="193" t="s">
        <v>2725</v>
      </c>
      <c r="F99" s="194" t="s">
        <v>2726</v>
      </c>
      <c r="G99" s="195" t="s">
        <v>1847</v>
      </c>
      <c r="H99" s="196">
        <v>1</v>
      </c>
      <c r="I99" s="197"/>
      <c r="J99" s="198">
        <f>ROUND(I99*H99,2)</f>
        <v>0</v>
      </c>
      <c r="K99" s="194" t="s">
        <v>23</v>
      </c>
      <c r="L99" s="61"/>
      <c r="M99" s="199" t="s">
        <v>23</v>
      </c>
      <c r="N99" s="200" t="s">
        <v>43</v>
      </c>
      <c r="O99" s="42"/>
      <c r="P99" s="201">
        <f>O99*H99</f>
        <v>0</v>
      </c>
      <c r="Q99" s="201">
        <v>0</v>
      </c>
      <c r="R99" s="201">
        <f>Q99*H99</f>
        <v>0</v>
      </c>
      <c r="S99" s="201">
        <v>0</v>
      </c>
      <c r="T99" s="202">
        <f>S99*H99</f>
        <v>0</v>
      </c>
      <c r="AR99" s="24" t="s">
        <v>187</v>
      </c>
      <c r="AT99" s="24" t="s">
        <v>182</v>
      </c>
      <c r="AU99" s="24" t="s">
        <v>79</v>
      </c>
      <c r="AY99" s="24" t="s">
        <v>180</v>
      </c>
      <c r="BE99" s="203">
        <f>IF(N99="základní",J99,0)</f>
        <v>0</v>
      </c>
      <c r="BF99" s="203">
        <f>IF(N99="snížená",J99,0)</f>
        <v>0</v>
      </c>
      <c r="BG99" s="203">
        <f>IF(N99="zákl. přenesená",J99,0)</f>
        <v>0</v>
      </c>
      <c r="BH99" s="203">
        <f>IF(N99="sníž. přenesená",J99,0)</f>
        <v>0</v>
      </c>
      <c r="BI99" s="203">
        <f>IF(N99="nulová",J99,0)</f>
        <v>0</v>
      </c>
      <c r="BJ99" s="24" t="s">
        <v>79</v>
      </c>
      <c r="BK99" s="203">
        <f>ROUND(I99*H99,2)</f>
        <v>0</v>
      </c>
      <c r="BL99" s="24" t="s">
        <v>187</v>
      </c>
      <c r="BM99" s="24" t="s">
        <v>2727</v>
      </c>
    </row>
    <row r="100" spans="2:47" s="1" customFormat="1" ht="54">
      <c r="B100" s="41"/>
      <c r="C100" s="63"/>
      <c r="D100" s="206" t="s">
        <v>509</v>
      </c>
      <c r="E100" s="63"/>
      <c r="F100" s="258" t="s">
        <v>2728</v>
      </c>
      <c r="G100" s="63"/>
      <c r="H100" s="63"/>
      <c r="I100" s="163"/>
      <c r="J100" s="63"/>
      <c r="K100" s="63"/>
      <c r="L100" s="61"/>
      <c r="M100" s="259"/>
      <c r="N100" s="42"/>
      <c r="O100" s="42"/>
      <c r="P100" s="42"/>
      <c r="Q100" s="42"/>
      <c r="R100" s="42"/>
      <c r="S100" s="42"/>
      <c r="T100" s="78"/>
      <c r="AT100" s="24" t="s">
        <v>509</v>
      </c>
      <c r="AU100" s="24" t="s">
        <v>79</v>
      </c>
    </row>
    <row r="101" spans="2:65" s="1" customFormat="1" ht="16.5" customHeight="1">
      <c r="B101" s="41"/>
      <c r="C101" s="192" t="s">
        <v>224</v>
      </c>
      <c r="D101" s="192" t="s">
        <v>182</v>
      </c>
      <c r="E101" s="193" t="s">
        <v>2729</v>
      </c>
      <c r="F101" s="194" t="s">
        <v>2730</v>
      </c>
      <c r="G101" s="195" t="s">
        <v>1847</v>
      </c>
      <c r="H101" s="196">
        <v>1</v>
      </c>
      <c r="I101" s="197"/>
      <c r="J101" s="198">
        <f>ROUND(I101*H101,2)</f>
        <v>0</v>
      </c>
      <c r="K101" s="194" t="s">
        <v>23</v>
      </c>
      <c r="L101" s="61"/>
      <c r="M101" s="199" t="s">
        <v>23</v>
      </c>
      <c r="N101" s="200" t="s">
        <v>43</v>
      </c>
      <c r="O101" s="42"/>
      <c r="P101" s="201">
        <f>O101*H101</f>
        <v>0</v>
      </c>
      <c r="Q101" s="201">
        <v>0</v>
      </c>
      <c r="R101" s="201">
        <f>Q101*H101</f>
        <v>0</v>
      </c>
      <c r="S101" s="201">
        <v>0</v>
      </c>
      <c r="T101" s="202">
        <f>S101*H101</f>
        <v>0</v>
      </c>
      <c r="AR101" s="24" t="s">
        <v>187</v>
      </c>
      <c r="AT101" s="24" t="s">
        <v>182</v>
      </c>
      <c r="AU101" s="24" t="s">
        <v>79</v>
      </c>
      <c r="AY101" s="24" t="s">
        <v>180</v>
      </c>
      <c r="BE101" s="203">
        <f>IF(N101="základní",J101,0)</f>
        <v>0</v>
      </c>
      <c r="BF101" s="203">
        <f>IF(N101="snížená",J101,0)</f>
        <v>0</v>
      </c>
      <c r="BG101" s="203">
        <f>IF(N101="zákl. přenesená",J101,0)</f>
        <v>0</v>
      </c>
      <c r="BH101" s="203">
        <f>IF(N101="sníž. přenesená",J101,0)</f>
        <v>0</v>
      </c>
      <c r="BI101" s="203">
        <f>IF(N101="nulová",J101,0)</f>
        <v>0</v>
      </c>
      <c r="BJ101" s="24" t="s">
        <v>79</v>
      </c>
      <c r="BK101" s="203">
        <f>ROUND(I101*H101,2)</f>
        <v>0</v>
      </c>
      <c r="BL101" s="24" t="s">
        <v>187</v>
      </c>
      <c r="BM101" s="24" t="s">
        <v>2731</v>
      </c>
    </row>
    <row r="102" spans="2:47" s="1" customFormat="1" ht="94.5">
      <c r="B102" s="41"/>
      <c r="C102" s="63"/>
      <c r="D102" s="206" t="s">
        <v>509</v>
      </c>
      <c r="E102" s="63"/>
      <c r="F102" s="258" t="s">
        <v>2732</v>
      </c>
      <c r="G102" s="63"/>
      <c r="H102" s="63"/>
      <c r="I102" s="163"/>
      <c r="J102" s="63"/>
      <c r="K102" s="63"/>
      <c r="L102" s="61"/>
      <c r="M102" s="259"/>
      <c r="N102" s="42"/>
      <c r="O102" s="42"/>
      <c r="P102" s="42"/>
      <c r="Q102" s="42"/>
      <c r="R102" s="42"/>
      <c r="S102" s="42"/>
      <c r="T102" s="78"/>
      <c r="AT102" s="24" t="s">
        <v>509</v>
      </c>
      <c r="AU102" s="24" t="s">
        <v>79</v>
      </c>
    </row>
    <row r="103" spans="2:65" s="1" customFormat="1" ht="25.5" customHeight="1">
      <c r="B103" s="41"/>
      <c r="C103" s="192" t="s">
        <v>231</v>
      </c>
      <c r="D103" s="192" t="s">
        <v>182</v>
      </c>
      <c r="E103" s="193" t="s">
        <v>2733</v>
      </c>
      <c r="F103" s="194" t="s">
        <v>2734</v>
      </c>
      <c r="G103" s="195" t="s">
        <v>1847</v>
      </c>
      <c r="H103" s="196">
        <v>1</v>
      </c>
      <c r="I103" s="197"/>
      <c r="J103" s="198">
        <f>ROUND(I103*H103,2)</f>
        <v>0</v>
      </c>
      <c r="K103" s="194" t="s">
        <v>23</v>
      </c>
      <c r="L103" s="61"/>
      <c r="M103" s="199" t="s">
        <v>23</v>
      </c>
      <c r="N103" s="200" t="s">
        <v>43</v>
      </c>
      <c r="O103" s="42"/>
      <c r="P103" s="201">
        <f>O103*H103</f>
        <v>0</v>
      </c>
      <c r="Q103" s="201">
        <v>0</v>
      </c>
      <c r="R103" s="201">
        <f>Q103*H103</f>
        <v>0</v>
      </c>
      <c r="S103" s="201">
        <v>0</v>
      </c>
      <c r="T103" s="202">
        <f>S103*H103</f>
        <v>0</v>
      </c>
      <c r="AR103" s="24" t="s">
        <v>187</v>
      </c>
      <c r="AT103" s="24" t="s">
        <v>182</v>
      </c>
      <c r="AU103" s="24" t="s">
        <v>79</v>
      </c>
      <c r="AY103" s="24" t="s">
        <v>180</v>
      </c>
      <c r="BE103" s="203">
        <f>IF(N103="základní",J103,0)</f>
        <v>0</v>
      </c>
      <c r="BF103" s="203">
        <f>IF(N103="snížená",J103,0)</f>
        <v>0</v>
      </c>
      <c r="BG103" s="203">
        <f>IF(N103="zákl. přenesená",J103,0)</f>
        <v>0</v>
      </c>
      <c r="BH103" s="203">
        <f>IF(N103="sníž. přenesená",J103,0)</f>
        <v>0</v>
      </c>
      <c r="BI103" s="203">
        <f>IF(N103="nulová",J103,0)</f>
        <v>0</v>
      </c>
      <c r="BJ103" s="24" t="s">
        <v>79</v>
      </c>
      <c r="BK103" s="203">
        <f>ROUND(I103*H103,2)</f>
        <v>0</v>
      </c>
      <c r="BL103" s="24" t="s">
        <v>187</v>
      </c>
      <c r="BM103" s="24" t="s">
        <v>2735</v>
      </c>
    </row>
    <row r="104" spans="2:65" s="1" customFormat="1" ht="16.5" customHeight="1">
      <c r="B104" s="41"/>
      <c r="C104" s="192" t="s">
        <v>235</v>
      </c>
      <c r="D104" s="192" t="s">
        <v>182</v>
      </c>
      <c r="E104" s="193" t="s">
        <v>2736</v>
      </c>
      <c r="F104" s="194" t="s">
        <v>2737</v>
      </c>
      <c r="G104" s="195" t="s">
        <v>1847</v>
      </c>
      <c r="H104" s="196">
        <v>1</v>
      </c>
      <c r="I104" s="197"/>
      <c r="J104" s="198">
        <f>ROUND(I104*H104,2)</f>
        <v>0</v>
      </c>
      <c r="K104" s="194" t="s">
        <v>23</v>
      </c>
      <c r="L104" s="61"/>
      <c r="M104" s="199" t="s">
        <v>23</v>
      </c>
      <c r="N104" s="200" t="s">
        <v>43</v>
      </c>
      <c r="O104" s="42"/>
      <c r="P104" s="201">
        <f>O104*H104</f>
        <v>0</v>
      </c>
      <c r="Q104" s="201">
        <v>0</v>
      </c>
      <c r="R104" s="201">
        <f>Q104*H104</f>
        <v>0</v>
      </c>
      <c r="S104" s="201">
        <v>0</v>
      </c>
      <c r="T104" s="202">
        <f>S104*H104</f>
        <v>0</v>
      </c>
      <c r="AR104" s="24" t="s">
        <v>187</v>
      </c>
      <c r="AT104" s="24" t="s">
        <v>182</v>
      </c>
      <c r="AU104" s="24" t="s">
        <v>79</v>
      </c>
      <c r="AY104" s="24" t="s">
        <v>180</v>
      </c>
      <c r="BE104" s="203">
        <f>IF(N104="základní",J104,0)</f>
        <v>0</v>
      </c>
      <c r="BF104" s="203">
        <f>IF(N104="snížená",J104,0)</f>
        <v>0</v>
      </c>
      <c r="BG104" s="203">
        <f>IF(N104="zákl. přenesená",J104,0)</f>
        <v>0</v>
      </c>
      <c r="BH104" s="203">
        <f>IF(N104="sníž. přenesená",J104,0)</f>
        <v>0</v>
      </c>
      <c r="BI104" s="203">
        <f>IF(N104="nulová",J104,0)</f>
        <v>0</v>
      </c>
      <c r="BJ104" s="24" t="s">
        <v>79</v>
      </c>
      <c r="BK104" s="203">
        <f>ROUND(I104*H104,2)</f>
        <v>0</v>
      </c>
      <c r="BL104" s="24" t="s">
        <v>187</v>
      </c>
      <c r="BM104" s="24" t="s">
        <v>2738</v>
      </c>
    </row>
    <row r="105" spans="2:47" s="1" customFormat="1" ht="81">
      <c r="B105" s="41"/>
      <c r="C105" s="63"/>
      <c r="D105" s="206" t="s">
        <v>509</v>
      </c>
      <c r="E105" s="63"/>
      <c r="F105" s="258" t="s">
        <v>2739</v>
      </c>
      <c r="G105" s="63"/>
      <c r="H105" s="63"/>
      <c r="I105" s="163"/>
      <c r="J105" s="63"/>
      <c r="K105" s="63"/>
      <c r="L105" s="61"/>
      <c r="M105" s="259"/>
      <c r="N105" s="42"/>
      <c r="O105" s="42"/>
      <c r="P105" s="42"/>
      <c r="Q105" s="42"/>
      <c r="R105" s="42"/>
      <c r="S105" s="42"/>
      <c r="T105" s="78"/>
      <c r="AT105" s="24" t="s">
        <v>509</v>
      </c>
      <c r="AU105" s="24" t="s">
        <v>79</v>
      </c>
    </row>
    <row r="106" spans="2:63" s="10" customFormat="1" ht="37.35" customHeight="1">
      <c r="B106" s="176"/>
      <c r="C106" s="177"/>
      <c r="D106" s="178" t="s">
        <v>71</v>
      </c>
      <c r="E106" s="179" t="s">
        <v>2740</v>
      </c>
      <c r="F106" s="179" t="s">
        <v>2741</v>
      </c>
      <c r="G106" s="177"/>
      <c r="H106" s="177"/>
      <c r="I106" s="180"/>
      <c r="J106" s="181">
        <f>BK106</f>
        <v>0</v>
      </c>
      <c r="K106" s="177"/>
      <c r="L106" s="182"/>
      <c r="M106" s="183"/>
      <c r="N106" s="184"/>
      <c r="O106" s="184"/>
      <c r="P106" s="185">
        <f>SUM(P107:P110)</f>
        <v>0</v>
      </c>
      <c r="Q106" s="184"/>
      <c r="R106" s="185">
        <f>SUM(R107:R110)</f>
        <v>0</v>
      </c>
      <c r="S106" s="184"/>
      <c r="T106" s="186">
        <f>SUM(T107:T110)</f>
        <v>0</v>
      </c>
      <c r="AR106" s="187" t="s">
        <v>203</v>
      </c>
      <c r="AT106" s="188" t="s">
        <v>71</v>
      </c>
      <c r="AU106" s="188" t="s">
        <v>72</v>
      </c>
      <c r="AY106" s="187" t="s">
        <v>180</v>
      </c>
      <c r="BK106" s="189">
        <f>SUM(BK107:BK110)</f>
        <v>0</v>
      </c>
    </row>
    <row r="107" spans="2:65" s="1" customFormat="1" ht="16.5" customHeight="1">
      <c r="B107" s="41"/>
      <c r="C107" s="192" t="s">
        <v>242</v>
      </c>
      <c r="D107" s="192" t="s">
        <v>182</v>
      </c>
      <c r="E107" s="193" t="s">
        <v>2742</v>
      </c>
      <c r="F107" s="194" t="s">
        <v>2743</v>
      </c>
      <c r="G107" s="195" t="s">
        <v>1847</v>
      </c>
      <c r="H107" s="196">
        <v>1</v>
      </c>
      <c r="I107" s="197"/>
      <c r="J107" s="198">
        <f>ROUND(I107*H107,2)</f>
        <v>0</v>
      </c>
      <c r="K107" s="194" t="s">
        <v>259</v>
      </c>
      <c r="L107" s="61"/>
      <c r="M107" s="199" t="s">
        <v>23</v>
      </c>
      <c r="N107" s="200" t="s">
        <v>43</v>
      </c>
      <c r="O107" s="42"/>
      <c r="P107" s="201">
        <f>O107*H107</f>
        <v>0</v>
      </c>
      <c r="Q107" s="201">
        <v>0</v>
      </c>
      <c r="R107" s="201">
        <f>Q107*H107</f>
        <v>0</v>
      </c>
      <c r="S107" s="201">
        <v>0</v>
      </c>
      <c r="T107" s="202">
        <f>S107*H107</f>
        <v>0</v>
      </c>
      <c r="AR107" s="24" t="s">
        <v>2705</v>
      </c>
      <c r="AT107" s="24" t="s">
        <v>182</v>
      </c>
      <c r="AU107" s="24" t="s">
        <v>79</v>
      </c>
      <c r="AY107" s="24" t="s">
        <v>180</v>
      </c>
      <c r="BE107" s="203">
        <f>IF(N107="základní",J107,0)</f>
        <v>0</v>
      </c>
      <c r="BF107" s="203">
        <f>IF(N107="snížená",J107,0)</f>
        <v>0</v>
      </c>
      <c r="BG107" s="203">
        <f>IF(N107="zákl. přenesená",J107,0)</f>
        <v>0</v>
      </c>
      <c r="BH107" s="203">
        <f>IF(N107="sníž. přenesená",J107,0)</f>
        <v>0</v>
      </c>
      <c r="BI107" s="203">
        <f>IF(N107="nulová",J107,0)</f>
        <v>0</v>
      </c>
      <c r="BJ107" s="24" t="s">
        <v>79</v>
      </c>
      <c r="BK107" s="203">
        <f>ROUND(I107*H107,2)</f>
        <v>0</v>
      </c>
      <c r="BL107" s="24" t="s">
        <v>2705</v>
      </c>
      <c r="BM107" s="24" t="s">
        <v>2744</v>
      </c>
    </row>
    <row r="108" spans="2:47" s="1" customFormat="1" ht="148.5">
      <c r="B108" s="41"/>
      <c r="C108" s="63"/>
      <c r="D108" s="206" t="s">
        <v>509</v>
      </c>
      <c r="E108" s="63"/>
      <c r="F108" s="258" t="s">
        <v>2745</v>
      </c>
      <c r="G108" s="63"/>
      <c r="H108" s="63"/>
      <c r="I108" s="163"/>
      <c r="J108" s="63"/>
      <c r="K108" s="63"/>
      <c r="L108" s="61"/>
      <c r="M108" s="259"/>
      <c r="N108" s="42"/>
      <c r="O108" s="42"/>
      <c r="P108" s="42"/>
      <c r="Q108" s="42"/>
      <c r="R108" s="42"/>
      <c r="S108" s="42"/>
      <c r="T108" s="78"/>
      <c r="AT108" s="24" t="s">
        <v>509</v>
      </c>
      <c r="AU108" s="24" t="s">
        <v>79</v>
      </c>
    </row>
    <row r="109" spans="2:65" s="1" customFormat="1" ht="16.5" customHeight="1">
      <c r="B109" s="41"/>
      <c r="C109" s="192" t="s">
        <v>246</v>
      </c>
      <c r="D109" s="192" t="s">
        <v>182</v>
      </c>
      <c r="E109" s="193" t="s">
        <v>2746</v>
      </c>
      <c r="F109" s="194" t="s">
        <v>2747</v>
      </c>
      <c r="G109" s="195" t="s">
        <v>1847</v>
      </c>
      <c r="H109" s="196">
        <v>1</v>
      </c>
      <c r="I109" s="197"/>
      <c r="J109" s="198">
        <f>ROUND(I109*H109,2)</f>
        <v>0</v>
      </c>
      <c r="K109" s="194" t="s">
        <v>23</v>
      </c>
      <c r="L109" s="61"/>
      <c r="M109" s="199" t="s">
        <v>23</v>
      </c>
      <c r="N109" s="200" t="s">
        <v>43</v>
      </c>
      <c r="O109" s="42"/>
      <c r="P109" s="201">
        <f>O109*H109</f>
        <v>0</v>
      </c>
      <c r="Q109" s="201">
        <v>0</v>
      </c>
      <c r="R109" s="201">
        <f>Q109*H109</f>
        <v>0</v>
      </c>
      <c r="S109" s="201">
        <v>0</v>
      </c>
      <c r="T109" s="202">
        <f>S109*H109</f>
        <v>0</v>
      </c>
      <c r="AR109" s="24" t="s">
        <v>187</v>
      </c>
      <c r="AT109" s="24" t="s">
        <v>182</v>
      </c>
      <c r="AU109" s="24" t="s">
        <v>79</v>
      </c>
      <c r="AY109" s="24" t="s">
        <v>180</v>
      </c>
      <c r="BE109" s="203">
        <f>IF(N109="základní",J109,0)</f>
        <v>0</v>
      </c>
      <c r="BF109" s="203">
        <f>IF(N109="snížená",J109,0)</f>
        <v>0</v>
      </c>
      <c r="BG109" s="203">
        <f>IF(N109="zákl. přenesená",J109,0)</f>
        <v>0</v>
      </c>
      <c r="BH109" s="203">
        <f>IF(N109="sníž. přenesená",J109,0)</f>
        <v>0</v>
      </c>
      <c r="BI109" s="203">
        <f>IF(N109="nulová",J109,0)</f>
        <v>0</v>
      </c>
      <c r="BJ109" s="24" t="s">
        <v>79</v>
      </c>
      <c r="BK109" s="203">
        <f>ROUND(I109*H109,2)</f>
        <v>0</v>
      </c>
      <c r="BL109" s="24" t="s">
        <v>187</v>
      </c>
      <c r="BM109" s="24" t="s">
        <v>2748</v>
      </c>
    </row>
    <row r="110" spans="2:47" s="1" customFormat="1" ht="67.5">
      <c r="B110" s="41"/>
      <c r="C110" s="63"/>
      <c r="D110" s="206" t="s">
        <v>509</v>
      </c>
      <c r="E110" s="63"/>
      <c r="F110" s="258" t="s">
        <v>2749</v>
      </c>
      <c r="G110" s="63"/>
      <c r="H110" s="63"/>
      <c r="I110" s="163"/>
      <c r="J110" s="63"/>
      <c r="K110" s="63"/>
      <c r="L110" s="61"/>
      <c r="M110" s="259"/>
      <c r="N110" s="42"/>
      <c r="O110" s="42"/>
      <c r="P110" s="42"/>
      <c r="Q110" s="42"/>
      <c r="R110" s="42"/>
      <c r="S110" s="42"/>
      <c r="T110" s="78"/>
      <c r="AT110" s="24" t="s">
        <v>509</v>
      </c>
      <c r="AU110" s="24" t="s">
        <v>79</v>
      </c>
    </row>
    <row r="111" spans="2:63" s="10" customFormat="1" ht="37.35" customHeight="1">
      <c r="B111" s="176"/>
      <c r="C111" s="177"/>
      <c r="D111" s="178" t="s">
        <v>71</v>
      </c>
      <c r="E111" s="179" t="s">
        <v>2750</v>
      </c>
      <c r="F111" s="179" t="s">
        <v>2751</v>
      </c>
      <c r="G111" s="177"/>
      <c r="H111" s="177"/>
      <c r="I111" s="180"/>
      <c r="J111" s="181">
        <f>BK111</f>
        <v>0</v>
      </c>
      <c r="K111" s="177"/>
      <c r="L111" s="182"/>
      <c r="M111" s="183"/>
      <c r="N111" s="184"/>
      <c r="O111" s="184"/>
      <c r="P111" s="185">
        <f>SUM(P112:P113)</f>
        <v>0</v>
      </c>
      <c r="Q111" s="184"/>
      <c r="R111" s="185">
        <f>SUM(R112:R113)</f>
        <v>0</v>
      </c>
      <c r="S111" s="184"/>
      <c r="T111" s="186">
        <f>SUM(T112:T113)</f>
        <v>0</v>
      </c>
      <c r="AR111" s="187" t="s">
        <v>203</v>
      </c>
      <c r="AT111" s="188" t="s">
        <v>71</v>
      </c>
      <c r="AU111" s="188" t="s">
        <v>72</v>
      </c>
      <c r="AY111" s="187" t="s">
        <v>180</v>
      </c>
      <c r="BK111" s="189">
        <f>SUM(BK112:BK113)</f>
        <v>0</v>
      </c>
    </row>
    <row r="112" spans="2:65" s="1" customFormat="1" ht="16.5" customHeight="1">
      <c r="B112" s="41"/>
      <c r="C112" s="192" t="s">
        <v>253</v>
      </c>
      <c r="D112" s="192" t="s">
        <v>182</v>
      </c>
      <c r="E112" s="193" t="s">
        <v>2752</v>
      </c>
      <c r="F112" s="194" t="s">
        <v>2753</v>
      </c>
      <c r="G112" s="195" t="s">
        <v>1847</v>
      </c>
      <c r="H112" s="196">
        <v>1</v>
      </c>
      <c r="I112" s="197"/>
      <c r="J112" s="198">
        <f>ROUND(I112*H112,2)</f>
        <v>0</v>
      </c>
      <c r="K112" s="194" t="s">
        <v>259</v>
      </c>
      <c r="L112" s="61"/>
      <c r="M112" s="199" t="s">
        <v>23</v>
      </c>
      <c r="N112" s="200" t="s">
        <v>43</v>
      </c>
      <c r="O112" s="42"/>
      <c r="P112" s="201">
        <f>O112*H112</f>
        <v>0</v>
      </c>
      <c r="Q112" s="201">
        <v>0</v>
      </c>
      <c r="R112" s="201">
        <f>Q112*H112</f>
        <v>0</v>
      </c>
      <c r="S112" s="201">
        <v>0</v>
      </c>
      <c r="T112" s="202">
        <f>S112*H112</f>
        <v>0</v>
      </c>
      <c r="AR112" s="24" t="s">
        <v>2705</v>
      </c>
      <c r="AT112" s="24" t="s">
        <v>182</v>
      </c>
      <c r="AU112" s="24" t="s">
        <v>79</v>
      </c>
      <c r="AY112" s="24" t="s">
        <v>180</v>
      </c>
      <c r="BE112" s="203">
        <f>IF(N112="základní",J112,0)</f>
        <v>0</v>
      </c>
      <c r="BF112" s="203">
        <f>IF(N112="snížená",J112,0)</f>
        <v>0</v>
      </c>
      <c r="BG112" s="203">
        <f>IF(N112="zákl. přenesená",J112,0)</f>
        <v>0</v>
      </c>
      <c r="BH112" s="203">
        <f>IF(N112="sníž. přenesená",J112,0)</f>
        <v>0</v>
      </c>
      <c r="BI112" s="203">
        <f>IF(N112="nulová",J112,0)</f>
        <v>0</v>
      </c>
      <c r="BJ112" s="24" t="s">
        <v>79</v>
      </c>
      <c r="BK112" s="203">
        <f>ROUND(I112*H112,2)</f>
        <v>0</v>
      </c>
      <c r="BL112" s="24" t="s">
        <v>2705</v>
      </c>
      <c r="BM112" s="24" t="s">
        <v>2754</v>
      </c>
    </row>
    <row r="113" spans="2:47" s="1" customFormat="1" ht="81">
      <c r="B113" s="41"/>
      <c r="C113" s="63"/>
      <c r="D113" s="206" t="s">
        <v>509</v>
      </c>
      <c r="E113" s="63"/>
      <c r="F113" s="258" t="s">
        <v>2755</v>
      </c>
      <c r="G113" s="63"/>
      <c r="H113" s="63"/>
      <c r="I113" s="163"/>
      <c r="J113" s="63"/>
      <c r="K113" s="63"/>
      <c r="L113" s="61"/>
      <c r="M113" s="259"/>
      <c r="N113" s="42"/>
      <c r="O113" s="42"/>
      <c r="P113" s="42"/>
      <c r="Q113" s="42"/>
      <c r="R113" s="42"/>
      <c r="S113" s="42"/>
      <c r="T113" s="78"/>
      <c r="AT113" s="24" t="s">
        <v>509</v>
      </c>
      <c r="AU113" s="24" t="s">
        <v>79</v>
      </c>
    </row>
    <row r="114" spans="2:63" s="10" customFormat="1" ht="37.35" customHeight="1">
      <c r="B114" s="176"/>
      <c r="C114" s="177"/>
      <c r="D114" s="178" t="s">
        <v>71</v>
      </c>
      <c r="E114" s="179" t="s">
        <v>2756</v>
      </c>
      <c r="F114" s="179" t="s">
        <v>2757</v>
      </c>
      <c r="G114" s="177"/>
      <c r="H114" s="177"/>
      <c r="I114" s="180"/>
      <c r="J114" s="181">
        <f>BK114</f>
        <v>0</v>
      </c>
      <c r="K114" s="177"/>
      <c r="L114" s="182"/>
      <c r="M114" s="183"/>
      <c r="N114" s="184"/>
      <c r="O114" s="184"/>
      <c r="P114" s="185">
        <f>SUM(P115:P120)</f>
        <v>0</v>
      </c>
      <c r="Q114" s="184"/>
      <c r="R114" s="185">
        <f>SUM(R115:R120)</f>
        <v>0</v>
      </c>
      <c r="S114" s="184"/>
      <c r="T114" s="186">
        <f>SUM(T115:T120)</f>
        <v>0</v>
      </c>
      <c r="AR114" s="187" t="s">
        <v>203</v>
      </c>
      <c r="AT114" s="188" t="s">
        <v>71</v>
      </c>
      <c r="AU114" s="188" t="s">
        <v>72</v>
      </c>
      <c r="AY114" s="187" t="s">
        <v>180</v>
      </c>
      <c r="BK114" s="189">
        <f>SUM(BK115:BK120)</f>
        <v>0</v>
      </c>
    </row>
    <row r="115" spans="2:65" s="1" customFormat="1" ht="16.5" customHeight="1">
      <c r="B115" s="41"/>
      <c r="C115" s="192" t="s">
        <v>10</v>
      </c>
      <c r="D115" s="192" t="s">
        <v>182</v>
      </c>
      <c r="E115" s="193" t="s">
        <v>2758</v>
      </c>
      <c r="F115" s="194" t="s">
        <v>2759</v>
      </c>
      <c r="G115" s="195" t="s">
        <v>1847</v>
      </c>
      <c r="H115" s="196">
        <v>1</v>
      </c>
      <c r="I115" s="197"/>
      <c r="J115" s="198">
        <f>ROUND(I115*H115,2)</f>
        <v>0</v>
      </c>
      <c r="K115" s="194" t="s">
        <v>259</v>
      </c>
      <c r="L115" s="61"/>
      <c r="M115" s="199" t="s">
        <v>23</v>
      </c>
      <c r="N115" s="200" t="s">
        <v>43</v>
      </c>
      <c r="O115" s="42"/>
      <c r="P115" s="201">
        <f>O115*H115</f>
        <v>0</v>
      </c>
      <c r="Q115" s="201">
        <v>0</v>
      </c>
      <c r="R115" s="201">
        <f>Q115*H115</f>
        <v>0</v>
      </c>
      <c r="S115" s="201">
        <v>0</v>
      </c>
      <c r="T115" s="202">
        <f>S115*H115</f>
        <v>0</v>
      </c>
      <c r="AR115" s="24" t="s">
        <v>2705</v>
      </c>
      <c r="AT115" s="24" t="s">
        <v>182</v>
      </c>
      <c r="AU115" s="24" t="s">
        <v>79</v>
      </c>
      <c r="AY115" s="24" t="s">
        <v>180</v>
      </c>
      <c r="BE115" s="203">
        <f>IF(N115="základní",J115,0)</f>
        <v>0</v>
      </c>
      <c r="BF115" s="203">
        <f>IF(N115="snížená",J115,0)</f>
        <v>0</v>
      </c>
      <c r="BG115" s="203">
        <f>IF(N115="zákl. přenesená",J115,0)</f>
        <v>0</v>
      </c>
      <c r="BH115" s="203">
        <f>IF(N115="sníž. přenesená",J115,0)</f>
        <v>0</v>
      </c>
      <c r="BI115" s="203">
        <f>IF(N115="nulová",J115,0)</f>
        <v>0</v>
      </c>
      <c r="BJ115" s="24" t="s">
        <v>79</v>
      </c>
      <c r="BK115" s="203">
        <f>ROUND(I115*H115,2)</f>
        <v>0</v>
      </c>
      <c r="BL115" s="24" t="s">
        <v>2705</v>
      </c>
      <c r="BM115" s="24" t="s">
        <v>2760</v>
      </c>
    </row>
    <row r="116" spans="2:47" s="1" customFormat="1" ht="108">
      <c r="B116" s="41"/>
      <c r="C116" s="63"/>
      <c r="D116" s="206" t="s">
        <v>509</v>
      </c>
      <c r="E116" s="63"/>
      <c r="F116" s="258" t="s">
        <v>2761</v>
      </c>
      <c r="G116" s="63"/>
      <c r="H116" s="63"/>
      <c r="I116" s="163"/>
      <c r="J116" s="63"/>
      <c r="K116" s="63"/>
      <c r="L116" s="61"/>
      <c r="M116" s="259"/>
      <c r="N116" s="42"/>
      <c r="O116" s="42"/>
      <c r="P116" s="42"/>
      <c r="Q116" s="42"/>
      <c r="R116" s="42"/>
      <c r="S116" s="42"/>
      <c r="T116" s="78"/>
      <c r="AT116" s="24" t="s">
        <v>509</v>
      </c>
      <c r="AU116" s="24" t="s">
        <v>79</v>
      </c>
    </row>
    <row r="117" spans="2:65" s="1" customFormat="1" ht="16.5" customHeight="1">
      <c r="B117" s="41"/>
      <c r="C117" s="192" t="s">
        <v>262</v>
      </c>
      <c r="D117" s="192" t="s">
        <v>182</v>
      </c>
      <c r="E117" s="193" t="s">
        <v>2762</v>
      </c>
      <c r="F117" s="194" t="s">
        <v>2763</v>
      </c>
      <c r="G117" s="195" t="s">
        <v>1847</v>
      </c>
      <c r="H117" s="196">
        <v>1</v>
      </c>
      <c r="I117" s="197"/>
      <c r="J117" s="198">
        <f>ROUND(I117*H117,2)</f>
        <v>0</v>
      </c>
      <c r="K117" s="194" t="s">
        <v>23</v>
      </c>
      <c r="L117" s="61"/>
      <c r="M117" s="199" t="s">
        <v>23</v>
      </c>
      <c r="N117" s="200" t="s">
        <v>43</v>
      </c>
      <c r="O117" s="42"/>
      <c r="P117" s="201">
        <f>O117*H117</f>
        <v>0</v>
      </c>
      <c r="Q117" s="201">
        <v>0</v>
      </c>
      <c r="R117" s="201">
        <f>Q117*H117</f>
        <v>0</v>
      </c>
      <c r="S117" s="201">
        <v>0</v>
      </c>
      <c r="T117" s="202">
        <f>S117*H117</f>
        <v>0</v>
      </c>
      <c r="AR117" s="24" t="s">
        <v>2705</v>
      </c>
      <c r="AT117" s="24" t="s">
        <v>182</v>
      </c>
      <c r="AU117" s="24" t="s">
        <v>79</v>
      </c>
      <c r="AY117" s="24" t="s">
        <v>180</v>
      </c>
      <c r="BE117" s="203">
        <f>IF(N117="základní",J117,0)</f>
        <v>0</v>
      </c>
      <c r="BF117" s="203">
        <f>IF(N117="snížená",J117,0)</f>
        <v>0</v>
      </c>
      <c r="BG117" s="203">
        <f>IF(N117="zákl. přenesená",J117,0)</f>
        <v>0</v>
      </c>
      <c r="BH117" s="203">
        <f>IF(N117="sníž. přenesená",J117,0)</f>
        <v>0</v>
      </c>
      <c r="BI117" s="203">
        <f>IF(N117="nulová",J117,0)</f>
        <v>0</v>
      </c>
      <c r="BJ117" s="24" t="s">
        <v>79</v>
      </c>
      <c r="BK117" s="203">
        <f>ROUND(I117*H117,2)</f>
        <v>0</v>
      </c>
      <c r="BL117" s="24" t="s">
        <v>2705</v>
      </c>
      <c r="BM117" s="24" t="s">
        <v>2764</v>
      </c>
    </row>
    <row r="118" spans="2:47" s="1" customFormat="1" ht="108">
      <c r="B118" s="41"/>
      <c r="C118" s="63"/>
      <c r="D118" s="206" t="s">
        <v>509</v>
      </c>
      <c r="E118" s="63"/>
      <c r="F118" s="258" t="s">
        <v>2761</v>
      </c>
      <c r="G118" s="63"/>
      <c r="H118" s="63"/>
      <c r="I118" s="163"/>
      <c r="J118" s="63"/>
      <c r="K118" s="63"/>
      <c r="L118" s="61"/>
      <c r="M118" s="259"/>
      <c r="N118" s="42"/>
      <c r="O118" s="42"/>
      <c r="P118" s="42"/>
      <c r="Q118" s="42"/>
      <c r="R118" s="42"/>
      <c r="S118" s="42"/>
      <c r="T118" s="78"/>
      <c r="AT118" s="24" t="s">
        <v>509</v>
      </c>
      <c r="AU118" s="24" t="s">
        <v>79</v>
      </c>
    </row>
    <row r="119" spans="2:65" s="1" customFormat="1" ht="16.5" customHeight="1">
      <c r="B119" s="41"/>
      <c r="C119" s="192" t="s">
        <v>266</v>
      </c>
      <c r="D119" s="192" t="s">
        <v>182</v>
      </c>
      <c r="E119" s="193" t="s">
        <v>2765</v>
      </c>
      <c r="F119" s="194" t="s">
        <v>2766</v>
      </c>
      <c r="G119" s="195" t="s">
        <v>1847</v>
      </c>
      <c r="H119" s="196">
        <v>1</v>
      </c>
      <c r="I119" s="197"/>
      <c r="J119" s="198">
        <f>ROUND(I119*H119,2)</f>
        <v>0</v>
      </c>
      <c r="K119" s="194" t="s">
        <v>23</v>
      </c>
      <c r="L119" s="61"/>
      <c r="M119" s="199" t="s">
        <v>23</v>
      </c>
      <c r="N119" s="200" t="s">
        <v>43</v>
      </c>
      <c r="O119" s="42"/>
      <c r="P119" s="201">
        <f>O119*H119</f>
        <v>0</v>
      </c>
      <c r="Q119" s="201">
        <v>0</v>
      </c>
      <c r="R119" s="201">
        <f>Q119*H119</f>
        <v>0</v>
      </c>
      <c r="S119" s="201">
        <v>0</v>
      </c>
      <c r="T119" s="202">
        <f>S119*H119</f>
        <v>0</v>
      </c>
      <c r="AR119" s="24" t="s">
        <v>2705</v>
      </c>
      <c r="AT119" s="24" t="s">
        <v>182</v>
      </c>
      <c r="AU119" s="24" t="s">
        <v>79</v>
      </c>
      <c r="AY119" s="24" t="s">
        <v>180</v>
      </c>
      <c r="BE119" s="203">
        <f>IF(N119="základní",J119,0)</f>
        <v>0</v>
      </c>
      <c r="BF119" s="203">
        <f>IF(N119="snížená",J119,0)</f>
        <v>0</v>
      </c>
      <c r="BG119" s="203">
        <f>IF(N119="zákl. přenesená",J119,0)</f>
        <v>0</v>
      </c>
      <c r="BH119" s="203">
        <f>IF(N119="sníž. přenesená",J119,0)</f>
        <v>0</v>
      </c>
      <c r="BI119" s="203">
        <f>IF(N119="nulová",J119,0)</f>
        <v>0</v>
      </c>
      <c r="BJ119" s="24" t="s">
        <v>79</v>
      </c>
      <c r="BK119" s="203">
        <f>ROUND(I119*H119,2)</f>
        <v>0</v>
      </c>
      <c r="BL119" s="24" t="s">
        <v>2705</v>
      </c>
      <c r="BM119" s="24" t="s">
        <v>2767</v>
      </c>
    </row>
    <row r="120" spans="2:47" s="1" customFormat="1" ht="216">
      <c r="B120" s="41"/>
      <c r="C120" s="63"/>
      <c r="D120" s="206" t="s">
        <v>509</v>
      </c>
      <c r="E120" s="63"/>
      <c r="F120" s="258" t="s">
        <v>2768</v>
      </c>
      <c r="G120" s="63"/>
      <c r="H120" s="63"/>
      <c r="I120" s="163"/>
      <c r="J120" s="63"/>
      <c r="K120" s="63"/>
      <c r="L120" s="61"/>
      <c r="M120" s="271"/>
      <c r="N120" s="264"/>
      <c r="O120" s="264"/>
      <c r="P120" s="264"/>
      <c r="Q120" s="264"/>
      <c r="R120" s="264"/>
      <c r="S120" s="264"/>
      <c r="T120" s="272"/>
      <c r="AT120" s="24" t="s">
        <v>509</v>
      </c>
      <c r="AU120" s="24" t="s">
        <v>79</v>
      </c>
    </row>
    <row r="121" spans="2:12" s="1" customFormat="1" ht="6.95" customHeight="1">
      <c r="B121" s="56"/>
      <c r="C121" s="57"/>
      <c r="D121" s="57"/>
      <c r="E121" s="57"/>
      <c r="F121" s="57"/>
      <c r="G121" s="57"/>
      <c r="H121" s="57"/>
      <c r="I121" s="139"/>
      <c r="J121" s="57"/>
      <c r="K121" s="57"/>
      <c r="L121" s="61"/>
    </row>
  </sheetData>
  <sheetProtection algorithmName="SHA-512" hashValue="cxm0vVcwFsn37KiymIoDGWhUhzGwrogWmi04iQLamENN6DWqCZ/4E9XlnIYf0eU1miPunWYqxSKof6FIXTgWyA==" saltValue="/HvuU10BgRNzHze2EpryC0gNBj/LY17SikMfr2UkAhkDxjcnvf0l9ZFjxDej20mB+xUKJCE8xKoXiIapBR0KNQ==" spinCount="100000" sheet="1" objects="1" scenarios="1" formatColumns="0" formatRows="0" autoFilter="0"/>
  <autoFilter ref="C82:K120"/>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124</v>
      </c>
      <c r="G1" s="397" t="s">
        <v>125</v>
      </c>
      <c r="H1" s="397"/>
      <c r="I1" s="115"/>
      <c r="J1" s="114" t="s">
        <v>126</v>
      </c>
      <c r="K1" s="113" t="s">
        <v>127</v>
      </c>
      <c r="L1" s="114" t="s">
        <v>128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8"/>
      <c r="M2" s="388"/>
      <c r="N2" s="388"/>
      <c r="O2" s="388"/>
      <c r="P2" s="388"/>
      <c r="Q2" s="388"/>
      <c r="R2" s="388"/>
      <c r="S2" s="388"/>
      <c r="T2" s="388"/>
      <c r="U2" s="388"/>
      <c r="V2" s="388"/>
      <c r="AT2" s="24" t="s">
        <v>99</v>
      </c>
    </row>
    <row r="3" spans="2:46" ht="6.95" customHeight="1">
      <c r="B3" s="25"/>
      <c r="C3" s="26"/>
      <c r="D3" s="26"/>
      <c r="E3" s="26"/>
      <c r="F3" s="26"/>
      <c r="G3" s="26"/>
      <c r="H3" s="26"/>
      <c r="I3" s="116"/>
      <c r="J3" s="26"/>
      <c r="K3" s="27"/>
      <c r="AT3" s="24" t="s">
        <v>81</v>
      </c>
    </row>
    <row r="4" spans="2:46" ht="36.95" customHeight="1">
      <c r="B4" s="28"/>
      <c r="C4" s="29"/>
      <c r="D4" s="30" t="s">
        <v>129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9" t="str">
        <f>'Rekapitulace stavby'!K6</f>
        <v>NÁSTAVBA UČEBEN A STAVEBNÍ ÚPRAVYJÍDELNY A ŠKOLNÍ DRUŽINY ZŠ A MŠ DĚLNICKÁ KARVINÁ</v>
      </c>
      <c r="F7" s="390"/>
      <c r="G7" s="390"/>
      <c r="H7" s="390"/>
      <c r="I7" s="117"/>
      <c r="J7" s="29"/>
      <c r="K7" s="31"/>
    </row>
    <row r="8" spans="2:11" s="1" customFormat="1" ht="13.5">
      <c r="B8" s="41"/>
      <c r="C8" s="42"/>
      <c r="D8" s="37" t="s">
        <v>130</v>
      </c>
      <c r="E8" s="42"/>
      <c r="F8" s="42"/>
      <c r="G8" s="42"/>
      <c r="H8" s="42"/>
      <c r="I8" s="118"/>
      <c r="J8" s="42"/>
      <c r="K8" s="45"/>
    </row>
    <row r="9" spans="2:11" s="1" customFormat="1" ht="36.95" customHeight="1">
      <c r="B9" s="41"/>
      <c r="C9" s="42"/>
      <c r="D9" s="42"/>
      <c r="E9" s="391" t="s">
        <v>2769</v>
      </c>
      <c r="F9" s="392"/>
      <c r="G9" s="392"/>
      <c r="H9" s="392"/>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23</v>
      </c>
      <c r="G11" s="42"/>
      <c r="H11" s="42"/>
      <c r="I11" s="119" t="s">
        <v>22</v>
      </c>
      <c r="J11" s="35" t="s">
        <v>23</v>
      </c>
      <c r="K11" s="45"/>
    </row>
    <row r="12" spans="2:11" s="1" customFormat="1" ht="14.45" customHeight="1">
      <c r="B12" s="41"/>
      <c r="C12" s="42"/>
      <c r="D12" s="37" t="s">
        <v>24</v>
      </c>
      <c r="E12" s="42"/>
      <c r="F12" s="35" t="s">
        <v>2770</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tr">
        <f>IF('Rekapitulace stavby'!AN10="","",'Rekapitulace stavby'!AN10)</f>
        <v/>
      </c>
      <c r="K14" s="45"/>
    </row>
    <row r="15" spans="2:11" s="1" customFormat="1" ht="18" customHeight="1">
      <c r="B15" s="41"/>
      <c r="C15" s="42"/>
      <c r="D15" s="42"/>
      <c r="E15" s="35" t="str">
        <f>IF('Rekapitulace stavby'!E11="","",'Rekapitulace stavby'!E11)</f>
        <v>Statutární město Karviná</v>
      </c>
      <c r="F15" s="42"/>
      <c r="G15" s="42"/>
      <c r="H15" s="42"/>
      <c r="I15" s="119" t="s">
        <v>31</v>
      </c>
      <c r="J15" s="35" t="str">
        <f>IF('Rekapitulace stavby'!AN11="","",'Rekapitulace stavby'!AN11)</f>
        <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tr">
        <f>IF('Rekapitulace stavby'!AN16="","",'Rekapitulace stavby'!AN16)</f>
        <v/>
      </c>
      <c r="K20" s="45"/>
    </row>
    <row r="21" spans="2:11" s="1" customFormat="1" ht="18" customHeight="1">
      <c r="B21" s="41"/>
      <c r="C21" s="42"/>
      <c r="D21" s="42"/>
      <c r="E21" s="35" t="str">
        <f>IF('Rekapitulace stavby'!E17="","",'Rekapitulace stavby'!E17)</f>
        <v>ATRIS s.r.o.</v>
      </c>
      <c r="F21" s="42"/>
      <c r="G21" s="42"/>
      <c r="H21" s="42"/>
      <c r="I21" s="119" t="s">
        <v>31</v>
      </c>
      <c r="J21" s="35" t="str">
        <f>IF('Rekapitulace stavby'!AN17="","",'Rekapitulace stavby'!AN17)</f>
        <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58" t="s">
        <v>23</v>
      </c>
      <c r="F24" s="358"/>
      <c r="G24" s="358"/>
      <c r="H24" s="35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ROUND(J80,2)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ROUND(SUM(BE80:BE176),2)</f>
        <v>0</v>
      </c>
      <c r="G30" s="42"/>
      <c r="H30" s="42"/>
      <c r="I30" s="131">
        <v>0.21</v>
      </c>
      <c r="J30" s="130">
        <f>ROUND(ROUND((SUM(BE80:BE176)),2)*I30,2)</f>
        <v>0</v>
      </c>
      <c r="K30" s="45"/>
    </row>
    <row r="31" spans="2:11" s="1" customFormat="1" ht="14.45" customHeight="1">
      <c r="B31" s="41"/>
      <c r="C31" s="42"/>
      <c r="D31" s="42"/>
      <c r="E31" s="49" t="s">
        <v>44</v>
      </c>
      <c r="F31" s="130">
        <f>ROUND(SUM(BF80:BF176),2)</f>
        <v>0</v>
      </c>
      <c r="G31" s="42"/>
      <c r="H31" s="42"/>
      <c r="I31" s="131">
        <v>0.15</v>
      </c>
      <c r="J31" s="130">
        <f>ROUND(ROUND((SUM(BF80:BF176)),2)*I31,2)</f>
        <v>0</v>
      </c>
      <c r="K31" s="45"/>
    </row>
    <row r="32" spans="2:11" s="1" customFormat="1" ht="14.45" customHeight="1" hidden="1">
      <c r="B32" s="41"/>
      <c r="C32" s="42"/>
      <c r="D32" s="42"/>
      <c r="E32" s="49" t="s">
        <v>45</v>
      </c>
      <c r="F32" s="130">
        <f>ROUND(SUM(BG80:BG176),2)</f>
        <v>0</v>
      </c>
      <c r="G32" s="42"/>
      <c r="H32" s="42"/>
      <c r="I32" s="131">
        <v>0.21</v>
      </c>
      <c r="J32" s="130">
        <v>0</v>
      </c>
      <c r="K32" s="45"/>
    </row>
    <row r="33" spans="2:11" s="1" customFormat="1" ht="14.45" customHeight="1" hidden="1">
      <c r="B33" s="41"/>
      <c r="C33" s="42"/>
      <c r="D33" s="42"/>
      <c r="E33" s="49" t="s">
        <v>46</v>
      </c>
      <c r="F33" s="130">
        <f>ROUND(SUM(BH80:BH176),2)</f>
        <v>0</v>
      </c>
      <c r="G33" s="42"/>
      <c r="H33" s="42"/>
      <c r="I33" s="131">
        <v>0.15</v>
      </c>
      <c r="J33" s="130">
        <v>0</v>
      </c>
      <c r="K33" s="45"/>
    </row>
    <row r="34" spans="2:11" s="1" customFormat="1" ht="14.45" customHeight="1" hidden="1">
      <c r="B34" s="41"/>
      <c r="C34" s="42"/>
      <c r="D34" s="42"/>
      <c r="E34" s="49" t="s">
        <v>47</v>
      </c>
      <c r="F34" s="130">
        <f>ROUND(SUM(BI80:BI176),2)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132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9" t="str">
        <f>E7</f>
        <v>NÁSTAVBA UČEBEN A STAVEBNÍ ÚPRAVYJÍDELNY A ŠKOLNÍ DRUŽINY ZŠ A MŠ DĚLNICKÁ KARVINÁ</v>
      </c>
      <c r="F45" s="390"/>
      <c r="G45" s="390"/>
      <c r="H45" s="390"/>
      <c r="I45" s="118"/>
      <c r="J45" s="42"/>
      <c r="K45" s="45"/>
    </row>
    <row r="46" spans="2:11" s="1" customFormat="1" ht="14.45" customHeight="1">
      <c r="B46" s="41"/>
      <c r="C46" s="37" t="s">
        <v>130</v>
      </c>
      <c r="D46" s="42"/>
      <c r="E46" s="42"/>
      <c r="F46" s="42"/>
      <c r="G46" s="42"/>
      <c r="H46" s="42"/>
      <c r="I46" s="118"/>
      <c r="J46" s="42"/>
      <c r="K46" s="45"/>
    </row>
    <row r="47" spans="2:11" s="1" customFormat="1" ht="17.25" customHeight="1">
      <c r="B47" s="41"/>
      <c r="C47" s="42"/>
      <c r="D47" s="42"/>
      <c r="E47" s="391" t="str">
        <f>E9</f>
        <v>006 - IT</v>
      </c>
      <c r="F47" s="392"/>
      <c r="G47" s="392"/>
      <c r="H47" s="392"/>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 xml:space="preserve"> </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8" t="str">
        <f>E21</f>
        <v>ATRIS s.r.o.</v>
      </c>
      <c r="K51" s="45"/>
    </row>
    <row r="52" spans="2:11" s="1" customFormat="1" ht="14.45" customHeight="1">
      <c r="B52" s="41"/>
      <c r="C52" s="37" t="s">
        <v>32</v>
      </c>
      <c r="D52" s="42"/>
      <c r="E52" s="42"/>
      <c r="F52" s="35" t="str">
        <f>IF(E18="","",E18)</f>
        <v/>
      </c>
      <c r="G52" s="42"/>
      <c r="H52" s="42"/>
      <c r="I52" s="118"/>
      <c r="J52" s="393"/>
      <c r="K52" s="45"/>
    </row>
    <row r="53" spans="2:11" s="1" customFormat="1" ht="10.35" customHeight="1">
      <c r="B53" s="41"/>
      <c r="C53" s="42"/>
      <c r="D53" s="42"/>
      <c r="E53" s="42"/>
      <c r="F53" s="42"/>
      <c r="G53" s="42"/>
      <c r="H53" s="42"/>
      <c r="I53" s="118"/>
      <c r="J53" s="42"/>
      <c r="K53" s="45"/>
    </row>
    <row r="54" spans="2:11" s="1" customFormat="1" ht="29.25" customHeight="1">
      <c r="B54" s="41"/>
      <c r="C54" s="144" t="s">
        <v>133</v>
      </c>
      <c r="D54" s="132"/>
      <c r="E54" s="132"/>
      <c r="F54" s="132"/>
      <c r="G54" s="132"/>
      <c r="H54" s="132"/>
      <c r="I54" s="145"/>
      <c r="J54" s="146" t="s">
        <v>134</v>
      </c>
      <c r="K54" s="147"/>
    </row>
    <row r="55" spans="2:11" s="1" customFormat="1" ht="10.35" customHeight="1">
      <c r="B55" s="41"/>
      <c r="C55" s="42"/>
      <c r="D55" s="42"/>
      <c r="E55" s="42"/>
      <c r="F55" s="42"/>
      <c r="G55" s="42"/>
      <c r="H55" s="42"/>
      <c r="I55" s="118"/>
      <c r="J55" s="42"/>
      <c r="K55" s="45"/>
    </row>
    <row r="56" spans="2:47" s="1" customFormat="1" ht="29.25" customHeight="1">
      <c r="B56" s="41"/>
      <c r="C56" s="148" t="s">
        <v>135</v>
      </c>
      <c r="D56" s="42"/>
      <c r="E56" s="42"/>
      <c r="F56" s="42"/>
      <c r="G56" s="42"/>
      <c r="H56" s="42"/>
      <c r="I56" s="118"/>
      <c r="J56" s="128">
        <f>J80</f>
        <v>0</v>
      </c>
      <c r="K56" s="45"/>
      <c r="AU56" s="24" t="s">
        <v>136</v>
      </c>
    </row>
    <row r="57" spans="2:11" s="7" customFormat="1" ht="24.95" customHeight="1">
      <c r="B57" s="149"/>
      <c r="C57" s="150"/>
      <c r="D57" s="151" t="s">
        <v>2771</v>
      </c>
      <c r="E57" s="152"/>
      <c r="F57" s="152"/>
      <c r="G57" s="152"/>
      <c r="H57" s="152"/>
      <c r="I57" s="153"/>
      <c r="J57" s="154">
        <f>J81</f>
        <v>0</v>
      </c>
      <c r="K57" s="155"/>
    </row>
    <row r="58" spans="2:11" s="7" customFormat="1" ht="24.95" customHeight="1">
      <c r="B58" s="149"/>
      <c r="C58" s="150"/>
      <c r="D58" s="151" t="s">
        <v>2772</v>
      </c>
      <c r="E58" s="152"/>
      <c r="F58" s="152"/>
      <c r="G58" s="152"/>
      <c r="H58" s="152"/>
      <c r="I58" s="153"/>
      <c r="J58" s="154">
        <f>J105</f>
        <v>0</v>
      </c>
      <c r="K58" s="155"/>
    </row>
    <row r="59" spans="2:11" s="7" customFormat="1" ht="24.95" customHeight="1">
      <c r="B59" s="149"/>
      <c r="C59" s="150"/>
      <c r="D59" s="151" t="s">
        <v>2773</v>
      </c>
      <c r="E59" s="152"/>
      <c r="F59" s="152"/>
      <c r="G59" s="152"/>
      <c r="H59" s="152"/>
      <c r="I59" s="153"/>
      <c r="J59" s="154">
        <f>J133</f>
        <v>0</v>
      </c>
      <c r="K59" s="155"/>
    </row>
    <row r="60" spans="2:11" s="7" customFormat="1" ht="24.95" customHeight="1">
      <c r="B60" s="149"/>
      <c r="C60" s="150"/>
      <c r="D60" s="151" t="s">
        <v>2774</v>
      </c>
      <c r="E60" s="152"/>
      <c r="F60" s="152"/>
      <c r="G60" s="152"/>
      <c r="H60" s="152"/>
      <c r="I60" s="153"/>
      <c r="J60" s="154">
        <f>J154</f>
        <v>0</v>
      </c>
      <c r="K60" s="155"/>
    </row>
    <row r="61" spans="2:11" s="1" customFormat="1" ht="21.75" customHeight="1">
      <c r="B61" s="41"/>
      <c r="C61" s="42"/>
      <c r="D61" s="42"/>
      <c r="E61" s="42"/>
      <c r="F61" s="42"/>
      <c r="G61" s="42"/>
      <c r="H61" s="42"/>
      <c r="I61" s="118"/>
      <c r="J61" s="42"/>
      <c r="K61" s="45"/>
    </row>
    <row r="62" spans="2:11" s="1" customFormat="1" ht="6.95" customHeight="1">
      <c r="B62" s="56"/>
      <c r="C62" s="57"/>
      <c r="D62" s="57"/>
      <c r="E62" s="57"/>
      <c r="F62" s="57"/>
      <c r="G62" s="57"/>
      <c r="H62" s="57"/>
      <c r="I62" s="139"/>
      <c r="J62" s="57"/>
      <c r="K62" s="58"/>
    </row>
    <row r="66" spans="2:12" s="1" customFormat="1" ht="6.95" customHeight="1">
      <c r="B66" s="59"/>
      <c r="C66" s="60"/>
      <c r="D66" s="60"/>
      <c r="E66" s="60"/>
      <c r="F66" s="60"/>
      <c r="G66" s="60"/>
      <c r="H66" s="60"/>
      <c r="I66" s="142"/>
      <c r="J66" s="60"/>
      <c r="K66" s="60"/>
      <c r="L66" s="61"/>
    </row>
    <row r="67" spans="2:12" s="1" customFormat="1" ht="36.95" customHeight="1">
      <c r="B67" s="41"/>
      <c r="C67" s="62" t="s">
        <v>164</v>
      </c>
      <c r="D67" s="63"/>
      <c r="E67" s="63"/>
      <c r="F67" s="63"/>
      <c r="G67" s="63"/>
      <c r="H67" s="63"/>
      <c r="I67" s="163"/>
      <c r="J67" s="63"/>
      <c r="K67" s="63"/>
      <c r="L67" s="61"/>
    </row>
    <row r="68" spans="2:12" s="1" customFormat="1" ht="6.95" customHeight="1">
      <c r="B68" s="41"/>
      <c r="C68" s="63"/>
      <c r="D68" s="63"/>
      <c r="E68" s="63"/>
      <c r="F68" s="63"/>
      <c r="G68" s="63"/>
      <c r="H68" s="63"/>
      <c r="I68" s="163"/>
      <c r="J68" s="63"/>
      <c r="K68" s="63"/>
      <c r="L68" s="61"/>
    </row>
    <row r="69" spans="2:12" s="1" customFormat="1" ht="14.45" customHeight="1">
      <c r="B69" s="41"/>
      <c r="C69" s="65" t="s">
        <v>18</v>
      </c>
      <c r="D69" s="63"/>
      <c r="E69" s="63"/>
      <c r="F69" s="63"/>
      <c r="G69" s="63"/>
      <c r="H69" s="63"/>
      <c r="I69" s="163"/>
      <c r="J69" s="63"/>
      <c r="K69" s="63"/>
      <c r="L69" s="61"/>
    </row>
    <row r="70" spans="2:12" s="1" customFormat="1" ht="16.5" customHeight="1">
      <c r="B70" s="41"/>
      <c r="C70" s="63"/>
      <c r="D70" s="63"/>
      <c r="E70" s="394" t="str">
        <f>E7</f>
        <v>NÁSTAVBA UČEBEN A STAVEBNÍ ÚPRAVYJÍDELNY A ŠKOLNÍ DRUŽINY ZŠ A MŠ DĚLNICKÁ KARVINÁ</v>
      </c>
      <c r="F70" s="395"/>
      <c r="G70" s="395"/>
      <c r="H70" s="395"/>
      <c r="I70" s="163"/>
      <c r="J70" s="63"/>
      <c r="K70" s="63"/>
      <c r="L70" s="61"/>
    </row>
    <row r="71" spans="2:12" s="1" customFormat="1" ht="14.45" customHeight="1">
      <c r="B71" s="41"/>
      <c r="C71" s="65" t="s">
        <v>130</v>
      </c>
      <c r="D71" s="63"/>
      <c r="E71" s="63"/>
      <c r="F71" s="63"/>
      <c r="G71" s="63"/>
      <c r="H71" s="63"/>
      <c r="I71" s="163"/>
      <c r="J71" s="63"/>
      <c r="K71" s="63"/>
      <c r="L71" s="61"/>
    </row>
    <row r="72" spans="2:12" s="1" customFormat="1" ht="17.25" customHeight="1">
      <c r="B72" s="41"/>
      <c r="C72" s="63"/>
      <c r="D72" s="63"/>
      <c r="E72" s="369" t="str">
        <f>E9</f>
        <v>006 - IT</v>
      </c>
      <c r="F72" s="396"/>
      <c r="G72" s="396"/>
      <c r="H72" s="396"/>
      <c r="I72" s="163"/>
      <c r="J72" s="63"/>
      <c r="K72" s="63"/>
      <c r="L72" s="61"/>
    </row>
    <row r="73" spans="2:12" s="1" customFormat="1" ht="6.95" customHeight="1">
      <c r="B73" s="41"/>
      <c r="C73" s="63"/>
      <c r="D73" s="63"/>
      <c r="E73" s="63"/>
      <c r="F73" s="63"/>
      <c r="G73" s="63"/>
      <c r="H73" s="63"/>
      <c r="I73" s="163"/>
      <c r="J73" s="63"/>
      <c r="K73" s="63"/>
      <c r="L73" s="61"/>
    </row>
    <row r="74" spans="2:12" s="1" customFormat="1" ht="18" customHeight="1">
      <c r="B74" s="41"/>
      <c r="C74" s="65" t="s">
        <v>24</v>
      </c>
      <c r="D74" s="63"/>
      <c r="E74" s="63"/>
      <c r="F74" s="164" t="str">
        <f>F12</f>
        <v xml:space="preserve"> </v>
      </c>
      <c r="G74" s="63"/>
      <c r="H74" s="63"/>
      <c r="I74" s="165" t="s">
        <v>26</v>
      </c>
      <c r="J74" s="73" t="str">
        <f>IF(J12="","",J12)</f>
        <v>14. 4. 2017</v>
      </c>
      <c r="K74" s="63"/>
      <c r="L74" s="61"/>
    </row>
    <row r="75" spans="2:12" s="1" customFormat="1" ht="6.95" customHeight="1">
      <c r="B75" s="41"/>
      <c r="C75" s="63"/>
      <c r="D75" s="63"/>
      <c r="E75" s="63"/>
      <c r="F75" s="63"/>
      <c r="G75" s="63"/>
      <c r="H75" s="63"/>
      <c r="I75" s="163"/>
      <c r="J75" s="63"/>
      <c r="K75" s="63"/>
      <c r="L75" s="61"/>
    </row>
    <row r="76" spans="2:12" s="1" customFormat="1" ht="13.5">
      <c r="B76" s="41"/>
      <c r="C76" s="65" t="s">
        <v>28</v>
      </c>
      <c r="D76" s="63"/>
      <c r="E76" s="63"/>
      <c r="F76" s="164" t="str">
        <f>E15</f>
        <v>Statutární město Karviná</v>
      </c>
      <c r="G76" s="63"/>
      <c r="H76" s="63"/>
      <c r="I76" s="165" t="s">
        <v>34</v>
      </c>
      <c r="J76" s="164" t="str">
        <f>E21</f>
        <v>ATRIS s.r.o.</v>
      </c>
      <c r="K76" s="63"/>
      <c r="L76" s="61"/>
    </row>
    <row r="77" spans="2:12" s="1" customFormat="1" ht="14.45" customHeight="1">
      <c r="B77" s="41"/>
      <c r="C77" s="65" t="s">
        <v>32</v>
      </c>
      <c r="D77" s="63"/>
      <c r="E77" s="63"/>
      <c r="F77" s="164" t="str">
        <f>IF(E18="","",E18)</f>
        <v/>
      </c>
      <c r="G77" s="63"/>
      <c r="H77" s="63"/>
      <c r="I77" s="163"/>
      <c r="J77" s="63"/>
      <c r="K77" s="63"/>
      <c r="L77" s="61"/>
    </row>
    <row r="78" spans="2:12" s="1" customFormat="1" ht="10.35" customHeight="1">
      <c r="B78" s="41"/>
      <c r="C78" s="63"/>
      <c r="D78" s="63"/>
      <c r="E78" s="63"/>
      <c r="F78" s="63"/>
      <c r="G78" s="63"/>
      <c r="H78" s="63"/>
      <c r="I78" s="163"/>
      <c r="J78" s="63"/>
      <c r="K78" s="63"/>
      <c r="L78" s="61"/>
    </row>
    <row r="79" spans="2:20" s="9" customFormat="1" ht="29.25" customHeight="1">
      <c r="B79" s="166"/>
      <c r="C79" s="167" t="s">
        <v>165</v>
      </c>
      <c r="D79" s="168" t="s">
        <v>57</v>
      </c>
      <c r="E79" s="168" t="s">
        <v>53</v>
      </c>
      <c r="F79" s="168" t="s">
        <v>166</v>
      </c>
      <c r="G79" s="168" t="s">
        <v>167</v>
      </c>
      <c r="H79" s="168" t="s">
        <v>168</v>
      </c>
      <c r="I79" s="169" t="s">
        <v>169</v>
      </c>
      <c r="J79" s="168" t="s">
        <v>134</v>
      </c>
      <c r="K79" s="170" t="s">
        <v>170</v>
      </c>
      <c r="L79" s="171"/>
      <c r="M79" s="81" t="s">
        <v>171</v>
      </c>
      <c r="N79" s="82" t="s">
        <v>42</v>
      </c>
      <c r="O79" s="82" t="s">
        <v>172</v>
      </c>
      <c r="P79" s="82" t="s">
        <v>173</v>
      </c>
      <c r="Q79" s="82" t="s">
        <v>174</v>
      </c>
      <c r="R79" s="82" t="s">
        <v>175</v>
      </c>
      <c r="S79" s="82" t="s">
        <v>176</v>
      </c>
      <c r="T79" s="83" t="s">
        <v>177</v>
      </c>
    </row>
    <row r="80" spans="2:63" s="1" customFormat="1" ht="29.25" customHeight="1">
      <c r="B80" s="41"/>
      <c r="C80" s="87" t="s">
        <v>135</v>
      </c>
      <c r="D80" s="63"/>
      <c r="E80" s="63"/>
      <c r="F80" s="63"/>
      <c r="G80" s="63"/>
      <c r="H80" s="63"/>
      <c r="I80" s="163"/>
      <c r="J80" s="172">
        <f>BK80</f>
        <v>0</v>
      </c>
      <c r="K80" s="63"/>
      <c r="L80" s="61"/>
      <c r="M80" s="84"/>
      <c r="N80" s="85"/>
      <c r="O80" s="85"/>
      <c r="P80" s="173">
        <f>P81+P105+P133+P154</f>
        <v>0</v>
      </c>
      <c r="Q80" s="85"/>
      <c r="R80" s="173">
        <f>R81+R105+R133+R154</f>
        <v>0</v>
      </c>
      <c r="S80" s="85"/>
      <c r="T80" s="174">
        <f>T81+T105+T133+T154</f>
        <v>0</v>
      </c>
      <c r="AT80" s="24" t="s">
        <v>71</v>
      </c>
      <c r="AU80" s="24" t="s">
        <v>136</v>
      </c>
      <c r="BK80" s="175">
        <f>BK81+BK105+BK133+BK154</f>
        <v>0</v>
      </c>
    </row>
    <row r="81" spans="2:63" s="10" customFormat="1" ht="37.35" customHeight="1">
      <c r="B81" s="176"/>
      <c r="C81" s="177"/>
      <c r="D81" s="178" t="s">
        <v>71</v>
      </c>
      <c r="E81" s="179" t="s">
        <v>2775</v>
      </c>
      <c r="F81" s="179" t="s">
        <v>2776</v>
      </c>
      <c r="G81" s="177"/>
      <c r="H81" s="177"/>
      <c r="I81" s="180"/>
      <c r="J81" s="181">
        <f>BK81</f>
        <v>0</v>
      </c>
      <c r="K81" s="177"/>
      <c r="L81" s="182"/>
      <c r="M81" s="183"/>
      <c r="N81" s="184"/>
      <c r="O81" s="184"/>
      <c r="P81" s="185">
        <f>SUM(P82:P104)</f>
        <v>0</v>
      </c>
      <c r="Q81" s="184"/>
      <c r="R81" s="185">
        <f>SUM(R82:R104)</f>
        <v>0</v>
      </c>
      <c r="S81" s="184"/>
      <c r="T81" s="186">
        <f>SUM(T82:T104)</f>
        <v>0</v>
      </c>
      <c r="AR81" s="187" t="s">
        <v>79</v>
      </c>
      <c r="AT81" s="188" t="s">
        <v>71</v>
      </c>
      <c r="AU81" s="188" t="s">
        <v>72</v>
      </c>
      <c r="AY81" s="187" t="s">
        <v>180</v>
      </c>
      <c r="BK81" s="189">
        <f>SUM(BK82:BK104)</f>
        <v>0</v>
      </c>
    </row>
    <row r="82" spans="2:65" s="1" customFormat="1" ht="25.5" customHeight="1">
      <c r="B82" s="41"/>
      <c r="C82" s="192" t="s">
        <v>79</v>
      </c>
      <c r="D82" s="192" t="s">
        <v>182</v>
      </c>
      <c r="E82" s="193" t="s">
        <v>2777</v>
      </c>
      <c r="F82" s="194" t="s">
        <v>2778</v>
      </c>
      <c r="G82" s="195" t="s">
        <v>671</v>
      </c>
      <c r="H82" s="196">
        <v>3</v>
      </c>
      <c r="I82" s="197"/>
      <c r="J82" s="198">
        <f aca="true" t="shared" si="0" ref="J82:J104">ROUND(I82*H82,2)</f>
        <v>0</v>
      </c>
      <c r="K82" s="194" t="s">
        <v>23</v>
      </c>
      <c r="L82" s="61"/>
      <c r="M82" s="199" t="s">
        <v>23</v>
      </c>
      <c r="N82" s="200" t="s">
        <v>43</v>
      </c>
      <c r="O82" s="42"/>
      <c r="P82" s="201">
        <f aca="true" t="shared" si="1" ref="P82:P104">O82*H82</f>
        <v>0</v>
      </c>
      <c r="Q82" s="201">
        <v>0</v>
      </c>
      <c r="R82" s="201">
        <f aca="true" t="shared" si="2" ref="R82:R104">Q82*H82</f>
        <v>0</v>
      </c>
      <c r="S82" s="201">
        <v>0</v>
      </c>
      <c r="T82" s="202">
        <f aca="true" t="shared" si="3" ref="T82:T104">S82*H82</f>
        <v>0</v>
      </c>
      <c r="AR82" s="24" t="s">
        <v>187</v>
      </c>
      <c r="AT82" s="24" t="s">
        <v>182</v>
      </c>
      <c r="AU82" s="24" t="s">
        <v>79</v>
      </c>
      <c r="AY82" s="24" t="s">
        <v>180</v>
      </c>
      <c r="BE82" s="203">
        <f aca="true" t="shared" si="4" ref="BE82:BE104">IF(N82="základní",J82,0)</f>
        <v>0</v>
      </c>
      <c r="BF82" s="203">
        <f aca="true" t="shared" si="5" ref="BF82:BF104">IF(N82="snížená",J82,0)</f>
        <v>0</v>
      </c>
      <c r="BG82" s="203">
        <f aca="true" t="shared" si="6" ref="BG82:BG104">IF(N82="zákl. přenesená",J82,0)</f>
        <v>0</v>
      </c>
      <c r="BH82" s="203">
        <f aca="true" t="shared" si="7" ref="BH82:BH104">IF(N82="sníž. přenesená",J82,0)</f>
        <v>0</v>
      </c>
      <c r="BI82" s="203">
        <f aca="true" t="shared" si="8" ref="BI82:BI104">IF(N82="nulová",J82,0)</f>
        <v>0</v>
      </c>
      <c r="BJ82" s="24" t="s">
        <v>79</v>
      </c>
      <c r="BK82" s="203">
        <f aca="true" t="shared" si="9" ref="BK82:BK104">ROUND(I82*H82,2)</f>
        <v>0</v>
      </c>
      <c r="BL82" s="24" t="s">
        <v>187</v>
      </c>
      <c r="BM82" s="24" t="s">
        <v>690</v>
      </c>
    </row>
    <row r="83" spans="2:65" s="1" customFormat="1" ht="25.5" customHeight="1">
      <c r="B83" s="41"/>
      <c r="C83" s="192" t="s">
        <v>81</v>
      </c>
      <c r="D83" s="192" t="s">
        <v>182</v>
      </c>
      <c r="E83" s="193" t="s">
        <v>2779</v>
      </c>
      <c r="F83" s="194" t="s">
        <v>2780</v>
      </c>
      <c r="G83" s="195" t="s">
        <v>671</v>
      </c>
      <c r="H83" s="196">
        <v>2</v>
      </c>
      <c r="I83" s="197"/>
      <c r="J83" s="198">
        <f t="shared" si="0"/>
        <v>0</v>
      </c>
      <c r="K83" s="194" t="s">
        <v>23</v>
      </c>
      <c r="L83" s="61"/>
      <c r="M83" s="199" t="s">
        <v>23</v>
      </c>
      <c r="N83" s="200" t="s">
        <v>43</v>
      </c>
      <c r="O83" s="42"/>
      <c r="P83" s="201">
        <f t="shared" si="1"/>
        <v>0</v>
      </c>
      <c r="Q83" s="201">
        <v>0</v>
      </c>
      <c r="R83" s="201">
        <f t="shared" si="2"/>
        <v>0</v>
      </c>
      <c r="S83" s="201">
        <v>0</v>
      </c>
      <c r="T83" s="202">
        <f t="shared" si="3"/>
        <v>0</v>
      </c>
      <c r="AR83" s="24" t="s">
        <v>187</v>
      </c>
      <c r="AT83" s="24" t="s">
        <v>182</v>
      </c>
      <c r="AU83" s="24" t="s">
        <v>79</v>
      </c>
      <c r="AY83" s="24" t="s">
        <v>180</v>
      </c>
      <c r="BE83" s="203">
        <f t="shared" si="4"/>
        <v>0</v>
      </c>
      <c r="BF83" s="203">
        <f t="shared" si="5"/>
        <v>0</v>
      </c>
      <c r="BG83" s="203">
        <f t="shared" si="6"/>
        <v>0</v>
      </c>
      <c r="BH83" s="203">
        <f t="shared" si="7"/>
        <v>0</v>
      </c>
      <c r="BI83" s="203">
        <f t="shared" si="8"/>
        <v>0</v>
      </c>
      <c r="BJ83" s="24" t="s">
        <v>79</v>
      </c>
      <c r="BK83" s="203">
        <f t="shared" si="9"/>
        <v>0</v>
      </c>
      <c r="BL83" s="24" t="s">
        <v>187</v>
      </c>
      <c r="BM83" s="24" t="s">
        <v>701</v>
      </c>
    </row>
    <row r="84" spans="2:65" s="1" customFormat="1" ht="25.5" customHeight="1">
      <c r="B84" s="41"/>
      <c r="C84" s="192" t="s">
        <v>195</v>
      </c>
      <c r="D84" s="192" t="s">
        <v>182</v>
      </c>
      <c r="E84" s="193" t="s">
        <v>2781</v>
      </c>
      <c r="F84" s="194" t="s">
        <v>2782</v>
      </c>
      <c r="G84" s="195" t="s">
        <v>215</v>
      </c>
      <c r="H84" s="196">
        <v>300</v>
      </c>
      <c r="I84" s="197"/>
      <c r="J84" s="198">
        <f t="shared" si="0"/>
        <v>0</v>
      </c>
      <c r="K84" s="194" t="s">
        <v>23</v>
      </c>
      <c r="L84" s="61"/>
      <c r="M84" s="199" t="s">
        <v>23</v>
      </c>
      <c r="N84" s="200" t="s">
        <v>43</v>
      </c>
      <c r="O84" s="42"/>
      <c r="P84" s="201">
        <f t="shared" si="1"/>
        <v>0</v>
      </c>
      <c r="Q84" s="201">
        <v>0</v>
      </c>
      <c r="R84" s="201">
        <f t="shared" si="2"/>
        <v>0</v>
      </c>
      <c r="S84" s="201">
        <v>0</v>
      </c>
      <c r="T84" s="202">
        <f t="shared" si="3"/>
        <v>0</v>
      </c>
      <c r="AR84" s="24" t="s">
        <v>187</v>
      </c>
      <c r="AT84" s="24" t="s">
        <v>182</v>
      </c>
      <c r="AU84" s="24" t="s">
        <v>79</v>
      </c>
      <c r="AY84" s="24" t="s">
        <v>180</v>
      </c>
      <c r="BE84" s="203">
        <f t="shared" si="4"/>
        <v>0</v>
      </c>
      <c r="BF84" s="203">
        <f t="shared" si="5"/>
        <v>0</v>
      </c>
      <c r="BG84" s="203">
        <f t="shared" si="6"/>
        <v>0</v>
      </c>
      <c r="BH84" s="203">
        <f t="shared" si="7"/>
        <v>0</v>
      </c>
      <c r="BI84" s="203">
        <f t="shared" si="8"/>
        <v>0</v>
      </c>
      <c r="BJ84" s="24" t="s">
        <v>79</v>
      </c>
      <c r="BK84" s="203">
        <f t="shared" si="9"/>
        <v>0</v>
      </c>
      <c r="BL84" s="24" t="s">
        <v>187</v>
      </c>
      <c r="BM84" s="24" t="s">
        <v>711</v>
      </c>
    </row>
    <row r="85" spans="2:65" s="1" customFormat="1" ht="16.5" customHeight="1">
      <c r="B85" s="41"/>
      <c r="C85" s="192" t="s">
        <v>187</v>
      </c>
      <c r="D85" s="192" t="s">
        <v>182</v>
      </c>
      <c r="E85" s="193" t="s">
        <v>2783</v>
      </c>
      <c r="F85" s="194" t="s">
        <v>2784</v>
      </c>
      <c r="G85" s="195" t="s">
        <v>671</v>
      </c>
      <c r="H85" s="196">
        <v>32</v>
      </c>
      <c r="I85" s="197"/>
      <c r="J85" s="198">
        <f t="shared" si="0"/>
        <v>0</v>
      </c>
      <c r="K85" s="194" t="s">
        <v>23</v>
      </c>
      <c r="L85" s="61"/>
      <c r="M85" s="199" t="s">
        <v>23</v>
      </c>
      <c r="N85" s="200" t="s">
        <v>43</v>
      </c>
      <c r="O85" s="42"/>
      <c r="P85" s="201">
        <f t="shared" si="1"/>
        <v>0</v>
      </c>
      <c r="Q85" s="201">
        <v>0</v>
      </c>
      <c r="R85" s="201">
        <f t="shared" si="2"/>
        <v>0</v>
      </c>
      <c r="S85" s="201">
        <v>0</v>
      </c>
      <c r="T85" s="202">
        <f t="shared" si="3"/>
        <v>0</v>
      </c>
      <c r="AR85" s="24" t="s">
        <v>187</v>
      </c>
      <c r="AT85" s="24" t="s">
        <v>182</v>
      </c>
      <c r="AU85" s="24" t="s">
        <v>79</v>
      </c>
      <c r="AY85" s="24" t="s">
        <v>180</v>
      </c>
      <c r="BE85" s="203">
        <f t="shared" si="4"/>
        <v>0</v>
      </c>
      <c r="BF85" s="203">
        <f t="shared" si="5"/>
        <v>0</v>
      </c>
      <c r="BG85" s="203">
        <f t="shared" si="6"/>
        <v>0</v>
      </c>
      <c r="BH85" s="203">
        <f t="shared" si="7"/>
        <v>0</v>
      </c>
      <c r="BI85" s="203">
        <f t="shared" si="8"/>
        <v>0</v>
      </c>
      <c r="BJ85" s="24" t="s">
        <v>79</v>
      </c>
      <c r="BK85" s="203">
        <f t="shared" si="9"/>
        <v>0</v>
      </c>
      <c r="BL85" s="24" t="s">
        <v>187</v>
      </c>
      <c r="BM85" s="24" t="s">
        <v>723</v>
      </c>
    </row>
    <row r="86" spans="2:65" s="1" customFormat="1" ht="16.5" customHeight="1">
      <c r="B86" s="41"/>
      <c r="C86" s="192" t="s">
        <v>203</v>
      </c>
      <c r="D86" s="192" t="s">
        <v>182</v>
      </c>
      <c r="E86" s="193" t="s">
        <v>2785</v>
      </c>
      <c r="F86" s="194" t="s">
        <v>2786</v>
      </c>
      <c r="G86" s="195" t="s">
        <v>671</v>
      </c>
      <c r="H86" s="196">
        <v>3</v>
      </c>
      <c r="I86" s="197"/>
      <c r="J86" s="198">
        <f t="shared" si="0"/>
        <v>0</v>
      </c>
      <c r="K86" s="194" t="s">
        <v>23</v>
      </c>
      <c r="L86" s="61"/>
      <c r="M86" s="199" t="s">
        <v>23</v>
      </c>
      <c r="N86" s="200" t="s">
        <v>43</v>
      </c>
      <c r="O86" s="42"/>
      <c r="P86" s="201">
        <f t="shared" si="1"/>
        <v>0</v>
      </c>
      <c r="Q86" s="201">
        <v>0</v>
      </c>
      <c r="R86" s="201">
        <f t="shared" si="2"/>
        <v>0</v>
      </c>
      <c r="S86" s="201">
        <v>0</v>
      </c>
      <c r="T86" s="202">
        <f t="shared" si="3"/>
        <v>0</v>
      </c>
      <c r="AR86" s="24" t="s">
        <v>187</v>
      </c>
      <c r="AT86" s="24" t="s">
        <v>182</v>
      </c>
      <c r="AU86" s="24" t="s">
        <v>79</v>
      </c>
      <c r="AY86" s="24" t="s">
        <v>180</v>
      </c>
      <c r="BE86" s="203">
        <f t="shared" si="4"/>
        <v>0</v>
      </c>
      <c r="BF86" s="203">
        <f t="shared" si="5"/>
        <v>0</v>
      </c>
      <c r="BG86" s="203">
        <f t="shared" si="6"/>
        <v>0</v>
      </c>
      <c r="BH86" s="203">
        <f t="shared" si="7"/>
        <v>0</v>
      </c>
      <c r="BI86" s="203">
        <f t="shared" si="8"/>
        <v>0</v>
      </c>
      <c r="BJ86" s="24" t="s">
        <v>79</v>
      </c>
      <c r="BK86" s="203">
        <f t="shared" si="9"/>
        <v>0</v>
      </c>
      <c r="BL86" s="24" t="s">
        <v>187</v>
      </c>
      <c r="BM86" s="24" t="s">
        <v>733</v>
      </c>
    </row>
    <row r="87" spans="2:65" s="1" customFormat="1" ht="16.5" customHeight="1">
      <c r="B87" s="41"/>
      <c r="C87" s="192" t="s">
        <v>207</v>
      </c>
      <c r="D87" s="192" t="s">
        <v>182</v>
      </c>
      <c r="E87" s="193" t="s">
        <v>2787</v>
      </c>
      <c r="F87" s="194" t="s">
        <v>2788</v>
      </c>
      <c r="G87" s="195" t="s">
        <v>671</v>
      </c>
      <c r="H87" s="196">
        <v>32</v>
      </c>
      <c r="I87" s="197"/>
      <c r="J87" s="198">
        <f t="shared" si="0"/>
        <v>0</v>
      </c>
      <c r="K87" s="194" t="s">
        <v>23</v>
      </c>
      <c r="L87" s="61"/>
      <c r="M87" s="199" t="s">
        <v>23</v>
      </c>
      <c r="N87" s="200" t="s">
        <v>43</v>
      </c>
      <c r="O87" s="42"/>
      <c r="P87" s="201">
        <f t="shared" si="1"/>
        <v>0</v>
      </c>
      <c r="Q87" s="201">
        <v>0</v>
      </c>
      <c r="R87" s="201">
        <f t="shared" si="2"/>
        <v>0</v>
      </c>
      <c r="S87" s="201">
        <v>0</v>
      </c>
      <c r="T87" s="202">
        <f t="shared" si="3"/>
        <v>0</v>
      </c>
      <c r="AR87" s="24" t="s">
        <v>187</v>
      </c>
      <c r="AT87" s="24" t="s">
        <v>182</v>
      </c>
      <c r="AU87" s="24" t="s">
        <v>79</v>
      </c>
      <c r="AY87" s="24" t="s">
        <v>180</v>
      </c>
      <c r="BE87" s="203">
        <f t="shared" si="4"/>
        <v>0</v>
      </c>
      <c r="BF87" s="203">
        <f t="shared" si="5"/>
        <v>0</v>
      </c>
      <c r="BG87" s="203">
        <f t="shared" si="6"/>
        <v>0</v>
      </c>
      <c r="BH87" s="203">
        <f t="shared" si="7"/>
        <v>0</v>
      </c>
      <c r="BI87" s="203">
        <f t="shared" si="8"/>
        <v>0</v>
      </c>
      <c r="BJ87" s="24" t="s">
        <v>79</v>
      </c>
      <c r="BK87" s="203">
        <f t="shared" si="9"/>
        <v>0</v>
      </c>
      <c r="BL87" s="24" t="s">
        <v>187</v>
      </c>
      <c r="BM87" s="24" t="s">
        <v>748</v>
      </c>
    </row>
    <row r="88" spans="2:65" s="1" customFormat="1" ht="16.5" customHeight="1">
      <c r="B88" s="41"/>
      <c r="C88" s="192" t="s">
        <v>212</v>
      </c>
      <c r="D88" s="192" t="s">
        <v>182</v>
      </c>
      <c r="E88" s="193" t="s">
        <v>2789</v>
      </c>
      <c r="F88" s="194" t="s">
        <v>2790</v>
      </c>
      <c r="G88" s="195" t="s">
        <v>671</v>
      </c>
      <c r="H88" s="196">
        <v>3</v>
      </c>
      <c r="I88" s="197"/>
      <c r="J88" s="198">
        <f t="shared" si="0"/>
        <v>0</v>
      </c>
      <c r="K88" s="194" t="s">
        <v>23</v>
      </c>
      <c r="L88" s="61"/>
      <c r="M88" s="199" t="s">
        <v>23</v>
      </c>
      <c r="N88" s="200" t="s">
        <v>43</v>
      </c>
      <c r="O88" s="42"/>
      <c r="P88" s="201">
        <f t="shared" si="1"/>
        <v>0</v>
      </c>
      <c r="Q88" s="201">
        <v>0</v>
      </c>
      <c r="R88" s="201">
        <f t="shared" si="2"/>
        <v>0</v>
      </c>
      <c r="S88" s="201">
        <v>0</v>
      </c>
      <c r="T88" s="202">
        <f t="shared" si="3"/>
        <v>0</v>
      </c>
      <c r="AR88" s="24" t="s">
        <v>187</v>
      </c>
      <c r="AT88" s="24" t="s">
        <v>182</v>
      </c>
      <c r="AU88" s="24" t="s">
        <v>79</v>
      </c>
      <c r="AY88" s="24" t="s">
        <v>180</v>
      </c>
      <c r="BE88" s="203">
        <f t="shared" si="4"/>
        <v>0</v>
      </c>
      <c r="BF88" s="203">
        <f t="shared" si="5"/>
        <v>0</v>
      </c>
      <c r="BG88" s="203">
        <f t="shared" si="6"/>
        <v>0</v>
      </c>
      <c r="BH88" s="203">
        <f t="shared" si="7"/>
        <v>0</v>
      </c>
      <c r="BI88" s="203">
        <f t="shared" si="8"/>
        <v>0</v>
      </c>
      <c r="BJ88" s="24" t="s">
        <v>79</v>
      </c>
      <c r="BK88" s="203">
        <f t="shared" si="9"/>
        <v>0</v>
      </c>
      <c r="BL88" s="24" t="s">
        <v>187</v>
      </c>
      <c r="BM88" s="24" t="s">
        <v>761</v>
      </c>
    </row>
    <row r="89" spans="2:65" s="1" customFormat="1" ht="25.5" customHeight="1">
      <c r="B89" s="41"/>
      <c r="C89" s="192" t="s">
        <v>218</v>
      </c>
      <c r="D89" s="192" t="s">
        <v>182</v>
      </c>
      <c r="E89" s="193" t="s">
        <v>2791</v>
      </c>
      <c r="F89" s="194" t="s">
        <v>2792</v>
      </c>
      <c r="G89" s="195" t="s">
        <v>215</v>
      </c>
      <c r="H89" s="196">
        <v>3980</v>
      </c>
      <c r="I89" s="197"/>
      <c r="J89" s="198">
        <f t="shared" si="0"/>
        <v>0</v>
      </c>
      <c r="K89" s="194" t="s">
        <v>23</v>
      </c>
      <c r="L89" s="61"/>
      <c r="M89" s="199" t="s">
        <v>23</v>
      </c>
      <c r="N89" s="200" t="s">
        <v>43</v>
      </c>
      <c r="O89" s="42"/>
      <c r="P89" s="201">
        <f t="shared" si="1"/>
        <v>0</v>
      </c>
      <c r="Q89" s="201">
        <v>0</v>
      </c>
      <c r="R89" s="201">
        <f t="shared" si="2"/>
        <v>0</v>
      </c>
      <c r="S89" s="201">
        <v>0</v>
      </c>
      <c r="T89" s="202">
        <f t="shared" si="3"/>
        <v>0</v>
      </c>
      <c r="AR89" s="24" t="s">
        <v>187</v>
      </c>
      <c r="AT89" s="24" t="s">
        <v>182</v>
      </c>
      <c r="AU89" s="24" t="s">
        <v>79</v>
      </c>
      <c r="AY89" s="24" t="s">
        <v>180</v>
      </c>
      <c r="BE89" s="203">
        <f t="shared" si="4"/>
        <v>0</v>
      </c>
      <c r="BF89" s="203">
        <f t="shared" si="5"/>
        <v>0</v>
      </c>
      <c r="BG89" s="203">
        <f t="shared" si="6"/>
        <v>0</v>
      </c>
      <c r="BH89" s="203">
        <f t="shared" si="7"/>
        <v>0</v>
      </c>
      <c r="BI89" s="203">
        <f t="shared" si="8"/>
        <v>0</v>
      </c>
      <c r="BJ89" s="24" t="s">
        <v>79</v>
      </c>
      <c r="BK89" s="203">
        <f t="shared" si="9"/>
        <v>0</v>
      </c>
      <c r="BL89" s="24" t="s">
        <v>187</v>
      </c>
      <c r="BM89" s="24" t="s">
        <v>770</v>
      </c>
    </row>
    <row r="90" spans="2:65" s="1" customFormat="1" ht="16.5" customHeight="1">
      <c r="B90" s="41"/>
      <c r="C90" s="192" t="s">
        <v>224</v>
      </c>
      <c r="D90" s="192" t="s">
        <v>182</v>
      </c>
      <c r="E90" s="193" t="s">
        <v>2793</v>
      </c>
      <c r="F90" s="194" t="s">
        <v>2794</v>
      </c>
      <c r="G90" s="195" t="s">
        <v>671</v>
      </c>
      <c r="H90" s="196">
        <v>4</v>
      </c>
      <c r="I90" s="197"/>
      <c r="J90" s="198">
        <f t="shared" si="0"/>
        <v>0</v>
      </c>
      <c r="K90" s="194" t="s">
        <v>23</v>
      </c>
      <c r="L90" s="61"/>
      <c r="M90" s="199" t="s">
        <v>23</v>
      </c>
      <c r="N90" s="200" t="s">
        <v>43</v>
      </c>
      <c r="O90" s="42"/>
      <c r="P90" s="201">
        <f t="shared" si="1"/>
        <v>0</v>
      </c>
      <c r="Q90" s="201">
        <v>0</v>
      </c>
      <c r="R90" s="201">
        <f t="shared" si="2"/>
        <v>0</v>
      </c>
      <c r="S90" s="201">
        <v>0</v>
      </c>
      <c r="T90" s="202">
        <f t="shared" si="3"/>
        <v>0</v>
      </c>
      <c r="AR90" s="24" t="s">
        <v>187</v>
      </c>
      <c r="AT90" s="24" t="s">
        <v>182</v>
      </c>
      <c r="AU90" s="24" t="s">
        <v>79</v>
      </c>
      <c r="AY90" s="24" t="s">
        <v>180</v>
      </c>
      <c r="BE90" s="203">
        <f t="shared" si="4"/>
        <v>0</v>
      </c>
      <c r="BF90" s="203">
        <f t="shared" si="5"/>
        <v>0</v>
      </c>
      <c r="BG90" s="203">
        <f t="shared" si="6"/>
        <v>0</v>
      </c>
      <c r="BH90" s="203">
        <f t="shared" si="7"/>
        <v>0</v>
      </c>
      <c r="BI90" s="203">
        <f t="shared" si="8"/>
        <v>0</v>
      </c>
      <c r="BJ90" s="24" t="s">
        <v>79</v>
      </c>
      <c r="BK90" s="203">
        <f t="shared" si="9"/>
        <v>0</v>
      </c>
      <c r="BL90" s="24" t="s">
        <v>187</v>
      </c>
      <c r="BM90" s="24" t="s">
        <v>781</v>
      </c>
    </row>
    <row r="91" spans="2:65" s="1" customFormat="1" ht="16.5" customHeight="1">
      <c r="B91" s="41"/>
      <c r="C91" s="192" t="s">
        <v>231</v>
      </c>
      <c r="D91" s="192" t="s">
        <v>182</v>
      </c>
      <c r="E91" s="193" t="s">
        <v>2795</v>
      </c>
      <c r="F91" s="194" t="s">
        <v>2796</v>
      </c>
      <c r="G91" s="195" t="s">
        <v>671</v>
      </c>
      <c r="H91" s="196">
        <v>58</v>
      </c>
      <c r="I91" s="197"/>
      <c r="J91" s="198">
        <f t="shared" si="0"/>
        <v>0</v>
      </c>
      <c r="K91" s="194" t="s">
        <v>23</v>
      </c>
      <c r="L91" s="61"/>
      <c r="M91" s="199" t="s">
        <v>23</v>
      </c>
      <c r="N91" s="200" t="s">
        <v>43</v>
      </c>
      <c r="O91" s="42"/>
      <c r="P91" s="201">
        <f t="shared" si="1"/>
        <v>0</v>
      </c>
      <c r="Q91" s="201">
        <v>0</v>
      </c>
      <c r="R91" s="201">
        <f t="shared" si="2"/>
        <v>0</v>
      </c>
      <c r="S91" s="201">
        <v>0</v>
      </c>
      <c r="T91" s="202">
        <f t="shared" si="3"/>
        <v>0</v>
      </c>
      <c r="AR91" s="24" t="s">
        <v>187</v>
      </c>
      <c r="AT91" s="24" t="s">
        <v>182</v>
      </c>
      <c r="AU91" s="24" t="s">
        <v>79</v>
      </c>
      <c r="AY91" s="24" t="s">
        <v>180</v>
      </c>
      <c r="BE91" s="203">
        <f t="shared" si="4"/>
        <v>0</v>
      </c>
      <c r="BF91" s="203">
        <f t="shared" si="5"/>
        <v>0</v>
      </c>
      <c r="BG91" s="203">
        <f t="shared" si="6"/>
        <v>0</v>
      </c>
      <c r="BH91" s="203">
        <f t="shared" si="7"/>
        <v>0</v>
      </c>
      <c r="BI91" s="203">
        <f t="shared" si="8"/>
        <v>0</v>
      </c>
      <c r="BJ91" s="24" t="s">
        <v>79</v>
      </c>
      <c r="BK91" s="203">
        <f t="shared" si="9"/>
        <v>0</v>
      </c>
      <c r="BL91" s="24" t="s">
        <v>187</v>
      </c>
      <c r="BM91" s="24" t="s">
        <v>790</v>
      </c>
    </row>
    <row r="92" spans="2:65" s="1" customFormat="1" ht="16.5" customHeight="1">
      <c r="B92" s="41"/>
      <c r="C92" s="192" t="s">
        <v>235</v>
      </c>
      <c r="D92" s="192" t="s">
        <v>182</v>
      </c>
      <c r="E92" s="193" t="s">
        <v>2797</v>
      </c>
      <c r="F92" s="194" t="s">
        <v>2798</v>
      </c>
      <c r="G92" s="195" t="s">
        <v>671</v>
      </c>
      <c r="H92" s="196">
        <v>67</v>
      </c>
      <c r="I92" s="197"/>
      <c r="J92" s="198">
        <f t="shared" si="0"/>
        <v>0</v>
      </c>
      <c r="K92" s="194" t="s">
        <v>23</v>
      </c>
      <c r="L92" s="61"/>
      <c r="M92" s="199" t="s">
        <v>23</v>
      </c>
      <c r="N92" s="200" t="s">
        <v>43</v>
      </c>
      <c r="O92" s="42"/>
      <c r="P92" s="201">
        <f t="shared" si="1"/>
        <v>0</v>
      </c>
      <c r="Q92" s="201">
        <v>0</v>
      </c>
      <c r="R92" s="201">
        <f t="shared" si="2"/>
        <v>0</v>
      </c>
      <c r="S92" s="201">
        <v>0</v>
      </c>
      <c r="T92" s="202">
        <f t="shared" si="3"/>
        <v>0</v>
      </c>
      <c r="AR92" s="24" t="s">
        <v>187</v>
      </c>
      <c r="AT92" s="24" t="s">
        <v>182</v>
      </c>
      <c r="AU92" s="24" t="s">
        <v>79</v>
      </c>
      <c r="AY92" s="24" t="s">
        <v>180</v>
      </c>
      <c r="BE92" s="203">
        <f t="shared" si="4"/>
        <v>0</v>
      </c>
      <c r="BF92" s="203">
        <f t="shared" si="5"/>
        <v>0</v>
      </c>
      <c r="BG92" s="203">
        <f t="shared" si="6"/>
        <v>0</v>
      </c>
      <c r="BH92" s="203">
        <f t="shared" si="7"/>
        <v>0</v>
      </c>
      <c r="BI92" s="203">
        <f t="shared" si="8"/>
        <v>0</v>
      </c>
      <c r="BJ92" s="24" t="s">
        <v>79</v>
      </c>
      <c r="BK92" s="203">
        <f t="shared" si="9"/>
        <v>0</v>
      </c>
      <c r="BL92" s="24" t="s">
        <v>187</v>
      </c>
      <c r="BM92" s="24" t="s">
        <v>798</v>
      </c>
    </row>
    <row r="93" spans="2:65" s="1" customFormat="1" ht="25.5" customHeight="1">
      <c r="B93" s="41"/>
      <c r="C93" s="192" t="s">
        <v>242</v>
      </c>
      <c r="D93" s="192" t="s">
        <v>182</v>
      </c>
      <c r="E93" s="193" t="s">
        <v>2799</v>
      </c>
      <c r="F93" s="194" t="s">
        <v>2800</v>
      </c>
      <c r="G93" s="195" t="s">
        <v>671</v>
      </c>
      <c r="H93" s="196">
        <v>2</v>
      </c>
      <c r="I93" s="197"/>
      <c r="J93" s="198">
        <f t="shared" si="0"/>
        <v>0</v>
      </c>
      <c r="K93" s="194" t="s">
        <v>23</v>
      </c>
      <c r="L93" s="61"/>
      <c r="M93" s="199" t="s">
        <v>23</v>
      </c>
      <c r="N93" s="200" t="s">
        <v>43</v>
      </c>
      <c r="O93" s="42"/>
      <c r="P93" s="201">
        <f t="shared" si="1"/>
        <v>0</v>
      </c>
      <c r="Q93" s="201">
        <v>0</v>
      </c>
      <c r="R93" s="201">
        <f t="shared" si="2"/>
        <v>0</v>
      </c>
      <c r="S93" s="201">
        <v>0</v>
      </c>
      <c r="T93" s="202">
        <f t="shared" si="3"/>
        <v>0</v>
      </c>
      <c r="AR93" s="24" t="s">
        <v>187</v>
      </c>
      <c r="AT93" s="24" t="s">
        <v>182</v>
      </c>
      <c r="AU93" s="24" t="s">
        <v>79</v>
      </c>
      <c r="AY93" s="24" t="s">
        <v>180</v>
      </c>
      <c r="BE93" s="203">
        <f t="shared" si="4"/>
        <v>0</v>
      </c>
      <c r="BF93" s="203">
        <f t="shared" si="5"/>
        <v>0</v>
      </c>
      <c r="BG93" s="203">
        <f t="shared" si="6"/>
        <v>0</v>
      </c>
      <c r="BH93" s="203">
        <f t="shared" si="7"/>
        <v>0</v>
      </c>
      <c r="BI93" s="203">
        <f t="shared" si="8"/>
        <v>0</v>
      </c>
      <c r="BJ93" s="24" t="s">
        <v>79</v>
      </c>
      <c r="BK93" s="203">
        <f t="shared" si="9"/>
        <v>0</v>
      </c>
      <c r="BL93" s="24" t="s">
        <v>187</v>
      </c>
      <c r="BM93" s="24" t="s">
        <v>806</v>
      </c>
    </row>
    <row r="94" spans="2:65" s="1" customFormat="1" ht="25.5" customHeight="1">
      <c r="B94" s="41"/>
      <c r="C94" s="192" t="s">
        <v>246</v>
      </c>
      <c r="D94" s="192" t="s">
        <v>182</v>
      </c>
      <c r="E94" s="193" t="s">
        <v>2801</v>
      </c>
      <c r="F94" s="194" t="s">
        <v>2802</v>
      </c>
      <c r="G94" s="195" t="s">
        <v>671</v>
      </c>
      <c r="H94" s="196">
        <v>6</v>
      </c>
      <c r="I94" s="197"/>
      <c r="J94" s="198">
        <f t="shared" si="0"/>
        <v>0</v>
      </c>
      <c r="K94" s="194" t="s">
        <v>23</v>
      </c>
      <c r="L94" s="61"/>
      <c r="M94" s="199" t="s">
        <v>23</v>
      </c>
      <c r="N94" s="200" t="s">
        <v>43</v>
      </c>
      <c r="O94" s="42"/>
      <c r="P94" s="201">
        <f t="shared" si="1"/>
        <v>0</v>
      </c>
      <c r="Q94" s="201">
        <v>0</v>
      </c>
      <c r="R94" s="201">
        <f t="shared" si="2"/>
        <v>0</v>
      </c>
      <c r="S94" s="201">
        <v>0</v>
      </c>
      <c r="T94" s="202">
        <f t="shared" si="3"/>
        <v>0</v>
      </c>
      <c r="AR94" s="24" t="s">
        <v>187</v>
      </c>
      <c r="AT94" s="24" t="s">
        <v>182</v>
      </c>
      <c r="AU94" s="24" t="s">
        <v>79</v>
      </c>
      <c r="AY94" s="24" t="s">
        <v>180</v>
      </c>
      <c r="BE94" s="203">
        <f t="shared" si="4"/>
        <v>0</v>
      </c>
      <c r="BF94" s="203">
        <f t="shared" si="5"/>
        <v>0</v>
      </c>
      <c r="BG94" s="203">
        <f t="shared" si="6"/>
        <v>0</v>
      </c>
      <c r="BH94" s="203">
        <f t="shared" si="7"/>
        <v>0</v>
      </c>
      <c r="BI94" s="203">
        <f t="shared" si="8"/>
        <v>0</v>
      </c>
      <c r="BJ94" s="24" t="s">
        <v>79</v>
      </c>
      <c r="BK94" s="203">
        <f t="shared" si="9"/>
        <v>0</v>
      </c>
      <c r="BL94" s="24" t="s">
        <v>187</v>
      </c>
      <c r="BM94" s="24" t="s">
        <v>814</v>
      </c>
    </row>
    <row r="95" spans="2:65" s="1" customFormat="1" ht="25.5" customHeight="1">
      <c r="B95" s="41"/>
      <c r="C95" s="192" t="s">
        <v>253</v>
      </c>
      <c r="D95" s="192" t="s">
        <v>182</v>
      </c>
      <c r="E95" s="193" t="s">
        <v>2803</v>
      </c>
      <c r="F95" s="194" t="s">
        <v>2804</v>
      </c>
      <c r="G95" s="195" t="s">
        <v>671</v>
      </c>
      <c r="H95" s="196">
        <v>4</v>
      </c>
      <c r="I95" s="197"/>
      <c r="J95" s="198">
        <f t="shared" si="0"/>
        <v>0</v>
      </c>
      <c r="K95" s="194" t="s">
        <v>23</v>
      </c>
      <c r="L95" s="61"/>
      <c r="M95" s="199" t="s">
        <v>23</v>
      </c>
      <c r="N95" s="200" t="s">
        <v>43</v>
      </c>
      <c r="O95" s="42"/>
      <c r="P95" s="201">
        <f t="shared" si="1"/>
        <v>0</v>
      </c>
      <c r="Q95" s="201">
        <v>0</v>
      </c>
      <c r="R95" s="201">
        <f t="shared" si="2"/>
        <v>0</v>
      </c>
      <c r="S95" s="201">
        <v>0</v>
      </c>
      <c r="T95" s="202">
        <f t="shared" si="3"/>
        <v>0</v>
      </c>
      <c r="AR95" s="24" t="s">
        <v>187</v>
      </c>
      <c r="AT95" s="24" t="s">
        <v>182</v>
      </c>
      <c r="AU95" s="24" t="s">
        <v>79</v>
      </c>
      <c r="AY95" s="24" t="s">
        <v>180</v>
      </c>
      <c r="BE95" s="203">
        <f t="shared" si="4"/>
        <v>0</v>
      </c>
      <c r="BF95" s="203">
        <f t="shared" si="5"/>
        <v>0</v>
      </c>
      <c r="BG95" s="203">
        <f t="shared" si="6"/>
        <v>0</v>
      </c>
      <c r="BH95" s="203">
        <f t="shared" si="7"/>
        <v>0</v>
      </c>
      <c r="BI95" s="203">
        <f t="shared" si="8"/>
        <v>0</v>
      </c>
      <c r="BJ95" s="24" t="s">
        <v>79</v>
      </c>
      <c r="BK95" s="203">
        <f t="shared" si="9"/>
        <v>0</v>
      </c>
      <c r="BL95" s="24" t="s">
        <v>187</v>
      </c>
      <c r="BM95" s="24" t="s">
        <v>826</v>
      </c>
    </row>
    <row r="96" spans="2:65" s="1" customFormat="1" ht="16.5" customHeight="1">
      <c r="B96" s="41"/>
      <c r="C96" s="192" t="s">
        <v>10</v>
      </c>
      <c r="D96" s="192" t="s">
        <v>182</v>
      </c>
      <c r="E96" s="193" t="s">
        <v>2805</v>
      </c>
      <c r="F96" s="194" t="s">
        <v>2806</v>
      </c>
      <c r="G96" s="195" t="s">
        <v>671</v>
      </c>
      <c r="H96" s="196">
        <v>4</v>
      </c>
      <c r="I96" s="197"/>
      <c r="J96" s="198">
        <f t="shared" si="0"/>
        <v>0</v>
      </c>
      <c r="K96" s="194" t="s">
        <v>23</v>
      </c>
      <c r="L96" s="61"/>
      <c r="M96" s="199" t="s">
        <v>23</v>
      </c>
      <c r="N96" s="200" t="s">
        <v>43</v>
      </c>
      <c r="O96" s="42"/>
      <c r="P96" s="201">
        <f t="shared" si="1"/>
        <v>0</v>
      </c>
      <c r="Q96" s="201">
        <v>0</v>
      </c>
      <c r="R96" s="201">
        <f t="shared" si="2"/>
        <v>0</v>
      </c>
      <c r="S96" s="201">
        <v>0</v>
      </c>
      <c r="T96" s="202">
        <f t="shared" si="3"/>
        <v>0</v>
      </c>
      <c r="AR96" s="24" t="s">
        <v>187</v>
      </c>
      <c r="AT96" s="24" t="s">
        <v>182</v>
      </c>
      <c r="AU96" s="24" t="s">
        <v>79</v>
      </c>
      <c r="AY96" s="24" t="s">
        <v>180</v>
      </c>
      <c r="BE96" s="203">
        <f t="shared" si="4"/>
        <v>0</v>
      </c>
      <c r="BF96" s="203">
        <f t="shared" si="5"/>
        <v>0</v>
      </c>
      <c r="BG96" s="203">
        <f t="shared" si="6"/>
        <v>0</v>
      </c>
      <c r="BH96" s="203">
        <f t="shared" si="7"/>
        <v>0</v>
      </c>
      <c r="BI96" s="203">
        <f t="shared" si="8"/>
        <v>0</v>
      </c>
      <c r="BJ96" s="24" t="s">
        <v>79</v>
      </c>
      <c r="BK96" s="203">
        <f t="shared" si="9"/>
        <v>0</v>
      </c>
      <c r="BL96" s="24" t="s">
        <v>187</v>
      </c>
      <c r="BM96" s="24" t="s">
        <v>837</v>
      </c>
    </row>
    <row r="97" spans="2:65" s="1" customFormat="1" ht="25.5" customHeight="1">
      <c r="B97" s="41"/>
      <c r="C97" s="192" t="s">
        <v>262</v>
      </c>
      <c r="D97" s="192" t="s">
        <v>182</v>
      </c>
      <c r="E97" s="193" t="s">
        <v>2807</v>
      </c>
      <c r="F97" s="194" t="s">
        <v>2808</v>
      </c>
      <c r="G97" s="195" t="s">
        <v>671</v>
      </c>
      <c r="H97" s="196">
        <v>6</v>
      </c>
      <c r="I97" s="197"/>
      <c r="J97" s="198">
        <f t="shared" si="0"/>
        <v>0</v>
      </c>
      <c r="K97" s="194" t="s">
        <v>23</v>
      </c>
      <c r="L97" s="61"/>
      <c r="M97" s="199" t="s">
        <v>23</v>
      </c>
      <c r="N97" s="200" t="s">
        <v>43</v>
      </c>
      <c r="O97" s="42"/>
      <c r="P97" s="201">
        <f t="shared" si="1"/>
        <v>0</v>
      </c>
      <c r="Q97" s="201">
        <v>0</v>
      </c>
      <c r="R97" s="201">
        <f t="shared" si="2"/>
        <v>0</v>
      </c>
      <c r="S97" s="201">
        <v>0</v>
      </c>
      <c r="T97" s="202">
        <f t="shared" si="3"/>
        <v>0</v>
      </c>
      <c r="AR97" s="24" t="s">
        <v>187</v>
      </c>
      <c r="AT97" s="24" t="s">
        <v>182</v>
      </c>
      <c r="AU97" s="24" t="s">
        <v>79</v>
      </c>
      <c r="AY97" s="24" t="s">
        <v>180</v>
      </c>
      <c r="BE97" s="203">
        <f t="shared" si="4"/>
        <v>0</v>
      </c>
      <c r="BF97" s="203">
        <f t="shared" si="5"/>
        <v>0</v>
      </c>
      <c r="BG97" s="203">
        <f t="shared" si="6"/>
        <v>0</v>
      </c>
      <c r="BH97" s="203">
        <f t="shared" si="7"/>
        <v>0</v>
      </c>
      <c r="BI97" s="203">
        <f t="shared" si="8"/>
        <v>0</v>
      </c>
      <c r="BJ97" s="24" t="s">
        <v>79</v>
      </c>
      <c r="BK97" s="203">
        <f t="shared" si="9"/>
        <v>0</v>
      </c>
      <c r="BL97" s="24" t="s">
        <v>187</v>
      </c>
      <c r="BM97" s="24" t="s">
        <v>846</v>
      </c>
    </row>
    <row r="98" spans="2:65" s="1" customFormat="1" ht="16.5" customHeight="1">
      <c r="B98" s="41"/>
      <c r="C98" s="192" t="s">
        <v>266</v>
      </c>
      <c r="D98" s="192" t="s">
        <v>182</v>
      </c>
      <c r="E98" s="193" t="s">
        <v>2809</v>
      </c>
      <c r="F98" s="194" t="s">
        <v>2810</v>
      </c>
      <c r="G98" s="195" t="s">
        <v>215</v>
      </c>
      <c r="H98" s="196">
        <v>100</v>
      </c>
      <c r="I98" s="197"/>
      <c r="J98" s="198">
        <f t="shared" si="0"/>
        <v>0</v>
      </c>
      <c r="K98" s="194" t="s">
        <v>23</v>
      </c>
      <c r="L98" s="61"/>
      <c r="M98" s="199" t="s">
        <v>23</v>
      </c>
      <c r="N98" s="200" t="s">
        <v>43</v>
      </c>
      <c r="O98" s="42"/>
      <c r="P98" s="201">
        <f t="shared" si="1"/>
        <v>0</v>
      </c>
      <c r="Q98" s="201">
        <v>0</v>
      </c>
      <c r="R98" s="201">
        <f t="shared" si="2"/>
        <v>0</v>
      </c>
      <c r="S98" s="201">
        <v>0</v>
      </c>
      <c r="T98" s="202">
        <f t="shared" si="3"/>
        <v>0</v>
      </c>
      <c r="AR98" s="24" t="s">
        <v>187</v>
      </c>
      <c r="AT98" s="24" t="s">
        <v>182</v>
      </c>
      <c r="AU98" s="24" t="s">
        <v>79</v>
      </c>
      <c r="AY98" s="24" t="s">
        <v>180</v>
      </c>
      <c r="BE98" s="203">
        <f t="shared" si="4"/>
        <v>0</v>
      </c>
      <c r="BF98" s="203">
        <f t="shared" si="5"/>
        <v>0</v>
      </c>
      <c r="BG98" s="203">
        <f t="shared" si="6"/>
        <v>0</v>
      </c>
      <c r="BH98" s="203">
        <f t="shared" si="7"/>
        <v>0</v>
      </c>
      <c r="BI98" s="203">
        <f t="shared" si="8"/>
        <v>0</v>
      </c>
      <c r="BJ98" s="24" t="s">
        <v>79</v>
      </c>
      <c r="BK98" s="203">
        <f t="shared" si="9"/>
        <v>0</v>
      </c>
      <c r="BL98" s="24" t="s">
        <v>187</v>
      </c>
      <c r="BM98" s="24" t="s">
        <v>860</v>
      </c>
    </row>
    <row r="99" spans="2:65" s="1" customFormat="1" ht="16.5" customHeight="1">
      <c r="B99" s="41"/>
      <c r="C99" s="192" t="s">
        <v>271</v>
      </c>
      <c r="D99" s="192" t="s">
        <v>182</v>
      </c>
      <c r="E99" s="193" t="s">
        <v>2811</v>
      </c>
      <c r="F99" s="194" t="s">
        <v>2812</v>
      </c>
      <c r="G99" s="195" t="s">
        <v>215</v>
      </c>
      <c r="H99" s="196">
        <v>300</v>
      </c>
      <c r="I99" s="197"/>
      <c r="J99" s="198">
        <f t="shared" si="0"/>
        <v>0</v>
      </c>
      <c r="K99" s="194" t="s">
        <v>23</v>
      </c>
      <c r="L99" s="61"/>
      <c r="M99" s="199" t="s">
        <v>23</v>
      </c>
      <c r="N99" s="200" t="s">
        <v>43</v>
      </c>
      <c r="O99" s="42"/>
      <c r="P99" s="201">
        <f t="shared" si="1"/>
        <v>0</v>
      </c>
      <c r="Q99" s="201">
        <v>0</v>
      </c>
      <c r="R99" s="201">
        <f t="shared" si="2"/>
        <v>0</v>
      </c>
      <c r="S99" s="201">
        <v>0</v>
      </c>
      <c r="T99" s="202">
        <f t="shared" si="3"/>
        <v>0</v>
      </c>
      <c r="AR99" s="24" t="s">
        <v>187</v>
      </c>
      <c r="AT99" s="24" t="s">
        <v>182</v>
      </c>
      <c r="AU99" s="24" t="s">
        <v>79</v>
      </c>
      <c r="AY99" s="24" t="s">
        <v>180</v>
      </c>
      <c r="BE99" s="203">
        <f t="shared" si="4"/>
        <v>0</v>
      </c>
      <c r="BF99" s="203">
        <f t="shared" si="5"/>
        <v>0</v>
      </c>
      <c r="BG99" s="203">
        <f t="shared" si="6"/>
        <v>0</v>
      </c>
      <c r="BH99" s="203">
        <f t="shared" si="7"/>
        <v>0</v>
      </c>
      <c r="BI99" s="203">
        <f t="shared" si="8"/>
        <v>0</v>
      </c>
      <c r="BJ99" s="24" t="s">
        <v>79</v>
      </c>
      <c r="BK99" s="203">
        <f t="shared" si="9"/>
        <v>0</v>
      </c>
      <c r="BL99" s="24" t="s">
        <v>187</v>
      </c>
      <c r="BM99" s="24" t="s">
        <v>870</v>
      </c>
    </row>
    <row r="100" spans="2:65" s="1" customFormat="1" ht="16.5" customHeight="1">
      <c r="B100" s="41"/>
      <c r="C100" s="192" t="s">
        <v>275</v>
      </c>
      <c r="D100" s="192" t="s">
        <v>182</v>
      </c>
      <c r="E100" s="193" t="s">
        <v>2813</v>
      </c>
      <c r="F100" s="194" t="s">
        <v>2814</v>
      </c>
      <c r="G100" s="195" t="s">
        <v>215</v>
      </c>
      <c r="H100" s="196">
        <v>945</v>
      </c>
      <c r="I100" s="197"/>
      <c r="J100" s="198">
        <f t="shared" si="0"/>
        <v>0</v>
      </c>
      <c r="K100" s="194" t="s">
        <v>23</v>
      </c>
      <c r="L100" s="61"/>
      <c r="M100" s="199" t="s">
        <v>23</v>
      </c>
      <c r="N100" s="200" t="s">
        <v>43</v>
      </c>
      <c r="O100" s="42"/>
      <c r="P100" s="201">
        <f t="shared" si="1"/>
        <v>0</v>
      </c>
      <c r="Q100" s="201">
        <v>0</v>
      </c>
      <c r="R100" s="201">
        <f t="shared" si="2"/>
        <v>0</v>
      </c>
      <c r="S100" s="201">
        <v>0</v>
      </c>
      <c r="T100" s="202">
        <f t="shared" si="3"/>
        <v>0</v>
      </c>
      <c r="AR100" s="24" t="s">
        <v>187</v>
      </c>
      <c r="AT100" s="24" t="s">
        <v>182</v>
      </c>
      <c r="AU100" s="24" t="s">
        <v>79</v>
      </c>
      <c r="AY100" s="24" t="s">
        <v>180</v>
      </c>
      <c r="BE100" s="203">
        <f t="shared" si="4"/>
        <v>0</v>
      </c>
      <c r="BF100" s="203">
        <f t="shared" si="5"/>
        <v>0</v>
      </c>
      <c r="BG100" s="203">
        <f t="shared" si="6"/>
        <v>0</v>
      </c>
      <c r="BH100" s="203">
        <f t="shared" si="7"/>
        <v>0</v>
      </c>
      <c r="BI100" s="203">
        <f t="shared" si="8"/>
        <v>0</v>
      </c>
      <c r="BJ100" s="24" t="s">
        <v>79</v>
      </c>
      <c r="BK100" s="203">
        <f t="shared" si="9"/>
        <v>0</v>
      </c>
      <c r="BL100" s="24" t="s">
        <v>187</v>
      </c>
      <c r="BM100" s="24" t="s">
        <v>880</v>
      </c>
    </row>
    <row r="101" spans="2:65" s="1" customFormat="1" ht="16.5" customHeight="1">
      <c r="B101" s="41"/>
      <c r="C101" s="192" t="s">
        <v>280</v>
      </c>
      <c r="D101" s="192" t="s">
        <v>182</v>
      </c>
      <c r="E101" s="193" t="s">
        <v>2815</v>
      </c>
      <c r="F101" s="194" t="s">
        <v>2816</v>
      </c>
      <c r="G101" s="195" t="s">
        <v>671</v>
      </c>
      <c r="H101" s="196">
        <v>250</v>
      </c>
      <c r="I101" s="197"/>
      <c r="J101" s="198">
        <f t="shared" si="0"/>
        <v>0</v>
      </c>
      <c r="K101" s="194" t="s">
        <v>23</v>
      </c>
      <c r="L101" s="61"/>
      <c r="M101" s="199" t="s">
        <v>23</v>
      </c>
      <c r="N101" s="200" t="s">
        <v>43</v>
      </c>
      <c r="O101" s="42"/>
      <c r="P101" s="201">
        <f t="shared" si="1"/>
        <v>0</v>
      </c>
      <c r="Q101" s="201">
        <v>0</v>
      </c>
      <c r="R101" s="201">
        <f t="shared" si="2"/>
        <v>0</v>
      </c>
      <c r="S101" s="201">
        <v>0</v>
      </c>
      <c r="T101" s="202">
        <f t="shared" si="3"/>
        <v>0</v>
      </c>
      <c r="AR101" s="24" t="s">
        <v>187</v>
      </c>
      <c r="AT101" s="24" t="s">
        <v>182</v>
      </c>
      <c r="AU101" s="24" t="s">
        <v>79</v>
      </c>
      <c r="AY101" s="24" t="s">
        <v>180</v>
      </c>
      <c r="BE101" s="203">
        <f t="shared" si="4"/>
        <v>0</v>
      </c>
      <c r="BF101" s="203">
        <f t="shared" si="5"/>
        <v>0</v>
      </c>
      <c r="BG101" s="203">
        <f t="shared" si="6"/>
        <v>0</v>
      </c>
      <c r="BH101" s="203">
        <f t="shared" si="7"/>
        <v>0</v>
      </c>
      <c r="BI101" s="203">
        <f t="shared" si="8"/>
        <v>0</v>
      </c>
      <c r="BJ101" s="24" t="s">
        <v>79</v>
      </c>
      <c r="BK101" s="203">
        <f t="shared" si="9"/>
        <v>0</v>
      </c>
      <c r="BL101" s="24" t="s">
        <v>187</v>
      </c>
      <c r="BM101" s="24" t="s">
        <v>901</v>
      </c>
    </row>
    <row r="102" spans="2:65" s="1" customFormat="1" ht="16.5" customHeight="1">
      <c r="B102" s="41"/>
      <c r="C102" s="192" t="s">
        <v>9</v>
      </c>
      <c r="D102" s="192" t="s">
        <v>182</v>
      </c>
      <c r="E102" s="193" t="s">
        <v>2817</v>
      </c>
      <c r="F102" s="194" t="s">
        <v>2818</v>
      </c>
      <c r="G102" s="195" t="s">
        <v>2819</v>
      </c>
      <c r="H102" s="196">
        <v>5</v>
      </c>
      <c r="I102" s="197"/>
      <c r="J102" s="198">
        <f t="shared" si="0"/>
        <v>0</v>
      </c>
      <c r="K102" s="194" t="s">
        <v>23</v>
      </c>
      <c r="L102" s="61"/>
      <c r="M102" s="199" t="s">
        <v>23</v>
      </c>
      <c r="N102" s="200" t="s">
        <v>43</v>
      </c>
      <c r="O102" s="42"/>
      <c r="P102" s="201">
        <f t="shared" si="1"/>
        <v>0</v>
      </c>
      <c r="Q102" s="201">
        <v>0</v>
      </c>
      <c r="R102" s="201">
        <f t="shared" si="2"/>
        <v>0</v>
      </c>
      <c r="S102" s="201">
        <v>0</v>
      </c>
      <c r="T102" s="202">
        <f t="shared" si="3"/>
        <v>0</v>
      </c>
      <c r="AR102" s="24" t="s">
        <v>187</v>
      </c>
      <c r="AT102" s="24" t="s">
        <v>182</v>
      </c>
      <c r="AU102" s="24" t="s">
        <v>79</v>
      </c>
      <c r="AY102" s="24" t="s">
        <v>180</v>
      </c>
      <c r="BE102" s="203">
        <f t="shared" si="4"/>
        <v>0</v>
      </c>
      <c r="BF102" s="203">
        <f t="shared" si="5"/>
        <v>0</v>
      </c>
      <c r="BG102" s="203">
        <f t="shared" si="6"/>
        <v>0</v>
      </c>
      <c r="BH102" s="203">
        <f t="shared" si="7"/>
        <v>0</v>
      </c>
      <c r="BI102" s="203">
        <f t="shared" si="8"/>
        <v>0</v>
      </c>
      <c r="BJ102" s="24" t="s">
        <v>79</v>
      </c>
      <c r="BK102" s="203">
        <f t="shared" si="9"/>
        <v>0</v>
      </c>
      <c r="BL102" s="24" t="s">
        <v>187</v>
      </c>
      <c r="BM102" s="24" t="s">
        <v>913</v>
      </c>
    </row>
    <row r="103" spans="2:65" s="1" customFormat="1" ht="25.5" customHeight="1">
      <c r="B103" s="41"/>
      <c r="C103" s="192" t="s">
        <v>289</v>
      </c>
      <c r="D103" s="192" t="s">
        <v>182</v>
      </c>
      <c r="E103" s="193" t="s">
        <v>2820</v>
      </c>
      <c r="F103" s="194" t="s">
        <v>2821</v>
      </c>
      <c r="G103" s="195" t="s">
        <v>671</v>
      </c>
      <c r="H103" s="196">
        <v>4</v>
      </c>
      <c r="I103" s="197"/>
      <c r="J103" s="198">
        <f t="shared" si="0"/>
        <v>0</v>
      </c>
      <c r="K103" s="194" t="s">
        <v>23</v>
      </c>
      <c r="L103" s="61"/>
      <c r="M103" s="199" t="s">
        <v>23</v>
      </c>
      <c r="N103" s="200" t="s">
        <v>43</v>
      </c>
      <c r="O103" s="42"/>
      <c r="P103" s="201">
        <f t="shared" si="1"/>
        <v>0</v>
      </c>
      <c r="Q103" s="201">
        <v>0</v>
      </c>
      <c r="R103" s="201">
        <f t="shared" si="2"/>
        <v>0</v>
      </c>
      <c r="S103" s="201">
        <v>0</v>
      </c>
      <c r="T103" s="202">
        <f t="shared" si="3"/>
        <v>0</v>
      </c>
      <c r="AR103" s="24" t="s">
        <v>187</v>
      </c>
      <c r="AT103" s="24" t="s">
        <v>182</v>
      </c>
      <c r="AU103" s="24" t="s">
        <v>79</v>
      </c>
      <c r="AY103" s="24" t="s">
        <v>180</v>
      </c>
      <c r="BE103" s="203">
        <f t="shared" si="4"/>
        <v>0</v>
      </c>
      <c r="BF103" s="203">
        <f t="shared" si="5"/>
        <v>0</v>
      </c>
      <c r="BG103" s="203">
        <f t="shared" si="6"/>
        <v>0</v>
      </c>
      <c r="BH103" s="203">
        <f t="shared" si="7"/>
        <v>0</v>
      </c>
      <c r="BI103" s="203">
        <f t="shared" si="8"/>
        <v>0</v>
      </c>
      <c r="BJ103" s="24" t="s">
        <v>79</v>
      </c>
      <c r="BK103" s="203">
        <f t="shared" si="9"/>
        <v>0</v>
      </c>
      <c r="BL103" s="24" t="s">
        <v>187</v>
      </c>
      <c r="BM103" s="24" t="s">
        <v>922</v>
      </c>
    </row>
    <row r="104" spans="2:65" s="1" customFormat="1" ht="25.5" customHeight="1">
      <c r="B104" s="41"/>
      <c r="C104" s="192" t="s">
        <v>293</v>
      </c>
      <c r="D104" s="192" t="s">
        <v>182</v>
      </c>
      <c r="E104" s="193" t="s">
        <v>2822</v>
      </c>
      <c r="F104" s="194" t="s">
        <v>2823</v>
      </c>
      <c r="G104" s="195" t="s">
        <v>904</v>
      </c>
      <c r="H104" s="196">
        <v>1</v>
      </c>
      <c r="I104" s="197"/>
      <c r="J104" s="198">
        <f t="shared" si="0"/>
        <v>0</v>
      </c>
      <c r="K104" s="194" t="s">
        <v>23</v>
      </c>
      <c r="L104" s="61"/>
      <c r="M104" s="199" t="s">
        <v>23</v>
      </c>
      <c r="N104" s="200" t="s">
        <v>43</v>
      </c>
      <c r="O104" s="42"/>
      <c r="P104" s="201">
        <f t="shared" si="1"/>
        <v>0</v>
      </c>
      <c r="Q104" s="201">
        <v>0</v>
      </c>
      <c r="R104" s="201">
        <f t="shared" si="2"/>
        <v>0</v>
      </c>
      <c r="S104" s="201">
        <v>0</v>
      </c>
      <c r="T104" s="202">
        <f t="shared" si="3"/>
        <v>0</v>
      </c>
      <c r="AR104" s="24" t="s">
        <v>187</v>
      </c>
      <c r="AT104" s="24" t="s">
        <v>182</v>
      </c>
      <c r="AU104" s="24" t="s">
        <v>79</v>
      </c>
      <c r="AY104" s="24" t="s">
        <v>180</v>
      </c>
      <c r="BE104" s="203">
        <f t="shared" si="4"/>
        <v>0</v>
      </c>
      <c r="BF104" s="203">
        <f t="shared" si="5"/>
        <v>0</v>
      </c>
      <c r="BG104" s="203">
        <f t="shared" si="6"/>
        <v>0</v>
      </c>
      <c r="BH104" s="203">
        <f t="shared" si="7"/>
        <v>0</v>
      </c>
      <c r="BI104" s="203">
        <f t="shared" si="8"/>
        <v>0</v>
      </c>
      <c r="BJ104" s="24" t="s">
        <v>79</v>
      </c>
      <c r="BK104" s="203">
        <f t="shared" si="9"/>
        <v>0</v>
      </c>
      <c r="BL104" s="24" t="s">
        <v>187</v>
      </c>
      <c r="BM104" s="24" t="s">
        <v>931</v>
      </c>
    </row>
    <row r="105" spans="2:63" s="10" customFormat="1" ht="37.35" customHeight="1">
      <c r="B105" s="176"/>
      <c r="C105" s="177"/>
      <c r="D105" s="178" t="s">
        <v>71</v>
      </c>
      <c r="E105" s="179" t="s">
        <v>2824</v>
      </c>
      <c r="F105" s="179" t="s">
        <v>2825</v>
      </c>
      <c r="G105" s="177"/>
      <c r="H105" s="177"/>
      <c r="I105" s="180"/>
      <c r="J105" s="181">
        <f>BK105</f>
        <v>0</v>
      </c>
      <c r="K105" s="177"/>
      <c r="L105" s="182"/>
      <c r="M105" s="183"/>
      <c r="N105" s="184"/>
      <c r="O105" s="184"/>
      <c r="P105" s="185">
        <f>SUM(P106:P132)</f>
        <v>0</v>
      </c>
      <c r="Q105" s="184"/>
      <c r="R105" s="185">
        <f>SUM(R106:R132)</f>
        <v>0</v>
      </c>
      <c r="S105" s="184"/>
      <c r="T105" s="186">
        <f>SUM(T106:T132)</f>
        <v>0</v>
      </c>
      <c r="AR105" s="187" t="s">
        <v>79</v>
      </c>
      <c r="AT105" s="188" t="s">
        <v>71</v>
      </c>
      <c r="AU105" s="188" t="s">
        <v>72</v>
      </c>
      <c r="AY105" s="187" t="s">
        <v>180</v>
      </c>
      <c r="BK105" s="189">
        <f>SUM(BK106:BK132)</f>
        <v>0</v>
      </c>
    </row>
    <row r="106" spans="2:65" s="1" customFormat="1" ht="25.5" customHeight="1">
      <c r="B106" s="41"/>
      <c r="C106" s="192" t="s">
        <v>297</v>
      </c>
      <c r="D106" s="192" t="s">
        <v>182</v>
      </c>
      <c r="E106" s="193" t="s">
        <v>2826</v>
      </c>
      <c r="F106" s="194" t="s">
        <v>2827</v>
      </c>
      <c r="G106" s="195" t="s">
        <v>671</v>
      </c>
      <c r="H106" s="196">
        <v>5</v>
      </c>
      <c r="I106" s="197"/>
      <c r="J106" s="198">
        <f aca="true" t="shared" si="10" ref="J106:J132">ROUND(I106*H106,2)</f>
        <v>0</v>
      </c>
      <c r="K106" s="194" t="s">
        <v>23</v>
      </c>
      <c r="L106" s="61"/>
      <c r="M106" s="199" t="s">
        <v>23</v>
      </c>
      <c r="N106" s="200" t="s">
        <v>43</v>
      </c>
      <c r="O106" s="42"/>
      <c r="P106" s="201">
        <f aca="true" t="shared" si="11" ref="P106:P132">O106*H106</f>
        <v>0</v>
      </c>
      <c r="Q106" s="201">
        <v>0</v>
      </c>
      <c r="R106" s="201">
        <f aca="true" t="shared" si="12" ref="R106:R132">Q106*H106</f>
        <v>0</v>
      </c>
      <c r="S106" s="201">
        <v>0</v>
      </c>
      <c r="T106" s="202">
        <f aca="true" t="shared" si="13" ref="T106:T132">S106*H106</f>
        <v>0</v>
      </c>
      <c r="AR106" s="24" t="s">
        <v>187</v>
      </c>
      <c r="AT106" s="24" t="s">
        <v>182</v>
      </c>
      <c r="AU106" s="24" t="s">
        <v>79</v>
      </c>
      <c r="AY106" s="24" t="s">
        <v>180</v>
      </c>
      <c r="BE106" s="203">
        <f aca="true" t="shared" si="14" ref="BE106:BE132">IF(N106="základní",J106,0)</f>
        <v>0</v>
      </c>
      <c r="BF106" s="203">
        <f aca="true" t="shared" si="15" ref="BF106:BF132">IF(N106="snížená",J106,0)</f>
        <v>0</v>
      </c>
      <c r="BG106" s="203">
        <f aca="true" t="shared" si="16" ref="BG106:BG132">IF(N106="zákl. přenesená",J106,0)</f>
        <v>0</v>
      </c>
      <c r="BH106" s="203">
        <f aca="true" t="shared" si="17" ref="BH106:BH132">IF(N106="sníž. přenesená",J106,0)</f>
        <v>0</v>
      </c>
      <c r="BI106" s="203">
        <f aca="true" t="shared" si="18" ref="BI106:BI132">IF(N106="nulová",J106,0)</f>
        <v>0</v>
      </c>
      <c r="BJ106" s="24" t="s">
        <v>79</v>
      </c>
      <c r="BK106" s="203">
        <f aca="true" t="shared" si="19" ref="BK106:BK132">ROUND(I106*H106,2)</f>
        <v>0</v>
      </c>
      <c r="BL106" s="24" t="s">
        <v>187</v>
      </c>
      <c r="BM106" s="24" t="s">
        <v>940</v>
      </c>
    </row>
    <row r="107" spans="2:65" s="1" customFormat="1" ht="16.5" customHeight="1">
      <c r="B107" s="41"/>
      <c r="C107" s="192" t="s">
        <v>303</v>
      </c>
      <c r="D107" s="192" t="s">
        <v>182</v>
      </c>
      <c r="E107" s="193" t="s">
        <v>2828</v>
      </c>
      <c r="F107" s="194" t="s">
        <v>2829</v>
      </c>
      <c r="G107" s="195" t="s">
        <v>215</v>
      </c>
      <c r="H107" s="196">
        <v>300</v>
      </c>
      <c r="I107" s="197"/>
      <c r="J107" s="198">
        <f t="shared" si="10"/>
        <v>0</v>
      </c>
      <c r="K107" s="194" t="s">
        <v>23</v>
      </c>
      <c r="L107" s="61"/>
      <c r="M107" s="199" t="s">
        <v>23</v>
      </c>
      <c r="N107" s="200" t="s">
        <v>43</v>
      </c>
      <c r="O107" s="42"/>
      <c r="P107" s="201">
        <f t="shared" si="11"/>
        <v>0</v>
      </c>
      <c r="Q107" s="201">
        <v>0</v>
      </c>
      <c r="R107" s="201">
        <f t="shared" si="12"/>
        <v>0</v>
      </c>
      <c r="S107" s="201">
        <v>0</v>
      </c>
      <c r="T107" s="202">
        <f t="shared" si="13"/>
        <v>0</v>
      </c>
      <c r="AR107" s="24" t="s">
        <v>187</v>
      </c>
      <c r="AT107" s="24" t="s">
        <v>182</v>
      </c>
      <c r="AU107" s="24" t="s">
        <v>79</v>
      </c>
      <c r="AY107" s="24" t="s">
        <v>180</v>
      </c>
      <c r="BE107" s="203">
        <f t="shared" si="14"/>
        <v>0</v>
      </c>
      <c r="BF107" s="203">
        <f t="shared" si="15"/>
        <v>0</v>
      </c>
      <c r="BG107" s="203">
        <f t="shared" si="16"/>
        <v>0</v>
      </c>
      <c r="BH107" s="203">
        <f t="shared" si="17"/>
        <v>0</v>
      </c>
      <c r="BI107" s="203">
        <f t="shared" si="18"/>
        <v>0</v>
      </c>
      <c r="BJ107" s="24" t="s">
        <v>79</v>
      </c>
      <c r="BK107" s="203">
        <f t="shared" si="19"/>
        <v>0</v>
      </c>
      <c r="BL107" s="24" t="s">
        <v>187</v>
      </c>
      <c r="BM107" s="24" t="s">
        <v>951</v>
      </c>
    </row>
    <row r="108" spans="2:65" s="1" customFormat="1" ht="25.5" customHeight="1">
      <c r="B108" s="41"/>
      <c r="C108" s="192" t="s">
        <v>309</v>
      </c>
      <c r="D108" s="192" t="s">
        <v>182</v>
      </c>
      <c r="E108" s="193" t="s">
        <v>2830</v>
      </c>
      <c r="F108" s="194" t="s">
        <v>2831</v>
      </c>
      <c r="G108" s="195" t="s">
        <v>671</v>
      </c>
      <c r="H108" s="196">
        <v>32</v>
      </c>
      <c r="I108" s="197"/>
      <c r="J108" s="198">
        <f t="shared" si="10"/>
        <v>0</v>
      </c>
      <c r="K108" s="194" t="s">
        <v>23</v>
      </c>
      <c r="L108" s="61"/>
      <c r="M108" s="199" t="s">
        <v>23</v>
      </c>
      <c r="N108" s="200" t="s">
        <v>43</v>
      </c>
      <c r="O108" s="42"/>
      <c r="P108" s="201">
        <f t="shared" si="11"/>
        <v>0</v>
      </c>
      <c r="Q108" s="201">
        <v>0</v>
      </c>
      <c r="R108" s="201">
        <f t="shared" si="12"/>
        <v>0</v>
      </c>
      <c r="S108" s="201">
        <v>0</v>
      </c>
      <c r="T108" s="202">
        <f t="shared" si="13"/>
        <v>0</v>
      </c>
      <c r="AR108" s="24" t="s">
        <v>187</v>
      </c>
      <c r="AT108" s="24" t="s">
        <v>182</v>
      </c>
      <c r="AU108" s="24" t="s">
        <v>79</v>
      </c>
      <c r="AY108" s="24" t="s">
        <v>180</v>
      </c>
      <c r="BE108" s="203">
        <f t="shared" si="14"/>
        <v>0</v>
      </c>
      <c r="BF108" s="203">
        <f t="shared" si="15"/>
        <v>0</v>
      </c>
      <c r="BG108" s="203">
        <f t="shared" si="16"/>
        <v>0</v>
      </c>
      <c r="BH108" s="203">
        <f t="shared" si="17"/>
        <v>0</v>
      </c>
      <c r="BI108" s="203">
        <f t="shared" si="18"/>
        <v>0</v>
      </c>
      <c r="BJ108" s="24" t="s">
        <v>79</v>
      </c>
      <c r="BK108" s="203">
        <f t="shared" si="19"/>
        <v>0</v>
      </c>
      <c r="BL108" s="24" t="s">
        <v>187</v>
      </c>
      <c r="BM108" s="24" t="s">
        <v>961</v>
      </c>
    </row>
    <row r="109" spans="2:65" s="1" customFormat="1" ht="16.5" customHeight="1">
      <c r="B109" s="41"/>
      <c r="C109" s="192" t="s">
        <v>323</v>
      </c>
      <c r="D109" s="192" t="s">
        <v>182</v>
      </c>
      <c r="E109" s="193" t="s">
        <v>2832</v>
      </c>
      <c r="F109" s="194" t="s">
        <v>2833</v>
      </c>
      <c r="G109" s="195" t="s">
        <v>671</v>
      </c>
      <c r="H109" s="196">
        <v>32</v>
      </c>
      <c r="I109" s="197"/>
      <c r="J109" s="198">
        <f t="shared" si="10"/>
        <v>0</v>
      </c>
      <c r="K109" s="194" t="s">
        <v>23</v>
      </c>
      <c r="L109" s="61"/>
      <c r="M109" s="199" t="s">
        <v>23</v>
      </c>
      <c r="N109" s="200" t="s">
        <v>43</v>
      </c>
      <c r="O109" s="42"/>
      <c r="P109" s="201">
        <f t="shared" si="11"/>
        <v>0</v>
      </c>
      <c r="Q109" s="201">
        <v>0</v>
      </c>
      <c r="R109" s="201">
        <f t="shared" si="12"/>
        <v>0</v>
      </c>
      <c r="S109" s="201">
        <v>0</v>
      </c>
      <c r="T109" s="202">
        <f t="shared" si="13"/>
        <v>0</v>
      </c>
      <c r="AR109" s="24" t="s">
        <v>187</v>
      </c>
      <c r="AT109" s="24" t="s">
        <v>182</v>
      </c>
      <c r="AU109" s="24" t="s">
        <v>79</v>
      </c>
      <c r="AY109" s="24" t="s">
        <v>180</v>
      </c>
      <c r="BE109" s="203">
        <f t="shared" si="14"/>
        <v>0</v>
      </c>
      <c r="BF109" s="203">
        <f t="shared" si="15"/>
        <v>0</v>
      </c>
      <c r="BG109" s="203">
        <f t="shared" si="16"/>
        <v>0</v>
      </c>
      <c r="BH109" s="203">
        <f t="shared" si="17"/>
        <v>0</v>
      </c>
      <c r="BI109" s="203">
        <f t="shared" si="18"/>
        <v>0</v>
      </c>
      <c r="BJ109" s="24" t="s">
        <v>79</v>
      </c>
      <c r="BK109" s="203">
        <f t="shared" si="19"/>
        <v>0</v>
      </c>
      <c r="BL109" s="24" t="s">
        <v>187</v>
      </c>
      <c r="BM109" s="24" t="s">
        <v>972</v>
      </c>
    </row>
    <row r="110" spans="2:65" s="1" customFormat="1" ht="16.5" customHeight="1">
      <c r="B110" s="41"/>
      <c r="C110" s="192" t="s">
        <v>330</v>
      </c>
      <c r="D110" s="192" t="s">
        <v>182</v>
      </c>
      <c r="E110" s="193" t="s">
        <v>2834</v>
      </c>
      <c r="F110" s="194" t="s">
        <v>2835</v>
      </c>
      <c r="G110" s="195" t="s">
        <v>671</v>
      </c>
      <c r="H110" s="196">
        <v>32</v>
      </c>
      <c r="I110" s="197"/>
      <c r="J110" s="198">
        <f t="shared" si="10"/>
        <v>0</v>
      </c>
      <c r="K110" s="194" t="s">
        <v>23</v>
      </c>
      <c r="L110" s="61"/>
      <c r="M110" s="199" t="s">
        <v>23</v>
      </c>
      <c r="N110" s="200" t="s">
        <v>43</v>
      </c>
      <c r="O110" s="42"/>
      <c r="P110" s="201">
        <f t="shared" si="11"/>
        <v>0</v>
      </c>
      <c r="Q110" s="201">
        <v>0</v>
      </c>
      <c r="R110" s="201">
        <f t="shared" si="12"/>
        <v>0</v>
      </c>
      <c r="S110" s="201">
        <v>0</v>
      </c>
      <c r="T110" s="202">
        <f t="shared" si="13"/>
        <v>0</v>
      </c>
      <c r="AR110" s="24" t="s">
        <v>187</v>
      </c>
      <c r="AT110" s="24" t="s">
        <v>182</v>
      </c>
      <c r="AU110" s="24" t="s">
        <v>79</v>
      </c>
      <c r="AY110" s="24" t="s">
        <v>180</v>
      </c>
      <c r="BE110" s="203">
        <f t="shared" si="14"/>
        <v>0</v>
      </c>
      <c r="BF110" s="203">
        <f t="shared" si="15"/>
        <v>0</v>
      </c>
      <c r="BG110" s="203">
        <f t="shared" si="16"/>
        <v>0</v>
      </c>
      <c r="BH110" s="203">
        <f t="shared" si="17"/>
        <v>0</v>
      </c>
      <c r="BI110" s="203">
        <f t="shared" si="18"/>
        <v>0</v>
      </c>
      <c r="BJ110" s="24" t="s">
        <v>79</v>
      </c>
      <c r="BK110" s="203">
        <f t="shared" si="19"/>
        <v>0</v>
      </c>
      <c r="BL110" s="24" t="s">
        <v>187</v>
      </c>
      <c r="BM110" s="24" t="s">
        <v>983</v>
      </c>
    </row>
    <row r="111" spans="2:65" s="1" customFormat="1" ht="25.5" customHeight="1">
      <c r="B111" s="41"/>
      <c r="C111" s="192" t="s">
        <v>336</v>
      </c>
      <c r="D111" s="192" t="s">
        <v>182</v>
      </c>
      <c r="E111" s="193" t="s">
        <v>2836</v>
      </c>
      <c r="F111" s="194" t="s">
        <v>2837</v>
      </c>
      <c r="G111" s="195" t="s">
        <v>671</v>
      </c>
      <c r="H111" s="196">
        <v>3</v>
      </c>
      <c r="I111" s="197"/>
      <c r="J111" s="198">
        <f t="shared" si="10"/>
        <v>0</v>
      </c>
      <c r="K111" s="194" t="s">
        <v>23</v>
      </c>
      <c r="L111" s="61"/>
      <c r="M111" s="199" t="s">
        <v>23</v>
      </c>
      <c r="N111" s="200" t="s">
        <v>43</v>
      </c>
      <c r="O111" s="42"/>
      <c r="P111" s="201">
        <f t="shared" si="11"/>
        <v>0</v>
      </c>
      <c r="Q111" s="201">
        <v>0</v>
      </c>
      <c r="R111" s="201">
        <f t="shared" si="12"/>
        <v>0</v>
      </c>
      <c r="S111" s="201">
        <v>0</v>
      </c>
      <c r="T111" s="202">
        <f t="shared" si="13"/>
        <v>0</v>
      </c>
      <c r="AR111" s="24" t="s">
        <v>187</v>
      </c>
      <c r="AT111" s="24" t="s">
        <v>182</v>
      </c>
      <c r="AU111" s="24" t="s">
        <v>79</v>
      </c>
      <c r="AY111" s="24" t="s">
        <v>180</v>
      </c>
      <c r="BE111" s="203">
        <f t="shared" si="14"/>
        <v>0</v>
      </c>
      <c r="BF111" s="203">
        <f t="shared" si="15"/>
        <v>0</v>
      </c>
      <c r="BG111" s="203">
        <f t="shared" si="16"/>
        <v>0</v>
      </c>
      <c r="BH111" s="203">
        <f t="shared" si="17"/>
        <v>0</v>
      </c>
      <c r="BI111" s="203">
        <f t="shared" si="18"/>
        <v>0</v>
      </c>
      <c r="BJ111" s="24" t="s">
        <v>79</v>
      </c>
      <c r="BK111" s="203">
        <f t="shared" si="19"/>
        <v>0</v>
      </c>
      <c r="BL111" s="24" t="s">
        <v>187</v>
      </c>
      <c r="BM111" s="24" t="s">
        <v>993</v>
      </c>
    </row>
    <row r="112" spans="2:65" s="1" customFormat="1" ht="16.5" customHeight="1">
      <c r="B112" s="41"/>
      <c r="C112" s="192" t="s">
        <v>340</v>
      </c>
      <c r="D112" s="192" t="s">
        <v>182</v>
      </c>
      <c r="E112" s="193" t="s">
        <v>2838</v>
      </c>
      <c r="F112" s="194" t="s">
        <v>2839</v>
      </c>
      <c r="G112" s="195" t="s">
        <v>671</v>
      </c>
      <c r="H112" s="196">
        <v>3</v>
      </c>
      <c r="I112" s="197"/>
      <c r="J112" s="198">
        <f t="shared" si="10"/>
        <v>0</v>
      </c>
      <c r="K112" s="194" t="s">
        <v>23</v>
      </c>
      <c r="L112" s="61"/>
      <c r="M112" s="199" t="s">
        <v>23</v>
      </c>
      <c r="N112" s="200" t="s">
        <v>43</v>
      </c>
      <c r="O112" s="42"/>
      <c r="P112" s="201">
        <f t="shared" si="11"/>
        <v>0</v>
      </c>
      <c r="Q112" s="201">
        <v>0</v>
      </c>
      <c r="R112" s="201">
        <f t="shared" si="12"/>
        <v>0</v>
      </c>
      <c r="S112" s="201">
        <v>0</v>
      </c>
      <c r="T112" s="202">
        <f t="shared" si="13"/>
        <v>0</v>
      </c>
      <c r="AR112" s="24" t="s">
        <v>187</v>
      </c>
      <c r="AT112" s="24" t="s">
        <v>182</v>
      </c>
      <c r="AU112" s="24" t="s">
        <v>79</v>
      </c>
      <c r="AY112" s="24" t="s">
        <v>180</v>
      </c>
      <c r="BE112" s="203">
        <f t="shared" si="14"/>
        <v>0</v>
      </c>
      <c r="BF112" s="203">
        <f t="shared" si="15"/>
        <v>0</v>
      </c>
      <c r="BG112" s="203">
        <f t="shared" si="16"/>
        <v>0</v>
      </c>
      <c r="BH112" s="203">
        <f t="shared" si="17"/>
        <v>0</v>
      </c>
      <c r="BI112" s="203">
        <f t="shared" si="18"/>
        <v>0</v>
      </c>
      <c r="BJ112" s="24" t="s">
        <v>79</v>
      </c>
      <c r="BK112" s="203">
        <f t="shared" si="19"/>
        <v>0</v>
      </c>
      <c r="BL112" s="24" t="s">
        <v>187</v>
      </c>
      <c r="BM112" s="24" t="s">
        <v>1003</v>
      </c>
    </row>
    <row r="113" spans="2:65" s="1" customFormat="1" ht="16.5" customHeight="1">
      <c r="B113" s="41"/>
      <c r="C113" s="192" t="s">
        <v>346</v>
      </c>
      <c r="D113" s="192" t="s">
        <v>182</v>
      </c>
      <c r="E113" s="193" t="s">
        <v>2840</v>
      </c>
      <c r="F113" s="194" t="s">
        <v>2841</v>
      </c>
      <c r="G113" s="195" t="s">
        <v>671</v>
      </c>
      <c r="H113" s="196">
        <v>16</v>
      </c>
      <c r="I113" s="197"/>
      <c r="J113" s="198">
        <f t="shared" si="10"/>
        <v>0</v>
      </c>
      <c r="K113" s="194" t="s">
        <v>23</v>
      </c>
      <c r="L113" s="61"/>
      <c r="M113" s="199" t="s">
        <v>23</v>
      </c>
      <c r="N113" s="200" t="s">
        <v>43</v>
      </c>
      <c r="O113" s="42"/>
      <c r="P113" s="201">
        <f t="shared" si="11"/>
        <v>0</v>
      </c>
      <c r="Q113" s="201">
        <v>0</v>
      </c>
      <c r="R113" s="201">
        <f t="shared" si="12"/>
        <v>0</v>
      </c>
      <c r="S113" s="201">
        <v>0</v>
      </c>
      <c r="T113" s="202">
        <f t="shared" si="13"/>
        <v>0</v>
      </c>
      <c r="AR113" s="24" t="s">
        <v>187</v>
      </c>
      <c r="AT113" s="24" t="s">
        <v>182</v>
      </c>
      <c r="AU113" s="24" t="s">
        <v>79</v>
      </c>
      <c r="AY113" s="24" t="s">
        <v>180</v>
      </c>
      <c r="BE113" s="203">
        <f t="shared" si="14"/>
        <v>0</v>
      </c>
      <c r="BF113" s="203">
        <f t="shared" si="15"/>
        <v>0</v>
      </c>
      <c r="BG113" s="203">
        <f t="shared" si="16"/>
        <v>0</v>
      </c>
      <c r="BH113" s="203">
        <f t="shared" si="17"/>
        <v>0</v>
      </c>
      <c r="BI113" s="203">
        <f t="shared" si="18"/>
        <v>0</v>
      </c>
      <c r="BJ113" s="24" t="s">
        <v>79</v>
      </c>
      <c r="BK113" s="203">
        <f t="shared" si="19"/>
        <v>0</v>
      </c>
      <c r="BL113" s="24" t="s">
        <v>187</v>
      </c>
      <c r="BM113" s="24" t="s">
        <v>1013</v>
      </c>
    </row>
    <row r="114" spans="2:65" s="1" customFormat="1" ht="25.5" customHeight="1">
      <c r="B114" s="41"/>
      <c r="C114" s="192" t="s">
        <v>351</v>
      </c>
      <c r="D114" s="192" t="s">
        <v>182</v>
      </c>
      <c r="E114" s="193" t="s">
        <v>2842</v>
      </c>
      <c r="F114" s="194" t="s">
        <v>2843</v>
      </c>
      <c r="G114" s="195" t="s">
        <v>215</v>
      </c>
      <c r="H114" s="196">
        <v>3980</v>
      </c>
      <c r="I114" s="197"/>
      <c r="J114" s="198">
        <f t="shared" si="10"/>
        <v>0</v>
      </c>
      <c r="K114" s="194" t="s">
        <v>23</v>
      </c>
      <c r="L114" s="61"/>
      <c r="M114" s="199" t="s">
        <v>23</v>
      </c>
      <c r="N114" s="200" t="s">
        <v>43</v>
      </c>
      <c r="O114" s="42"/>
      <c r="P114" s="201">
        <f t="shared" si="11"/>
        <v>0</v>
      </c>
      <c r="Q114" s="201">
        <v>0</v>
      </c>
      <c r="R114" s="201">
        <f t="shared" si="12"/>
        <v>0</v>
      </c>
      <c r="S114" s="201">
        <v>0</v>
      </c>
      <c r="T114" s="202">
        <f t="shared" si="13"/>
        <v>0</v>
      </c>
      <c r="AR114" s="24" t="s">
        <v>187</v>
      </c>
      <c r="AT114" s="24" t="s">
        <v>182</v>
      </c>
      <c r="AU114" s="24" t="s">
        <v>79</v>
      </c>
      <c r="AY114" s="24" t="s">
        <v>180</v>
      </c>
      <c r="BE114" s="203">
        <f t="shared" si="14"/>
        <v>0</v>
      </c>
      <c r="BF114" s="203">
        <f t="shared" si="15"/>
        <v>0</v>
      </c>
      <c r="BG114" s="203">
        <f t="shared" si="16"/>
        <v>0</v>
      </c>
      <c r="BH114" s="203">
        <f t="shared" si="17"/>
        <v>0</v>
      </c>
      <c r="BI114" s="203">
        <f t="shared" si="18"/>
        <v>0</v>
      </c>
      <c r="BJ114" s="24" t="s">
        <v>79</v>
      </c>
      <c r="BK114" s="203">
        <f t="shared" si="19"/>
        <v>0</v>
      </c>
      <c r="BL114" s="24" t="s">
        <v>187</v>
      </c>
      <c r="BM114" s="24" t="s">
        <v>1024</v>
      </c>
    </row>
    <row r="115" spans="2:65" s="1" customFormat="1" ht="16.5" customHeight="1">
      <c r="B115" s="41"/>
      <c r="C115" s="192" t="s">
        <v>361</v>
      </c>
      <c r="D115" s="192" t="s">
        <v>182</v>
      </c>
      <c r="E115" s="193" t="s">
        <v>2844</v>
      </c>
      <c r="F115" s="194" t="s">
        <v>2845</v>
      </c>
      <c r="G115" s="195" t="s">
        <v>671</v>
      </c>
      <c r="H115" s="196">
        <v>4</v>
      </c>
      <c r="I115" s="197"/>
      <c r="J115" s="198">
        <f t="shared" si="10"/>
        <v>0</v>
      </c>
      <c r="K115" s="194" t="s">
        <v>23</v>
      </c>
      <c r="L115" s="61"/>
      <c r="M115" s="199" t="s">
        <v>23</v>
      </c>
      <c r="N115" s="200" t="s">
        <v>43</v>
      </c>
      <c r="O115" s="42"/>
      <c r="P115" s="201">
        <f t="shared" si="11"/>
        <v>0</v>
      </c>
      <c r="Q115" s="201">
        <v>0</v>
      </c>
      <c r="R115" s="201">
        <f t="shared" si="12"/>
        <v>0</v>
      </c>
      <c r="S115" s="201">
        <v>0</v>
      </c>
      <c r="T115" s="202">
        <f t="shared" si="13"/>
        <v>0</v>
      </c>
      <c r="AR115" s="24" t="s">
        <v>187</v>
      </c>
      <c r="AT115" s="24" t="s">
        <v>182</v>
      </c>
      <c r="AU115" s="24" t="s">
        <v>79</v>
      </c>
      <c r="AY115" s="24" t="s">
        <v>180</v>
      </c>
      <c r="BE115" s="203">
        <f t="shared" si="14"/>
        <v>0</v>
      </c>
      <c r="BF115" s="203">
        <f t="shared" si="15"/>
        <v>0</v>
      </c>
      <c r="BG115" s="203">
        <f t="shared" si="16"/>
        <v>0</v>
      </c>
      <c r="BH115" s="203">
        <f t="shared" si="17"/>
        <v>0</v>
      </c>
      <c r="BI115" s="203">
        <f t="shared" si="18"/>
        <v>0</v>
      </c>
      <c r="BJ115" s="24" t="s">
        <v>79</v>
      </c>
      <c r="BK115" s="203">
        <f t="shared" si="19"/>
        <v>0</v>
      </c>
      <c r="BL115" s="24" t="s">
        <v>187</v>
      </c>
      <c r="BM115" s="24" t="s">
        <v>1034</v>
      </c>
    </row>
    <row r="116" spans="2:65" s="1" customFormat="1" ht="16.5" customHeight="1">
      <c r="B116" s="41"/>
      <c r="C116" s="192" t="s">
        <v>365</v>
      </c>
      <c r="D116" s="192" t="s">
        <v>182</v>
      </c>
      <c r="E116" s="193" t="s">
        <v>2846</v>
      </c>
      <c r="F116" s="194" t="s">
        <v>2847</v>
      </c>
      <c r="G116" s="195" t="s">
        <v>671</v>
      </c>
      <c r="H116" s="196">
        <v>67</v>
      </c>
      <c r="I116" s="197"/>
      <c r="J116" s="198">
        <f t="shared" si="10"/>
        <v>0</v>
      </c>
      <c r="K116" s="194" t="s">
        <v>23</v>
      </c>
      <c r="L116" s="61"/>
      <c r="M116" s="199" t="s">
        <v>23</v>
      </c>
      <c r="N116" s="200" t="s">
        <v>43</v>
      </c>
      <c r="O116" s="42"/>
      <c r="P116" s="201">
        <f t="shared" si="11"/>
        <v>0</v>
      </c>
      <c r="Q116" s="201">
        <v>0</v>
      </c>
      <c r="R116" s="201">
        <f t="shared" si="12"/>
        <v>0</v>
      </c>
      <c r="S116" s="201">
        <v>0</v>
      </c>
      <c r="T116" s="202">
        <f t="shared" si="13"/>
        <v>0</v>
      </c>
      <c r="AR116" s="24" t="s">
        <v>187</v>
      </c>
      <c r="AT116" s="24" t="s">
        <v>182</v>
      </c>
      <c r="AU116" s="24" t="s">
        <v>79</v>
      </c>
      <c r="AY116" s="24" t="s">
        <v>180</v>
      </c>
      <c r="BE116" s="203">
        <f t="shared" si="14"/>
        <v>0</v>
      </c>
      <c r="BF116" s="203">
        <f t="shared" si="15"/>
        <v>0</v>
      </c>
      <c r="BG116" s="203">
        <f t="shared" si="16"/>
        <v>0</v>
      </c>
      <c r="BH116" s="203">
        <f t="shared" si="17"/>
        <v>0</v>
      </c>
      <c r="BI116" s="203">
        <f t="shared" si="18"/>
        <v>0</v>
      </c>
      <c r="BJ116" s="24" t="s">
        <v>79</v>
      </c>
      <c r="BK116" s="203">
        <f t="shared" si="19"/>
        <v>0</v>
      </c>
      <c r="BL116" s="24" t="s">
        <v>187</v>
      </c>
      <c r="BM116" s="24" t="s">
        <v>1045</v>
      </c>
    </row>
    <row r="117" spans="2:65" s="1" customFormat="1" ht="25.5" customHeight="1">
      <c r="B117" s="41"/>
      <c r="C117" s="192" t="s">
        <v>375</v>
      </c>
      <c r="D117" s="192" t="s">
        <v>182</v>
      </c>
      <c r="E117" s="193" t="s">
        <v>2848</v>
      </c>
      <c r="F117" s="194" t="s">
        <v>2849</v>
      </c>
      <c r="G117" s="195" t="s">
        <v>671</v>
      </c>
      <c r="H117" s="196">
        <v>67</v>
      </c>
      <c r="I117" s="197"/>
      <c r="J117" s="198">
        <f t="shared" si="10"/>
        <v>0</v>
      </c>
      <c r="K117" s="194" t="s">
        <v>23</v>
      </c>
      <c r="L117" s="61"/>
      <c r="M117" s="199" t="s">
        <v>23</v>
      </c>
      <c r="N117" s="200" t="s">
        <v>43</v>
      </c>
      <c r="O117" s="42"/>
      <c r="P117" s="201">
        <f t="shared" si="11"/>
        <v>0</v>
      </c>
      <c r="Q117" s="201">
        <v>0</v>
      </c>
      <c r="R117" s="201">
        <f t="shared" si="12"/>
        <v>0</v>
      </c>
      <c r="S117" s="201">
        <v>0</v>
      </c>
      <c r="T117" s="202">
        <f t="shared" si="13"/>
        <v>0</v>
      </c>
      <c r="AR117" s="24" t="s">
        <v>187</v>
      </c>
      <c r="AT117" s="24" t="s">
        <v>182</v>
      </c>
      <c r="AU117" s="24" t="s">
        <v>79</v>
      </c>
      <c r="AY117" s="24" t="s">
        <v>180</v>
      </c>
      <c r="BE117" s="203">
        <f t="shared" si="14"/>
        <v>0</v>
      </c>
      <c r="BF117" s="203">
        <f t="shared" si="15"/>
        <v>0</v>
      </c>
      <c r="BG117" s="203">
        <f t="shared" si="16"/>
        <v>0</v>
      </c>
      <c r="BH117" s="203">
        <f t="shared" si="17"/>
        <v>0</v>
      </c>
      <c r="BI117" s="203">
        <f t="shared" si="18"/>
        <v>0</v>
      </c>
      <c r="BJ117" s="24" t="s">
        <v>79</v>
      </c>
      <c r="BK117" s="203">
        <f t="shared" si="19"/>
        <v>0</v>
      </c>
      <c r="BL117" s="24" t="s">
        <v>187</v>
      </c>
      <c r="BM117" s="24" t="s">
        <v>1055</v>
      </c>
    </row>
    <row r="118" spans="2:65" s="1" customFormat="1" ht="25.5" customHeight="1">
      <c r="B118" s="41"/>
      <c r="C118" s="192" t="s">
        <v>379</v>
      </c>
      <c r="D118" s="192" t="s">
        <v>182</v>
      </c>
      <c r="E118" s="193" t="s">
        <v>2850</v>
      </c>
      <c r="F118" s="194" t="s">
        <v>2851</v>
      </c>
      <c r="G118" s="195" t="s">
        <v>671</v>
      </c>
      <c r="H118" s="196">
        <v>67</v>
      </c>
      <c r="I118" s="197"/>
      <c r="J118" s="198">
        <f t="shared" si="10"/>
        <v>0</v>
      </c>
      <c r="K118" s="194" t="s">
        <v>23</v>
      </c>
      <c r="L118" s="61"/>
      <c r="M118" s="199" t="s">
        <v>23</v>
      </c>
      <c r="N118" s="200" t="s">
        <v>43</v>
      </c>
      <c r="O118" s="42"/>
      <c r="P118" s="201">
        <f t="shared" si="11"/>
        <v>0</v>
      </c>
      <c r="Q118" s="201">
        <v>0</v>
      </c>
      <c r="R118" s="201">
        <f t="shared" si="12"/>
        <v>0</v>
      </c>
      <c r="S118" s="201">
        <v>0</v>
      </c>
      <c r="T118" s="202">
        <f t="shared" si="13"/>
        <v>0</v>
      </c>
      <c r="AR118" s="24" t="s">
        <v>187</v>
      </c>
      <c r="AT118" s="24" t="s">
        <v>182</v>
      </c>
      <c r="AU118" s="24" t="s">
        <v>79</v>
      </c>
      <c r="AY118" s="24" t="s">
        <v>180</v>
      </c>
      <c r="BE118" s="203">
        <f t="shared" si="14"/>
        <v>0</v>
      </c>
      <c r="BF118" s="203">
        <f t="shared" si="15"/>
        <v>0</v>
      </c>
      <c r="BG118" s="203">
        <f t="shared" si="16"/>
        <v>0</v>
      </c>
      <c r="BH118" s="203">
        <f t="shared" si="17"/>
        <v>0</v>
      </c>
      <c r="BI118" s="203">
        <f t="shared" si="18"/>
        <v>0</v>
      </c>
      <c r="BJ118" s="24" t="s">
        <v>79</v>
      </c>
      <c r="BK118" s="203">
        <f t="shared" si="19"/>
        <v>0</v>
      </c>
      <c r="BL118" s="24" t="s">
        <v>187</v>
      </c>
      <c r="BM118" s="24" t="s">
        <v>1066</v>
      </c>
    </row>
    <row r="119" spans="2:65" s="1" customFormat="1" ht="25.5" customHeight="1">
      <c r="B119" s="41"/>
      <c r="C119" s="192" t="s">
        <v>385</v>
      </c>
      <c r="D119" s="192" t="s">
        <v>182</v>
      </c>
      <c r="E119" s="193" t="s">
        <v>2852</v>
      </c>
      <c r="F119" s="194" t="s">
        <v>2853</v>
      </c>
      <c r="G119" s="195" t="s">
        <v>671</v>
      </c>
      <c r="H119" s="196">
        <v>58</v>
      </c>
      <c r="I119" s="197"/>
      <c r="J119" s="198">
        <f t="shared" si="10"/>
        <v>0</v>
      </c>
      <c r="K119" s="194" t="s">
        <v>23</v>
      </c>
      <c r="L119" s="61"/>
      <c r="M119" s="199" t="s">
        <v>23</v>
      </c>
      <c r="N119" s="200" t="s">
        <v>43</v>
      </c>
      <c r="O119" s="42"/>
      <c r="P119" s="201">
        <f t="shared" si="11"/>
        <v>0</v>
      </c>
      <c r="Q119" s="201">
        <v>0</v>
      </c>
      <c r="R119" s="201">
        <f t="shared" si="12"/>
        <v>0</v>
      </c>
      <c r="S119" s="201">
        <v>0</v>
      </c>
      <c r="T119" s="202">
        <f t="shared" si="13"/>
        <v>0</v>
      </c>
      <c r="AR119" s="24" t="s">
        <v>187</v>
      </c>
      <c r="AT119" s="24" t="s">
        <v>182</v>
      </c>
      <c r="AU119" s="24" t="s">
        <v>79</v>
      </c>
      <c r="AY119" s="24" t="s">
        <v>180</v>
      </c>
      <c r="BE119" s="203">
        <f t="shared" si="14"/>
        <v>0</v>
      </c>
      <c r="BF119" s="203">
        <f t="shared" si="15"/>
        <v>0</v>
      </c>
      <c r="BG119" s="203">
        <f t="shared" si="16"/>
        <v>0</v>
      </c>
      <c r="BH119" s="203">
        <f t="shared" si="17"/>
        <v>0</v>
      </c>
      <c r="BI119" s="203">
        <f t="shared" si="18"/>
        <v>0</v>
      </c>
      <c r="BJ119" s="24" t="s">
        <v>79</v>
      </c>
      <c r="BK119" s="203">
        <f t="shared" si="19"/>
        <v>0</v>
      </c>
      <c r="BL119" s="24" t="s">
        <v>187</v>
      </c>
      <c r="BM119" s="24" t="s">
        <v>1079</v>
      </c>
    </row>
    <row r="120" spans="2:65" s="1" customFormat="1" ht="16.5" customHeight="1">
      <c r="B120" s="41"/>
      <c r="C120" s="192" t="s">
        <v>390</v>
      </c>
      <c r="D120" s="192" t="s">
        <v>182</v>
      </c>
      <c r="E120" s="193" t="s">
        <v>2854</v>
      </c>
      <c r="F120" s="194" t="s">
        <v>2855</v>
      </c>
      <c r="G120" s="195" t="s">
        <v>671</v>
      </c>
      <c r="H120" s="196">
        <v>4</v>
      </c>
      <c r="I120" s="197"/>
      <c r="J120" s="198">
        <f t="shared" si="10"/>
        <v>0</v>
      </c>
      <c r="K120" s="194" t="s">
        <v>23</v>
      </c>
      <c r="L120" s="61"/>
      <c r="M120" s="199" t="s">
        <v>23</v>
      </c>
      <c r="N120" s="200" t="s">
        <v>43</v>
      </c>
      <c r="O120" s="42"/>
      <c r="P120" s="201">
        <f t="shared" si="11"/>
        <v>0</v>
      </c>
      <c r="Q120" s="201">
        <v>0</v>
      </c>
      <c r="R120" s="201">
        <f t="shared" si="12"/>
        <v>0</v>
      </c>
      <c r="S120" s="201">
        <v>0</v>
      </c>
      <c r="T120" s="202">
        <f t="shared" si="13"/>
        <v>0</v>
      </c>
      <c r="AR120" s="24" t="s">
        <v>187</v>
      </c>
      <c r="AT120" s="24" t="s">
        <v>182</v>
      </c>
      <c r="AU120" s="24" t="s">
        <v>79</v>
      </c>
      <c r="AY120" s="24" t="s">
        <v>180</v>
      </c>
      <c r="BE120" s="203">
        <f t="shared" si="14"/>
        <v>0</v>
      </c>
      <c r="BF120" s="203">
        <f t="shared" si="15"/>
        <v>0</v>
      </c>
      <c r="BG120" s="203">
        <f t="shared" si="16"/>
        <v>0</v>
      </c>
      <c r="BH120" s="203">
        <f t="shared" si="17"/>
        <v>0</v>
      </c>
      <c r="BI120" s="203">
        <f t="shared" si="18"/>
        <v>0</v>
      </c>
      <c r="BJ120" s="24" t="s">
        <v>79</v>
      </c>
      <c r="BK120" s="203">
        <f t="shared" si="19"/>
        <v>0</v>
      </c>
      <c r="BL120" s="24" t="s">
        <v>187</v>
      </c>
      <c r="BM120" s="24" t="s">
        <v>1090</v>
      </c>
    </row>
    <row r="121" spans="2:65" s="1" customFormat="1" ht="25.5" customHeight="1">
      <c r="B121" s="41"/>
      <c r="C121" s="192" t="s">
        <v>396</v>
      </c>
      <c r="D121" s="192" t="s">
        <v>182</v>
      </c>
      <c r="E121" s="193" t="s">
        <v>2856</v>
      </c>
      <c r="F121" s="194" t="s">
        <v>2857</v>
      </c>
      <c r="G121" s="195" t="s">
        <v>671</v>
      </c>
      <c r="H121" s="196">
        <v>4</v>
      </c>
      <c r="I121" s="197"/>
      <c r="J121" s="198">
        <f t="shared" si="10"/>
        <v>0</v>
      </c>
      <c r="K121" s="194" t="s">
        <v>23</v>
      </c>
      <c r="L121" s="61"/>
      <c r="M121" s="199" t="s">
        <v>23</v>
      </c>
      <c r="N121" s="200" t="s">
        <v>43</v>
      </c>
      <c r="O121" s="42"/>
      <c r="P121" s="201">
        <f t="shared" si="11"/>
        <v>0</v>
      </c>
      <c r="Q121" s="201">
        <v>0</v>
      </c>
      <c r="R121" s="201">
        <f t="shared" si="12"/>
        <v>0</v>
      </c>
      <c r="S121" s="201">
        <v>0</v>
      </c>
      <c r="T121" s="202">
        <f t="shared" si="13"/>
        <v>0</v>
      </c>
      <c r="AR121" s="24" t="s">
        <v>187</v>
      </c>
      <c r="AT121" s="24" t="s">
        <v>182</v>
      </c>
      <c r="AU121" s="24" t="s">
        <v>79</v>
      </c>
      <c r="AY121" s="24" t="s">
        <v>180</v>
      </c>
      <c r="BE121" s="203">
        <f t="shared" si="14"/>
        <v>0</v>
      </c>
      <c r="BF121" s="203">
        <f t="shared" si="15"/>
        <v>0</v>
      </c>
      <c r="BG121" s="203">
        <f t="shared" si="16"/>
        <v>0</v>
      </c>
      <c r="BH121" s="203">
        <f t="shared" si="17"/>
        <v>0</v>
      </c>
      <c r="BI121" s="203">
        <f t="shared" si="18"/>
        <v>0</v>
      </c>
      <c r="BJ121" s="24" t="s">
        <v>79</v>
      </c>
      <c r="BK121" s="203">
        <f t="shared" si="19"/>
        <v>0</v>
      </c>
      <c r="BL121" s="24" t="s">
        <v>187</v>
      </c>
      <c r="BM121" s="24" t="s">
        <v>1100</v>
      </c>
    </row>
    <row r="122" spans="2:65" s="1" customFormat="1" ht="16.5" customHeight="1">
      <c r="B122" s="41"/>
      <c r="C122" s="192" t="s">
        <v>403</v>
      </c>
      <c r="D122" s="192" t="s">
        <v>182</v>
      </c>
      <c r="E122" s="193" t="s">
        <v>2858</v>
      </c>
      <c r="F122" s="194" t="s">
        <v>2859</v>
      </c>
      <c r="G122" s="195" t="s">
        <v>671</v>
      </c>
      <c r="H122" s="196">
        <v>2</v>
      </c>
      <c r="I122" s="197"/>
      <c r="J122" s="198">
        <f t="shared" si="10"/>
        <v>0</v>
      </c>
      <c r="K122" s="194" t="s">
        <v>23</v>
      </c>
      <c r="L122" s="61"/>
      <c r="M122" s="199" t="s">
        <v>23</v>
      </c>
      <c r="N122" s="200" t="s">
        <v>43</v>
      </c>
      <c r="O122" s="42"/>
      <c r="P122" s="201">
        <f t="shared" si="11"/>
        <v>0</v>
      </c>
      <c r="Q122" s="201">
        <v>0</v>
      </c>
      <c r="R122" s="201">
        <f t="shared" si="12"/>
        <v>0</v>
      </c>
      <c r="S122" s="201">
        <v>0</v>
      </c>
      <c r="T122" s="202">
        <f t="shared" si="13"/>
        <v>0</v>
      </c>
      <c r="AR122" s="24" t="s">
        <v>187</v>
      </c>
      <c r="AT122" s="24" t="s">
        <v>182</v>
      </c>
      <c r="AU122" s="24" t="s">
        <v>79</v>
      </c>
      <c r="AY122" s="24" t="s">
        <v>180</v>
      </c>
      <c r="BE122" s="203">
        <f t="shared" si="14"/>
        <v>0</v>
      </c>
      <c r="BF122" s="203">
        <f t="shared" si="15"/>
        <v>0</v>
      </c>
      <c r="BG122" s="203">
        <f t="shared" si="16"/>
        <v>0</v>
      </c>
      <c r="BH122" s="203">
        <f t="shared" si="17"/>
        <v>0</v>
      </c>
      <c r="BI122" s="203">
        <f t="shared" si="18"/>
        <v>0</v>
      </c>
      <c r="BJ122" s="24" t="s">
        <v>79</v>
      </c>
      <c r="BK122" s="203">
        <f t="shared" si="19"/>
        <v>0</v>
      </c>
      <c r="BL122" s="24" t="s">
        <v>187</v>
      </c>
      <c r="BM122" s="24" t="s">
        <v>1109</v>
      </c>
    </row>
    <row r="123" spans="2:65" s="1" customFormat="1" ht="16.5" customHeight="1">
      <c r="B123" s="41"/>
      <c r="C123" s="192" t="s">
        <v>408</v>
      </c>
      <c r="D123" s="192" t="s">
        <v>182</v>
      </c>
      <c r="E123" s="193" t="s">
        <v>2860</v>
      </c>
      <c r="F123" s="194" t="s">
        <v>2861</v>
      </c>
      <c r="G123" s="195" t="s">
        <v>215</v>
      </c>
      <c r="H123" s="196">
        <v>100</v>
      </c>
      <c r="I123" s="197"/>
      <c r="J123" s="198">
        <f t="shared" si="10"/>
        <v>0</v>
      </c>
      <c r="K123" s="194" t="s">
        <v>23</v>
      </c>
      <c r="L123" s="61"/>
      <c r="M123" s="199" t="s">
        <v>23</v>
      </c>
      <c r="N123" s="200" t="s">
        <v>43</v>
      </c>
      <c r="O123" s="42"/>
      <c r="P123" s="201">
        <f t="shared" si="11"/>
        <v>0</v>
      </c>
      <c r="Q123" s="201">
        <v>0</v>
      </c>
      <c r="R123" s="201">
        <f t="shared" si="12"/>
        <v>0</v>
      </c>
      <c r="S123" s="201">
        <v>0</v>
      </c>
      <c r="T123" s="202">
        <f t="shared" si="13"/>
        <v>0</v>
      </c>
      <c r="AR123" s="24" t="s">
        <v>187</v>
      </c>
      <c r="AT123" s="24" t="s">
        <v>182</v>
      </c>
      <c r="AU123" s="24" t="s">
        <v>79</v>
      </c>
      <c r="AY123" s="24" t="s">
        <v>180</v>
      </c>
      <c r="BE123" s="203">
        <f t="shared" si="14"/>
        <v>0</v>
      </c>
      <c r="BF123" s="203">
        <f t="shared" si="15"/>
        <v>0</v>
      </c>
      <c r="BG123" s="203">
        <f t="shared" si="16"/>
        <v>0</v>
      </c>
      <c r="BH123" s="203">
        <f t="shared" si="17"/>
        <v>0</v>
      </c>
      <c r="BI123" s="203">
        <f t="shared" si="18"/>
        <v>0</v>
      </c>
      <c r="BJ123" s="24" t="s">
        <v>79</v>
      </c>
      <c r="BK123" s="203">
        <f t="shared" si="19"/>
        <v>0</v>
      </c>
      <c r="BL123" s="24" t="s">
        <v>187</v>
      </c>
      <c r="BM123" s="24" t="s">
        <v>1119</v>
      </c>
    </row>
    <row r="124" spans="2:65" s="1" customFormat="1" ht="25.5" customHeight="1">
      <c r="B124" s="41"/>
      <c r="C124" s="192" t="s">
        <v>416</v>
      </c>
      <c r="D124" s="192" t="s">
        <v>182</v>
      </c>
      <c r="E124" s="193" t="s">
        <v>2862</v>
      </c>
      <c r="F124" s="194" t="s">
        <v>2863</v>
      </c>
      <c r="G124" s="195" t="s">
        <v>215</v>
      </c>
      <c r="H124" s="196">
        <v>260</v>
      </c>
      <c r="I124" s="197"/>
      <c r="J124" s="198">
        <f t="shared" si="10"/>
        <v>0</v>
      </c>
      <c r="K124" s="194" t="s">
        <v>23</v>
      </c>
      <c r="L124" s="61"/>
      <c r="M124" s="199" t="s">
        <v>23</v>
      </c>
      <c r="N124" s="200" t="s">
        <v>43</v>
      </c>
      <c r="O124" s="42"/>
      <c r="P124" s="201">
        <f t="shared" si="11"/>
        <v>0</v>
      </c>
      <c r="Q124" s="201">
        <v>0</v>
      </c>
      <c r="R124" s="201">
        <f t="shared" si="12"/>
        <v>0</v>
      </c>
      <c r="S124" s="201">
        <v>0</v>
      </c>
      <c r="T124" s="202">
        <f t="shared" si="13"/>
        <v>0</v>
      </c>
      <c r="AR124" s="24" t="s">
        <v>187</v>
      </c>
      <c r="AT124" s="24" t="s">
        <v>182</v>
      </c>
      <c r="AU124" s="24" t="s">
        <v>79</v>
      </c>
      <c r="AY124" s="24" t="s">
        <v>180</v>
      </c>
      <c r="BE124" s="203">
        <f t="shared" si="14"/>
        <v>0</v>
      </c>
      <c r="BF124" s="203">
        <f t="shared" si="15"/>
        <v>0</v>
      </c>
      <c r="BG124" s="203">
        <f t="shared" si="16"/>
        <v>0</v>
      </c>
      <c r="BH124" s="203">
        <f t="shared" si="17"/>
        <v>0</v>
      </c>
      <c r="BI124" s="203">
        <f t="shared" si="18"/>
        <v>0</v>
      </c>
      <c r="BJ124" s="24" t="s">
        <v>79</v>
      </c>
      <c r="BK124" s="203">
        <f t="shared" si="19"/>
        <v>0</v>
      </c>
      <c r="BL124" s="24" t="s">
        <v>187</v>
      </c>
      <c r="BM124" s="24" t="s">
        <v>1129</v>
      </c>
    </row>
    <row r="125" spans="2:65" s="1" customFormat="1" ht="25.5" customHeight="1">
      <c r="B125" s="41"/>
      <c r="C125" s="192" t="s">
        <v>421</v>
      </c>
      <c r="D125" s="192" t="s">
        <v>182</v>
      </c>
      <c r="E125" s="193" t="s">
        <v>2864</v>
      </c>
      <c r="F125" s="194" t="s">
        <v>2865</v>
      </c>
      <c r="G125" s="195" t="s">
        <v>215</v>
      </c>
      <c r="H125" s="196">
        <v>25</v>
      </c>
      <c r="I125" s="197"/>
      <c r="J125" s="198">
        <f t="shared" si="10"/>
        <v>0</v>
      </c>
      <c r="K125" s="194" t="s">
        <v>23</v>
      </c>
      <c r="L125" s="61"/>
      <c r="M125" s="199" t="s">
        <v>23</v>
      </c>
      <c r="N125" s="200" t="s">
        <v>43</v>
      </c>
      <c r="O125" s="42"/>
      <c r="P125" s="201">
        <f t="shared" si="11"/>
        <v>0</v>
      </c>
      <c r="Q125" s="201">
        <v>0</v>
      </c>
      <c r="R125" s="201">
        <f t="shared" si="12"/>
        <v>0</v>
      </c>
      <c r="S125" s="201">
        <v>0</v>
      </c>
      <c r="T125" s="202">
        <f t="shared" si="13"/>
        <v>0</v>
      </c>
      <c r="AR125" s="24" t="s">
        <v>187</v>
      </c>
      <c r="AT125" s="24" t="s">
        <v>182</v>
      </c>
      <c r="AU125" s="24" t="s">
        <v>79</v>
      </c>
      <c r="AY125" s="24" t="s">
        <v>180</v>
      </c>
      <c r="BE125" s="203">
        <f t="shared" si="14"/>
        <v>0</v>
      </c>
      <c r="BF125" s="203">
        <f t="shared" si="15"/>
        <v>0</v>
      </c>
      <c r="BG125" s="203">
        <f t="shared" si="16"/>
        <v>0</v>
      </c>
      <c r="BH125" s="203">
        <f t="shared" si="17"/>
        <v>0</v>
      </c>
      <c r="BI125" s="203">
        <f t="shared" si="18"/>
        <v>0</v>
      </c>
      <c r="BJ125" s="24" t="s">
        <v>79</v>
      </c>
      <c r="BK125" s="203">
        <f t="shared" si="19"/>
        <v>0</v>
      </c>
      <c r="BL125" s="24" t="s">
        <v>187</v>
      </c>
      <c r="BM125" s="24" t="s">
        <v>1143</v>
      </c>
    </row>
    <row r="126" spans="2:65" s="1" customFormat="1" ht="16.5" customHeight="1">
      <c r="B126" s="41"/>
      <c r="C126" s="192" t="s">
        <v>427</v>
      </c>
      <c r="D126" s="192" t="s">
        <v>182</v>
      </c>
      <c r="E126" s="193" t="s">
        <v>2866</v>
      </c>
      <c r="F126" s="194" t="s">
        <v>2867</v>
      </c>
      <c r="G126" s="195" t="s">
        <v>215</v>
      </c>
      <c r="H126" s="196">
        <v>15</v>
      </c>
      <c r="I126" s="197"/>
      <c r="J126" s="198">
        <f t="shared" si="10"/>
        <v>0</v>
      </c>
      <c r="K126" s="194" t="s">
        <v>23</v>
      </c>
      <c r="L126" s="61"/>
      <c r="M126" s="199" t="s">
        <v>23</v>
      </c>
      <c r="N126" s="200" t="s">
        <v>43</v>
      </c>
      <c r="O126" s="42"/>
      <c r="P126" s="201">
        <f t="shared" si="11"/>
        <v>0</v>
      </c>
      <c r="Q126" s="201">
        <v>0</v>
      </c>
      <c r="R126" s="201">
        <f t="shared" si="12"/>
        <v>0</v>
      </c>
      <c r="S126" s="201">
        <v>0</v>
      </c>
      <c r="T126" s="202">
        <f t="shared" si="13"/>
        <v>0</v>
      </c>
      <c r="AR126" s="24" t="s">
        <v>187</v>
      </c>
      <c r="AT126" s="24" t="s">
        <v>182</v>
      </c>
      <c r="AU126" s="24" t="s">
        <v>79</v>
      </c>
      <c r="AY126" s="24" t="s">
        <v>180</v>
      </c>
      <c r="BE126" s="203">
        <f t="shared" si="14"/>
        <v>0</v>
      </c>
      <c r="BF126" s="203">
        <f t="shared" si="15"/>
        <v>0</v>
      </c>
      <c r="BG126" s="203">
        <f t="shared" si="16"/>
        <v>0</v>
      </c>
      <c r="BH126" s="203">
        <f t="shared" si="17"/>
        <v>0</v>
      </c>
      <c r="BI126" s="203">
        <f t="shared" si="18"/>
        <v>0</v>
      </c>
      <c r="BJ126" s="24" t="s">
        <v>79</v>
      </c>
      <c r="BK126" s="203">
        <f t="shared" si="19"/>
        <v>0</v>
      </c>
      <c r="BL126" s="24" t="s">
        <v>187</v>
      </c>
      <c r="BM126" s="24" t="s">
        <v>1153</v>
      </c>
    </row>
    <row r="127" spans="2:65" s="1" customFormat="1" ht="16.5" customHeight="1">
      <c r="B127" s="41"/>
      <c r="C127" s="192" t="s">
        <v>432</v>
      </c>
      <c r="D127" s="192" t="s">
        <v>182</v>
      </c>
      <c r="E127" s="193" t="s">
        <v>2868</v>
      </c>
      <c r="F127" s="194" t="s">
        <v>2869</v>
      </c>
      <c r="G127" s="195" t="s">
        <v>671</v>
      </c>
      <c r="H127" s="196">
        <v>4</v>
      </c>
      <c r="I127" s="197"/>
      <c r="J127" s="198">
        <f t="shared" si="10"/>
        <v>0</v>
      </c>
      <c r="K127" s="194" t="s">
        <v>23</v>
      </c>
      <c r="L127" s="61"/>
      <c r="M127" s="199" t="s">
        <v>23</v>
      </c>
      <c r="N127" s="200" t="s">
        <v>43</v>
      </c>
      <c r="O127" s="42"/>
      <c r="P127" s="201">
        <f t="shared" si="11"/>
        <v>0</v>
      </c>
      <c r="Q127" s="201">
        <v>0</v>
      </c>
      <c r="R127" s="201">
        <f t="shared" si="12"/>
        <v>0</v>
      </c>
      <c r="S127" s="201">
        <v>0</v>
      </c>
      <c r="T127" s="202">
        <f t="shared" si="13"/>
        <v>0</v>
      </c>
      <c r="AR127" s="24" t="s">
        <v>187</v>
      </c>
      <c r="AT127" s="24" t="s">
        <v>182</v>
      </c>
      <c r="AU127" s="24" t="s">
        <v>79</v>
      </c>
      <c r="AY127" s="24" t="s">
        <v>180</v>
      </c>
      <c r="BE127" s="203">
        <f t="shared" si="14"/>
        <v>0</v>
      </c>
      <c r="BF127" s="203">
        <f t="shared" si="15"/>
        <v>0</v>
      </c>
      <c r="BG127" s="203">
        <f t="shared" si="16"/>
        <v>0</v>
      </c>
      <c r="BH127" s="203">
        <f t="shared" si="17"/>
        <v>0</v>
      </c>
      <c r="BI127" s="203">
        <f t="shared" si="18"/>
        <v>0</v>
      </c>
      <c r="BJ127" s="24" t="s">
        <v>79</v>
      </c>
      <c r="BK127" s="203">
        <f t="shared" si="19"/>
        <v>0</v>
      </c>
      <c r="BL127" s="24" t="s">
        <v>187</v>
      </c>
      <c r="BM127" s="24" t="s">
        <v>1164</v>
      </c>
    </row>
    <row r="128" spans="2:65" s="1" customFormat="1" ht="16.5" customHeight="1">
      <c r="B128" s="41"/>
      <c r="C128" s="192" t="s">
        <v>437</v>
      </c>
      <c r="D128" s="192" t="s">
        <v>182</v>
      </c>
      <c r="E128" s="193" t="s">
        <v>2870</v>
      </c>
      <c r="F128" s="194" t="s">
        <v>2871</v>
      </c>
      <c r="G128" s="195" t="s">
        <v>215</v>
      </c>
      <c r="H128" s="196">
        <v>945</v>
      </c>
      <c r="I128" s="197"/>
      <c r="J128" s="198">
        <f t="shared" si="10"/>
        <v>0</v>
      </c>
      <c r="K128" s="194" t="s">
        <v>23</v>
      </c>
      <c r="L128" s="61"/>
      <c r="M128" s="199" t="s">
        <v>23</v>
      </c>
      <c r="N128" s="200" t="s">
        <v>43</v>
      </c>
      <c r="O128" s="42"/>
      <c r="P128" s="201">
        <f t="shared" si="11"/>
        <v>0</v>
      </c>
      <c r="Q128" s="201">
        <v>0</v>
      </c>
      <c r="R128" s="201">
        <f t="shared" si="12"/>
        <v>0</v>
      </c>
      <c r="S128" s="201">
        <v>0</v>
      </c>
      <c r="T128" s="202">
        <f t="shared" si="13"/>
        <v>0</v>
      </c>
      <c r="AR128" s="24" t="s">
        <v>187</v>
      </c>
      <c r="AT128" s="24" t="s">
        <v>182</v>
      </c>
      <c r="AU128" s="24" t="s">
        <v>79</v>
      </c>
      <c r="AY128" s="24" t="s">
        <v>180</v>
      </c>
      <c r="BE128" s="203">
        <f t="shared" si="14"/>
        <v>0</v>
      </c>
      <c r="BF128" s="203">
        <f t="shared" si="15"/>
        <v>0</v>
      </c>
      <c r="BG128" s="203">
        <f t="shared" si="16"/>
        <v>0</v>
      </c>
      <c r="BH128" s="203">
        <f t="shared" si="17"/>
        <v>0</v>
      </c>
      <c r="BI128" s="203">
        <f t="shared" si="18"/>
        <v>0</v>
      </c>
      <c r="BJ128" s="24" t="s">
        <v>79</v>
      </c>
      <c r="BK128" s="203">
        <f t="shared" si="19"/>
        <v>0</v>
      </c>
      <c r="BL128" s="24" t="s">
        <v>187</v>
      </c>
      <c r="BM128" s="24" t="s">
        <v>1173</v>
      </c>
    </row>
    <row r="129" spans="2:65" s="1" customFormat="1" ht="16.5" customHeight="1">
      <c r="B129" s="41"/>
      <c r="C129" s="192" t="s">
        <v>441</v>
      </c>
      <c r="D129" s="192" t="s">
        <v>182</v>
      </c>
      <c r="E129" s="193" t="s">
        <v>2872</v>
      </c>
      <c r="F129" s="194" t="s">
        <v>2873</v>
      </c>
      <c r="G129" s="195" t="s">
        <v>671</v>
      </c>
      <c r="H129" s="196">
        <v>250</v>
      </c>
      <c r="I129" s="197"/>
      <c r="J129" s="198">
        <f t="shared" si="10"/>
        <v>0</v>
      </c>
      <c r="K129" s="194" t="s">
        <v>23</v>
      </c>
      <c r="L129" s="61"/>
      <c r="M129" s="199" t="s">
        <v>23</v>
      </c>
      <c r="N129" s="200" t="s">
        <v>43</v>
      </c>
      <c r="O129" s="42"/>
      <c r="P129" s="201">
        <f t="shared" si="11"/>
        <v>0</v>
      </c>
      <c r="Q129" s="201">
        <v>0</v>
      </c>
      <c r="R129" s="201">
        <f t="shared" si="12"/>
        <v>0</v>
      </c>
      <c r="S129" s="201">
        <v>0</v>
      </c>
      <c r="T129" s="202">
        <f t="shared" si="13"/>
        <v>0</v>
      </c>
      <c r="AR129" s="24" t="s">
        <v>187</v>
      </c>
      <c r="AT129" s="24" t="s">
        <v>182</v>
      </c>
      <c r="AU129" s="24" t="s">
        <v>79</v>
      </c>
      <c r="AY129" s="24" t="s">
        <v>180</v>
      </c>
      <c r="BE129" s="203">
        <f t="shared" si="14"/>
        <v>0</v>
      </c>
      <c r="BF129" s="203">
        <f t="shared" si="15"/>
        <v>0</v>
      </c>
      <c r="BG129" s="203">
        <f t="shared" si="16"/>
        <v>0</v>
      </c>
      <c r="BH129" s="203">
        <f t="shared" si="17"/>
        <v>0</v>
      </c>
      <c r="BI129" s="203">
        <f t="shared" si="18"/>
        <v>0</v>
      </c>
      <c r="BJ129" s="24" t="s">
        <v>79</v>
      </c>
      <c r="BK129" s="203">
        <f t="shared" si="19"/>
        <v>0</v>
      </c>
      <c r="BL129" s="24" t="s">
        <v>187</v>
      </c>
      <c r="BM129" s="24" t="s">
        <v>1183</v>
      </c>
    </row>
    <row r="130" spans="2:65" s="1" customFormat="1" ht="25.5" customHeight="1">
      <c r="B130" s="41"/>
      <c r="C130" s="192" t="s">
        <v>447</v>
      </c>
      <c r="D130" s="192" t="s">
        <v>182</v>
      </c>
      <c r="E130" s="193" t="s">
        <v>2874</v>
      </c>
      <c r="F130" s="194" t="s">
        <v>2875</v>
      </c>
      <c r="G130" s="195" t="s">
        <v>671</v>
      </c>
      <c r="H130" s="196">
        <v>24</v>
      </c>
      <c r="I130" s="197"/>
      <c r="J130" s="198">
        <f t="shared" si="10"/>
        <v>0</v>
      </c>
      <c r="K130" s="194" t="s">
        <v>23</v>
      </c>
      <c r="L130" s="61"/>
      <c r="M130" s="199" t="s">
        <v>23</v>
      </c>
      <c r="N130" s="200" t="s">
        <v>43</v>
      </c>
      <c r="O130" s="42"/>
      <c r="P130" s="201">
        <f t="shared" si="11"/>
        <v>0</v>
      </c>
      <c r="Q130" s="201">
        <v>0</v>
      </c>
      <c r="R130" s="201">
        <f t="shared" si="12"/>
        <v>0</v>
      </c>
      <c r="S130" s="201">
        <v>0</v>
      </c>
      <c r="T130" s="202">
        <f t="shared" si="13"/>
        <v>0</v>
      </c>
      <c r="AR130" s="24" t="s">
        <v>187</v>
      </c>
      <c r="AT130" s="24" t="s">
        <v>182</v>
      </c>
      <c r="AU130" s="24" t="s">
        <v>79</v>
      </c>
      <c r="AY130" s="24" t="s">
        <v>180</v>
      </c>
      <c r="BE130" s="203">
        <f t="shared" si="14"/>
        <v>0</v>
      </c>
      <c r="BF130" s="203">
        <f t="shared" si="15"/>
        <v>0</v>
      </c>
      <c r="BG130" s="203">
        <f t="shared" si="16"/>
        <v>0</v>
      </c>
      <c r="BH130" s="203">
        <f t="shared" si="17"/>
        <v>0</v>
      </c>
      <c r="BI130" s="203">
        <f t="shared" si="18"/>
        <v>0</v>
      </c>
      <c r="BJ130" s="24" t="s">
        <v>79</v>
      </c>
      <c r="BK130" s="203">
        <f t="shared" si="19"/>
        <v>0</v>
      </c>
      <c r="BL130" s="24" t="s">
        <v>187</v>
      </c>
      <c r="BM130" s="24" t="s">
        <v>1193</v>
      </c>
    </row>
    <row r="131" spans="2:65" s="1" customFormat="1" ht="25.5" customHeight="1">
      <c r="B131" s="41"/>
      <c r="C131" s="192" t="s">
        <v>452</v>
      </c>
      <c r="D131" s="192" t="s">
        <v>182</v>
      </c>
      <c r="E131" s="193" t="s">
        <v>2876</v>
      </c>
      <c r="F131" s="194" t="s">
        <v>2877</v>
      </c>
      <c r="G131" s="195" t="s">
        <v>671</v>
      </c>
      <c r="H131" s="196">
        <v>18</v>
      </c>
      <c r="I131" s="197"/>
      <c r="J131" s="198">
        <f t="shared" si="10"/>
        <v>0</v>
      </c>
      <c r="K131" s="194" t="s">
        <v>23</v>
      </c>
      <c r="L131" s="61"/>
      <c r="M131" s="199" t="s">
        <v>23</v>
      </c>
      <c r="N131" s="200" t="s">
        <v>43</v>
      </c>
      <c r="O131" s="42"/>
      <c r="P131" s="201">
        <f t="shared" si="11"/>
        <v>0</v>
      </c>
      <c r="Q131" s="201">
        <v>0</v>
      </c>
      <c r="R131" s="201">
        <f t="shared" si="12"/>
        <v>0</v>
      </c>
      <c r="S131" s="201">
        <v>0</v>
      </c>
      <c r="T131" s="202">
        <f t="shared" si="13"/>
        <v>0</v>
      </c>
      <c r="AR131" s="24" t="s">
        <v>187</v>
      </c>
      <c r="AT131" s="24" t="s">
        <v>182</v>
      </c>
      <c r="AU131" s="24" t="s">
        <v>79</v>
      </c>
      <c r="AY131" s="24" t="s">
        <v>180</v>
      </c>
      <c r="BE131" s="203">
        <f t="shared" si="14"/>
        <v>0</v>
      </c>
      <c r="BF131" s="203">
        <f t="shared" si="15"/>
        <v>0</v>
      </c>
      <c r="BG131" s="203">
        <f t="shared" si="16"/>
        <v>0</v>
      </c>
      <c r="BH131" s="203">
        <f t="shared" si="17"/>
        <v>0</v>
      </c>
      <c r="BI131" s="203">
        <f t="shared" si="18"/>
        <v>0</v>
      </c>
      <c r="BJ131" s="24" t="s">
        <v>79</v>
      </c>
      <c r="BK131" s="203">
        <f t="shared" si="19"/>
        <v>0</v>
      </c>
      <c r="BL131" s="24" t="s">
        <v>187</v>
      </c>
      <c r="BM131" s="24" t="s">
        <v>1203</v>
      </c>
    </row>
    <row r="132" spans="2:65" s="1" customFormat="1" ht="25.5" customHeight="1">
      <c r="B132" s="41"/>
      <c r="C132" s="192" t="s">
        <v>460</v>
      </c>
      <c r="D132" s="192" t="s">
        <v>182</v>
      </c>
      <c r="E132" s="193" t="s">
        <v>2878</v>
      </c>
      <c r="F132" s="194" t="s">
        <v>2879</v>
      </c>
      <c r="G132" s="195" t="s">
        <v>671</v>
      </c>
      <c r="H132" s="196">
        <v>28</v>
      </c>
      <c r="I132" s="197"/>
      <c r="J132" s="198">
        <f t="shared" si="10"/>
        <v>0</v>
      </c>
      <c r="K132" s="194" t="s">
        <v>23</v>
      </c>
      <c r="L132" s="61"/>
      <c r="M132" s="199" t="s">
        <v>23</v>
      </c>
      <c r="N132" s="200" t="s">
        <v>43</v>
      </c>
      <c r="O132" s="42"/>
      <c r="P132" s="201">
        <f t="shared" si="11"/>
        <v>0</v>
      </c>
      <c r="Q132" s="201">
        <v>0</v>
      </c>
      <c r="R132" s="201">
        <f t="shared" si="12"/>
        <v>0</v>
      </c>
      <c r="S132" s="201">
        <v>0</v>
      </c>
      <c r="T132" s="202">
        <f t="shared" si="13"/>
        <v>0</v>
      </c>
      <c r="AR132" s="24" t="s">
        <v>187</v>
      </c>
      <c r="AT132" s="24" t="s">
        <v>182</v>
      </c>
      <c r="AU132" s="24" t="s">
        <v>79</v>
      </c>
      <c r="AY132" s="24" t="s">
        <v>180</v>
      </c>
      <c r="BE132" s="203">
        <f t="shared" si="14"/>
        <v>0</v>
      </c>
      <c r="BF132" s="203">
        <f t="shared" si="15"/>
        <v>0</v>
      </c>
      <c r="BG132" s="203">
        <f t="shared" si="16"/>
        <v>0</v>
      </c>
      <c r="BH132" s="203">
        <f t="shared" si="17"/>
        <v>0</v>
      </c>
      <c r="BI132" s="203">
        <f t="shared" si="18"/>
        <v>0</v>
      </c>
      <c r="BJ132" s="24" t="s">
        <v>79</v>
      </c>
      <c r="BK132" s="203">
        <f t="shared" si="19"/>
        <v>0</v>
      </c>
      <c r="BL132" s="24" t="s">
        <v>187</v>
      </c>
      <c r="BM132" s="24" t="s">
        <v>1213</v>
      </c>
    </row>
    <row r="133" spans="2:63" s="10" customFormat="1" ht="37.35" customHeight="1">
      <c r="B133" s="176"/>
      <c r="C133" s="177"/>
      <c r="D133" s="178" t="s">
        <v>71</v>
      </c>
      <c r="E133" s="179" t="s">
        <v>2880</v>
      </c>
      <c r="F133" s="179" t="s">
        <v>2881</v>
      </c>
      <c r="G133" s="177"/>
      <c r="H133" s="177"/>
      <c r="I133" s="180"/>
      <c r="J133" s="181">
        <f>BK133</f>
        <v>0</v>
      </c>
      <c r="K133" s="177"/>
      <c r="L133" s="182"/>
      <c r="M133" s="183"/>
      <c r="N133" s="184"/>
      <c r="O133" s="184"/>
      <c r="P133" s="185">
        <f>SUM(P134:P153)</f>
        <v>0</v>
      </c>
      <c r="Q133" s="184"/>
      <c r="R133" s="185">
        <f>SUM(R134:R153)</f>
        <v>0</v>
      </c>
      <c r="S133" s="184"/>
      <c r="T133" s="186">
        <f>SUM(T134:T153)</f>
        <v>0</v>
      </c>
      <c r="AR133" s="187" t="s">
        <v>195</v>
      </c>
      <c r="AT133" s="188" t="s">
        <v>71</v>
      </c>
      <c r="AU133" s="188" t="s">
        <v>72</v>
      </c>
      <c r="AY133" s="187" t="s">
        <v>180</v>
      </c>
      <c r="BK133" s="189">
        <f>SUM(BK134:BK153)</f>
        <v>0</v>
      </c>
    </row>
    <row r="134" spans="2:65" s="1" customFormat="1" ht="25.5" customHeight="1">
      <c r="B134" s="41"/>
      <c r="C134" s="192" t="s">
        <v>475</v>
      </c>
      <c r="D134" s="192" t="s">
        <v>182</v>
      </c>
      <c r="E134" s="193" t="s">
        <v>2882</v>
      </c>
      <c r="F134" s="194" t="s">
        <v>2883</v>
      </c>
      <c r="G134" s="195" t="s">
        <v>671</v>
      </c>
      <c r="H134" s="196">
        <v>1</v>
      </c>
      <c r="I134" s="197"/>
      <c r="J134" s="198">
        <f aca="true" t="shared" si="20" ref="J134:J153">ROUND(I134*H134,2)</f>
        <v>0</v>
      </c>
      <c r="K134" s="194" t="s">
        <v>23</v>
      </c>
      <c r="L134" s="61"/>
      <c r="M134" s="199" t="s">
        <v>23</v>
      </c>
      <c r="N134" s="200" t="s">
        <v>43</v>
      </c>
      <c r="O134" s="42"/>
      <c r="P134" s="201">
        <f aca="true" t="shared" si="21" ref="P134:P153">O134*H134</f>
        <v>0</v>
      </c>
      <c r="Q134" s="201">
        <v>0</v>
      </c>
      <c r="R134" s="201">
        <f aca="true" t="shared" si="22" ref="R134:R153">Q134*H134</f>
        <v>0</v>
      </c>
      <c r="S134" s="201">
        <v>0</v>
      </c>
      <c r="T134" s="202">
        <f aca="true" t="shared" si="23" ref="T134:T153">S134*H134</f>
        <v>0</v>
      </c>
      <c r="AR134" s="24" t="s">
        <v>187</v>
      </c>
      <c r="AT134" s="24" t="s">
        <v>182</v>
      </c>
      <c r="AU134" s="24" t="s">
        <v>79</v>
      </c>
      <c r="AY134" s="24" t="s">
        <v>180</v>
      </c>
      <c r="BE134" s="203">
        <f aca="true" t="shared" si="24" ref="BE134:BE153">IF(N134="základní",J134,0)</f>
        <v>0</v>
      </c>
      <c r="BF134" s="203">
        <f aca="true" t="shared" si="25" ref="BF134:BF153">IF(N134="snížená",J134,0)</f>
        <v>0</v>
      </c>
      <c r="BG134" s="203">
        <f aca="true" t="shared" si="26" ref="BG134:BG153">IF(N134="zákl. přenesená",J134,0)</f>
        <v>0</v>
      </c>
      <c r="BH134" s="203">
        <f aca="true" t="shared" si="27" ref="BH134:BH153">IF(N134="sníž. přenesená",J134,0)</f>
        <v>0</v>
      </c>
      <c r="BI134" s="203">
        <f aca="true" t="shared" si="28" ref="BI134:BI153">IF(N134="nulová",J134,0)</f>
        <v>0</v>
      </c>
      <c r="BJ134" s="24" t="s">
        <v>79</v>
      </c>
      <c r="BK134" s="203">
        <f aca="true" t="shared" si="29" ref="BK134:BK153">ROUND(I134*H134,2)</f>
        <v>0</v>
      </c>
      <c r="BL134" s="24" t="s">
        <v>187</v>
      </c>
      <c r="BM134" s="24" t="s">
        <v>2884</v>
      </c>
    </row>
    <row r="135" spans="2:65" s="1" customFormat="1" ht="25.5" customHeight="1">
      <c r="B135" s="41"/>
      <c r="C135" s="192" t="s">
        <v>479</v>
      </c>
      <c r="D135" s="192" t="s">
        <v>182</v>
      </c>
      <c r="E135" s="193" t="s">
        <v>2885</v>
      </c>
      <c r="F135" s="194" t="s">
        <v>2886</v>
      </c>
      <c r="G135" s="195" t="s">
        <v>215</v>
      </c>
      <c r="H135" s="196">
        <v>705</v>
      </c>
      <c r="I135" s="197"/>
      <c r="J135" s="198">
        <f t="shared" si="20"/>
        <v>0</v>
      </c>
      <c r="K135" s="194" t="s">
        <v>23</v>
      </c>
      <c r="L135" s="61"/>
      <c r="M135" s="199" t="s">
        <v>23</v>
      </c>
      <c r="N135" s="200" t="s">
        <v>43</v>
      </c>
      <c r="O135" s="42"/>
      <c r="P135" s="201">
        <f t="shared" si="21"/>
        <v>0</v>
      </c>
      <c r="Q135" s="201">
        <v>0</v>
      </c>
      <c r="R135" s="201">
        <f t="shared" si="22"/>
        <v>0</v>
      </c>
      <c r="S135" s="201">
        <v>0</v>
      </c>
      <c r="T135" s="202">
        <f t="shared" si="23"/>
        <v>0</v>
      </c>
      <c r="AR135" s="24" t="s">
        <v>187</v>
      </c>
      <c r="AT135" s="24" t="s">
        <v>182</v>
      </c>
      <c r="AU135" s="24" t="s">
        <v>79</v>
      </c>
      <c r="AY135" s="24" t="s">
        <v>180</v>
      </c>
      <c r="BE135" s="203">
        <f t="shared" si="24"/>
        <v>0</v>
      </c>
      <c r="BF135" s="203">
        <f t="shared" si="25"/>
        <v>0</v>
      </c>
      <c r="BG135" s="203">
        <f t="shared" si="26"/>
        <v>0</v>
      </c>
      <c r="BH135" s="203">
        <f t="shared" si="27"/>
        <v>0</v>
      </c>
      <c r="BI135" s="203">
        <f t="shared" si="28"/>
        <v>0</v>
      </c>
      <c r="BJ135" s="24" t="s">
        <v>79</v>
      </c>
      <c r="BK135" s="203">
        <f t="shared" si="29"/>
        <v>0</v>
      </c>
      <c r="BL135" s="24" t="s">
        <v>187</v>
      </c>
      <c r="BM135" s="24" t="s">
        <v>2887</v>
      </c>
    </row>
    <row r="136" spans="2:65" s="1" customFormat="1" ht="16.5" customHeight="1">
      <c r="B136" s="41"/>
      <c r="C136" s="192" t="s">
        <v>487</v>
      </c>
      <c r="D136" s="192" t="s">
        <v>182</v>
      </c>
      <c r="E136" s="193" t="s">
        <v>2888</v>
      </c>
      <c r="F136" s="194" t="s">
        <v>2889</v>
      </c>
      <c r="G136" s="195" t="s">
        <v>671</v>
      </c>
      <c r="H136" s="196">
        <v>112</v>
      </c>
      <c r="I136" s="197"/>
      <c r="J136" s="198">
        <f t="shared" si="20"/>
        <v>0</v>
      </c>
      <c r="K136" s="194" t="s">
        <v>23</v>
      </c>
      <c r="L136" s="61"/>
      <c r="M136" s="199" t="s">
        <v>23</v>
      </c>
      <c r="N136" s="200" t="s">
        <v>43</v>
      </c>
      <c r="O136" s="42"/>
      <c r="P136" s="201">
        <f t="shared" si="21"/>
        <v>0</v>
      </c>
      <c r="Q136" s="201">
        <v>0</v>
      </c>
      <c r="R136" s="201">
        <f t="shared" si="22"/>
        <v>0</v>
      </c>
      <c r="S136" s="201">
        <v>0</v>
      </c>
      <c r="T136" s="202">
        <f t="shared" si="23"/>
        <v>0</v>
      </c>
      <c r="AR136" s="24" t="s">
        <v>187</v>
      </c>
      <c r="AT136" s="24" t="s">
        <v>182</v>
      </c>
      <c r="AU136" s="24" t="s">
        <v>79</v>
      </c>
      <c r="AY136" s="24" t="s">
        <v>180</v>
      </c>
      <c r="BE136" s="203">
        <f t="shared" si="24"/>
        <v>0</v>
      </c>
      <c r="BF136" s="203">
        <f t="shared" si="25"/>
        <v>0</v>
      </c>
      <c r="BG136" s="203">
        <f t="shared" si="26"/>
        <v>0</v>
      </c>
      <c r="BH136" s="203">
        <f t="shared" si="27"/>
        <v>0</v>
      </c>
      <c r="BI136" s="203">
        <f t="shared" si="28"/>
        <v>0</v>
      </c>
      <c r="BJ136" s="24" t="s">
        <v>79</v>
      </c>
      <c r="BK136" s="203">
        <f t="shared" si="29"/>
        <v>0</v>
      </c>
      <c r="BL136" s="24" t="s">
        <v>187</v>
      </c>
      <c r="BM136" s="24" t="s">
        <v>2890</v>
      </c>
    </row>
    <row r="137" spans="2:65" s="1" customFormat="1" ht="16.5" customHeight="1">
      <c r="B137" s="41"/>
      <c r="C137" s="192" t="s">
        <v>499</v>
      </c>
      <c r="D137" s="192" t="s">
        <v>182</v>
      </c>
      <c r="E137" s="193" t="s">
        <v>2891</v>
      </c>
      <c r="F137" s="194" t="s">
        <v>2892</v>
      </c>
      <c r="G137" s="195" t="s">
        <v>671</v>
      </c>
      <c r="H137" s="196">
        <v>9</v>
      </c>
      <c r="I137" s="197"/>
      <c r="J137" s="198">
        <f t="shared" si="20"/>
        <v>0</v>
      </c>
      <c r="K137" s="194" t="s">
        <v>23</v>
      </c>
      <c r="L137" s="61"/>
      <c r="M137" s="199" t="s">
        <v>23</v>
      </c>
      <c r="N137" s="200" t="s">
        <v>43</v>
      </c>
      <c r="O137" s="42"/>
      <c r="P137" s="201">
        <f t="shared" si="21"/>
        <v>0</v>
      </c>
      <c r="Q137" s="201">
        <v>0</v>
      </c>
      <c r="R137" s="201">
        <f t="shared" si="22"/>
        <v>0</v>
      </c>
      <c r="S137" s="201">
        <v>0</v>
      </c>
      <c r="T137" s="202">
        <f t="shared" si="23"/>
        <v>0</v>
      </c>
      <c r="AR137" s="24" t="s">
        <v>187</v>
      </c>
      <c r="AT137" s="24" t="s">
        <v>182</v>
      </c>
      <c r="AU137" s="24" t="s">
        <v>79</v>
      </c>
      <c r="AY137" s="24" t="s">
        <v>180</v>
      </c>
      <c r="BE137" s="203">
        <f t="shared" si="24"/>
        <v>0</v>
      </c>
      <c r="BF137" s="203">
        <f t="shared" si="25"/>
        <v>0</v>
      </c>
      <c r="BG137" s="203">
        <f t="shared" si="26"/>
        <v>0</v>
      </c>
      <c r="BH137" s="203">
        <f t="shared" si="27"/>
        <v>0</v>
      </c>
      <c r="BI137" s="203">
        <f t="shared" si="28"/>
        <v>0</v>
      </c>
      <c r="BJ137" s="24" t="s">
        <v>79</v>
      </c>
      <c r="BK137" s="203">
        <f t="shared" si="29"/>
        <v>0</v>
      </c>
      <c r="BL137" s="24" t="s">
        <v>187</v>
      </c>
      <c r="BM137" s="24" t="s">
        <v>2893</v>
      </c>
    </row>
    <row r="138" spans="2:65" s="1" customFormat="1" ht="16.5" customHeight="1">
      <c r="B138" s="41"/>
      <c r="C138" s="192" t="s">
        <v>504</v>
      </c>
      <c r="D138" s="192" t="s">
        <v>182</v>
      </c>
      <c r="E138" s="193" t="s">
        <v>2894</v>
      </c>
      <c r="F138" s="194" t="s">
        <v>2788</v>
      </c>
      <c r="G138" s="195" t="s">
        <v>671</v>
      </c>
      <c r="H138" s="196">
        <v>112</v>
      </c>
      <c r="I138" s="197"/>
      <c r="J138" s="198">
        <f t="shared" si="20"/>
        <v>0</v>
      </c>
      <c r="K138" s="194" t="s">
        <v>23</v>
      </c>
      <c r="L138" s="61"/>
      <c r="M138" s="199" t="s">
        <v>23</v>
      </c>
      <c r="N138" s="200" t="s">
        <v>43</v>
      </c>
      <c r="O138" s="42"/>
      <c r="P138" s="201">
        <f t="shared" si="21"/>
        <v>0</v>
      </c>
      <c r="Q138" s="201">
        <v>0</v>
      </c>
      <c r="R138" s="201">
        <f t="shared" si="22"/>
        <v>0</v>
      </c>
      <c r="S138" s="201">
        <v>0</v>
      </c>
      <c r="T138" s="202">
        <f t="shared" si="23"/>
        <v>0</v>
      </c>
      <c r="AR138" s="24" t="s">
        <v>187</v>
      </c>
      <c r="AT138" s="24" t="s">
        <v>182</v>
      </c>
      <c r="AU138" s="24" t="s">
        <v>79</v>
      </c>
      <c r="AY138" s="24" t="s">
        <v>180</v>
      </c>
      <c r="BE138" s="203">
        <f t="shared" si="24"/>
        <v>0</v>
      </c>
      <c r="BF138" s="203">
        <f t="shared" si="25"/>
        <v>0</v>
      </c>
      <c r="BG138" s="203">
        <f t="shared" si="26"/>
        <v>0</v>
      </c>
      <c r="BH138" s="203">
        <f t="shared" si="27"/>
        <v>0</v>
      </c>
      <c r="BI138" s="203">
        <f t="shared" si="28"/>
        <v>0</v>
      </c>
      <c r="BJ138" s="24" t="s">
        <v>79</v>
      </c>
      <c r="BK138" s="203">
        <f t="shared" si="29"/>
        <v>0</v>
      </c>
      <c r="BL138" s="24" t="s">
        <v>187</v>
      </c>
      <c r="BM138" s="24" t="s">
        <v>2895</v>
      </c>
    </row>
    <row r="139" spans="2:65" s="1" customFormat="1" ht="16.5" customHeight="1">
      <c r="B139" s="41"/>
      <c r="C139" s="192" t="s">
        <v>513</v>
      </c>
      <c r="D139" s="192" t="s">
        <v>182</v>
      </c>
      <c r="E139" s="193" t="s">
        <v>2896</v>
      </c>
      <c r="F139" s="194" t="s">
        <v>2790</v>
      </c>
      <c r="G139" s="195" t="s">
        <v>671</v>
      </c>
      <c r="H139" s="196">
        <v>9</v>
      </c>
      <c r="I139" s="197"/>
      <c r="J139" s="198">
        <f t="shared" si="20"/>
        <v>0</v>
      </c>
      <c r="K139" s="194" t="s">
        <v>23</v>
      </c>
      <c r="L139" s="61"/>
      <c r="M139" s="199" t="s">
        <v>23</v>
      </c>
      <c r="N139" s="200" t="s">
        <v>43</v>
      </c>
      <c r="O139" s="42"/>
      <c r="P139" s="201">
        <f t="shared" si="21"/>
        <v>0</v>
      </c>
      <c r="Q139" s="201">
        <v>0</v>
      </c>
      <c r="R139" s="201">
        <f t="shared" si="22"/>
        <v>0</v>
      </c>
      <c r="S139" s="201">
        <v>0</v>
      </c>
      <c r="T139" s="202">
        <f t="shared" si="23"/>
        <v>0</v>
      </c>
      <c r="AR139" s="24" t="s">
        <v>187</v>
      </c>
      <c r="AT139" s="24" t="s">
        <v>182</v>
      </c>
      <c r="AU139" s="24" t="s">
        <v>79</v>
      </c>
      <c r="AY139" s="24" t="s">
        <v>180</v>
      </c>
      <c r="BE139" s="203">
        <f t="shared" si="24"/>
        <v>0</v>
      </c>
      <c r="BF139" s="203">
        <f t="shared" si="25"/>
        <v>0</v>
      </c>
      <c r="BG139" s="203">
        <f t="shared" si="26"/>
        <v>0</v>
      </c>
      <c r="BH139" s="203">
        <f t="shared" si="27"/>
        <v>0</v>
      </c>
      <c r="BI139" s="203">
        <f t="shared" si="28"/>
        <v>0</v>
      </c>
      <c r="BJ139" s="24" t="s">
        <v>79</v>
      </c>
      <c r="BK139" s="203">
        <f t="shared" si="29"/>
        <v>0</v>
      </c>
      <c r="BL139" s="24" t="s">
        <v>187</v>
      </c>
      <c r="BM139" s="24" t="s">
        <v>2897</v>
      </c>
    </row>
    <row r="140" spans="2:65" s="1" customFormat="1" ht="25.5" customHeight="1">
      <c r="B140" s="41"/>
      <c r="C140" s="192" t="s">
        <v>517</v>
      </c>
      <c r="D140" s="192" t="s">
        <v>182</v>
      </c>
      <c r="E140" s="193" t="s">
        <v>2898</v>
      </c>
      <c r="F140" s="194" t="s">
        <v>2792</v>
      </c>
      <c r="G140" s="195" t="s">
        <v>215</v>
      </c>
      <c r="H140" s="196">
        <v>7150</v>
      </c>
      <c r="I140" s="197"/>
      <c r="J140" s="198">
        <f t="shared" si="20"/>
        <v>0</v>
      </c>
      <c r="K140" s="194" t="s">
        <v>23</v>
      </c>
      <c r="L140" s="61"/>
      <c r="M140" s="199" t="s">
        <v>23</v>
      </c>
      <c r="N140" s="200" t="s">
        <v>43</v>
      </c>
      <c r="O140" s="42"/>
      <c r="P140" s="201">
        <f t="shared" si="21"/>
        <v>0</v>
      </c>
      <c r="Q140" s="201">
        <v>0</v>
      </c>
      <c r="R140" s="201">
        <f t="shared" si="22"/>
        <v>0</v>
      </c>
      <c r="S140" s="201">
        <v>0</v>
      </c>
      <c r="T140" s="202">
        <f t="shared" si="23"/>
        <v>0</v>
      </c>
      <c r="AR140" s="24" t="s">
        <v>187</v>
      </c>
      <c r="AT140" s="24" t="s">
        <v>182</v>
      </c>
      <c r="AU140" s="24" t="s">
        <v>79</v>
      </c>
      <c r="AY140" s="24" t="s">
        <v>180</v>
      </c>
      <c r="BE140" s="203">
        <f t="shared" si="24"/>
        <v>0</v>
      </c>
      <c r="BF140" s="203">
        <f t="shared" si="25"/>
        <v>0</v>
      </c>
      <c r="BG140" s="203">
        <f t="shared" si="26"/>
        <v>0</v>
      </c>
      <c r="BH140" s="203">
        <f t="shared" si="27"/>
        <v>0</v>
      </c>
      <c r="BI140" s="203">
        <f t="shared" si="28"/>
        <v>0</v>
      </c>
      <c r="BJ140" s="24" t="s">
        <v>79</v>
      </c>
      <c r="BK140" s="203">
        <f t="shared" si="29"/>
        <v>0</v>
      </c>
      <c r="BL140" s="24" t="s">
        <v>187</v>
      </c>
      <c r="BM140" s="24" t="s">
        <v>2899</v>
      </c>
    </row>
    <row r="141" spans="2:65" s="1" customFormat="1" ht="16.5" customHeight="1">
      <c r="B141" s="41"/>
      <c r="C141" s="192" t="s">
        <v>522</v>
      </c>
      <c r="D141" s="192" t="s">
        <v>182</v>
      </c>
      <c r="E141" s="193" t="s">
        <v>2900</v>
      </c>
      <c r="F141" s="194" t="s">
        <v>2794</v>
      </c>
      <c r="G141" s="195" t="s">
        <v>671</v>
      </c>
      <c r="H141" s="196">
        <v>11</v>
      </c>
      <c r="I141" s="197"/>
      <c r="J141" s="198">
        <f t="shared" si="20"/>
        <v>0</v>
      </c>
      <c r="K141" s="194" t="s">
        <v>23</v>
      </c>
      <c r="L141" s="61"/>
      <c r="M141" s="199" t="s">
        <v>23</v>
      </c>
      <c r="N141" s="200" t="s">
        <v>43</v>
      </c>
      <c r="O141" s="42"/>
      <c r="P141" s="201">
        <f t="shared" si="21"/>
        <v>0</v>
      </c>
      <c r="Q141" s="201">
        <v>0</v>
      </c>
      <c r="R141" s="201">
        <f t="shared" si="22"/>
        <v>0</v>
      </c>
      <c r="S141" s="201">
        <v>0</v>
      </c>
      <c r="T141" s="202">
        <f t="shared" si="23"/>
        <v>0</v>
      </c>
      <c r="AR141" s="24" t="s">
        <v>187</v>
      </c>
      <c r="AT141" s="24" t="s">
        <v>182</v>
      </c>
      <c r="AU141" s="24" t="s">
        <v>79</v>
      </c>
      <c r="AY141" s="24" t="s">
        <v>180</v>
      </c>
      <c r="BE141" s="203">
        <f t="shared" si="24"/>
        <v>0</v>
      </c>
      <c r="BF141" s="203">
        <f t="shared" si="25"/>
        <v>0</v>
      </c>
      <c r="BG141" s="203">
        <f t="shared" si="26"/>
        <v>0</v>
      </c>
      <c r="BH141" s="203">
        <f t="shared" si="27"/>
        <v>0</v>
      </c>
      <c r="BI141" s="203">
        <f t="shared" si="28"/>
        <v>0</v>
      </c>
      <c r="BJ141" s="24" t="s">
        <v>79</v>
      </c>
      <c r="BK141" s="203">
        <f t="shared" si="29"/>
        <v>0</v>
      </c>
      <c r="BL141" s="24" t="s">
        <v>187</v>
      </c>
      <c r="BM141" s="24" t="s">
        <v>2901</v>
      </c>
    </row>
    <row r="142" spans="2:65" s="1" customFormat="1" ht="16.5" customHeight="1">
      <c r="B142" s="41"/>
      <c r="C142" s="192" t="s">
        <v>528</v>
      </c>
      <c r="D142" s="192" t="s">
        <v>182</v>
      </c>
      <c r="E142" s="193" t="s">
        <v>2902</v>
      </c>
      <c r="F142" s="194" t="s">
        <v>2796</v>
      </c>
      <c r="G142" s="195" t="s">
        <v>671</v>
      </c>
      <c r="H142" s="196">
        <v>66</v>
      </c>
      <c r="I142" s="197"/>
      <c r="J142" s="198">
        <f t="shared" si="20"/>
        <v>0</v>
      </c>
      <c r="K142" s="194" t="s">
        <v>23</v>
      </c>
      <c r="L142" s="61"/>
      <c r="M142" s="199" t="s">
        <v>23</v>
      </c>
      <c r="N142" s="200" t="s">
        <v>43</v>
      </c>
      <c r="O142" s="42"/>
      <c r="P142" s="201">
        <f t="shared" si="21"/>
        <v>0</v>
      </c>
      <c r="Q142" s="201">
        <v>0</v>
      </c>
      <c r="R142" s="201">
        <f t="shared" si="22"/>
        <v>0</v>
      </c>
      <c r="S142" s="201">
        <v>0</v>
      </c>
      <c r="T142" s="202">
        <f t="shared" si="23"/>
        <v>0</v>
      </c>
      <c r="AR142" s="24" t="s">
        <v>187</v>
      </c>
      <c r="AT142" s="24" t="s">
        <v>182</v>
      </c>
      <c r="AU142" s="24" t="s">
        <v>79</v>
      </c>
      <c r="AY142" s="24" t="s">
        <v>180</v>
      </c>
      <c r="BE142" s="203">
        <f t="shared" si="24"/>
        <v>0</v>
      </c>
      <c r="BF142" s="203">
        <f t="shared" si="25"/>
        <v>0</v>
      </c>
      <c r="BG142" s="203">
        <f t="shared" si="26"/>
        <v>0</v>
      </c>
      <c r="BH142" s="203">
        <f t="shared" si="27"/>
        <v>0</v>
      </c>
      <c r="BI142" s="203">
        <f t="shared" si="28"/>
        <v>0</v>
      </c>
      <c r="BJ142" s="24" t="s">
        <v>79</v>
      </c>
      <c r="BK142" s="203">
        <f t="shared" si="29"/>
        <v>0</v>
      </c>
      <c r="BL142" s="24" t="s">
        <v>187</v>
      </c>
      <c r="BM142" s="24" t="s">
        <v>2903</v>
      </c>
    </row>
    <row r="143" spans="2:65" s="1" customFormat="1" ht="16.5" customHeight="1">
      <c r="B143" s="41"/>
      <c r="C143" s="192" t="s">
        <v>533</v>
      </c>
      <c r="D143" s="192" t="s">
        <v>182</v>
      </c>
      <c r="E143" s="193" t="s">
        <v>2904</v>
      </c>
      <c r="F143" s="194" t="s">
        <v>2798</v>
      </c>
      <c r="G143" s="195" t="s">
        <v>671</v>
      </c>
      <c r="H143" s="196">
        <v>116</v>
      </c>
      <c r="I143" s="197"/>
      <c r="J143" s="198">
        <f t="shared" si="20"/>
        <v>0</v>
      </c>
      <c r="K143" s="194" t="s">
        <v>23</v>
      </c>
      <c r="L143" s="61"/>
      <c r="M143" s="199" t="s">
        <v>23</v>
      </c>
      <c r="N143" s="200" t="s">
        <v>43</v>
      </c>
      <c r="O143" s="42"/>
      <c r="P143" s="201">
        <f t="shared" si="21"/>
        <v>0</v>
      </c>
      <c r="Q143" s="201">
        <v>0</v>
      </c>
      <c r="R143" s="201">
        <f t="shared" si="22"/>
        <v>0</v>
      </c>
      <c r="S143" s="201">
        <v>0</v>
      </c>
      <c r="T143" s="202">
        <f t="shared" si="23"/>
        <v>0</v>
      </c>
      <c r="AR143" s="24" t="s">
        <v>187</v>
      </c>
      <c r="AT143" s="24" t="s">
        <v>182</v>
      </c>
      <c r="AU143" s="24" t="s">
        <v>79</v>
      </c>
      <c r="AY143" s="24" t="s">
        <v>180</v>
      </c>
      <c r="BE143" s="203">
        <f t="shared" si="24"/>
        <v>0</v>
      </c>
      <c r="BF143" s="203">
        <f t="shared" si="25"/>
        <v>0</v>
      </c>
      <c r="BG143" s="203">
        <f t="shared" si="26"/>
        <v>0</v>
      </c>
      <c r="BH143" s="203">
        <f t="shared" si="27"/>
        <v>0</v>
      </c>
      <c r="BI143" s="203">
        <f t="shared" si="28"/>
        <v>0</v>
      </c>
      <c r="BJ143" s="24" t="s">
        <v>79</v>
      </c>
      <c r="BK143" s="203">
        <f t="shared" si="29"/>
        <v>0</v>
      </c>
      <c r="BL143" s="24" t="s">
        <v>187</v>
      </c>
      <c r="BM143" s="24" t="s">
        <v>2905</v>
      </c>
    </row>
    <row r="144" spans="2:65" s="1" customFormat="1" ht="25.5" customHeight="1">
      <c r="B144" s="41"/>
      <c r="C144" s="192" t="s">
        <v>543</v>
      </c>
      <c r="D144" s="192" t="s">
        <v>182</v>
      </c>
      <c r="E144" s="193" t="s">
        <v>2906</v>
      </c>
      <c r="F144" s="194" t="s">
        <v>2802</v>
      </c>
      <c r="G144" s="195" t="s">
        <v>671</v>
      </c>
      <c r="H144" s="196">
        <v>20</v>
      </c>
      <c r="I144" s="197"/>
      <c r="J144" s="198">
        <f t="shared" si="20"/>
        <v>0</v>
      </c>
      <c r="K144" s="194" t="s">
        <v>23</v>
      </c>
      <c r="L144" s="61"/>
      <c r="M144" s="199" t="s">
        <v>23</v>
      </c>
      <c r="N144" s="200" t="s">
        <v>43</v>
      </c>
      <c r="O144" s="42"/>
      <c r="P144" s="201">
        <f t="shared" si="21"/>
        <v>0</v>
      </c>
      <c r="Q144" s="201">
        <v>0</v>
      </c>
      <c r="R144" s="201">
        <f t="shared" si="22"/>
        <v>0</v>
      </c>
      <c r="S144" s="201">
        <v>0</v>
      </c>
      <c r="T144" s="202">
        <f t="shared" si="23"/>
        <v>0</v>
      </c>
      <c r="AR144" s="24" t="s">
        <v>187</v>
      </c>
      <c r="AT144" s="24" t="s">
        <v>182</v>
      </c>
      <c r="AU144" s="24" t="s">
        <v>79</v>
      </c>
      <c r="AY144" s="24" t="s">
        <v>180</v>
      </c>
      <c r="BE144" s="203">
        <f t="shared" si="24"/>
        <v>0</v>
      </c>
      <c r="BF144" s="203">
        <f t="shared" si="25"/>
        <v>0</v>
      </c>
      <c r="BG144" s="203">
        <f t="shared" si="26"/>
        <v>0</v>
      </c>
      <c r="BH144" s="203">
        <f t="shared" si="27"/>
        <v>0</v>
      </c>
      <c r="BI144" s="203">
        <f t="shared" si="28"/>
        <v>0</v>
      </c>
      <c r="BJ144" s="24" t="s">
        <v>79</v>
      </c>
      <c r="BK144" s="203">
        <f t="shared" si="29"/>
        <v>0</v>
      </c>
      <c r="BL144" s="24" t="s">
        <v>187</v>
      </c>
      <c r="BM144" s="24" t="s">
        <v>2907</v>
      </c>
    </row>
    <row r="145" spans="2:65" s="1" customFormat="1" ht="25.5" customHeight="1">
      <c r="B145" s="41"/>
      <c r="C145" s="192" t="s">
        <v>548</v>
      </c>
      <c r="D145" s="192" t="s">
        <v>182</v>
      </c>
      <c r="E145" s="193" t="s">
        <v>2908</v>
      </c>
      <c r="F145" s="194" t="s">
        <v>2804</v>
      </c>
      <c r="G145" s="195" t="s">
        <v>671</v>
      </c>
      <c r="H145" s="196">
        <v>4</v>
      </c>
      <c r="I145" s="197"/>
      <c r="J145" s="198">
        <f t="shared" si="20"/>
        <v>0</v>
      </c>
      <c r="K145" s="194" t="s">
        <v>23</v>
      </c>
      <c r="L145" s="61"/>
      <c r="M145" s="199" t="s">
        <v>23</v>
      </c>
      <c r="N145" s="200" t="s">
        <v>43</v>
      </c>
      <c r="O145" s="42"/>
      <c r="P145" s="201">
        <f t="shared" si="21"/>
        <v>0</v>
      </c>
      <c r="Q145" s="201">
        <v>0</v>
      </c>
      <c r="R145" s="201">
        <f t="shared" si="22"/>
        <v>0</v>
      </c>
      <c r="S145" s="201">
        <v>0</v>
      </c>
      <c r="T145" s="202">
        <f t="shared" si="23"/>
        <v>0</v>
      </c>
      <c r="AR145" s="24" t="s">
        <v>187</v>
      </c>
      <c r="AT145" s="24" t="s">
        <v>182</v>
      </c>
      <c r="AU145" s="24" t="s">
        <v>79</v>
      </c>
      <c r="AY145" s="24" t="s">
        <v>180</v>
      </c>
      <c r="BE145" s="203">
        <f t="shared" si="24"/>
        <v>0</v>
      </c>
      <c r="BF145" s="203">
        <f t="shared" si="25"/>
        <v>0</v>
      </c>
      <c r="BG145" s="203">
        <f t="shared" si="26"/>
        <v>0</v>
      </c>
      <c r="BH145" s="203">
        <f t="shared" si="27"/>
        <v>0</v>
      </c>
      <c r="BI145" s="203">
        <f t="shared" si="28"/>
        <v>0</v>
      </c>
      <c r="BJ145" s="24" t="s">
        <v>79</v>
      </c>
      <c r="BK145" s="203">
        <f t="shared" si="29"/>
        <v>0</v>
      </c>
      <c r="BL145" s="24" t="s">
        <v>187</v>
      </c>
      <c r="BM145" s="24" t="s">
        <v>2909</v>
      </c>
    </row>
    <row r="146" spans="2:65" s="1" customFormat="1" ht="16.5" customHeight="1">
      <c r="B146" s="41"/>
      <c r="C146" s="192" t="s">
        <v>554</v>
      </c>
      <c r="D146" s="192" t="s">
        <v>182</v>
      </c>
      <c r="E146" s="193" t="s">
        <v>2910</v>
      </c>
      <c r="F146" s="194" t="s">
        <v>2911</v>
      </c>
      <c r="G146" s="195" t="s">
        <v>671</v>
      </c>
      <c r="H146" s="196">
        <v>4</v>
      </c>
      <c r="I146" s="197"/>
      <c r="J146" s="198">
        <f t="shared" si="20"/>
        <v>0</v>
      </c>
      <c r="K146" s="194" t="s">
        <v>23</v>
      </c>
      <c r="L146" s="61"/>
      <c r="M146" s="199" t="s">
        <v>23</v>
      </c>
      <c r="N146" s="200" t="s">
        <v>43</v>
      </c>
      <c r="O146" s="42"/>
      <c r="P146" s="201">
        <f t="shared" si="21"/>
        <v>0</v>
      </c>
      <c r="Q146" s="201">
        <v>0</v>
      </c>
      <c r="R146" s="201">
        <f t="shared" si="22"/>
        <v>0</v>
      </c>
      <c r="S146" s="201">
        <v>0</v>
      </c>
      <c r="T146" s="202">
        <f t="shared" si="23"/>
        <v>0</v>
      </c>
      <c r="AR146" s="24" t="s">
        <v>187</v>
      </c>
      <c r="AT146" s="24" t="s">
        <v>182</v>
      </c>
      <c r="AU146" s="24" t="s">
        <v>79</v>
      </c>
      <c r="AY146" s="24" t="s">
        <v>180</v>
      </c>
      <c r="BE146" s="203">
        <f t="shared" si="24"/>
        <v>0</v>
      </c>
      <c r="BF146" s="203">
        <f t="shared" si="25"/>
        <v>0</v>
      </c>
      <c r="BG146" s="203">
        <f t="shared" si="26"/>
        <v>0</v>
      </c>
      <c r="BH146" s="203">
        <f t="shared" si="27"/>
        <v>0</v>
      </c>
      <c r="BI146" s="203">
        <f t="shared" si="28"/>
        <v>0</v>
      </c>
      <c r="BJ146" s="24" t="s">
        <v>79</v>
      </c>
      <c r="BK146" s="203">
        <f t="shared" si="29"/>
        <v>0</v>
      </c>
      <c r="BL146" s="24" t="s">
        <v>187</v>
      </c>
      <c r="BM146" s="24" t="s">
        <v>2912</v>
      </c>
    </row>
    <row r="147" spans="2:65" s="1" customFormat="1" ht="16.5" customHeight="1">
      <c r="B147" s="41"/>
      <c r="C147" s="192" t="s">
        <v>559</v>
      </c>
      <c r="D147" s="192" t="s">
        <v>182</v>
      </c>
      <c r="E147" s="193" t="s">
        <v>2913</v>
      </c>
      <c r="F147" s="194" t="s">
        <v>2914</v>
      </c>
      <c r="G147" s="195" t="s">
        <v>215</v>
      </c>
      <c r="H147" s="196">
        <v>70</v>
      </c>
      <c r="I147" s="197"/>
      <c r="J147" s="198">
        <f t="shared" si="20"/>
        <v>0</v>
      </c>
      <c r="K147" s="194" t="s">
        <v>23</v>
      </c>
      <c r="L147" s="61"/>
      <c r="M147" s="199" t="s">
        <v>23</v>
      </c>
      <c r="N147" s="200" t="s">
        <v>43</v>
      </c>
      <c r="O147" s="42"/>
      <c r="P147" s="201">
        <f t="shared" si="21"/>
        <v>0</v>
      </c>
      <c r="Q147" s="201">
        <v>0</v>
      </c>
      <c r="R147" s="201">
        <f t="shared" si="22"/>
        <v>0</v>
      </c>
      <c r="S147" s="201">
        <v>0</v>
      </c>
      <c r="T147" s="202">
        <f t="shared" si="23"/>
        <v>0</v>
      </c>
      <c r="AR147" s="24" t="s">
        <v>187</v>
      </c>
      <c r="AT147" s="24" t="s">
        <v>182</v>
      </c>
      <c r="AU147" s="24" t="s">
        <v>79</v>
      </c>
      <c r="AY147" s="24" t="s">
        <v>180</v>
      </c>
      <c r="BE147" s="203">
        <f t="shared" si="24"/>
        <v>0</v>
      </c>
      <c r="BF147" s="203">
        <f t="shared" si="25"/>
        <v>0</v>
      </c>
      <c r="BG147" s="203">
        <f t="shared" si="26"/>
        <v>0</v>
      </c>
      <c r="BH147" s="203">
        <f t="shared" si="27"/>
        <v>0</v>
      </c>
      <c r="BI147" s="203">
        <f t="shared" si="28"/>
        <v>0</v>
      </c>
      <c r="BJ147" s="24" t="s">
        <v>79</v>
      </c>
      <c r="BK147" s="203">
        <f t="shared" si="29"/>
        <v>0</v>
      </c>
      <c r="BL147" s="24" t="s">
        <v>187</v>
      </c>
      <c r="BM147" s="24" t="s">
        <v>2915</v>
      </c>
    </row>
    <row r="148" spans="2:65" s="1" customFormat="1" ht="16.5" customHeight="1">
      <c r="B148" s="41"/>
      <c r="C148" s="192" t="s">
        <v>565</v>
      </c>
      <c r="D148" s="192" t="s">
        <v>182</v>
      </c>
      <c r="E148" s="193" t="s">
        <v>2916</v>
      </c>
      <c r="F148" s="194" t="s">
        <v>2917</v>
      </c>
      <c r="G148" s="195" t="s">
        <v>671</v>
      </c>
      <c r="H148" s="196">
        <v>35</v>
      </c>
      <c r="I148" s="197"/>
      <c r="J148" s="198">
        <f t="shared" si="20"/>
        <v>0</v>
      </c>
      <c r="K148" s="194" t="s">
        <v>23</v>
      </c>
      <c r="L148" s="61"/>
      <c r="M148" s="199" t="s">
        <v>23</v>
      </c>
      <c r="N148" s="200" t="s">
        <v>43</v>
      </c>
      <c r="O148" s="42"/>
      <c r="P148" s="201">
        <f t="shared" si="21"/>
        <v>0</v>
      </c>
      <c r="Q148" s="201">
        <v>0</v>
      </c>
      <c r="R148" s="201">
        <f t="shared" si="22"/>
        <v>0</v>
      </c>
      <c r="S148" s="201">
        <v>0</v>
      </c>
      <c r="T148" s="202">
        <f t="shared" si="23"/>
        <v>0</v>
      </c>
      <c r="AR148" s="24" t="s">
        <v>187</v>
      </c>
      <c r="AT148" s="24" t="s">
        <v>182</v>
      </c>
      <c r="AU148" s="24" t="s">
        <v>79</v>
      </c>
      <c r="AY148" s="24" t="s">
        <v>180</v>
      </c>
      <c r="BE148" s="203">
        <f t="shared" si="24"/>
        <v>0</v>
      </c>
      <c r="BF148" s="203">
        <f t="shared" si="25"/>
        <v>0</v>
      </c>
      <c r="BG148" s="203">
        <f t="shared" si="26"/>
        <v>0</v>
      </c>
      <c r="BH148" s="203">
        <f t="shared" si="27"/>
        <v>0</v>
      </c>
      <c r="BI148" s="203">
        <f t="shared" si="28"/>
        <v>0</v>
      </c>
      <c r="BJ148" s="24" t="s">
        <v>79</v>
      </c>
      <c r="BK148" s="203">
        <f t="shared" si="29"/>
        <v>0</v>
      </c>
      <c r="BL148" s="24" t="s">
        <v>187</v>
      </c>
      <c r="BM148" s="24" t="s">
        <v>2918</v>
      </c>
    </row>
    <row r="149" spans="2:65" s="1" customFormat="1" ht="16.5" customHeight="1">
      <c r="B149" s="41"/>
      <c r="C149" s="192" t="s">
        <v>571</v>
      </c>
      <c r="D149" s="192" t="s">
        <v>182</v>
      </c>
      <c r="E149" s="193" t="s">
        <v>2919</v>
      </c>
      <c r="F149" s="194" t="s">
        <v>2920</v>
      </c>
      <c r="G149" s="195" t="s">
        <v>671</v>
      </c>
      <c r="H149" s="196">
        <v>70</v>
      </c>
      <c r="I149" s="197"/>
      <c r="J149" s="198">
        <f t="shared" si="20"/>
        <v>0</v>
      </c>
      <c r="K149" s="194" t="s">
        <v>23</v>
      </c>
      <c r="L149" s="61"/>
      <c r="M149" s="199" t="s">
        <v>23</v>
      </c>
      <c r="N149" s="200" t="s">
        <v>43</v>
      </c>
      <c r="O149" s="42"/>
      <c r="P149" s="201">
        <f t="shared" si="21"/>
        <v>0</v>
      </c>
      <c r="Q149" s="201">
        <v>0</v>
      </c>
      <c r="R149" s="201">
        <f t="shared" si="22"/>
        <v>0</v>
      </c>
      <c r="S149" s="201">
        <v>0</v>
      </c>
      <c r="T149" s="202">
        <f t="shared" si="23"/>
        <v>0</v>
      </c>
      <c r="AR149" s="24" t="s">
        <v>187</v>
      </c>
      <c r="AT149" s="24" t="s">
        <v>182</v>
      </c>
      <c r="AU149" s="24" t="s">
        <v>79</v>
      </c>
      <c r="AY149" s="24" t="s">
        <v>180</v>
      </c>
      <c r="BE149" s="203">
        <f t="shared" si="24"/>
        <v>0</v>
      </c>
      <c r="BF149" s="203">
        <f t="shared" si="25"/>
        <v>0</v>
      </c>
      <c r="BG149" s="203">
        <f t="shared" si="26"/>
        <v>0</v>
      </c>
      <c r="BH149" s="203">
        <f t="shared" si="27"/>
        <v>0</v>
      </c>
      <c r="BI149" s="203">
        <f t="shared" si="28"/>
        <v>0</v>
      </c>
      <c r="BJ149" s="24" t="s">
        <v>79</v>
      </c>
      <c r="BK149" s="203">
        <f t="shared" si="29"/>
        <v>0</v>
      </c>
      <c r="BL149" s="24" t="s">
        <v>187</v>
      </c>
      <c r="BM149" s="24" t="s">
        <v>2921</v>
      </c>
    </row>
    <row r="150" spans="2:65" s="1" customFormat="1" ht="16.5" customHeight="1">
      <c r="B150" s="41"/>
      <c r="C150" s="192" t="s">
        <v>576</v>
      </c>
      <c r="D150" s="192" t="s">
        <v>182</v>
      </c>
      <c r="E150" s="193" t="s">
        <v>2922</v>
      </c>
      <c r="F150" s="194" t="s">
        <v>2810</v>
      </c>
      <c r="G150" s="195" t="s">
        <v>215</v>
      </c>
      <c r="H150" s="196">
        <v>350</v>
      </c>
      <c r="I150" s="197"/>
      <c r="J150" s="198">
        <f t="shared" si="20"/>
        <v>0</v>
      </c>
      <c r="K150" s="194" t="s">
        <v>23</v>
      </c>
      <c r="L150" s="61"/>
      <c r="M150" s="199" t="s">
        <v>23</v>
      </c>
      <c r="N150" s="200" t="s">
        <v>43</v>
      </c>
      <c r="O150" s="42"/>
      <c r="P150" s="201">
        <f t="shared" si="21"/>
        <v>0</v>
      </c>
      <c r="Q150" s="201">
        <v>0</v>
      </c>
      <c r="R150" s="201">
        <f t="shared" si="22"/>
        <v>0</v>
      </c>
      <c r="S150" s="201">
        <v>0</v>
      </c>
      <c r="T150" s="202">
        <f t="shared" si="23"/>
        <v>0</v>
      </c>
      <c r="AR150" s="24" t="s">
        <v>187</v>
      </c>
      <c r="AT150" s="24" t="s">
        <v>182</v>
      </c>
      <c r="AU150" s="24" t="s">
        <v>79</v>
      </c>
      <c r="AY150" s="24" t="s">
        <v>180</v>
      </c>
      <c r="BE150" s="203">
        <f t="shared" si="24"/>
        <v>0</v>
      </c>
      <c r="BF150" s="203">
        <f t="shared" si="25"/>
        <v>0</v>
      </c>
      <c r="BG150" s="203">
        <f t="shared" si="26"/>
        <v>0</v>
      </c>
      <c r="BH150" s="203">
        <f t="shared" si="27"/>
        <v>0</v>
      </c>
      <c r="BI150" s="203">
        <f t="shared" si="28"/>
        <v>0</v>
      </c>
      <c r="BJ150" s="24" t="s">
        <v>79</v>
      </c>
      <c r="BK150" s="203">
        <f t="shared" si="29"/>
        <v>0</v>
      </c>
      <c r="BL150" s="24" t="s">
        <v>187</v>
      </c>
      <c r="BM150" s="24" t="s">
        <v>2923</v>
      </c>
    </row>
    <row r="151" spans="2:65" s="1" customFormat="1" ht="16.5" customHeight="1">
      <c r="B151" s="41"/>
      <c r="C151" s="192" t="s">
        <v>581</v>
      </c>
      <c r="D151" s="192" t="s">
        <v>182</v>
      </c>
      <c r="E151" s="193" t="s">
        <v>2924</v>
      </c>
      <c r="F151" s="194" t="s">
        <v>2814</v>
      </c>
      <c r="G151" s="195" t="s">
        <v>215</v>
      </c>
      <c r="H151" s="196">
        <v>460</v>
      </c>
      <c r="I151" s="197"/>
      <c r="J151" s="198">
        <f t="shared" si="20"/>
        <v>0</v>
      </c>
      <c r="K151" s="194" t="s">
        <v>23</v>
      </c>
      <c r="L151" s="61"/>
      <c r="M151" s="199" t="s">
        <v>23</v>
      </c>
      <c r="N151" s="200" t="s">
        <v>43</v>
      </c>
      <c r="O151" s="42"/>
      <c r="P151" s="201">
        <f t="shared" si="21"/>
        <v>0</v>
      </c>
      <c r="Q151" s="201">
        <v>0</v>
      </c>
      <c r="R151" s="201">
        <f t="shared" si="22"/>
        <v>0</v>
      </c>
      <c r="S151" s="201">
        <v>0</v>
      </c>
      <c r="T151" s="202">
        <f t="shared" si="23"/>
        <v>0</v>
      </c>
      <c r="AR151" s="24" t="s">
        <v>187</v>
      </c>
      <c r="AT151" s="24" t="s">
        <v>182</v>
      </c>
      <c r="AU151" s="24" t="s">
        <v>79</v>
      </c>
      <c r="AY151" s="24" t="s">
        <v>180</v>
      </c>
      <c r="BE151" s="203">
        <f t="shared" si="24"/>
        <v>0</v>
      </c>
      <c r="BF151" s="203">
        <f t="shared" si="25"/>
        <v>0</v>
      </c>
      <c r="BG151" s="203">
        <f t="shared" si="26"/>
        <v>0</v>
      </c>
      <c r="BH151" s="203">
        <f t="shared" si="27"/>
        <v>0</v>
      </c>
      <c r="BI151" s="203">
        <f t="shared" si="28"/>
        <v>0</v>
      </c>
      <c r="BJ151" s="24" t="s">
        <v>79</v>
      </c>
      <c r="BK151" s="203">
        <f t="shared" si="29"/>
        <v>0</v>
      </c>
      <c r="BL151" s="24" t="s">
        <v>187</v>
      </c>
      <c r="BM151" s="24" t="s">
        <v>2925</v>
      </c>
    </row>
    <row r="152" spans="2:65" s="1" customFormat="1" ht="16.5" customHeight="1">
      <c r="B152" s="41"/>
      <c r="C152" s="192" t="s">
        <v>596</v>
      </c>
      <c r="D152" s="192" t="s">
        <v>182</v>
      </c>
      <c r="E152" s="193" t="s">
        <v>2926</v>
      </c>
      <c r="F152" s="194" t="s">
        <v>2927</v>
      </c>
      <c r="G152" s="195" t="s">
        <v>671</v>
      </c>
      <c r="H152" s="196">
        <v>160</v>
      </c>
      <c r="I152" s="197"/>
      <c r="J152" s="198">
        <f t="shared" si="20"/>
        <v>0</v>
      </c>
      <c r="K152" s="194" t="s">
        <v>23</v>
      </c>
      <c r="L152" s="61"/>
      <c r="M152" s="199" t="s">
        <v>23</v>
      </c>
      <c r="N152" s="200" t="s">
        <v>43</v>
      </c>
      <c r="O152" s="42"/>
      <c r="P152" s="201">
        <f t="shared" si="21"/>
        <v>0</v>
      </c>
      <c r="Q152" s="201">
        <v>0</v>
      </c>
      <c r="R152" s="201">
        <f t="shared" si="22"/>
        <v>0</v>
      </c>
      <c r="S152" s="201">
        <v>0</v>
      </c>
      <c r="T152" s="202">
        <f t="shared" si="23"/>
        <v>0</v>
      </c>
      <c r="AR152" s="24" t="s">
        <v>187</v>
      </c>
      <c r="AT152" s="24" t="s">
        <v>182</v>
      </c>
      <c r="AU152" s="24" t="s">
        <v>79</v>
      </c>
      <c r="AY152" s="24" t="s">
        <v>180</v>
      </c>
      <c r="BE152" s="203">
        <f t="shared" si="24"/>
        <v>0</v>
      </c>
      <c r="BF152" s="203">
        <f t="shared" si="25"/>
        <v>0</v>
      </c>
      <c r="BG152" s="203">
        <f t="shared" si="26"/>
        <v>0</v>
      </c>
      <c r="BH152" s="203">
        <f t="shared" si="27"/>
        <v>0</v>
      </c>
      <c r="BI152" s="203">
        <f t="shared" si="28"/>
        <v>0</v>
      </c>
      <c r="BJ152" s="24" t="s">
        <v>79</v>
      </c>
      <c r="BK152" s="203">
        <f t="shared" si="29"/>
        <v>0</v>
      </c>
      <c r="BL152" s="24" t="s">
        <v>187</v>
      </c>
      <c r="BM152" s="24" t="s">
        <v>2928</v>
      </c>
    </row>
    <row r="153" spans="2:65" s="1" customFormat="1" ht="25.5" customHeight="1">
      <c r="B153" s="41"/>
      <c r="C153" s="192" t="s">
        <v>602</v>
      </c>
      <c r="D153" s="192" t="s">
        <v>182</v>
      </c>
      <c r="E153" s="193" t="s">
        <v>2929</v>
      </c>
      <c r="F153" s="194" t="s">
        <v>2823</v>
      </c>
      <c r="G153" s="195" t="s">
        <v>904</v>
      </c>
      <c r="H153" s="196">
        <v>1</v>
      </c>
      <c r="I153" s="197"/>
      <c r="J153" s="198">
        <f t="shared" si="20"/>
        <v>0</v>
      </c>
      <c r="K153" s="194" t="s">
        <v>23</v>
      </c>
      <c r="L153" s="61"/>
      <c r="M153" s="199" t="s">
        <v>23</v>
      </c>
      <c r="N153" s="200" t="s">
        <v>43</v>
      </c>
      <c r="O153" s="42"/>
      <c r="P153" s="201">
        <f t="shared" si="21"/>
        <v>0</v>
      </c>
      <c r="Q153" s="201">
        <v>0</v>
      </c>
      <c r="R153" s="201">
        <f t="shared" si="22"/>
        <v>0</v>
      </c>
      <c r="S153" s="201">
        <v>0</v>
      </c>
      <c r="T153" s="202">
        <f t="shared" si="23"/>
        <v>0</v>
      </c>
      <c r="AR153" s="24" t="s">
        <v>187</v>
      </c>
      <c r="AT153" s="24" t="s">
        <v>182</v>
      </c>
      <c r="AU153" s="24" t="s">
        <v>79</v>
      </c>
      <c r="AY153" s="24" t="s">
        <v>180</v>
      </c>
      <c r="BE153" s="203">
        <f t="shared" si="24"/>
        <v>0</v>
      </c>
      <c r="BF153" s="203">
        <f t="shared" si="25"/>
        <v>0</v>
      </c>
      <c r="BG153" s="203">
        <f t="shared" si="26"/>
        <v>0</v>
      </c>
      <c r="BH153" s="203">
        <f t="shared" si="27"/>
        <v>0</v>
      </c>
      <c r="BI153" s="203">
        <f t="shared" si="28"/>
        <v>0</v>
      </c>
      <c r="BJ153" s="24" t="s">
        <v>79</v>
      </c>
      <c r="BK153" s="203">
        <f t="shared" si="29"/>
        <v>0</v>
      </c>
      <c r="BL153" s="24" t="s">
        <v>187</v>
      </c>
      <c r="BM153" s="24" t="s">
        <v>2930</v>
      </c>
    </row>
    <row r="154" spans="2:63" s="10" customFormat="1" ht="37.35" customHeight="1">
      <c r="B154" s="176"/>
      <c r="C154" s="177"/>
      <c r="D154" s="178" t="s">
        <v>71</v>
      </c>
      <c r="E154" s="179" t="s">
        <v>2931</v>
      </c>
      <c r="F154" s="179" t="s">
        <v>2932</v>
      </c>
      <c r="G154" s="177"/>
      <c r="H154" s="177"/>
      <c r="I154" s="180"/>
      <c r="J154" s="181">
        <f>BK154</f>
        <v>0</v>
      </c>
      <c r="K154" s="177"/>
      <c r="L154" s="182"/>
      <c r="M154" s="183"/>
      <c r="N154" s="184"/>
      <c r="O154" s="184"/>
      <c r="P154" s="185">
        <f>SUM(P155:P176)</f>
        <v>0</v>
      </c>
      <c r="Q154" s="184"/>
      <c r="R154" s="185">
        <f>SUM(R155:R176)</f>
        <v>0</v>
      </c>
      <c r="S154" s="184"/>
      <c r="T154" s="186">
        <f>SUM(T155:T176)</f>
        <v>0</v>
      </c>
      <c r="AR154" s="187" t="s">
        <v>195</v>
      </c>
      <c r="AT154" s="188" t="s">
        <v>71</v>
      </c>
      <c r="AU154" s="188" t="s">
        <v>72</v>
      </c>
      <c r="AY154" s="187" t="s">
        <v>180</v>
      </c>
      <c r="BK154" s="189">
        <f>SUM(BK155:BK176)</f>
        <v>0</v>
      </c>
    </row>
    <row r="155" spans="2:65" s="1" customFormat="1" ht="25.5" customHeight="1">
      <c r="B155" s="41"/>
      <c r="C155" s="192" t="s">
        <v>608</v>
      </c>
      <c r="D155" s="192" t="s">
        <v>182</v>
      </c>
      <c r="E155" s="193" t="s">
        <v>2933</v>
      </c>
      <c r="F155" s="194" t="s">
        <v>2934</v>
      </c>
      <c r="G155" s="195" t="s">
        <v>671</v>
      </c>
      <c r="H155" s="196">
        <v>1</v>
      </c>
      <c r="I155" s="197"/>
      <c r="J155" s="198">
        <f aca="true" t="shared" si="30" ref="J155:J176">ROUND(I155*H155,2)</f>
        <v>0</v>
      </c>
      <c r="K155" s="194" t="s">
        <v>23</v>
      </c>
      <c r="L155" s="61"/>
      <c r="M155" s="199" t="s">
        <v>23</v>
      </c>
      <c r="N155" s="200" t="s">
        <v>43</v>
      </c>
      <c r="O155" s="42"/>
      <c r="P155" s="201">
        <f aca="true" t="shared" si="31" ref="P155:P176">O155*H155</f>
        <v>0</v>
      </c>
      <c r="Q155" s="201">
        <v>0</v>
      </c>
      <c r="R155" s="201">
        <f aca="true" t="shared" si="32" ref="R155:R176">Q155*H155</f>
        <v>0</v>
      </c>
      <c r="S155" s="201">
        <v>0</v>
      </c>
      <c r="T155" s="202">
        <f aca="true" t="shared" si="33" ref="T155:T176">S155*H155</f>
        <v>0</v>
      </c>
      <c r="AR155" s="24" t="s">
        <v>187</v>
      </c>
      <c r="AT155" s="24" t="s">
        <v>182</v>
      </c>
      <c r="AU155" s="24" t="s">
        <v>79</v>
      </c>
      <c r="AY155" s="24" t="s">
        <v>180</v>
      </c>
      <c r="BE155" s="203">
        <f aca="true" t="shared" si="34" ref="BE155:BE176">IF(N155="základní",J155,0)</f>
        <v>0</v>
      </c>
      <c r="BF155" s="203">
        <f aca="true" t="shared" si="35" ref="BF155:BF176">IF(N155="snížená",J155,0)</f>
        <v>0</v>
      </c>
      <c r="BG155" s="203">
        <f aca="true" t="shared" si="36" ref="BG155:BG176">IF(N155="zákl. přenesená",J155,0)</f>
        <v>0</v>
      </c>
      <c r="BH155" s="203">
        <f aca="true" t="shared" si="37" ref="BH155:BH176">IF(N155="sníž. přenesená",J155,0)</f>
        <v>0</v>
      </c>
      <c r="BI155" s="203">
        <f aca="true" t="shared" si="38" ref="BI155:BI176">IF(N155="nulová",J155,0)</f>
        <v>0</v>
      </c>
      <c r="BJ155" s="24" t="s">
        <v>79</v>
      </c>
      <c r="BK155" s="203">
        <f aca="true" t="shared" si="39" ref="BK155:BK176">ROUND(I155*H155,2)</f>
        <v>0</v>
      </c>
      <c r="BL155" s="24" t="s">
        <v>187</v>
      </c>
      <c r="BM155" s="24" t="s">
        <v>2935</v>
      </c>
    </row>
    <row r="156" spans="2:65" s="1" customFormat="1" ht="25.5" customHeight="1">
      <c r="B156" s="41"/>
      <c r="C156" s="192" t="s">
        <v>614</v>
      </c>
      <c r="D156" s="192" t="s">
        <v>182</v>
      </c>
      <c r="E156" s="193" t="s">
        <v>2936</v>
      </c>
      <c r="F156" s="194" t="s">
        <v>2937</v>
      </c>
      <c r="G156" s="195" t="s">
        <v>215</v>
      </c>
      <c r="H156" s="196">
        <v>705</v>
      </c>
      <c r="I156" s="197"/>
      <c r="J156" s="198">
        <f t="shared" si="30"/>
        <v>0</v>
      </c>
      <c r="K156" s="194" t="s">
        <v>23</v>
      </c>
      <c r="L156" s="61"/>
      <c r="M156" s="199" t="s">
        <v>23</v>
      </c>
      <c r="N156" s="200" t="s">
        <v>43</v>
      </c>
      <c r="O156" s="42"/>
      <c r="P156" s="201">
        <f t="shared" si="31"/>
        <v>0</v>
      </c>
      <c r="Q156" s="201">
        <v>0</v>
      </c>
      <c r="R156" s="201">
        <f t="shared" si="32"/>
        <v>0</v>
      </c>
      <c r="S156" s="201">
        <v>0</v>
      </c>
      <c r="T156" s="202">
        <f t="shared" si="33"/>
        <v>0</v>
      </c>
      <c r="AR156" s="24" t="s">
        <v>187</v>
      </c>
      <c r="AT156" s="24" t="s">
        <v>182</v>
      </c>
      <c r="AU156" s="24" t="s">
        <v>79</v>
      </c>
      <c r="AY156" s="24" t="s">
        <v>180</v>
      </c>
      <c r="BE156" s="203">
        <f t="shared" si="34"/>
        <v>0</v>
      </c>
      <c r="BF156" s="203">
        <f t="shared" si="35"/>
        <v>0</v>
      </c>
      <c r="BG156" s="203">
        <f t="shared" si="36"/>
        <v>0</v>
      </c>
      <c r="BH156" s="203">
        <f t="shared" si="37"/>
        <v>0</v>
      </c>
      <c r="BI156" s="203">
        <f t="shared" si="38"/>
        <v>0</v>
      </c>
      <c r="BJ156" s="24" t="s">
        <v>79</v>
      </c>
      <c r="BK156" s="203">
        <f t="shared" si="39"/>
        <v>0</v>
      </c>
      <c r="BL156" s="24" t="s">
        <v>187</v>
      </c>
      <c r="BM156" s="24" t="s">
        <v>2938</v>
      </c>
    </row>
    <row r="157" spans="2:65" s="1" customFormat="1" ht="25.5" customHeight="1">
      <c r="B157" s="41"/>
      <c r="C157" s="192" t="s">
        <v>620</v>
      </c>
      <c r="D157" s="192" t="s">
        <v>182</v>
      </c>
      <c r="E157" s="193" t="s">
        <v>2939</v>
      </c>
      <c r="F157" s="194" t="s">
        <v>2831</v>
      </c>
      <c r="G157" s="195" t="s">
        <v>671</v>
      </c>
      <c r="H157" s="196">
        <v>112</v>
      </c>
      <c r="I157" s="197"/>
      <c r="J157" s="198">
        <f t="shared" si="30"/>
        <v>0</v>
      </c>
      <c r="K157" s="194" t="s">
        <v>23</v>
      </c>
      <c r="L157" s="61"/>
      <c r="M157" s="199" t="s">
        <v>23</v>
      </c>
      <c r="N157" s="200" t="s">
        <v>43</v>
      </c>
      <c r="O157" s="42"/>
      <c r="P157" s="201">
        <f t="shared" si="31"/>
        <v>0</v>
      </c>
      <c r="Q157" s="201">
        <v>0</v>
      </c>
      <c r="R157" s="201">
        <f t="shared" si="32"/>
        <v>0</v>
      </c>
      <c r="S157" s="201">
        <v>0</v>
      </c>
      <c r="T157" s="202">
        <f t="shared" si="33"/>
        <v>0</v>
      </c>
      <c r="AR157" s="24" t="s">
        <v>187</v>
      </c>
      <c r="AT157" s="24" t="s">
        <v>182</v>
      </c>
      <c r="AU157" s="24" t="s">
        <v>79</v>
      </c>
      <c r="AY157" s="24" t="s">
        <v>180</v>
      </c>
      <c r="BE157" s="203">
        <f t="shared" si="34"/>
        <v>0</v>
      </c>
      <c r="BF157" s="203">
        <f t="shared" si="35"/>
        <v>0</v>
      </c>
      <c r="BG157" s="203">
        <f t="shared" si="36"/>
        <v>0</v>
      </c>
      <c r="BH157" s="203">
        <f t="shared" si="37"/>
        <v>0</v>
      </c>
      <c r="BI157" s="203">
        <f t="shared" si="38"/>
        <v>0</v>
      </c>
      <c r="BJ157" s="24" t="s">
        <v>79</v>
      </c>
      <c r="BK157" s="203">
        <f t="shared" si="39"/>
        <v>0</v>
      </c>
      <c r="BL157" s="24" t="s">
        <v>187</v>
      </c>
      <c r="BM157" s="24" t="s">
        <v>2940</v>
      </c>
    </row>
    <row r="158" spans="2:65" s="1" customFormat="1" ht="16.5" customHeight="1">
      <c r="B158" s="41"/>
      <c r="C158" s="192" t="s">
        <v>624</v>
      </c>
      <c r="D158" s="192" t="s">
        <v>182</v>
      </c>
      <c r="E158" s="193" t="s">
        <v>2941</v>
      </c>
      <c r="F158" s="194" t="s">
        <v>2835</v>
      </c>
      <c r="G158" s="195" t="s">
        <v>671</v>
      </c>
      <c r="H158" s="196">
        <v>112</v>
      </c>
      <c r="I158" s="197"/>
      <c r="J158" s="198">
        <f t="shared" si="30"/>
        <v>0</v>
      </c>
      <c r="K158" s="194" t="s">
        <v>23</v>
      </c>
      <c r="L158" s="61"/>
      <c r="M158" s="199" t="s">
        <v>23</v>
      </c>
      <c r="N158" s="200" t="s">
        <v>43</v>
      </c>
      <c r="O158" s="42"/>
      <c r="P158" s="201">
        <f t="shared" si="31"/>
        <v>0</v>
      </c>
      <c r="Q158" s="201">
        <v>0</v>
      </c>
      <c r="R158" s="201">
        <f t="shared" si="32"/>
        <v>0</v>
      </c>
      <c r="S158" s="201">
        <v>0</v>
      </c>
      <c r="T158" s="202">
        <f t="shared" si="33"/>
        <v>0</v>
      </c>
      <c r="AR158" s="24" t="s">
        <v>187</v>
      </c>
      <c r="AT158" s="24" t="s">
        <v>182</v>
      </c>
      <c r="AU158" s="24" t="s">
        <v>79</v>
      </c>
      <c r="AY158" s="24" t="s">
        <v>180</v>
      </c>
      <c r="BE158" s="203">
        <f t="shared" si="34"/>
        <v>0</v>
      </c>
      <c r="BF158" s="203">
        <f t="shared" si="35"/>
        <v>0</v>
      </c>
      <c r="BG158" s="203">
        <f t="shared" si="36"/>
        <v>0</v>
      </c>
      <c r="BH158" s="203">
        <f t="shared" si="37"/>
        <v>0</v>
      </c>
      <c r="BI158" s="203">
        <f t="shared" si="38"/>
        <v>0</v>
      </c>
      <c r="BJ158" s="24" t="s">
        <v>79</v>
      </c>
      <c r="BK158" s="203">
        <f t="shared" si="39"/>
        <v>0</v>
      </c>
      <c r="BL158" s="24" t="s">
        <v>187</v>
      </c>
      <c r="BM158" s="24" t="s">
        <v>2942</v>
      </c>
    </row>
    <row r="159" spans="2:65" s="1" customFormat="1" ht="16.5" customHeight="1">
      <c r="B159" s="41"/>
      <c r="C159" s="192" t="s">
        <v>629</v>
      </c>
      <c r="D159" s="192" t="s">
        <v>182</v>
      </c>
      <c r="E159" s="193" t="s">
        <v>2943</v>
      </c>
      <c r="F159" s="194" t="s">
        <v>2944</v>
      </c>
      <c r="G159" s="195" t="s">
        <v>671</v>
      </c>
      <c r="H159" s="196">
        <v>112</v>
      </c>
      <c r="I159" s="197"/>
      <c r="J159" s="198">
        <f t="shared" si="30"/>
        <v>0</v>
      </c>
      <c r="K159" s="194" t="s">
        <v>23</v>
      </c>
      <c r="L159" s="61"/>
      <c r="M159" s="199" t="s">
        <v>23</v>
      </c>
      <c r="N159" s="200" t="s">
        <v>43</v>
      </c>
      <c r="O159" s="42"/>
      <c r="P159" s="201">
        <f t="shared" si="31"/>
        <v>0</v>
      </c>
      <c r="Q159" s="201">
        <v>0</v>
      </c>
      <c r="R159" s="201">
        <f t="shared" si="32"/>
        <v>0</v>
      </c>
      <c r="S159" s="201">
        <v>0</v>
      </c>
      <c r="T159" s="202">
        <f t="shared" si="33"/>
        <v>0</v>
      </c>
      <c r="AR159" s="24" t="s">
        <v>187</v>
      </c>
      <c r="AT159" s="24" t="s">
        <v>182</v>
      </c>
      <c r="AU159" s="24" t="s">
        <v>79</v>
      </c>
      <c r="AY159" s="24" t="s">
        <v>180</v>
      </c>
      <c r="BE159" s="203">
        <f t="shared" si="34"/>
        <v>0</v>
      </c>
      <c r="BF159" s="203">
        <f t="shared" si="35"/>
        <v>0</v>
      </c>
      <c r="BG159" s="203">
        <f t="shared" si="36"/>
        <v>0</v>
      </c>
      <c r="BH159" s="203">
        <f t="shared" si="37"/>
        <v>0</v>
      </c>
      <c r="BI159" s="203">
        <f t="shared" si="38"/>
        <v>0</v>
      </c>
      <c r="BJ159" s="24" t="s">
        <v>79</v>
      </c>
      <c r="BK159" s="203">
        <f t="shared" si="39"/>
        <v>0</v>
      </c>
      <c r="BL159" s="24" t="s">
        <v>187</v>
      </c>
      <c r="BM159" s="24" t="s">
        <v>2945</v>
      </c>
    </row>
    <row r="160" spans="2:65" s="1" customFormat="1" ht="25.5" customHeight="1">
      <c r="B160" s="41"/>
      <c r="C160" s="192" t="s">
        <v>635</v>
      </c>
      <c r="D160" s="192" t="s">
        <v>182</v>
      </c>
      <c r="E160" s="193" t="s">
        <v>2946</v>
      </c>
      <c r="F160" s="194" t="s">
        <v>2837</v>
      </c>
      <c r="G160" s="195" t="s">
        <v>671</v>
      </c>
      <c r="H160" s="196">
        <v>9</v>
      </c>
      <c r="I160" s="197"/>
      <c r="J160" s="198">
        <f t="shared" si="30"/>
        <v>0</v>
      </c>
      <c r="K160" s="194" t="s">
        <v>23</v>
      </c>
      <c r="L160" s="61"/>
      <c r="M160" s="199" t="s">
        <v>23</v>
      </c>
      <c r="N160" s="200" t="s">
        <v>43</v>
      </c>
      <c r="O160" s="42"/>
      <c r="P160" s="201">
        <f t="shared" si="31"/>
        <v>0</v>
      </c>
      <c r="Q160" s="201">
        <v>0</v>
      </c>
      <c r="R160" s="201">
        <f t="shared" si="32"/>
        <v>0</v>
      </c>
      <c r="S160" s="201">
        <v>0</v>
      </c>
      <c r="T160" s="202">
        <f t="shared" si="33"/>
        <v>0</v>
      </c>
      <c r="AR160" s="24" t="s">
        <v>187</v>
      </c>
      <c r="AT160" s="24" t="s">
        <v>182</v>
      </c>
      <c r="AU160" s="24" t="s">
        <v>79</v>
      </c>
      <c r="AY160" s="24" t="s">
        <v>180</v>
      </c>
      <c r="BE160" s="203">
        <f t="shared" si="34"/>
        <v>0</v>
      </c>
      <c r="BF160" s="203">
        <f t="shared" si="35"/>
        <v>0</v>
      </c>
      <c r="BG160" s="203">
        <f t="shared" si="36"/>
        <v>0</v>
      </c>
      <c r="BH160" s="203">
        <f t="shared" si="37"/>
        <v>0</v>
      </c>
      <c r="BI160" s="203">
        <f t="shared" si="38"/>
        <v>0</v>
      </c>
      <c r="BJ160" s="24" t="s">
        <v>79</v>
      </c>
      <c r="BK160" s="203">
        <f t="shared" si="39"/>
        <v>0</v>
      </c>
      <c r="BL160" s="24" t="s">
        <v>187</v>
      </c>
      <c r="BM160" s="24" t="s">
        <v>2947</v>
      </c>
    </row>
    <row r="161" spans="2:65" s="1" customFormat="1" ht="16.5" customHeight="1">
      <c r="B161" s="41"/>
      <c r="C161" s="192" t="s">
        <v>640</v>
      </c>
      <c r="D161" s="192" t="s">
        <v>182</v>
      </c>
      <c r="E161" s="193" t="s">
        <v>2948</v>
      </c>
      <c r="F161" s="194" t="s">
        <v>2841</v>
      </c>
      <c r="G161" s="195" t="s">
        <v>671</v>
      </c>
      <c r="H161" s="196">
        <v>56</v>
      </c>
      <c r="I161" s="197"/>
      <c r="J161" s="198">
        <f t="shared" si="30"/>
        <v>0</v>
      </c>
      <c r="K161" s="194" t="s">
        <v>23</v>
      </c>
      <c r="L161" s="61"/>
      <c r="M161" s="199" t="s">
        <v>23</v>
      </c>
      <c r="N161" s="200" t="s">
        <v>43</v>
      </c>
      <c r="O161" s="42"/>
      <c r="P161" s="201">
        <f t="shared" si="31"/>
        <v>0</v>
      </c>
      <c r="Q161" s="201">
        <v>0</v>
      </c>
      <c r="R161" s="201">
        <f t="shared" si="32"/>
        <v>0</v>
      </c>
      <c r="S161" s="201">
        <v>0</v>
      </c>
      <c r="T161" s="202">
        <f t="shared" si="33"/>
        <v>0</v>
      </c>
      <c r="AR161" s="24" t="s">
        <v>187</v>
      </c>
      <c r="AT161" s="24" t="s">
        <v>182</v>
      </c>
      <c r="AU161" s="24" t="s">
        <v>79</v>
      </c>
      <c r="AY161" s="24" t="s">
        <v>180</v>
      </c>
      <c r="BE161" s="203">
        <f t="shared" si="34"/>
        <v>0</v>
      </c>
      <c r="BF161" s="203">
        <f t="shared" si="35"/>
        <v>0</v>
      </c>
      <c r="BG161" s="203">
        <f t="shared" si="36"/>
        <v>0</v>
      </c>
      <c r="BH161" s="203">
        <f t="shared" si="37"/>
        <v>0</v>
      </c>
      <c r="BI161" s="203">
        <f t="shared" si="38"/>
        <v>0</v>
      </c>
      <c r="BJ161" s="24" t="s">
        <v>79</v>
      </c>
      <c r="BK161" s="203">
        <f t="shared" si="39"/>
        <v>0</v>
      </c>
      <c r="BL161" s="24" t="s">
        <v>187</v>
      </c>
      <c r="BM161" s="24" t="s">
        <v>2949</v>
      </c>
    </row>
    <row r="162" spans="2:65" s="1" customFormat="1" ht="25.5" customHeight="1">
      <c r="B162" s="41"/>
      <c r="C162" s="192" t="s">
        <v>645</v>
      </c>
      <c r="D162" s="192" t="s">
        <v>182</v>
      </c>
      <c r="E162" s="193" t="s">
        <v>2950</v>
      </c>
      <c r="F162" s="194" t="s">
        <v>2951</v>
      </c>
      <c r="G162" s="195" t="s">
        <v>215</v>
      </c>
      <c r="H162" s="196">
        <v>7150</v>
      </c>
      <c r="I162" s="197"/>
      <c r="J162" s="198">
        <f t="shared" si="30"/>
        <v>0</v>
      </c>
      <c r="K162" s="194" t="s">
        <v>23</v>
      </c>
      <c r="L162" s="61"/>
      <c r="M162" s="199" t="s">
        <v>23</v>
      </c>
      <c r="N162" s="200" t="s">
        <v>43</v>
      </c>
      <c r="O162" s="42"/>
      <c r="P162" s="201">
        <f t="shared" si="31"/>
        <v>0</v>
      </c>
      <c r="Q162" s="201">
        <v>0</v>
      </c>
      <c r="R162" s="201">
        <f t="shared" si="32"/>
        <v>0</v>
      </c>
      <c r="S162" s="201">
        <v>0</v>
      </c>
      <c r="T162" s="202">
        <f t="shared" si="33"/>
        <v>0</v>
      </c>
      <c r="AR162" s="24" t="s">
        <v>187</v>
      </c>
      <c r="AT162" s="24" t="s">
        <v>182</v>
      </c>
      <c r="AU162" s="24" t="s">
        <v>79</v>
      </c>
      <c r="AY162" s="24" t="s">
        <v>180</v>
      </c>
      <c r="BE162" s="203">
        <f t="shared" si="34"/>
        <v>0</v>
      </c>
      <c r="BF162" s="203">
        <f t="shared" si="35"/>
        <v>0</v>
      </c>
      <c r="BG162" s="203">
        <f t="shared" si="36"/>
        <v>0</v>
      </c>
      <c r="BH162" s="203">
        <f t="shared" si="37"/>
        <v>0</v>
      </c>
      <c r="BI162" s="203">
        <f t="shared" si="38"/>
        <v>0</v>
      </c>
      <c r="BJ162" s="24" t="s">
        <v>79</v>
      </c>
      <c r="BK162" s="203">
        <f t="shared" si="39"/>
        <v>0</v>
      </c>
      <c r="BL162" s="24" t="s">
        <v>187</v>
      </c>
      <c r="BM162" s="24" t="s">
        <v>2952</v>
      </c>
    </row>
    <row r="163" spans="2:65" s="1" customFormat="1" ht="16.5" customHeight="1">
      <c r="B163" s="41"/>
      <c r="C163" s="192" t="s">
        <v>650</v>
      </c>
      <c r="D163" s="192" t="s">
        <v>182</v>
      </c>
      <c r="E163" s="193" t="s">
        <v>2953</v>
      </c>
      <c r="F163" s="194" t="s">
        <v>2845</v>
      </c>
      <c r="G163" s="195" t="s">
        <v>671</v>
      </c>
      <c r="H163" s="196">
        <v>11</v>
      </c>
      <c r="I163" s="197"/>
      <c r="J163" s="198">
        <f t="shared" si="30"/>
        <v>0</v>
      </c>
      <c r="K163" s="194" t="s">
        <v>23</v>
      </c>
      <c r="L163" s="61"/>
      <c r="M163" s="199" t="s">
        <v>23</v>
      </c>
      <c r="N163" s="200" t="s">
        <v>43</v>
      </c>
      <c r="O163" s="42"/>
      <c r="P163" s="201">
        <f t="shared" si="31"/>
        <v>0</v>
      </c>
      <c r="Q163" s="201">
        <v>0</v>
      </c>
      <c r="R163" s="201">
        <f t="shared" si="32"/>
        <v>0</v>
      </c>
      <c r="S163" s="201">
        <v>0</v>
      </c>
      <c r="T163" s="202">
        <f t="shared" si="33"/>
        <v>0</v>
      </c>
      <c r="AR163" s="24" t="s">
        <v>187</v>
      </c>
      <c r="AT163" s="24" t="s">
        <v>182</v>
      </c>
      <c r="AU163" s="24" t="s">
        <v>79</v>
      </c>
      <c r="AY163" s="24" t="s">
        <v>180</v>
      </c>
      <c r="BE163" s="203">
        <f t="shared" si="34"/>
        <v>0</v>
      </c>
      <c r="BF163" s="203">
        <f t="shared" si="35"/>
        <v>0</v>
      </c>
      <c r="BG163" s="203">
        <f t="shared" si="36"/>
        <v>0</v>
      </c>
      <c r="BH163" s="203">
        <f t="shared" si="37"/>
        <v>0</v>
      </c>
      <c r="BI163" s="203">
        <f t="shared" si="38"/>
        <v>0</v>
      </c>
      <c r="BJ163" s="24" t="s">
        <v>79</v>
      </c>
      <c r="BK163" s="203">
        <f t="shared" si="39"/>
        <v>0</v>
      </c>
      <c r="BL163" s="24" t="s">
        <v>187</v>
      </c>
      <c r="BM163" s="24" t="s">
        <v>2954</v>
      </c>
    </row>
    <row r="164" spans="2:65" s="1" customFormat="1" ht="16.5" customHeight="1">
      <c r="B164" s="41"/>
      <c r="C164" s="192" t="s">
        <v>656</v>
      </c>
      <c r="D164" s="192" t="s">
        <v>182</v>
      </c>
      <c r="E164" s="193" t="s">
        <v>2955</v>
      </c>
      <c r="F164" s="194" t="s">
        <v>2956</v>
      </c>
      <c r="G164" s="195" t="s">
        <v>671</v>
      </c>
      <c r="H164" s="196">
        <v>116</v>
      </c>
      <c r="I164" s="197"/>
      <c r="J164" s="198">
        <f t="shared" si="30"/>
        <v>0</v>
      </c>
      <c r="K164" s="194" t="s">
        <v>23</v>
      </c>
      <c r="L164" s="61"/>
      <c r="M164" s="199" t="s">
        <v>23</v>
      </c>
      <c r="N164" s="200" t="s">
        <v>43</v>
      </c>
      <c r="O164" s="42"/>
      <c r="P164" s="201">
        <f t="shared" si="31"/>
        <v>0</v>
      </c>
      <c r="Q164" s="201">
        <v>0</v>
      </c>
      <c r="R164" s="201">
        <f t="shared" si="32"/>
        <v>0</v>
      </c>
      <c r="S164" s="201">
        <v>0</v>
      </c>
      <c r="T164" s="202">
        <f t="shared" si="33"/>
        <v>0</v>
      </c>
      <c r="AR164" s="24" t="s">
        <v>187</v>
      </c>
      <c r="AT164" s="24" t="s">
        <v>182</v>
      </c>
      <c r="AU164" s="24" t="s">
        <v>79</v>
      </c>
      <c r="AY164" s="24" t="s">
        <v>180</v>
      </c>
      <c r="BE164" s="203">
        <f t="shared" si="34"/>
        <v>0</v>
      </c>
      <c r="BF164" s="203">
        <f t="shared" si="35"/>
        <v>0</v>
      </c>
      <c r="BG164" s="203">
        <f t="shared" si="36"/>
        <v>0</v>
      </c>
      <c r="BH164" s="203">
        <f t="shared" si="37"/>
        <v>0</v>
      </c>
      <c r="BI164" s="203">
        <f t="shared" si="38"/>
        <v>0</v>
      </c>
      <c r="BJ164" s="24" t="s">
        <v>79</v>
      </c>
      <c r="BK164" s="203">
        <f t="shared" si="39"/>
        <v>0</v>
      </c>
      <c r="BL164" s="24" t="s">
        <v>187</v>
      </c>
      <c r="BM164" s="24" t="s">
        <v>2957</v>
      </c>
    </row>
    <row r="165" spans="2:65" s="1" customFormat="1" ht="16.5" customHeight="1">
      <c r="B165" s="41"/>
      <c r="C165" s="192" t="s">
        <v>663</v>
      </c>
      <c r="D165" s="192" t="s">
        <v>182</v>
      </c>
      <c r="E165" s="193" t="s">
        <v>2958</v>
      </c>
      <c r="F165" s="194" t="s">
        <v>2959</v>
      </c>
      <c r="G165" s="195" t="s">
        <v>671</v>
      </c>
      <c r="H165" s="196">
        <v>116</v>
      </c>
      <c r="I165" s="197"/>
      <c r="J165" s="198">
        <f t="shared" si="30"/>
        <v>0</v>
      </c>
      <c r="K165" s="194" t="s">
        <v>23</v>
      </c>
      <c r="L165" s="61"/>
      <c r="M165" s="199" t="s">
        <v>23</v>
      </c>
      <c r="N165" s="200" t="s">
        <v>43</v>
      </c>
      <c r="O165" s="42"/>
      <c r="P165" s="201">
        <f t="shared" si="31"/>
        <v>0</v>
      </c>
      <c r="Q165" s="201">
        <v>0</v>
      </c>
      <c r="R165" s="201">
        <f t="shared" si="32"/>
        <v>0</v>
      </c>
      <c r="S165" s="201">
        <v>0</v>
      </c>
      <c r="T165" s="202">
        <f t="shared" si="33"/>
        <v>0</v>
      </c>
      <c r="AR165" s="24" t="s">
        <v>187</v>
      </c>
      <c r="AT165" s="24" t="s">
        <v>182</v>
      </c>
      <c r="AU165" s="24" t="s">
        <v>79</v>
      </c>
      <c r="AY165" s="24" t="s">
        <v>180</v>
      </c>
      <c r="BE165" s="203">
        <f t="shared" si="34"/>
        <v>0</v>
      </c>
      <c r="BF165" s="203">
        <f t="shared" si="35"/>
        <v>0</v>
      </c>
      <c r="BG165" s="203">
        <f t="shared" si="36"/>
        <v>0</v>
      </c>
      <c r="BH165" s="203">
        <f t="shared" si="37"/>
        <v>0</v>
      </c>
      <c r="BI165" s="203">
        <f t="shared" si="38"/>
        <v>0</v>
      </c>
      <c r="BJ165" s="24" t="s">
        <v>79</v>
      </c>
      <c r="BK165" s="203">
        <f t="shared" si="39"/>
        <v>0</v>
      </c>
      <c r="BL165" s="24" t="s">
        <v>187</v>
      </c>
      <c r="BM165" s="24" t="s">
        <v>2960</v>
      </c>
    </row>
    <row r="166" spans="2:65" s="1" customFormat="1" ht="16.5" customHeight="1">
      <c r="B166" s="41"/>
      <c r="C166" s="192" t="s">
        <v>668</v>
      </c>
      <c r="D166" s="192" t="s">
        <v>182</v>
      </c>
      <c r="E166" s="193" t="s">
        <v>2961</v>
      </c>
      <c r="F166" s="194" t="s">
        <v>2962</v>
      </c>
      <c r="G166" s="195" t="s">
        <v>671</v>
      </c>
      <c r="H166" s="196">
        <v>116</v>
      </c>
      <c r="I166" s="197"/>
      <c r="J166" s="198">
        <f t="shared" si="30"/>
        <v>0</v>
      </c>
      <c r="K166" s="194" t="s">
        <v>23</v>
      </c>
      <c r="L166" s="61"/>
      <c r="M166" s="199" t="s">
        <v>23</v>
      </c>
      <c r="N166" s="200" t="s">
        <v>43</v>
      </c>
      <c r="O166" s="42"/>
      <c r="P166" s="201">
        <f t="shared" si="31"/>
        <v>0</v>
      </c>
      <c r="Q166" s="201">
        <v>0</v>
      </c>
      <c r="R166" s="201">
        <f t="shared" si="32"/>
        <v>0</v>
      </c>
      <c r="S166" s="201">
        <v>0</v>
      </c>
      <c r="T166" s="202">
        <f t="shared" si="33"/>
        <v>0</v>
      </c>
      <c r="AR166" s="24" t="s">
        <v>187</v>
      </c>
      <c r="AT166" s="24" t="s">
        <v>182</v>
      </c>
      <c r="AU166" s="24" t="s">
        <v>79</v>
      </c>
      <c r="AY166" s="24" t="s">
        <v>180</v>
      </c>
      <c r="BE166" s="203">
        <f t="shared" si="34"/>
        <v>0</v>
      </c>
      <c r="BF166" s="203">
        <f t="shared" si="35"/>
        <v>0</v>
      </c>
      <c r="BG166" s="203">
        <f t="shared" si="36"/>
        <v>0</v>
      </c>
      <c r="BH166" s="203">
        <f t="shared" si="37"/>
        <v>0</v>
      </c>
      <c r="BI166" s="203">
        <f t="shared" si="38"/>
        <v>0</v>
      </c>
      <c r="BJ166" s="24" t="s">
        <v>79</v>
      </c>
      <c r="BK166" s="203">
        <f t="shared" si="39"/>
        <v>0</v>
      </c>
      <c r="BL166" s="24" t="s">
        <v>187</v>
      </c>
      <c r="BM166" s="24" t="s">
        <v>2963</v>
      </c>
    </row>
    <row r="167" spans="2:65" s="1" customFormat="1" ht="25.5" customHeight="1">
      <c r="B167" s="41"/>
      <c r="C167" s="192" t="s">
        <v>674</v>
      </c>
      <c r="D167" s="192" t="s">
        <v>182</v>
      </c>
      <c r="E167" s="193" t="s">
        <v>2964</v>
      </c>
      <c r="F167" s="194" t="s">
        <v>2853</v>
      </c>
      <c r="G167" s="195" t="s">
        <v>671</v>
      </c>
      <c r="H167" s="196">
        <v>66</v>
      </c>
      <c r="I167" s="197"/>
      <c r="J167" s="198">
        <f t="shared" si="30"/>
        <v>0</v>
      </c>
      <c r="K167" s="194" t="s">
        <v>23</v>
      </c>
      <c r="L167" s="61"/>
      <c r="M167" s="199" t="s">
        <v>23</v>
      </c>
      <c r="N167" s="200" t="s">
        <v>43</v>
      </c>
      <c r="O167" s="42"/>
      <c r="P167" s="201">
        <f t="shared" si="31"/>
        <v>0</v>
      </c>
      <c r="Q167" s="201">
        <v>0</v>
      </c>
      <c r="R167" s="201">
        <f t="shared" si="32"/>
        <v>0</v>
      </c>
      <c r="S167" s="201">
        <v>0</v>
      </c>
      <c r="T167" s="202">
        <f t="shared" si="33"/>
        <v>0</v>
      </c>
      <c r="AR167" s="24" t="s">
        <v>187</v>
      </c>
      <c r="AT167" s="24" t="s">
        <v>182</v>
      </c>
      <c r="AU167" s="24" t="s">
        <v>79</v>
      </c>
      <c r="AY167" s="24" t="s">
        <v>180</v>
      </c>
      <c r="BE167" s="203">
        <f t="shared" si="34"/>
        <v>0</v>
      </c>
      <c r="BF167" s="203">
        <f t="shared" si="35"/>
        <v>0</v>
      </c>
      <c r="BG167" s="203">
        <f t="shared" si="36"/>
        <v>0</v>
      </c>
      <c r="BH167" s="203">
        <f t="shared" si="37"/>
        <v>0</v>
      </c>
      <c r="BI167" s="203">
        <f t="shared" si="38"/>
        <v>0</v>
      </c>
      <c r="BJ167" s="24" t="s">
        <v>79</v>
      </c>
      <c r="BK167" s="203">
        <f t="shared" si="39"/>
        <v>0</v>
      </c>
      <c r="BL167" s="24" t="s">
        <v>187</v>
      </c>
      <c r="BM167" s="24" t="s">
        <v>2965</v>
      </c>
    </row>
    <row r="168" spans="2:65" s="1" customFormat="1" ht="16.5" customHeight="1">
      <c r="B168" s="41"/>
      <c r="C168" s="192" t="s">
        <v>679</v>
      </c>
      <c r="D168" s="192" t="s">
        <v>182</v>
      </c>
      <c r="E168" s="193" t="s">
        <v>2966</v>
      </c>
      <c r="F168" s="194" t="s">
        <v>2855</v>
      </c>
      <c r="G168" s="195" t="s">
        <v>671</v>
      </c>
      <c r="H168" s="196">
        <v>4</v>
      </c>
      <c r="I168" s="197"/>
      <c r="J168" s="198">
        <f t="shared" si="30"/>
        <v>0</v>
      </c>
      <c r="K168" s="194" t="s">
        <v>23</v>
      </c>
      <c r="L168" s="61"/>
      <c r="M168" s="199" t="s">
        <v>23</v>
      </c>
      <c r="N168" s="200" t="s">
        <v>43</v>
      </c>
      <c r="O168" s="42"/>
      <c r="P168" s="201">
        <f t="shared" si="31"/>
        <v>0</v>
      </c>
      <c r="Q168" s="201">
        <v>0</v>
      </c>
      <c r="R168" s="201">
        <f t="shared" si="32"/>
        <v>0</v>
      </c>
      <c r="S168" s="201">
        <v>0</v>
      </c>
      <c r="T168" s="202">
        <f t="shared" si="33"/>
        <v>0</v>
      </c>
      <c r="AR168" s="24" t="s">
        <v>187</v>
      </c>
      <c r="AT168" s="24" t="s">
        <v>182</v>
      </c>
      <c r="AU168" s="24" t="s">
        <v>79</v>
      </c>
      <c r="AY168" s="24" t="s">
        <v>180</v>
      </c>
      <c r="BE168" s="203">
        <f t="shared" si="34"/>
        <v>0</v>
      </c>
      <c r="BF168" s="203">
        <f t="shared" si="35"/>
        <v>0</v>
      </c>
      <c r="BG168" s="203">
        <f t="shared" si="36"/>
        <v>0</v>
      </c>
      <c r="BH168" s="203">
        <f t="shared" si="37"/>
        <v>0</v>
      </c>
      <c r="BI168" s="203">
        <f t="shared" si="38"/>
        <v>0</v>
      </c>
      <c r="BJ168" s="24" t="s">
        <v>79</v>
      </c>
      <c r="BK168" s="203">
        <f t="shared" si="39"/>
        <v>0</v>
      </c>
      <c r="BL168" s="24" t="s">
        <v>187</v>
      </c>
      <c r="BM168" s="24" t="s">
        <v>2967</v>
      </c>
    </row>
    <row r="169" spans="2:65" s="1" customFormat="1" ht="16.5" customHeight="1">
      <c r="B169" s="41"/>
      <c r="C169" s="192" t="s">
        <v>684</v>
      </c>
      <c r="D169" s="192" t="s">
        <v>182</v>
      </c>
      <c r="E169" s="193" t="s">
        <v>2968</v>
      </c>
      <c r="F169" s="194" t="s">
        <v>2969</v>
      </c>
      <c r="G169" s="195" t="s">
        <v>671</v>
      </c>
      <c r="H169" s="196">
        <v>4</v>
      </c>
      <c r="I169" s="197"/>
      <c r="J169" s="198">
        <f t="shared" si="30"/>
        <v>0</v>
      </c>
      <c r="K169" s="194" t="s">
        <v>23</v>
      </c>
      <c r="L169" s="61"/>
      <c r="M169" s="199" t="s">
        <v>23</v>
      </c>
      <c r="N169" s="200" t="s">
        <v>43</v>
      </c>
      <c r="O169" s="42"/>
      <c r="P169" s="201">
        <f t="shared" si="31"/>
        <v>0</v>
      </c>
      <c r="Q169" s="201">
        <v>0</v>
      </c>
      <c r="R169" s="201">
        <f t="shared" si="32"/>
        <v>0</v>
      </c>
      <c r="S169" s="201">
        <v>0</v>
      </c>
      <c r="T169" s="202">
        <f t="shared" si="33"/>
        <v>0</v>
      </c>
      <c r="AR169" s="24" t="s">
        <v>187</v>
      </c>
      <c r="AT169" s="24" t="s">
        <v>182</v>
      </c>
      <c r="AU169" s="24" t="s">
        <v>79</v>
      </c>
      <c r="AY169" s="24" t="s">
        <v>180</v>
      </c>
      <c r="BE169" s="203">
        <f t="shared" si="34"/>
        <v>0</v>
      </c>
      <c r="BF169" s="203">
        <f t="shared" si="35"/>
        <v>0</v>
      </c>
      <c r="BG169" s="203">
        <f t="shared" si="36"/>
        <v>0</v>
      </c>
      <c r="BH169" s="203">
        <f t="shared" si="37"/>
        <v>0</v>
      </c>
      <c r="BI169" s="203">
        <f t="shared" si="38"/>
        <v>0</v>
      </c>
      <c r="BJ169" s="24" t="s">
        <v>79</v>
      </c>
      <c r="BK169" s="203">
        <f t="shared" si="39"/>
        <v>0</v>
      </c>
      <c r="BL169" s="24" t="s">
        <v>187</v>
      </c>
      <c r="BM169" s="24" t="s">
        <v>2970</v>
      </c>
    </row>
    <row r="170" spans="2:65" s="1" customFormat="1" ht="25.5" customHeight="1">
      <c r="B170" s="41"/>
      <c r="C170" s="192" t="s">
        <v>690</v>
      </c>
      <c r="D170" s="192" t="s">
        <v>182</v>
      </c>
      <c r="E170" s="193" t="s">
        <v>2971</v>
      </c>
      <c r="F170" s="194" t="s">
        <v>2972</v>
      </c>
      <c r="G170" s="195" t="s">
        <v>215</v>
      </c>
      <c r="H170" s="196">
        <v>70</v>
      </c>
      <c r="I170" s="197"/>
      <c r="J170" s="198">
        <f t="shared" si="30"/>
        <v>0</v>
      </c>
      <c r="K170" s="194" t="s">
        <v>23</v>
      </c>
      <c r="L170" s="61"/>
      <c r="M170" s="199" t="s">
        <v>23</v>
      </c>
      <c r="N170" s="200" t="s">
        <v>43</v>
      </c>
      <c r="O170" s="42"/>
      <c r="P170" s="201">
        <f t="shared" si="31"/>
        <v>0</v>
      </c>
      <c r="Q170" s="201">
        <v>0</v>
      </c>
      <c r="R170" s="201">
        <f t="shared" si="32"/>
        <v>0</v>
      </c>
      <c r="S170" s="201">
        <v>0</v>
      </c>
      <c r="T170" s="202">
        <f t="shared" si="33"/>
        <v>0</v>
      </c>
      <c r="AR170" s="24" t="s">
        <v>187</v>
      </c>
      <c r="AT170" s="24" t="s">
        <v>182</v>
      </c>
      <c r="AU170" s="24" t="s">
        <v>79</v>
      </c>
      <c r="AY170" s="24" t="s">
        <v>180</v>
      </c>
      <c r="BE170" s="203">
        <f t="shared" si="34"/>
        <v>0</v>
      </c>
      <c r="BF170" s="203">
        <f t="shared" si="35"/>
        <v>0</v>
      </c>
      <c r="BG170" s="203">
        <f t="shared" si="36"/>
        <v>0</v>
      </c>
      <c r="BH170" s="203">
        <f t="shared" si="37"/>
        <v>0</v>
      </c>
      <c r="BI170" s="203">
        <f t="shared" si="38"/>
        <v>0</v>
      </c>
      <c r="BJ170" s="24" t="s">
        <v>79</v>
      </c>
      <c r="BK170" s="203">
        <f t="shared" si="39"/>
        <v>0</v>
      </c>
      <c r="BL170" s="24" t="s">
        <v>187</v>
      </c>
      <c r="BM170" s="24" t="s">
        <v>2973</v>
      </c>
    </row>
    <row r="171" spans="2:65" s="1" customFormat="1" ht="16.5" customHeight="1">
      <c r="B171" s="41"/>
      <c r="C171" s="192" t="s">
        <v>695</v>
      </c>
      <c r="D171" s="192" t="s">
        <v>182</v>
      </c>
      <c r="E171" s="193" t="s">
        <v>2974</v>
      </c>
      <c r="F171" s="194" t="s">
        <v>2975</v>
      </c>
      <c r="G171" s="195" t="s">
        <v>215</v>
      </c>
      <c r="H171" s="196">
        <v>350</v>
      </c>
      <c r="I171" s="197"/>
      <c r="J171" s="198">
        <f t="shared" si="30"/>
        <v>0</v>
      </c>
      <c r="K171" s="194" t="s">
        <v>23</v>
      </c>
      <c r="L171" s="61"/>
      <c r="M171" s="199" t="s">
        <v>23</v>
      </c>
      <c r="N171" s="200" t="s">
        <v>43</v>
      </c>
      <c r="O171" s="42"/>
      <c r="P171" s="201">
        <f t="shared" si="31"/>
        <v>0</v>
      </c>
      <c r="Q171" s="201">
        <v>0</v>
      </c>
      <c r="R171" s="201">
        <f t="shared" si="32"/>
        <v>0</v>
      </c>
      <c r="S171" s="201">
        <v>0</v>
      </c>
      <c r="T171" s="202">
        <f t="shared" si="33"/>
        <v>0</v>
      </c>
      <c r="AR171" s="24" t="s">
        <v>187</v>
      </c>
      <c r="AT171" s="24" t="s">
        <v>182</v>
      </c>
      <c r="AU171" s="24" t="s">
        <v>79</v>
      </c>
      <c r="AY171" s="24" t="s">
        <v>180</v>
      </c>
      <c r="BE171" s="203">
        <f t="shared" si="34"/>
        <v>0</v>
      </c>
      <c r="BF171" s="203">
        <f t="shared" si="35"/>
        <v>0</v>
      </c>
      <c r="BG171" s="203">
        <f t="shared" si="36"/>
        <v>0</v>
      </c>
      <c r="BH171" s="203">
        <f t="shared" si="37"/>
        <v>0</v>
      </c>
      <c r="BI171" s="203">
        <f t="shared" si="38"/>
        <v>0</v>
      </c>
      <c r="BJ171" s="24" t="s">
        <v>79</v>
      </c>
      <c r="BK171" s="203">
        <f t="shared" si="39"/>
        <v>0</v>
      </c>
      <c r="BL171" s="24" t="s">
        <v>187</v>
      </c>
      <c r="BM171" s="24" t="s">
        <v>2976</v>
      </c>
    </row>
    <row r="172" spans="2:65" s="1" customFormat="1" ht="16.5" customHeight="1">
      <c r="B172" s="41"/>
      <c r="C172" s="192" t="s">
        <v>701</v>
      </c>
      <c r="D172" s="192" t="s">
        <v>182</v>
      </c>
      <c r="E172" s="193" t="s">
        <v>2977</v>
      </c>
      <c r="F172" s="194" t="s">
        <v>2871</v>
      </c>
      <c r="G172" s="195" t="s">
        <v>215</v>
      </c>
      <c r="H172" s="196">
        <v>460</v>
      </c>
      <c r="I172" s="197"/>
      <c r="J172" s="198">
        <f t="shared" si="30"/>
        <v>0</v>
      </c>
      <c r="K172" s="194" t="s">
        <v>23</v>
      </c>
      <c r="L172" s="61"/>
      <c r="M172" s="199" t="s">
        <v>23</v>
      </c>
      <c r="N172" s="200" t="s">
        <v>43</v>
      </c>
      <c r="O172" s="42"/>
      <c r="P172" s="201">
        <f t="shared" si="31"/>
        <v>0</v>
      </c>
      <c r="Q172" s="201">
        <v>0</v>
      </c>
      <c r="R172" s="201">
        <f t="shared" si="32"/>
        <v>0</v>
      </c>
      <c r="S172" s="201">
        <v>0</v>
      </c>
      <c r="T172" s="202">
        <f t="shared" si="33"/>
        <v>0</v>
      </c>
      <c r="AR172" s="24" t="s">
        <v>187</v>
      </c>
      <c r="AT172" s="24" t="s">
        <v>182</v>
      </c>
      <c r="AU172" s="24" t="s">
        <v>79</v>
      </c>
      <c r="AY172" s="24" t="s">
        <v>180</v>
      </c>
      <c r="BE172" s="203">
        <f t="shared" si="34"/>
        <v>0</v>
      </c>
      <c r="BF172" s="203">
        <f t="shared" si="35"/>
        <v>0</v>
      </c>
      <c r="BG172" s="203">
        <f t="shared" si="36"/>
        <v>0</v>
      </c>
      <c r="BH172" s="203">
        <f t="shared" si="37"/>
        <v>0</v>
      </c>
      <c r="BI172" s="203">
        <f t="shared" si="38"/>
        <v>0</v>
      </c>
      <c r="BJ172" s="24" t="s">
        <v>79</v>
      </c>
      <c r="BK172" s="203">
        <f t="shared" si="39"/>
        <v>0</v>
      </c>
      <c r="BL172" s="24" t="s">
        <v>187</v>
      </c>
      <c r="BM172" s="24" t="s">
        <v>2978</v>
      </c>
    </row>
    <row r="173" spans="2:65" s="1" customFormat="1" ht="16.5" customHeight="1">
      <c r="B173" s="41"/>
      <c r="C173" s="192" t="s">
        <v>706</v>
      </c>
      <c r="D173" s="192" t="s">
        <v>182</v>
      </c>
      <c r="E173" s="193" t="s">
        <v>2979</v>
      </c>
      <c r="F173" s="194" t="s">
        <v>2873</v>
      </c>
      <c r="G173" s="195" t="s">
        <v>671</v>
      </c>
      <c r="H173" s="196">
        <v>160</v>
      </c>
      <c r="I173" s="197"/>
      <c r="J173" s="198">
        <f t="shared" si="30"/>
        <v>0</v>
      </c>
      <c r="K173" s="194" t="s">
        <v>23</v>
      </c>
      <c r="L173" s="61"/>
      <c r="M173" s="199" t="s">
        <v>23</v>
      </c>
      <c r="N173" s="200" t="s">
        <v>43</v>
      </c>
      <c r="O173" s="42"/>
      <c r="P173" s="201">
        <f t="shared" si="31"/>
        <v>0</v>
      </c>
      <c r="Q173" s="201">
        <v>0</v>
      </c>
      <c r="R173" s="201">
        <f t="shared" si="32"/>
        <v>0</v>
      </c>
      <c r="S173" s="201">
        <v>0</v>
      </c>
      <c r="T173" s="202">
        <f t="shared" si="33"/>
        <v>0</v>
      </c>
      <c r="AR173" s="24" t="s">
        <v>187</v>
      </c>
      <c r="AT173" s="24" t="s">
        <v>182</v>
      </c>
      <c r="AU173" s="24" t="s">
        <v>79</v>
      </c>
      <c r="AY173" s="24" t="s">
        <v>180</v>
      </c>
      <c r="BE173" s="203">
        <f t="shared" si="34"/>
        <v>0</v>
      </c>
      <c r="BF173" s="203">
        <f t="shared" si="35"/>
        <v>0</v>
      </c>
      <c r="BG173" s="203">
        <f t="shared" si="36"/>
        <v>0</v>
      </c>
      <c r="BH173" s="203">
        <f t="shared" si="37"/>
        <v>0</v>
      </c>
      <c r="BI173" s="203">
        <f t="shared" si="38"/>
        <v>0</v>
      </c>
      <c r="BJ173" s="24" t="s">
        <v>79</v>
      </c>
      <c r="BK173" s="203">
        <f t="shared" si="39"/>
        <v>0</v>
      </c>
      <c r="BL173" s="24" t="s">
        <v>187</v>
      </c>
      <c r="BM173" s="24" t="s">
        <v>2980</v>
      </c>
    </row>
    <row r="174" spans="2:65" s="1" customFormat="1" ht="25.5" customHeight="1">
      <c r="B174" s="41"/>
      <c r="C174" s="192" t="s">
        <v>711</v>
      </c>
      <c r="D174" s="192" t="s">
        <v>182</v>
      </c>
      <c r="E174" s="193" t="s">
        <v>2981</v>
      </c>
      <c r="F174" s="194" t="s">
        <v>2875</v>
      </c>
      <c r="G174" s="195" t="s">
        <v>671</v>
      </c>
      <c r="H174" s="196">
        <v>10</v>
      </c>
      <c r="I174" s="197"/>
      <c r="J174" s="198">
        <f t="shared" si="30"/>
        <v>0</v>
      </c>
      <c r="K174" s="194" t="s">
        <v>23</v>
      </c>
      <c r="L174" s="61"/>
      <c r="M174" s="199" t="s">
        <v>23</v>
      </c>
      <c r="N174" s="200" t="s">
        <v>43</v>
      </c>
      <c r="O174" s="42"/>
      <c r="P174" s="201">
        <f t="shared" si="31"/>
        <v>0</v>
      </c>
      <c r="Q174" s="201">
        <v>0</v>
      </c>
      <c r="R174" s="201">
        <f t="shared" si="32"/>
        <v>0</v>
      </c>
      <c r="S174" s="201">
        <v>0</v>
      </c>
      <c r="T174" s="202">
        <f t="shared" si="33"/>
        <v>0</v>
      </c>
      <c r="AR174" s="24" t="s">
        <v>187</v>
      </c>
      <c r="AT174" s="24" t="s">
        <v>182</v>
      </c>
      <c r="AU174" s="24" t="s">
        <v>79</v>
      </c>
      <c r="AY174" s="24" t="s">
        <v>180</v>
      </c>
      <c r="BE174" s="203">
        <f t="shared" si="34"/>
        <v>0</v>
      </c>
      <c r="BF174" s="203">
        <f t="shared" si="35"/>
        <v>0</v>
      </c>
      <c r="BG174" s="203">
        <f t="shared" si="36"/>
        <v>0</v>
      </c>
      <c r="BH174" s="203">
        <f t="shared" si="37"/>
        <v>0</v>
      </c>
      <c r="BI174" s="203">
        <f t="shared" si="38"/>
        <v>0</v>
      </c>
      <c r="BJ174" s="24" t="s">
        <v>79</v>
      </c>
      <c r="BK174" s="203">
        <f t="shared" si="39"/>
        <v>0</v>
      </c>
      <c r="BL174" s="24" t="s">
        <v>187</v>
      </c>
      <c r="BM174" s="24" t="s">
        <v>2982</v>
      </c>
    </row>
    <row r="175" spans="2:65" s="1" customFormat="1" ht="25.5" customHeight="1">
      <c r="B175" s="41"/>
      <c r="C175" s="192" t="s">
        <v>717</v>
      </c>
      <c r="D175" s="192" t="s">
        <v>182</v>
      </c>
      <c r="E175" s="193" t="s">
        <v>2983</v>
      </c>
      <c r="F175" s="194" t="s">
        <v>2877</v>
      </c>
      <c r="G175" s="195" t="s">
        <v>671</v>
      </c>
      <c r="H175" s="196">
        <v>12</v>
      </c>
      <c r="I175" s="197"/>
      <c r="J175" s="198">
        <f t="shared" si="30"/>
        <v>0</v>
      </c>
      <c r="K175" s="194" t="s">
        <v>23</v>
      </c>
      <c r="L175" s="61"/>
      <c r="M175" s="199" t="s">
        <v>23</v>
      </c>
      <c r="N175" s="200" t="s">
        <v>43</v>
      </c>
      <c r="O175" s="42"/>
      <c r="P175" s="201">
        <f t="shared" si="31"/>
        <v>0</v>
      </c>
      <c r="Q175" s="201">
        <v>0</v>
      </c>
      <c r="R175" s="201">
        <f t="shared" si="32"/>
        <v>0</v>
      </c>
      <c r="S175" s="201">
        <v>0</v>
      </c>
      <c r="T175" s="202">
        <f t="shared" si="33"/>
        <v>0</v>
      </c>
      <c r="AR175" s="24" t="s">
        <v>187</v>
      </c>
      <c r="AT175" s="24" t="s">
        <v>182</v>
      </c>
      <c r="AU175" s="24" t="s">
        <v>79</v>
      </c>
      <c r="AY175" s="24" t="s">
        <v>180</v>
      </c>
      <c r="BE175" s="203">
        <f t="shared" si="34"/>
        <v>0</v>
      </c>
      <c r="BF175" s="203">
        <f t="shared" si="35"/>
        <v>0</v>
      </c>
      <c r="BG175" s="203">
        <f t="shared" si="36"/>
        <v>0</v>
      </c>
      <c r="BH175" s="203">
        <f t="shared" si="37"/>
        <v>0</v>
      </c>
      <c r="BI175" s="203">
        <f t="shared" si="38"/>
        <v>0</v>
      </c>
      <c r="BJ175" s="24" t="s">
        <v>79</v>
      </c>
      <c r="BK175" s="203">
        <f t="shared" si="39"/>
        <v>0</v>
      </c>
      <c r="BL175" s="24" t="s">
        <v>187</v>
      </c>
      <c r="BM175" s="24" t="s">
        <v>2984</v>
      </c>
    </row>
    <row r="176" spans="2:65" s="1" customFormat="1" ht="25.5" customHeight="1">
      <c r="B176" s="41"/>
      <c r="C176" s="192" t="s">
        <v>723</v>
      </c>
      <c r="D176" s="192" t="s">
        <v>182</v>
      </c>
      <c r="E176" s="193" t="s">
        <v>2985</v>
      </c>
      <c r="F176" s="194" t="s">
        <v>2879</v>
      </c>
      <c r="G176" s="195" t="s">
        <v>671</v>
      </c>
      <c r="H176" s="196">
        <v>10</v>
      </c>
      <c r="I176" s="197"/>
      <c r="J176" s="198">
        <f t="shared" si="30"/>
        <v>0</v>
      </c>
      <c r="K176" s="194" t="s">
        <v>23</v>
      </c>
      <c r="L176" s="61"/>
      <c r="M176" s="199" t="s">
        <v>23</v>
      </c>
      <c r="N176" s="263" t="s">
        <v>43</v>
      </c>
      <c r="O176" s="264"/>
      <c r="P176" s="265">
        <f t="shared" si="31"/>
        <v>0</v>
      </c>
      <c r="Q176" s="265">
        <v>0</v>
      </c>
      <c r="R176" s="265">
        <f t="shared" si="32"/>
        <v>0</v>
      </c>
      <c r="S176" s="265">
        <v>0</v>
      </c>
      <c r="T176" s="266">
        <f t="shared" si="33"/>
        <v>0</v>
      </c>
      <c r="AR176" s="24" t="s">
        <v>187</v>
      </c>
      <c r="AT176" s="24" t="s">
        <v>182</v>
      </c>
      <c r="AU176" s="24" t="s">
        <v>79</v>
      </c>
      <c r="AY176" s="24" t="s">
        <v>180</v>
      </c>
      <c r="BE176" s="203">
        <f t="shared" si="34"/>
        <v>0</v>
      </c>
      <c r="BF176" s="203">
        <f t="shared" si="35"/>
        <v>0</v>
      </c>
      <c r="BG176" s="203">
        <f t="shared" si="36"/>
        <v>0</v>
      </c>
      <c r="BH176" s="203">
        <f t="shared" si="37"/>
        <v>0</v>
      </c>
      <c r="BI176" s="203">
        <f t="shared" si="38"/>
        <v>0</v>
      </c>
      <c r="BJ176" s="24" t="s">
        <v>79</v>
      </c>
      <c r="BK176" s="203">
        <f t="shared" si="39"/>
        <v>0</v>
      </c>
      <c r="BL176" s="24" t="s">
        <v>187</v>
      </c>
      <c r="BM176" s="24" t="s">
        <v>2986</v>
      </c>
    </row>
    <row r="177" spans="2:12" s="1" customFormat="1" ht="6.95" customHeight="1">
      <c r="B177" s="56"/>
      <c r="C177" s="57"/>
      <c r="D177" s="57"/>
      <c r="E177" s="57"/>
      <c r="F177" s="57"/>
      <c r="G177" s="57"/>
      <c r="H177" s="57"/>
      <c r="I177" s="139"/>
      <c r="J177" s="57"/>
      <c r="K177" s="57"/>
      <c r="L177" s="61"/>
    </row>
  </sheetData>
  <sheetProtection algorithmName="SHA-512" hashValue="mv8u1/Ke5tPiVPnOQVISXBnXiXbWAOa/FkX5QWJ9bHeN4pAmWsnDau19ZDDVtOLDEXQdeOeJ81jpdhuJ78kLVQ==" saltValue="tyL27c9+ScC0mBB+H+JRfuplN0DgabxanzR4R7OJqi3FRqmNm4ciNW1Hgfg0WWEg3WY5CpiV156/Vg8QfvCH6A==" spinCount="100000" sheet="1" objects="1" scenarios="1" formatColumns="0" formatRows="0" autoFilter="0"/>
  <autoFilter ref="C79:K176"/>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124</v>
      </c>
      <c r="G1" s="397" t="s">
        <v>125</v>
      </c>
      <c r="H1" s="397"/>
      <c r="I1" s="115"/>
      <c r="J1" s="114" t="s">
        <v>126</v>
      </c>
      <c r="K1" s="113" t="s">
        <v>127</v>
      </c>
      <c r="L1" s="114" t="s">
        <v>128</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8"/>
      <c r="M2" s="388"/>
      <c r="N2" s="388"/>
      <c r="O2" s="388"/>
      <c r="P2" s="388"/>
      <c r="Q2" s="388"/>
      <c r="R2" s="388"/>
      <c r="S2" s="388"/>
      <c r="T2" s="388"/>
      <c r="U2" s="388"/>
      <c r="V2" s="388"/>
      <c r="AT2" s="24" t="s">
        <v>102</v>
      </c>
    </row>
    <row r="3" spans="2:46" ht="6.95" customHeight="1">
      <c r="B3" s="25"/>
      <c r="C3" s="26"/>
      <c r="D3" s="26"/>
      <c r="E3" s="26"/>
      <c r="F3" s="26"/>
      <c r="G3" s="26"/>
      <c r="H3" s="26"/>
      <c r="I3" s="116"/>
      <c r="J3" s="26"/>
      <c r="K3" s="27"/>
      <c r="AT3" s="24" t="s">
        <v>81</v>
      </c>
    </row>
    <row r="4" spans="2:46" ht="36.95" customHeight="1">
      <c r="B4" s="28"/>
      <c r="C4" s="29"/>
      <c r="D4" s="30" t="s">
        <v>129</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16.5" customHeight="1">
      <c r="B7" s="28"/>
      <c r="C7" s="29"/>
      <c r="D7" s="29"/>
      <c r="E7" s="389" t="str">
        <f>'Rekapitulace stavby'!K6</f>
        <v>NÁSTAVBA UČEBEN A STAVEBNÍ ÚPRAVYJÍDELNY A ŠKOLNÍ DRUŽINY ZŠ A MŠ DĚLNICKÁ KARVINÁ</v>
      </c>
      <c r="F7" s="390"/>
      <c r="G7" s="390"/>
      <c r="H7" s="390"/>
      <c r="I7" s="117"/>
      <c r="J7" s="29"/>
      <c r="K7" s="31"/>
    </row>
    <row r="8" spans="2:11" s="1" customFormat="1" ht="13.5">
      <c r="B8" s="41"/>
      <c r="C8" s="42"/>
      <c r="D8" s="37" t="s">
        <v>130</v>
      </c>
      <c r="E8" s="42"/>
      <c r="F8" s="42"/>
      <c r="G8" s="42"/>
      <c r="H8" s="42"/>
      <c r="I8" s="118"/>
      <c r="J8" s="42"/>
      <c r="K8" s="45"/>
    </row>
    <row r="9" spans="2:11" s="1" customFormat="1" ht="36.95" customHeight="1">
      <c r="B9" s="41"/>
      <c r="C9" s="42"/>
      <c r="D9" s="42"/>
      <c r="E9" s="391" t="s">
        <v>2987</v>
      </c>
      <c r="F9" s="392"/>
      <c r="G9" s="392"/>
      <c r="H9" s="392"/>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23</v>
      </c>
      <c r="K11" s="45"/>
    </row>
    <row r="12" spans="2:11" s="1" customFormat="1" ht="14.45" customHeight="1">
      <c r="B12" s="41"/>
      <c r="C12" s="42"/>
      <c r="D12" s="37" t="s">
        <v>24</v>
      </c>
      <c r="E12" s="42"/>
      <c r="F12" s="35" t="s">
        <v>25</v>
      </c>
      <c r="G12" s="42"/>
      <c r="H12" s="42"/>
      <c r="I12" s="119" t="s">
        <v>26</v>
      </c>
      <c r="J12" s="120" t="str">
        <f>'Rekapitulace stavby'!AN8</f>
        <v>14. 4. 2017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28</v>
      </c>
      <c r="E14" s="42"/>
      <c r="F14" s="42"/>
      <c r="G14" s="42"/>
      <c r="H14" s="42"/>
      <c r="I14" s="119" t="s">
        <v>29</v>
      </c>
      <c r="J14" s="35" t="s">
        <v>23</v>
      </c>
      <c r="K14" s="45"/>
    </row>
    <row r="15" spans="2:11" s="1" customFormat="1" ht="18" customHeight="1">
      <c r="B15" s="41"/>
      <c r="C15" s="42"/>
      <c r="D15" s="42"/>
      <c r="E15" s="35" t="s">
        <v>30</v>
      </c>
      <c r="F15" s="42"/>
      <c r="G15" s="42"/>
      <c r="H15" s="42"/>
      <c r="I15" s="119" t="s">
        <v>31</v>
      </c>
      <c r="J15" s="35" t="s">
        <v>23</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32</v>
      </c>
      <c r="E17" s="42"/>
      <c r="F17" s="42"/>
      <c r="G17" s="42"/>
      <c r="H17" s="42"/>
      <c r="I17" s="119"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31</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34</v>
      </c>
      <c r="E20" s="42"/>
      <c r="F20" s="42"/>
      <c r="G20" s="42"/>
      <c r="H20" s="42"/>
      <c r="I20" s="119" t="s">
        <v>29</v>
      </c>
      <c r="J20" s="35" t="s">
        <v>23</v>
      </c>
      <c r="K20" s="45"/>
    </row>
    <row r="21" spans="2:11" s="1" customFormat="1" ht="18" customHeight="1">
      <c r="B21" s="41"/>
      <c r="C21" s="42"/>
      <c r="D21" s="42"/>
      <c r="E21" s="35" t="s">
        <v>35</v>
      </c>
      <c r="F21" s="42"/>
      <c r="G21" s="42"/>
      <c r="H21" s="42"/>
      <c r="I21" s="119" t="s">
        <v>31</v>
      </c>
      <c r="J21" s="35" t="s">
        <v>23</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37</v>
      </c>
      <c r="E23" s="42"/>
      <c r="F23" s="42"/>
      <c r="G23" s="42"/>
      <c r="H23" s="42"/>
      <c r="I23" s="118"/>
      <c r="J23" s="42"/>
      <c r="K23" s="45"/>
    </row>
    <row r="24" spans="2:11" s="6" customFormat="1" ht="16.5" customHeight="1">
      <c r="B24" s="121"/>
      <c r="C24" s="122"/>
      <c r="D24" s="122"/>
      <c r="E24" s="358" t="s">
        <v>23</v>
      </c>
      <c r="F24" s="358"/>
      <c r="G24" s="358"/>
      <c r="H24" s="358"/>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ROUND(J79,2)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ROUND(SUM(BE79:BE92),2)</f>
        <v>0</v>
      </c>
      <c r="G30" s="42"/>
      <c r="H30" s="42"/>
      <c r="I30" s="131">
        <v>0.21</v>
      </c>
      <c r="J30" s="130">
        <f>ROUND(ROUND((SUM(BE79:BE92)),2)*I30,2)</f>
        <v>0</v>
      </c>
      <c r="K30" s="45"/>
    </row>
    <row r="31" spans="2:11" s="1" customFormat="1" ht="14.45" customHeight="1">
      <c r="B31" s="41"/>
      <c r="C31" s="42"/>
      <c r="D31" s="42"/>
      <c r="E31" s="49" t="s">
        <v>44</v>
      </c>
      <c r="F31" s="130">
        <f>ROUND(SUM(BF79:BF92),2)</f>
        <v>0</v>
      </c>
      <c r="G31" s="42"/>
      <c r="H31" s="42"/>
      <c r="I31" s="131">
        <v>0.15</v>
      </c>
      <c r="J31" s="130">
        <f>ROUND(ROUND((SUM(BF79:BF92)),2)*I31,2)</f>
        <v>0</v>
      </c>
      <c r="K31" s="45"/>
    </row>
    <row r="32" spans="2:11" s="1" customFormat="1" ht="14.45" customHeight="1" hidden="1">
      <c r="B32" s="41"/>
      <c r="C32" s="42"/>
      <c r="D32" s="42"/>
      <c r="E32" s="49" t="s">
        <v>45</v>
      </c>
      <c r="F32" s="130">
        <f>ROUND(SUM(BG79:BG92),2)</f>
        <v>0</v>
      </c>
      <c r="G32" s="42"/>
      <c r="H32" s="42"/>
      <c r="I32" s="131">
        <v>0.21</v>
      </c>
      <c r="J32" s="130">
        <v>0</v>
      </c>
      <c r="K32" s="45"/>
    </row>
    <row r="33" spans="2:11" s="1" customFormat="1" ht="14.45" customHeight="1" hidden="1">
      <c r="B33" s="41"/>
      <c r="C33" s="42"/>
      <c r="D33" s="42"/>
      <c r="E33" s="49" t="s">
        <v>46</v>
      </c>
      <c r="F33" s="130">
        <f>ROUND(SUM(BH79:BH92),2)</f>
        <v>0</v>
      </c>
      <c r="G33" s="42"/>
      <c r="H33" s="42"/>
      <c r="I33" s="131">
        <v>0.15</v>
      </c>
      <c r="J33" s="130">
        <v>0</v>
      </c>
      <c r="K33" s="45"/>
    </row>
    <row r="34" spans="2:11" s="1" customFormat="1" ht="14.45" customHeight="1" hidden="1">
      <c r="B34" s="41"/>
      <c r="C34" s="42"/>
      <c r="D34" s="42"/>
      <c r="E34" s="49" t="s">
        <v>47</v>
      </c>
      <c r="F34" s="130">
        <f>ROUND(SUM(BI79:BI92),2)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132</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6.5" customHeight="1">
      <c r="B45" s="41"/>
      <c r="C45" s="42"/>
      <c r="D45" s="42"/>
      <c r="E45" s="389" t="str">
        <f>E7</f>
        <v>NÁSTAVBA UČEBEN A STAVEBNÍ ÚPRAVYJÍDELNY A ŠKOLNÍ DRUŽINY ZŠ A MŠ DĚLNICKÁ KARVINÁ</v>
      </c>
      <c r="F45" s="390"/>
      <c r="G45" s="390"/>
      <c r="H45" s="390"/>
      <c r="I45" s="118"/>
      <c r="J45" s="42"/>
      <c r="K45" s="45"/>
    </row>
    <row r="46" spans="2:11" s="1" customFormat="1" ht="14.45" customHeight="1">
      <c r="B46" s="41"/>
      <c r="C46" s="37" t="s">
        <v>130</v>
      </c>
      <c r="D46" s="42"/>
      <c r="E46" s="42"/>
      <c r="F46" s="42"/>
      <c r="G46" s="42"/>
      <c r="H46" s="42"/>
      <c r="I46" s="118"/>
      <c r="J46" s="42"/>
      <c r="K46" s="45"/>
    </row>
    <row r="47" spans="2:11" s="1" customFormat="1" ht="17.25" customHeight="1">
      <c r="B47" s="41"/>
      <c r="C47" s="42"/>
      <c r="D47" s="42"/>
      <c r="E47" s="391" t="str">
        <f>E9</f>
        <v>007 - EZS, CCTV</v>
      </c>
      <c r="F47" s="392"/>
      <c r="G47" s="392"/>
      <c r="H47" s="392"/>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24</v>
      </c>
      <c r="D49" s="42"/>
      <c r="E49" s="42"/>
      <c r="F49" s="35" t="str">
        <f>F12</f>
        <v>Karviná</v>
      </c>
      <c r="G49" s="42"/>
      <c r="H49" s="42"/>
      <c r="I49" s="119" t="s">
        <v>26</v>
      </c>
      <c r="J49" s="120" t="str">
        <f>IF(J12="","",J12)</f>
        <v>14. 4. 2017</v>
      </c>
      <c r="K49" s="45"/>
    </row>
    <row r="50" spans="2:11" s="1" customFormat="1" ht="6.95" customHeight="1">
      <c r="B50" s="41"/>
      <c r="C50" s="42"/>
      <c r="D50" s="42"/>
      <c r="E50" s="42"/>
      <c r="F50" s="42"/>
      <c r="G50" s="42"/>
      <c r="H50" s="42"/>
      <c r="I50" s="118"/>
      <c r="J50" s="42"/>
      <c r="K50" s="45"/>
    </row>
    <row r="51" spans="2:11" s="1" customFormat="1" ht="13.5">
      <c r="B51" s="41"/>
      <c r="C51" s="37" t="s">
        <v>28</v>
      </c>
      <c r="D51" s="42"/>
      <c r="E51" s="42"/>
      <c r="F51" s="35" t="str">
        <f>E15</f>
        <v>Statutární město Karviná</v>
      </c>
      <c r="G51" s="42"/>
      <c r="H51" s="42"/>
      <c r="I51" s="119" t="s">
        <v>34</v>
      </c>
      <c r="J51" s="358" t="str">
        <f>E21</f>
        <v>ATRIS s.r.o.</v>
      </c>
      <c r="K51" s="45"/>
    </row>
    <row r="52" spans="2:11" s="1" customFormat="1" ht="14.45" customHeight="1">
      <c r="B52" s="41"/>
      <c r="C52" s="37" t="s">
        <v>32</v>
      </c>
      <c r="D52" s="42"/>
      <c r="E52" s="42"/>
      <c r="F52" s="35" t="str">
        <f>IF(E18="","",E18)</f>
        <v/>
      </c>
      <c r="G52" s="42"/>
      <c r="H52" s="42"/>
      <c r="I52" s="118"/>
      <c r="J52" s="393"/>
      <c r="K52" s="45"/>
    </row>
    <row r="53" spans="2:11" s="1" customFormat="1" ht="10.35" customHeight="1">
      <c r="B53" s="41"/>
      <c r="C53" s="42"/>
      <c r="D53" s="42"/>
      <c r="E53" s="42"/>
      <c r="F53" s="42"/>
      <c r="G53" s="42"/>
      <c r="H53" s="42"/>
      <c r="I53" s="118"/>
      <c r="J53" s="42"/>
      <c r="K53" s="45"/>
    </row>
    <row r="54" spans="2:11" s="1" customFormat="1" ht="29.25" customHeight="1">
      <c r="B54" s="41"/>
      <c r="C54" s="144" t="s">
        <v>133</v>
      </c>
      <c r="D54" s="132"/>
      <c r="E54" s="132"/>
      <c r="F54" s="132"/>
      <c r="G54" s="132"/>
      <c r="H54" s="132"/>
      <c r="I54" s="145"/>
      <c r="J54" s="146" t="s">
        <v>134</v>
      </c>
      <c r="K54" s="147"/>
    </row>
    <row r="55" spans="2:11" s="1" customFormat="1" ht="10.35" customHeight="1">
      <c r="B55" s="41"/>
      <c r="C55" s="42"/>
      <c r="D55" s="42"/>
      <c r="E55" s="42"/>
      <c r="F55" s="42"/>
      <c r="G55" s="42"/>
      <c r="H55" s="42"/>
      <c r="I55" s="118"/>
      <c r="J55" s="42"/>
      <c r="K55" s="45"/>
    </row>
    <row r="56" spans="2:47" s="1" customFormat="1" ht="29.25" customHeight="1">
      <c r="B56" s="41"/>
      <c r="C56" s="148" t="s">
        <v>135</v>
      </c>
      <c r="D56" s="42"/>
      <c r="E56" s="42"/>
      <c r="F56" s="42"/>
      <c r="G56" s="42"/>
      <c r="H56" s="42"/>
      <c r="I56" s="118"/>
      <c r="J56" s="128">
        <f>J79</f>
        <v>0</v>
      </c>
      <c r="K56" s="45"/>
      <c r="AU56" s="24" t="s">
        <v>136</v>
      </c>
    </row>
    <row r="57" spans="2:11" s="7" customFormat="1" ht="24.95" customHeight="1">
      <c r="B57" s="149"/>
      <c r="C57" s="150"/>
      <c r="D57" s="151" t="s">
        <v>2988</v>
      </c>
      <c r="E57" s="152"/>
      <c r="F57" s="152"/>
      <c r="G57" s="152"/>
      <c r="H57" s="152"/>
      <c r="I57" s="153"/>
      <c r="J57" s="154">
        <f>J80</f>
        <v>0</v>
      </c>
      <c r="K57" s="155"/>
    </row>
    <row r="58" spans="2:11" s="7" customFormat="1" ht="24.95" customHeight="1">
      <c r="B58" s="149"/>
      <c r="C58" s="150"/>
      <c r="D58" s="151" t="s">
        <v>2989</v>
      </c>
      <c r="E58" s="152"/>
      <c r="F58" s="152"/>
      <c r="G58" s="152"/>
      <c r="H58" s="152"/>
      <c r="I58" s="153"/>
      <c r="J58" s="154">
        <f>J83</f>
        <v>0</v>
      </c>
      <c r="K58" s="155"/>
    </row>
    <row r="59" spans="2:11" s="7" customFormat="1" ht="24.95" customHeight="1">
      <c r="B59" s="149"/>
      <c r="C59" s="150"/>
      <c r="D59" s="151" t="s">
        <v>2990</v>
      </c>
      <c r="E59" s="152"/>
      <c r="F59" s="152"/>
      <c r="G59" s="152"/>
      <c r="H59" s="152"/>
      <c r="I59" s="153"/>
      <c r="J59" s="154">
        <f>J87</f>
        <v>0</v>
      </c>
      <c r="K59" s="155"/>
    </row>
    <row r="60" spans="2:11" s="1" customFormat="1" ht="21.75" customHeight="1">
      <c r="B60" s="41"/>
      <c r="C60" s="42"/>
      <c r="D60" s="42"/>
      <c r="E60" s="42"/>
      <c r="F60" s="42"/>
      <c r="G60" s="42"/>
      <c r="H60" s="42"/>
      <c r="I60" s="118"/>
      <c r="J60" s="42"/>
      <c r="K60" s="45"/>
    </row>
    <row r="61" spans="2:11" s="1" customFormat="1" ht="6.95" customHeight="1">
      <c r="B61" s="56"/>
      <c r="C61" s="57"/>
      <c r="D61" s="57"/>
      <c r="E61" s="57"/>
      <c r="F61" s="57"/>
      <c r="G61" s="57"/>
      <c r="H61" s="57"/>
      <c r="I61" s="139"/>
      <c r="J61" s="57"/>
      <c r="K61" s="58"/>
    </row>
    <row r="65" spans="2:12" s="1" customFormat="1" ht="6.95" customHeight="1">
      <c r="B65" s="59"/>
      <c r="C65" s="60"/>
      <c r="D65" s="60"/>
      <c r="E65" s="60"/>
      <c r="F65" s="60"/>
      <c r="G65" s="60"/>
      <c r="H65" s="60"/>
      <c r="I65" s="142"/>
      <c r="J65" s="60"/>
      <c r="K65" s="60"/>
      <c r="L65" s="61"/>
    </row>
    <row r="66" spans="2:12" s="1" customFormat="1" ht="36.95" customHeight="1">
      <c r="B66" s="41"/>
      <c r="C66" s="62" t="s">
        <v>164</v>
      </c>
      <c r="D66" s="63"/>
      <c r="E66" s="63"/>
      <c r="F66" s="63"/>
      <c r="G66" s="63"/>
      <c r="H66" s="63"/>
      <c r="I66" s="163"/>
      <c r="J66" s="63"/>
      <c r="K66" s="63"/>
      <c r="L66" s="61"/>
    </row>
    <row r="67" spans="2:12" s="1" customFormat="1" ht="6.95" customHeight="1">
      <c r="B67" s="41"/>
      <c r="C67" s="63"/>
      <c r="D67" s="63"/>
      <c r="E67" s="63"/>
      <c r="F67" s="63"/>
      <c r="G67" s="63"/>
      <c r="H67" s="63"/>
      <c r="I67" s="163"/>
      <c r="J67" s="63"/>
      <c r="K67" s="63"/>
      <c r="L67" s="61"/>
    </row>
    <row r="68" spans="2:12" s="1" customFormat="1" ht="14.45" customHeight="1">
      <c r="B68" s="41"/>
      <c r="C68" s="65" t="s">
        <v>18</v>
      </c>
      <c r="D68" s="63"/>
      <c r="E68" s="63"/>
      <c r="F68" s="63"/>
      <c r="G68" s="63"/>
      <c r="H68" s="63"/>
      <c r="I68" s="163"/>
      <c r="J68" s="63"/>
      <c r="K68" s="63"/>
      <c r="L68" s="61"/>
    </row>
    <row r="69" spans="2:12" s="1" customFormat="1" ht="16.5" customHeight="1">
      <c r="B69" s="41"/>
      <c r="C69" s="63"/>
      <c r="D69" s="63"/>
      <c r="E69" s="394" t="str">
        <f>E7</f>
        <v>NÁSTAVBA UČEBEN A STAVEBNÍ ÚPRAVYJÍDELNY A ŠKOLNÍ DRUŽINY ZŠ A MŠ DĚLNICKÁ KARVINÁ</v>
      </c>
      <c r="F69" s="395"/>
      <c r="G69" s="395"/>
      <c r="H69" s="395"/>
      <c r="I69" s="163"/>
      <c r="J69" s="63"/>
      <c r="K69" s="63"/>
      <c r="L69" s="61"/>
    </row>
    <row r="70" spans="2:12" s="1" customFormat="1" ht="14.45" customHeight="1">
      <c r="B70" s="41"/>
      <c r="C70" s="65" t="s">
        <v>130</v>
      </c>
      <c r="D70" s="63"/>
      <c r="E70" s="63"/>
      <c r="F70" s="63"/>
      <c r="G70" s="63"/>
      <c r="H70" s="63"/>
      <c r="I70" s="163"/>
      <c r="J70" s="63"/>
      <c r="K70" s="63"/>
      <c r="L70" s="61"/>
    </row>
    <row r="71" spans="2:12" s="1" customFormat="1" ht="17.25" customHeight="1">
      <c r="B71" s="41"/>
      <c r="C71" s="63"/>
      <c r="D71" s="63"/>
      <c r="E71" s="369" t="str">
        <f>E9</f>
        <v>007 - EZS, CCTV</v>
      </c>
      <c r="F71" s="396"/>
      <c r="G71" s="396"/>
      <c r="H71" s="396"/>
      <c r="I71" s="163"/>
      <c r="J71" s="63"/>
      <c r="K71" s="63"/>
      <c r="L71" s="61"/>
    </row>
    <row r="72" spans="2:12" s="1" customFormat="1" ht="6.95" customHeight="1">
      <c r="B72" s="41"/>
      <c r="C72" s="63"/>
      <c r="D72" s="63"/>
      <c r="E72" s="63"/>
      <c r="F72" s="63"/>
      <c r="G72" s="63"/>
      <c r="H72" s="63"/>
      <c r="I72" s="163"/>
      <c r="J72" s="63"/>
      <c r="K72" s="63"/>
      <c r="L72" s="61"/>
    </row>
    <row r="73" spans="2:12" s="1" customFormat="1" ht="18" customHeight="1">
      <c r="B73" s="41"/>
      <c r="C73" s="65" t="s">
        <v>24</v>
      </c>
      <c r="D73" s="63"/>
      <c r="E73" s="63"/>
      <c r="F73" s="164" t="str">
        <f>F12</f>
        <v>Karviná</v>
      </c>
      <c r="G73" s="63"/>
      <c r="H73" s="63"/>
      <c r="I73" s="165" t="s">
        <v>26</v>
      </c>
      <c r="J73" s="73" t="str">
        <f>IF(J12="","",J12)</f>
        <v>14. 4. 2017</v>
      </c>
      <c r="K73" s="63"/>
      <c r="L73" s="61"/>
    </row>
    <row r="74" spans="2:12" s="1" customFormat="1" ht="6.95" customHeight="1">
      <c r="B74" s="41"/>
      <c r="C74" s="63"/>
      <c r="D74" s="63"/>
      <c r="E74" s="63"/>
      <c r="F74" s="63"/>
      <c r="G74" s="63"/>
      <c r="H74" s="63"/>
      <c r="I74" s="163"/>
      <c r="J74" s="63"/>
      <c r="K74" s="63"/>
      <c r="L74" s="61"/>
    </row>
    <row r="75" spans="2:12" s="1" customFormat="1" ht="13.5">
      <c r="B75" s="41"/>
      <c r="C75" s="65" t="s">
        <v>28</v>
      </c>
      <c r="D75" s="63"/>
      <c r="E75" s="63"/>
      <c r="F75" s="164" t="str">
        <f>E15</f>
        <v>Statutární město Karviná</v>
      </c>
      <c r="G75" s="63"/>
      <c r="H75" s="63"/>
      <c r="I75" s="165" t="s">
        <v>34</v>
      </c>
      <c r="J75" s="164" t="str">
        <f>E21</f>
        <v>ATRIS s.r.o.</v>
      </c>
      <c r="K75" s="63"/>
      <c r="L75" s="61"/>
    </row>
    <row r="76" spans="2:12" s="1" customFormat="1" ht="14.45" customHeight="1">
      <c r="B76" s="41"/>
      <c r="C76" s="65" t="s">
        <v>32</v>
      </c>
      <c r="D76" s="63"/>
      <c r="E76" s="63"/>
      <c r="F76" s="164" t="str">
        <f>IF(E18="","",E18)</f>
        <v/>
      </c>
      <c r="G76" s="63"/>
      <c r="H76" s="63"/>
      <c r="I76" s="163"/>
      <c r="J76" s="63"/>
      <c r="K76" s="63"/>
      <c r="L76" s="61"/>
    </row>
    <row r="77" spans="2:12" s="1" customFormat="1" ht="10.35" customHeight="1">
      <c r="B77" s="41"/>
      <c r="C77" s="63"/>
      <c r="D77" s="63"/>
      <c r="E77" s="63"/>
      <c r="F77" s="63"/>
      <c r="G77" s="63"/>
      <c r="H77" s="63"/>
      <c r="I77" s="163"/>
      <c r="J77" s="63"/>
      <c r="K77" s="63"/>
      <c r="L77" s="61"/>
    </row>
    <row r="78" spans="2:20" s="9" customFormat="1" ht="29.25" customHeight="1">
      <c r="B78" s="166"/>
      <c r="C78" s="167" t="s">
        <v>165</v>
      </c>
      <c r="D78" s="168" t="s">
        <v>57</v>
      </c>
      <c r="E78" s="168" t="s">
        <v>53</v>
      </c>
      <c r="F78" s="168" t="s">
        <v>166</v>
      </c>
      <c r="G78" s="168" t="s">
        <v>167</v>
      </c>
      <c r="H78" s="168" t="s">
        <v>168</v>
      </c>
      <c r="I78" s="169" t="s">
        <v>169</v>
      </c>
      <c r="J78" s="168" t="s">
        <v>134</v>
      </c>
      <c r="K78" s="170" t="s">
        <v>170</v>
      </c>
      <c r="L78" s="171"/>
      <c r="M78" s="81" t="s">
        <v>171</v>
      </c>
      <c r="N78" s="82" t="s">
        <v>42</v>
      </c>
      <c r="O78" s="82" t="s">
        <v>172</v>
      </c>
      <c r="P78" s="82" t="s">
        <v>173</v>
      </c>
      <c r="Q78" s="82" t="s">
        <v>174</v>
      </c>
      <c r="R78" s="82" t="s">
        <v>175</v>
      </c>
      <c r="S78" s="82" t="s">
        <v>176</v>
      </c>
      <c r="T78" s="83" t="s">
        <v>177</v>
      </c>
    </row>
    <row r="79" spans="2:63" s="1" customFormat="1" ht="29.25" customHeight="1">
      <c r="B79" s="41"/>
      <c r="C79" s="87" t="s">
        <v>135</v>
      </c>
      <c r="D79" s="63"/>
      <c r="E79" s="63"/>
      <c r="F79" s="63"/>
      <c r="G79" s="63"/>
      <c r="H79" s="63"/>
      <c r="I79" s="163"/>
      <c r="J79" s="172">
        <f>BK79</f>
        <v>0</v>
      </c>
      <c r="K79" s="63"/>
      <c r="L79" s="61"/>
      <c r="M79" s="84"/>
      <c r="N79" s="85"/>
      <c r="O79" s="85"/>
      <c r="P79" s="173">
        <f>P80+P83+P87</f>
        <v>0</v>
      </c>
      <c r="Q79" s="85"/>
      <c r="R79" s="173">
        <f>R80+R83+R87</f>
        <v>0</v>
      </c>
      <c r="S79" s="85"/>
      <c r="T79" s="174">
        <f>T80+T83+T87</f>
        <v>0</v>
      </c>
      <c r="AT79" s="24" t="s">
        <v>71</v>
      </c>
      <c r="AU79" s="24" t="s">
        <v>136</v>
      </c>
      <c r="BK79" s="175">
        <f>BK80+BK83+BK87</f>
        <v>0</v>
      </c>
    </row>
    <row r="80" spans="2:63" s="10" customFormat="1" ht="37.35" customHeight="1">
      <c r="B80" s="176"/>
      <c r="C80" s="177"/>
      <c r="D80" s="178" t="s">
        <v>71</v>
      </c>
      <c r="E80" s="179" t="s">
        <v>2775</v>
      </c>
      <c r="F80" s="179" t="s">
        <v>2991</v>
      </c>
      <c r="G80" s="177"/>
      <c r="H80" s="177"/>
      <c r="I80" s="180"/>
      <c r="J80" s="181">
        <f>BK80</f>
        <v>0</v>
      </c>
      <c r="K80" s="177"/>
      <c r="L80" s="182"/>
      <c r="M80" s="183"/>
      <c r="N80" s="184"/>
      <c r="O80" s="184"/>
      <c r="P80" s="185">
        <f>SUM(P81:P82)</f>
        <v>0</v>
      </c>
      <c r="Q80" s="184"/>
      <c r="R80" s="185">
        <f>SUM(R81:R82)</f>
        <v>0</v>
      </c>
      <c r="S80" s="184"/>
      <c r="T80" s="186">
        <f>SUM(T81:T82)</f>
        <v>0</v>
      </c>
      <c r="AR80" s="187" t="s">
        <v>79</v>
      </c>
      <c r="AT80" s="188" t="s">
        <v>71</v>
      </c>
      <c r="AU80" s="188" t="s">
        <v>72</v>
      </c>
      <c r="AY80" s="187" t="s">
        <v>180</v>
      </c>
      <c r="BK80" s="189">
        <f>SUM(BK81:BK82)</f>
        <v>0</v>
      </c>
    </row>
    <row r="81" spans="2:65" s="1" customFormat="1" ht="16.5" customHeight="1">
      <c r="B81" s="41"/>
      <c r="C81" s="192" t="s">
        <v>79</v>
      </c>
      <c r="D81" s="192" t="s">
        <v>182</v>
      </c>
      <c r="E81" s="193" t="s">
        <v>2992</v>
      </c>
      <c r="F81" s="194" t="s">
        <v>2993</v>
      </c>
      <c r="G81" s="195" t="s">
        <v>215</v>
      </c>
      <c r="H81" s="196">
        <v>800</v>
      </c>
      <c r="I81" s="197"/>
      <c r="J81" s="198">
        <f>ROUND(I81*H81,2)</f>
        <v>0</v>
      </c>
      <c r="K81" s="194" t="s">
        <v>23</v>
      </c>
      <c r="L81" s="61"/>
      <c r="M81" s="199" t="s">
        <v>23</v>
      </c>
      <c r="N81" s="200" t="s">
        <v>43</v>
      </c>
      <c r="O81" s="42"/>
      <c r="P81" s="201">
        <f>O81*H81</f>
        <v>0</v>
      </c>
      <c r="Q81" s="201">
        <v>0</v>
      </c>
      <c r="R81" s="201">
        <f>Q81*H81</f>
        <v>0</v>
      </c>
      <c r="S81" s="201">
        <v>0</v>
      </c>
      <c r="T81" s="202">
        <f>S81*H81</f>
        <v>0</v>
      </c>
      <c r="AR81" s="24" t="s">
        <v>187</v>
      </c>
      <c r="AT81" s="24" t="s">
        <v>182</v>
      </c>
      <c r="AU81" s="24" t="s">
        <v>79</v>
      </c>
      <c r="AY81" s="24" t="s">
        <v>180</v>
      </c>
      <c r="BE81" s="203">
        <f>IF(N81="základní",J81,0)</f>
        <v>0</v>
      </c>
      <c r="BF81" s="203">
        <f>IF(N81="snížená",J81,0)</f>
        <v>0</v>
      </c>
      <c r="BG81" s="203">
        <f>IF(N81="zákl. přenesená",J81,0)</f>
        <v>0</v>
      </c>
      <c r="BH81" s="203">
        <f>IF(N81="sníž. přenesená",J81,0)</f>
        <v>0</v>
      </c>
      <c r="BI81" s="203">
        <f>IF(N81="nulová",J81,0)</f>
        <v>0</v>
      </c>
      <c r="BJ81" s="24" t="s">
        <v>79</v>
      </c>
      <c r="BK81" s="203">
        <f>ROUND(I81*H81,2)</f>
        <v>0</v>
      </c>
      <c r="BL81" s="24" t="s">
        <v>187</v>
      </c>
      <c r="BM81" s="24" t="s">
        <v>2994</v>
      </c>
    </row>
    <row r="82" spans="2:65" s="1" customFormat="1" ht="16.5" customHeight="1">
      <c r="B82" s="41"/>
      <c r="C82" s="192" t="s">
        <v>81</v>
      </c>
      <c r="D82" s="192" t="s">
        <v>182</v>
      </c>
      <c r="E82" s="193" t="s">
        <v>2995</v>
      </c>
      <c r="F82" s="194" t="s">
        <v>2996</v>
      </c>
      <c r="G82" s="195" t="s">
        <v>215</v>
      </c>
      <c r="H82" s="196">
        <v>300</v>
      </c>
      <c r="I82" s="197"/>
      <c r="J82" s="198">
        <f>ROUND(I82*H82,2)</f>
        <v>0</v>
      </c>
      <c r="K82" s="194" t="s">
        <v>23</v>
      </c>
      <c r="L82" s="61"/>
      <c r="M82" s="199" t="s">
        <v>23</v>
      </c>
      <c r="N82" s="200" t="s">
        <v>43</v>
      </c>
      <c r="O82" s="42"/>
      <c r="P82" s="201">
        <f>O82*H82</f>
        <v>0</v>
      </c>
      <c r="Q82" s="201">
        <v>0</v>
      </c>
      <c r="R82" s="201">
        <f>Q82*H82</f>
        <v>0</v>
      </c>
      <c r="S82" s="201">
        <v>0</v>
      </c>
      <c r="T82" s="202">
        <f>S82*H82</f>
        <v>0</v>
      </c>
      <c r="AR82" s="24" t="s">
        <v>187</v>
      </c>
      <c r="AT82" s="24" t="s">
        <v>182</v>
      </c>
      <c r="AU82" s="24" t="s">
        <v>79</v>
      </c>
      <c r="AY82" s="24" t="s">
        <v>180</v>
      </c>
      <c r="BE82" s="203">
        <f>IF(N82="základní",J82,0)</f>
        <v>0</v>
      </c>
      <c r="BF82" s="203">
        <f>IF(N82="snížená",J82,0)</f>
        <v>0</v>
      </c>
      <c r="BG82" s="203">
        <f>IF(N82="zákl. přenesená",J82,0)</f>
        <v>0</v>
      </c>
      <c r="BH82" s="203">
        <f>IF(N82="sníž. přenesená",J82,0)</f>
        <v>0</v>
      </c>
      <c r="BI82" s="203">
        <f>IF(N82="nulová",J82,0)</f>
        <v>0</v>
      </c>
      <c r="BJ82" s="24" t="s">
        <v>79</v>
      </c>
      <c r="BK82" s="203">
        <f>ROUND(I82*H82,2)</f>
        <v>0</v>
      </c>
      <c r="BL82" s="24" t="s">
        <v>187</v>
      </c>
      <c r="BM82" s="24" t="s">
        <v>2997</v>
      </c>
    </row>
    <row r="83" spans="2:63" s="10" customFormat="1" ht="37.35" customHeight="1">
      <c r="B83" s="176"/>
      <c r="C83" s="177"/>
      <c r="D83" s="178" t="s">
        <v>71</v>
      </c>
      <c r="E83" s="179" t="s">
        <v>2824</v>
      </c>
      <c r="F83" s="179" t="s">
        <v>2998</v>
      </c>
      <c r="G83" s="177"/>
      <c r="H83" s="177"/>
      <c r="I83" s="180"/>
      <c r="J83" s="181">
        <f>BK83</f>
        <v>0</v>
      </c>
      <c r="K83" s="177"/>
      <c r="L83" s="182"/>
      <c r="M83" s="183"/>
      <c r="N83" s="184"/>
      <c r="O83" s="184"/>
      <c r="P83" s="185">
        <f>SUM(P84:P86)</f>
        <v>0</v>
      </c>
      <c r="Q83" s="184"/>
      <c r="R83" s="185">
        <f>SUM(R84:R86)</f>
        <v>0</v>
      </c>
      <c r="S83" s="184"/>
      <c r="T83" s="186">
        <f>SUM(T84:T86)</f>
        <v>0</v>
      </c>
      <c r="AR83" s="187" t="s">
        <v>79</v>
      </c>
      <c r="AT83" s="188" t="s">
        <v>71</v>
      </c>
      <c r="AU83" s="188" t="s">
        <v>72</v>
      </c>
      <c r="AY83" s="187" t="s">
        <v>180</v>
      </c>
      <c r="BK83" s="189">
        <f>SUM(BK84:BK86)</f>
        <v>0</v>
      </c>
    </row>
    <row r="84" spans="2:65" s="1" customFormat="1" ht="16.5" customHeight="1">
      <c r="B84" s="41"/>
      <c r="C84" s="192" t="s">
        <v>195</v>
      </c>
      <c r="D84" s="192" t="s">
        <v>182</v>
      </c>
      <c r="E84" s="193" t="s">
        <v>2999</v>
      </c>
      <c r="F84" s="194" t="s">
        <v>3000</v>
      </c>
      <c r="G84" s="195" t="s">
        <v>3001</v>
      </c>
      <c r="H84" s="196">
        <v>80</v>
      </c>
      <c r="I84" s="197"/>
      <c r="J84" s="198">
        <f>ROUND(I84*H84,2)</f>
        <v>0</v>
      </c>
      <c r="K84" s="194" t="s">
        <v>23</v>
      </c>
      <c r="L84" s="61"/>
      <c r="M84" s="199" t="s">
        <v>23</v>
      </c>
      <c r="N84" s="200" t="s">
        <v>43</v>
      </c>
      <c r="O84" s="42"/>
      <c r="P84" s="201">
        <f>O84*H84</f>
        <v>0</v>
      </c>
      <c r="Q84" s="201">
        <v>0</v>
      </c>
      <c r="R84" s="201">
        <f>Q84*H84</f>
        <v>0</v>
      </c>
      <c r="S84" s="201">
        <v>0</v>
      </c>
      <c r="T84" s="202">
        <f>S84*H84</f>
        <v>0</v>
      </c>
      <c r="AR84" s="24" t="s">
        <v>187</v>
      </c>
      <c r="AT84" s="24" t="s">
        <v>182</v>
      </c>
      <c r="AU84" s="24" t="s">
        <v>79</v>
      </c>
      <c r="AY84" s="24" t="s">
        <v>180</v>
      </c>
      <c r="BE84" s="203">
        <f>IF(N84="základní",J84,0)</f>
        <v>0</v>
      </c>
      <c r="BF84" s="203">
        <f>IF(N84="snížená",J84,0)</f>
        <v>0</v>
      </c>
      <c r="BG84" s="203">
        <f>IF(N84="zákl. přenesená",J84,0)</f>
        <v>0</v>
      </c>
      <c r="BH84" s="203">
        <f>IF(N84="sníž. přenesená",J84,0)</f>
        <v>0</v>
      </c>
      <c r="BI84" s="203">
        <f>IF(N84="nulová",J84,0)</f>
        <v>0</v>
      </c>
      <c r="BJ84" s="24" t="s">
        <v>79</v>
      </c>
      <c r="BK84" s="203">
        <f>ROUND(I84*H84,2)</f>
        <v>0</v>
      </c>
      <c r="BL84" s="24" t="s">
        <v>187</v>
      </c>
      <c r="BM84" s="24" t="s">
        <v>3002</v>
      </c>
    </row>
    <row r="85" spans="2:65" s="1" customFormat="1" ht="16.5" customHeight="1">
      <c r="B85" s="41"/>
      <c r="C85" s="192" t="s">
        <v>187</v>
      </c>
      <c r="D85" s="192" t="s">
        <v>182</v>
      </c>
      <c r="E85" s="193" t="s">
        <v>3003</v>
      </c>
      <c r="F85" s="194" t="s">
        <v>3004</v>
      </c>
      <c r="G85" s="195" t="s">
        <v>3005</v>
      </c>
      <c r="H85" s="196">
        <v>1</v>
      </c>
      <c r="I85" s="197"/>
      <c r="J85" s="198">
        <f>ROUND(I85*H85,2)</f>
        <v>0</v>
      </c>
      <c r="K85" s="194" t="s">
        <v>23</v>
      </c>
      <c r="L85" s="61"/>
      <c r="M85" s="199" t="s">
        <v>23</v>
      </c>
      <c r="N85" s="200" t="s">
        <v>43</v>
      </c>
      <c r="O85" s="42"/>
      <c r="P85" s="201">
        <f>O85*H85</f>
        <v>0</v>
      </c>
      <c r="Q85" s="201">
        <v>0</v>
      </c>
      <c r="R85" s="201">
        <f>Q85*H85</f>
        <v>0</v>
      </c>
      <c r="S85" s="201">
        <v>0</v>
      </c>
      <c r="T85" s="202">
        <f>S85*H85</f>
        <v>0</v>
      </c>
      <c r="AR85" s="24" t="s">
        <v>187</v>
      </c>
      <c r="AT85" s="24" t="s">
        <v>182</v>
      </c>
      <c r="AU85" s="24" t="s">
        <v>79</v>
      </c>
      <c r="AY85" s="24" t="s">
        <v>180</v>
      </c>
      <c r="BE85" s="203">
        <f>IF(N85="základní",J85,0)</f>
        <v>0</v>
      </c>
      <c r="BF85" s="203">
        <f>IF(N85="snížená",J85,0)</f>
        <v>0</v>
      </c>
      <c r="BG85" s="203">
        <f>IF(N85="zákl. přenesená",J85,0)</f>
        <v>0</v>
      </c>
      <c r="BH85" s="203">
        <f>IF(N85="sníž. přenesená",J85,0)</f>
        <v>0</v>
      </c>
      <c r="BI85" s="203">
        <f>IF(N85="nulová",J85,0)</f>
        <v>0</v>
      </c>
      <c r="BJ85" s="24" t="s">
        <v>79</v>
      </c>
      <c r="BK85" s="203">
        <f>ROUND(I85*H85,2)</f>
        <v>0</v>
      </c>
      <c r="BL85" s="24" t="s">
        <v>187</v>
      </c>
      <c r="BM85" s="24" t="s">
        <v>3006</v>
      </c>
    </row>
    <row r="86" spans="2:65" s="1" customFormat="1" ht="16.5" customHeight="1">
      <c r="B86" s="41"/>
      <c r="C86" s="192" t="s">
        <v>203</v>
      </c>
      <c r="D86" s="192" t="s">
        <v>182</v>
      </c>
      <c r="E86" s="193" t="s">
        <v>3007</v>
      </c>
      <c r="F86" s="194" t="s">
        <v>3008</v>
      </c>
      <c r="G86" s="195" t="s">
        <v>3005</v>
      </c>
      <c r="H86" s="196">
        <v>1</v>
      </c>
      <c r="I86" s="197"/>
      <c r="J86" s="198">
        <f>ROUND(I86*H86,2)</f>
        <v>0</v>
      </c>
      <c r="K86" s="194" t="s">
        <v>23</v>
      </c>
      <c r="L86" s="61"/>
      <c r="M86" s="199" t="s">
        <v>23</v>
      </c>
      <c r="N86" s="200" t="s">
        <v>43</v>
      </c>
      <c r="O86" s="42"/>
      <c r="P86" s="201">
        <f>O86*H86</f>
        <v>0</v>
      </c>
      <c r="Q86" s="201">
        <v>0</v>
      </c>
      <c r="R86" s="201">
        <f>Q86*H86</f>
        <v>0</v>
      </c>
      <c r="S86" s="201">
        <v>0</v>
      </c>
      <c r="T86" s="202">
        <f>S86*H86</f>
        <v>0</v>
      </c>
      <c r="AR86" s="24" t="s">
        <v>187</v>
      </c>
      <c r="AT86" s="24" t="s">
        <v>182</v>
      </c>
      <c r="AU86" s="24" t="s">
        <v>79</v>
      </c>
      <c r="AY86" s="24" t="s">
        <v>180</v>
      </c>
      <c r="BE86" s="203">
        <f>IF(N86="základní",J86,0)</f>
        <v>0</v>
      </c>
      <c r="BF86" s="203">
        <f>IF(N86="snížená",J86,0)</f>
        <v>0</v>
      </c>
      <c r="BG86" s="203">
        <f>IF(N86="zákl. přenesená",J86,0)</f>
        <v>0</v>
      </c>
      <c r="BH86" s="203">
        <f>IF(N86="sníž. přenesená",J86,0)</f>
        <v>0</v>
      </c>
      <c r="BI86" s="203">
        <f>IF(N86="nulová",J86,0)</f>
        <v>0</v>
      </c>
      <c r="BJ86" s="24" t="s">
        <v>79</v>
      </c>
      <c r="BK86" s="203">
        <f>ROUND(I86*H86,2)</f>
        <v>0</v>
      </c>
      <c r="BL86" s="24" t="s">
        <v>187</v>
      </c>
      <c r="BM86" s="24" t="s">
        <v>3009</v>
      </c>
    </row>
    <row r="87" spans="2:63" s="10" customFormat="1" ht="37.35" customHeight="1">
      <c r="B87" s="176"/>
      <c r="C87" s="177"/>
      <c r="D87" s="178" t="s">
        <v>71</v>
      </c>
      <c r="E87" s="179" t="s">
        <v>3010</v>
      </c>
      <c r="F87" s="179" t="s">
        <v>3011</v>
      </c>
      <c r="G87" s="177"/>
      <c r="H87" s="177"/>
      <c r="I87" s="180"/>
      <c r="J87" s="181">
        <f>BK87</f>
        <v>0</v>
      </c>
      <c r="K87" s="177"/>
      <c r="L87" s="182"/>
      <c r="M87" s="183"/>
      <c r="N87" s="184"/>
      <c r="O87" s="184"/>
      <c r="P87" s="185">
        <f>SUM(P88:P92)</f>
        <v>0</v>
      </c>
      <c r="Q87" s="184"/>
      <c r="R87" s="185">
        <f>SUM(R88:R92)</f>
        <v>0</v>
      </c>
      <c r="S87" s="184"/>
      <c r="T87" s="186">
        <f>SUM(T88:T92)</f>
        <v>0</v>
      </c>
      <c r="AR87" s="187" t="s">
        <v>79</v>
      </c>
      <c r="AT87" s="188" t="s">
        <v>71</v>
      </c>
      <c r="AU87" s="188" t="s">
        <v>72</v>
      </c>
      <c r="AY87" s="187" t="s">
        <v>180</v>
      </c>
      <c r="BK87" s="189">
        <f>SUM(BK88:BK92)</f>
        <v>0</v>
      </c>
    </row>
    <row r="88" spans="2:65" s="1" customFormat="1" ht="16.5" customHeight="1">
      <c r="B88" s="41"/>
      <c r="C88" s="192" t="s">
        <v>207</v>
      </c>
      <c r="D88" s="192" t="s">
        <v>182</v>
      </c>
      <c r="E88" s="193" t="s">
        <v>2882</v>
      </c>
      <c r="F88" s="194" t="s">
        <v>3012</v>
      </c>
      <c r="G88" s="195" t="s">
        <v>215</v>
      </c>
      <c r="H88" s="196">
        <v>70</v>
      </c>
      <c r="I88" s="197"/>
      <c r="J88" s="198">
        <f>ROUND(I88*H88,2)</f>
        <v>0</v>
      </c>
      <c r="K88" s="194" t="s">
        <v>23</v>
      </c>
      <c r="L88" s="61"/>
      <c r="M88" s="199" t="s">
        <v>23</v>
      </c>
      <c r="N88" s="200" t="s">
        <v>43</v>
      </c>
      <c r="O88" s="42"/>
      <c r="P88" s="201">
        <f>O88*H88</f>
        <v>0</v>
      </c>
      <c r="Q88" s="201">
        <v>0</v>
      </c>
      <c r="R88" s="201">
        <f>Q88*H88</f>
        <v>0</v>
      </c>
      <c r="S88" s="201">
        <v>0</v>
      </c>
      <c r="T88" s="202">
        <f>S88*H88</f>
        <v>0</v>
      </c>
      <c r="AR88" s="24" t="s">
        <v>187</v>
      </c>
      <c r="AT88" s="24" t="s">
        <v>182</v>
      </c>
      <c r="AU88" s="24" t="s">
        <v>79</v>
      </c>
      <c r="AY88" s="24" t="s">
        <v>180</v>
      </c>
      <c r="BE88" s="203">
        <f>IF(N88="základní",J88,0)</f>
        <v>0</v>
      </c>
      <c r="BF88" s="203">
        <f>IF(N88="snížená",J88,0)</f>
        <v>0</v>
      </c>
      <c r="BG88" s="203">
        <f>IF(N88="zákl. přenesená",J88,0)</f>
        <v>0</v>
      </c>
      <c r="BH88" s="203">
        <f>IF(N88="sníž. přenesená",J88,0)</f>
        <v>0</v>
      </c>
      <c r="BI88" s="203">
        <f>IF(N88="nulová",J88,0)</f>
        <v>0</v>
      </c>
      <c r="BJ88" s="24" t="s">
        <v>79</v>
      </c>
      <c r="BK88" s="203">
        <f>ROUND(I88*H88,2)</f>
        <v>0</v>
      </c>
      <c r="BL88" s="24" t="s">
        <v>187</v>
      </c>
      <c r="BM88" s="24" t="s">
        <v>3013</v>
      </c>
    </row>
    <row r="89" spans="2:65" s="1" customFormat="1" ht="16.5" customHeight="1">
      <c r="B89" s="41"/>
      <c r="C89" s="192" t="s">
        <v>212</v>
      </c>
      <c r="D89" s="192" t="s">
        <v>182</v>
      </c>
      <c r="E89" s="193" t="s">
        <v>81</v>
      </c>
      <c r="F89" s="194" t="s">
        <v>3014</v>
      </c>
      <c r="G89" s="195" t="s">
        <v>3015</v>
      </c>
      <c r="H89" s="196">
        <v>5</v>
      </c>
      <c r="I89" s="197"/>
      <c r="J89" s="198">
        <f>ROUND(I89*H89,2)</f>
        <v>0</v>
      </c>
      <c r="K89" s="194" t="s">
        <v>23</v>
      </c>
      <c r="L89" s="61"/>
      <c r="M89" s="199" t="s">
        <v>23</v>
      </c>
      <c r="N89" s="200" t="s">
        <v>43</v>
      </c>
      <c r="O89" s="42"/>
      <c r="P89" s="201">
        <f>O89*H89</f>
        <v>0</v>
      </c>
      <c r="Q89" s="201">
        <v>0</v>
      </c>
      <c r="R89" s="201">
        <f>Q89*H89</f>
        <v>0</v>
      </c>
      <c r="S89" s="201">
        <v>0</v>
      </c>
      <c r="T89" s="202">
        <f>S89*H89</f>
        <v>0</v>
      </c>
      <c r="AR89" s="24" t="s">
        <v>187</v>
      </c>
      <c r="AT89" s="24" t="s">
        <v>182</v>
      </c>
      <c r="AU89" s="24" t="s">
        <v>79</v>
      </c>
      <c r="AY89" s="24" t="s">
        <v>180</v>
      </c>
      <c r="BE89" s="203">
        <f>IF(N89="základní",J89,0)</f>
        <v>0</v>
      </c>
      <c r="BF89" s="203">
        <f>IF(N89="snížená",J89,0)</f>
        <v>0</v>
      </c>
      <c r="BG89" s="203">
        <f>IF(N89="zákl. přenesená",J89,0)</f>
        <v>0</v>
      </c>
      <c r="BH89" s="203">
        <f>IF(N89="sníž. přenesená",J89,0)</f>
        <v>0</v>
      </c>
      <c r="BI89" s="203">
        <f>IF(N89="nulová",J89,0)</f>
        <v>0</v>
      </c>
      <c r="BJ89" s="24" t="s">
        <v>79</v>
      </c>
      <c r="BK89" s="203">
        <f>ROUND(I89*H89,2)</f>
        <v>0</v>
      </c>
      <c r="BL89" s="24" t="s">
        <v>187</v>
      </c>
      <c r="BM89" s="24" t="s">
        <v>3016</v>
      </c>
    </row>
    <row r="90" spans="2:65" s="1" customFormat="1" ht="38.25" customHeight="1">
      <c r="B90" s="41"/>
      <c r="C90" s="192" t="s">
        <v>218</v>
      </c>
      <c r="D90" s="192" t="s">
        <v>182</v>
      </c>
      <c r="E90" s="193" t="s">
        <v>195</v>
      </c>
      <c r="F90" s="194" t="s">
        <v>3017</v>
      </c>
      <c r="G90" s="195" t="s">
        <v>3015</v>
      </c>
      <c r="H90" s="196">
        <v>3</v>
      </c>
      <c r="I90" s="197"/>
      <c r="J90" s="198">
        <f>ROUND(I90*H90,2)</f>
        <v>0</v>
      </c>
      <c r="K90" s="194" t="s">
        <v>23</v>
      </c>
      <c r="L90" s="61"/>
      <c r="M90" s="199" t="s">
        <v>23</v>
      </c>
      <c r="N90" s="200" t="s">
        <v>43</v>
      </c>
      <c r="O90" s="42"/>
      <c r="P90" s="201">
        <f>O90*H90</f>
        <v>0</v>
      </c>
      <c r="Q90" s="201">
        <v>0</v>
      </c>
      <c r="R90" s="201">
        <f>Q90*H90</f>
        <v>0</v>
      </c>
      <c r="S90" s="201">
        <v>0</v>
      </c>
      <c r="T90" s="202">
        <f>S90*H90</f>
        <v>0</v>
      </c>
      <c r="AR90" s="24" t="s">
        <v>187</v>
      </c>
      <c r="AT90" s="24" t="s">
        <v>182</v>
      </c>
      <c r="AU90" s="24" t="s">
        <v>79</v>
      </c>
      <c r="AY90" s="24" t="s">
        <v>180</v>
      </c>
      <c r="BE90" s="203">
        <f>IF(N90="základní",J90,0)</f>
        <v>0</v>
      </c>
      <c r="BF90" s="203">
        <f>IF(N90="snížená",J90,0)</f>
        <v>0</v>
      </c>
      <c r="BG90" s="203">
        <f>IF(N90="zákl. přenesená",J90,0)</f>
        <v>0</v>
      </c>
      <c r="BH90" s="203">
        <f>IF(N90="sníž. přenesená",J90,0)</f>
        <v>0</v>
      </c>
      <c r="BI90" s="203">
        <f>IF(N90="nulová",J90,0)</f>
        <v>0</v>
      </c>
      <c r="BJ90" s="24" t="s">
        <v>79</v>
      </c>
      <c r="BK90" s="203">
        <f>ROUND(I90*H90,2)</f>
        <v>0</v>
      </c>
      <c r="BL90" s="24" t="s">
        <v>187</v>
      </c>
      <c r="BM90" s="24" t="s">
        <v>3018</v>
      </c>
    </row>
    <row r="91" spans="2:65" s="1" customFormat="1" ht="16.5" customHeight="1">
      <c r="B91" s="41"/>
      <c r="C91" s="192" t="s">
        <v>224</v>
      </c>
      <c r="D91" s="192" t="s">
        <v>182</v>
      </c>
      <c r="E91" s="193" t="s">
        <v>187</v>
      </c>
      <c r="F91" s="194" t="s">
        <v>3019</v>
      </c>
      <c r="G91" s="195" t="s">
        <v>3005</v>
      </c>
      <c r="H91" s="196">
        <v>1</v>
      </c>
      <c r="I91" s="197"/>
      <c r="J91" s="198">
        <f>ROUND(I91*H91,2)</f>
        <v>0</v>
      </c>
      <c r="K91" s="194" t="s">
        <v>23</v>
      </c>
      <c r="L91" s="61"/>
      <c r="M91" s="199" t="s">
        <v>23</v>
      </c>
      <c r="N91" s="200" t="s">
        <v>43</v>
      </c>
      <c r="O91" s="42"/>
      <c r="P91" s="201">
        <f>O91*H91</f>
        <v>0</v>
      </c>
      <c r="Q91" s="201">
        <v>0</v>
      </c>
      <c r="R91" s="201">
        <f>Q91*H91</f>
        <v>0</v>
      </c>
      <c r="S91" s="201">
        <v>0</v>
      </c>
      <c r="T91" s="202">
        <f>S91*H91</f>
        <v>0</v>
      </c>
      <c r="AR91" s="24" t="s">
        <v>187</v>
      </c>
      <c r="AT91" s="24" t="s">
        <v>182</v>
      </c>
      <c r="AU91" s="24" t="s">
        <v>79</v>
      </c>
      <c r="AY91" s="24" t="s">
        <v>180</v>
      </c>
      <c r="BE91" s="203">
        <f>IF(N91="základní",J91,0)</f>
        <v>0</v>
      </c>
      <c r="BF91" s="203">
        <f>IF(N91="snížená",J91,0)</f>
        <v>0</v>
      </c>
      <c r="BG91" s="203">
        <f>IF(N91="zákl. přenesená",J91,0)</f>
        <v>0</v>
      </c>
      <c r="BH91" s="203">
        <f>IF(N91="sníž. přenesená",J91,0)</f>
        <v>0</v>
      </c>
      <c r="BI91" s="203">
        <f>IF(N91="nulová",J91,0)</f>
        <v>0</v>
      </c>
      <c r="BJ91" s="24" t="s">
        <v>79</v>
      </c>
      <c r="BK91" s="203">
        <f>ROUND(I91*H91,2)</f>
        <v>0</v>
      </c>
      <c r="BL91" s="24" t="s">
        <v>187</v>
      </c>
      <c r="BM91" s="24" t="s">
        <v>3020</v>
      </c>
    </row>
    <row r="92" spans="2:65" s="1" customFormat="1" ht="16.5" customHeight="1">
      <c r="B92" s="41"/>
      <c r="C92" s="192" t="s">
        <v>231</v>
      </c>
      <c r="D92" s="192" t="s">
        <v>182</v>
      </c>
      <c r="E92" s="193" t="s">
        <v>203</v>
      </c>
      <c r="F92" s="194" t="s">
        <v>3021</v>
      </c>
      <c r="G92" s="195" t="s">
        <v>3015</v>
      </c>
      <c r="H92" s="196">
        <v>19</v>
      </c>
      <c r="I92" s="197"/>
      <c r="J92" s="198">
        <f>ROUND(I92*H92,2)</f>
        <v>0</v>
      </c>
      <c r="K92" s="194" t="s">
        <v>23</v>
      </c>
      <c r="L92" s="61"/>
      <c r="M92" s="199" t="s">
        <v>23</v>
      </c>
      <c r="N92" s="263" t="s">
        <v>43</v>
      </c>
      <c r="O92" s="264"/>
      <c r="P92" s="265">
        <f>O92*H92</f>
        <v>0</v>
      </c>
      <c r="Q92" s="265">
        <v>0</v>
      </c>
      <c r="R92" s="265">
        <f>Q92*H92</f>
        <v>0</v>
      </c>
      <c r="S92" s="265">
        <v>0</v>
      </c>
      <c r="T92" s="266">
        <f>S92*H92</f>
        <v>0</v>
      </c>
      <c r="AR92" s="24" t="s">
        <v>187</v>
      </c>
      <c r="AT92" s="24" t="s">
        <v>182</v>
      </c>
      <c r="AU92" s="24" t="s">
        <v>79</v>
      </c>
      <c r="AY92" s="24" t="s">
        <v>180</v>
      </c>
      <c r="BE92" s="203">
        <f>IF(N92="základní",J92,0)</f>
        <v>0</v>
      </c>
      <c r="BF92" s="203">
        <f>IF(N92="snížená",J92,0)</f>
        <v>0</v>
      </c>
      <c r="BG92" s="203">
        <f>IF(N92="zákl. přenesená",J92,0)</f>
        <v>0</v>
      </c>
      <c r="BH92" s="203">
        <f>IF(N92="sníž. přenesená",J92,0)</f>
        <v>0</v>
      </c>
      <c r="BI92" s="203">
        <f>IF(N92="nulová",J92,0)</f>
        <v>0</v>
      </c>
      <c r="BJ92" s="24" t="s">
        <v>79</v>
      </c>
      <c r="BK92" s="203">
        <f>ROUND(I92*H92,2)</f>
        <v>0</v>
      </c>
      <c r="BL92" s="24" t="s">
        <v>187</v>
      </c>
      <c r="BM92" s="24" t="s">
        <v>3022</v>
      </c>
    </row>
    <row r="93" spans="2:12" s="1" customFormat="1" ht="6.95" customHeight="1">
      <c r="B93" s="56"/>
      <c r="C93" s="57"/>
      <c r="D93" s="57"/>
      <c r="E93" s="57"/>
      <c r="F93" s="57"/>
      <c r="G93" s="57"/>
      <c r="H93" s="57"/>
      <c r="I93" s="139"/>
      <c r="J93" s="57"/>
      <c r="K93" s="57"/>
      <c r="L93" s="61"/>
    </row>
  </sheetData>
  <sheetProtection algorithmName="SHA-512" hashValue="u0HcTvSH1O4UPEkyrtiQOQfHHeDDPqROK5vY6BFqnH/N85qTm86gp5SscBUghOsvQ1J2CSVL4XKYNwIBs7xaEw==" saltValue="Yo7650yA0DVl6tOTGGDwp49Ub7vt1N5st0jSgi+XYP6mhFS+BcmhzPa4Y/H+/8AvdaaoCzY6rMrtXVwGUzZ8Zg==" spinCount="100000" sheet="1" objects="1" scenarios="1" formatColumns="0" formatRows="0" autoFilter="0"/>
  <autoFilter ref="C78:K92"/>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BARBORAKYKOEFDD\barborakyskova</dc:creator>
  <cp:keywords/>
  <dc:description/>
  <cp:lastModifiedBy>Štěpáníková Martina</cp:lastModifiedBy>
  <dcterms:created xsi:type="dcterms:W3CDTF">2017-10-31T09:57:24Z</dcterms:created>
  <dcterms:modified xsi:type="dcterms:W3CDTF">2017-11-08T08:22:57Z</dcterms:modified>
  <cp:category/>
  <cp:version/>
  <cp:contentType/>
  <cp:contentStatus/>
</cp:coreProperties>
</file>