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 - Příprava území" sheetId="2" r:id="rId2"/>
    <sheet name="1 - Stavební část - SO 04..." sheetId="3" r:id="rId3"/>
    <sheet name="2 - Zpevněné plochy" sheetId="4" r:id="rId4"/>
    <sheet name="3 - objekt I Inhalatorium..." sheetId="5" r:id="rId5"/>
    <sheet name="4 - Dešťová kanalizace + ..." sheetId="6" r:id="rId6"/>
    <sheet name="5 - Areálový vodovod" sheetId="7" r:id="rId7"/>
    <sheet name="6 - Přeložka vodovodu" sheetId="8" r:id="rId8"/>
    <sheet name="7 - Elektroinstalace" sheetId="9" r:id="rId9"/>
    <sheet name="VRN - Vedlejší rozpočtové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'0 - Příprava území'!$C$80:$K$94</definedName>
    <definedName name="_xlnm.Print_Area" localSheetId="1">'0 - Příprava území'!$C$4:$J$39,'0 - Příprava území'!$C$45:$J$62,'0 - Příprava území'!$C$68:$K$94</definedName>
    <definedName name="_xlnm.Print_Titles" localSheetId="1">'0 - Příprava území'!$80:$80</definedName>
    <definedName name="_xlnm._FilterDatabase" localSheetId="2" hidden="1">'1 - Stavební část - SO 04...'!$C$95:$K$751</definedName>
    <definedName name="_xlnm.Print_Area" localSheetId="2">'1 - Stavební část - SO 04...'!$C$4:$J$39,'1 - Stavební část - SO 04...'!$C$45:$J$77,'1 - Stavební část - SO 04...'!$C$83:$K$751</definedName>
    <definedName name="_xlnm.Print_Titles" localSheetId="2">'1 - Stavební část - SO 04...'!$95:$95</definedName>
    <definedName name="_xlnm._FilterDatabase" localSheetId="3" hidden="1">'2 - Zpevněné plochy'!$C$84:$K$267</definedName>
    <definedName name="_xlnm.Print_Area" localSheetId="3">'2 - Zpevněné plochy'!$C$4:$J$39,'2 - Zpevněné plochy'!$C$45:$J$66,'2 - Zpevněné plochy'!$C$72:$K$267</definedName>
    <definedName name="_xlnm.Print_Titles" localSheetId="3">'2 - Zpevněné plochy'!$84:$84</definedName>
    <definedName name="_xlnm._FilterDatabase" localSheetId="4" hidden="1">'3 - objekt I Inhalatorium...'!$C$85:$K$161</definedName>
    <definedName name="_xlnm.Print_Area" localSheetId="4">'3 - objekt I Inhalatorium...'!$C$4:$J$39,'3 - objekt I Inhalatorium...'!$C$45:$J$67,'3 - objekt I Inhalatorium...'!$C$73:$K$161</definedName>
    <definedName name="_xlnm.Print_Titles" localSheetId="4">'3 - objekt I Inhalatorium...'!$85:$85</definedName>
    <definedName name="_xlnm._FilterDatabase" localSheetId="5" hidden="1">'4 - Dešťová kanalizace + ...'!$C$86:$K$182</definedName>
    <definedName name="_xlnm.Print_Area" localSheetId="5">'4 - Dešťová kanalizace + ...'!$C$4:$J$39,'4 - Dešťová kanalizace + ...'!$C$45:$J$68,'4 - Dešťová kanalizace + ...'!$C$74:$K$182</definedName>
    <definedName name="_xlnm.Print_Titles" localSheetId="5">'4 - Dešťová kanalizace + ...'!$86:$86</definedName>
    <definedName name="_xlnm._FilterDatabase" localSheetId="6" hidden="1">'5 - Areálový vodovod'!$C$83:$K$176</definedName>
    <definedName name="_xlnm.Print_Area" localSheetId="6">'5 - Areálový vodovod'!$C$4:$J$39,'5 - Areálový vodovod'!$C$45:$J$65,'5 - Areálový vodovod'!$C$71:$K$176</definedName>
    <definedName name="_xlnm.Print_Titles" localSheetId="6">'5 - Areálový vodovod'!$83:$83</definedName>
    <definedName name="_xlnm._FilterDatabase" localSheetId="7" hidden="1">'6 - Přeložka vodovodu'!$C$83:$K$176</definedName>
    <definedName name="_xlnm.Print_Area" localSheetId="7">'6 - Přeložka vodovodu'!$C$4:$J$39,'6 - Přeložka vodovodu'!$C$45:$J$65,'6 - Přeložka vodovodu'!$C$71:$K$176</definedName>
    <definedName name="_xlnm.Print_Titles" localSheetId="7">'6 - Přeložka vodovodu'!$83:$83</definedName>
    <definedName name="_xlnm._FilterDatabase" localSheetId="8" hidden="1">'7 - Elektroinstalace'!$C$84:$K$221</definedName>
    <definedName name="_xlnm.Print_Area" localSheetId="8">'7 - Elektroinstalace'!$C$4:$J$39,'7 - Elektroinstalace'!$C$45:$J$66,'7 - Elektroinstalace'!$C$72:$K$221</definedName>
    <definedName name="_xlnm.Print_Titles" localSheetId="8">'7 - Elektroinstalace'!$84:$84</definedName>
    <definedName name="_xlnm._FilterDatabase" localSheetId="9" hidden="1">'VRN - Vedlejší rozpočtové...'!$C$83:$K$121</definedName>
    <definedName name="_xlnm.Print_Area" localSheetId="9">'VRN - Vedlejší rozpočtové...'!$C$4:$J$39,'VRN - Vedlejší rozpočtové...'!$C$45:$J$65,'VRN - Vedlejší rozpočtové...'!$C$71:$K$121</definedName>
    <definedName name="_xlnm.Print_Titles" localSheetId="9">'VRN - Vedlejší rozpočtové...'!$83:$83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118"/>
  <c r="BH118"/>
  <c r="BG118"/>
  <c r="BF118"/>
  <c r="T118"/>
  <c r="T117"/>
  <c r="R118"/>
  <c r="R117"/>
  <c r="P118"/>
  <c r="P117"/>
  <c r="BI113"/>
  <c r="BH113"/>
  <c r="BG113"/>
  <c r="BF113"/>
  <c r="T113"/>
  <c r="T112"/>
  <c r="R113"/>
  <c r="R112"/>
  <c r="P113"/>
  <c r="P112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9" r="J37"/>
  <c r="J36"/>
  <c i="1" r="AY62"/>
  <c i="9" r="J35"/>
  <c i="1" r="AX62"/>
  <c i="9"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8"/>
  <c r="BH88"/>
  <c r="BG88"/>
  <c r="BF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8" r="J37"/>
  <c r="J36"/>
  <c i="1" r="AY61"/>
  <c i="8" r="J35"/>
  <c i="1" r="AX61"/>
  <c i="8"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T123"/>
  <c r="R124"/>
  <c r="R123"/>
  <c r="P124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4"/>
  <c r="BH104"/>
  <c r="BG104"/>
  <c r="BF104"/>
  <c r="T104"/>
  <c r="R104"/>
  <c r="P104"/>
  <c r="BI97"/>
  <c r="BH97"/>
  <c r="BG97"/>
  <c r="BF97"/>
  <c r="T97"/>
  <c r="R97"/>
  <c r="P97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7" r="J37"/>
  <c r="J36"/>
  <c i="1" r="AY60"/>
  <c i="7" r="J35"/>
  <c i="1" r="AX60"/>
  <c i="7"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4"/>
  <c r="BH114"/>
  <c r="BG114"/>
  <c r="BF114"/>
  <c r="T114"/>
  <c r="T113"/>
  <c r="R114"/>
  <c r="R113"/>
  <c r="P114"/>
  <c r="P113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6" r="J37"/>
  <c r="J36"/>
  <c i="1" r="AY59"/>
  <c i="6" r="J35"/>
  <c i="1" r="AX59"/>
  <c i="6" r="BI180"/>
  <c r="BH180"/>
  <c r="BG180"/>
  <c r="BF180"/>
  <c r="T180"/>
  <c r="T179"/>
  <c r="T178"/>
  <c r="R180"/>
  <c r="R179"/>
  <c r="R178"/>
  <c r="P180"/>
  <c r="P179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2"/>
  <c r="BH122"/>
  <c r="BG122"/>
  <c r="BF122"/>
  <c r="T122"/>
  <c r="R122"/>
  <c r="P122"/>
  <c r="BI116"/>
  <c r="BH116"/>
  <c r="BG116"/>
  <c r="BF116"/>
  <c r="T116"/>
  <c r="R116"/>
  <c r="P116"/>
  <c r="BI110"/>
  <c r="BH110"/>
  <c r="BG110"/>
  <c r="BF110"/>
  <c r="T110"/>
  <c r="R110"/>
  <c r="P110"/>
  <c r="BI104"/>
  <c r="BH104"/>
  <c r="BG104"/>
  <c r="BF104"/>
  <c r="T104"/>
  <c r="R104"/>
  <c r="P104"/>
  <c r="BI99"/>
  <c r="BH99"/>
  <c r="BG99"/>
  <c r="BF99"/>
  <c r="T99"/>
  <c r="R99"/>
  <c r="P99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81"/>
  <c r="E7"/>
  <c r="E48"/>
  <c i="5" r="J37"/>
  <c r="J36"/>
  <c i="1" r="AY58"/>
  <c i="5" r="J35"/>
  <c i="1" r="AX58"/>
  <c i="5"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4"/>
  <c r="BH104"/>
  <c r="BG104"/>
  <c r="BF104"/>
  <c r="T104"/>
  <c r="T103"/>
  <c r="R104"/>
  <c r="R103"/>
  <c r="P104"/>
  <c r="P103"/>
  <c r="BI100"/>
  <c r="BH100"/>
  <c r="BG100"/>
  <c r="BF100"/>
  <c r="T100"/>
  <c r="T99"/>
  <c r="R100"/>
  <c r="R99"/>
  <c r="P100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4" r="J37"/>
  <c r="J36"/>
  <c i="1" r="AY57"/>
  <c i="4" r="J35"/>
  <c i="1" r="AX57"/>
  <c i="4" r="BI265"/>
  <c r="BH265"/>
  <c r="BG265"/>
  <c r="BF265"/>
  <c r="T265"/>
  <c r="T264"/>
  <c r="R265"/>
  <c r="R264"/>
  <c r="P265"/>
  <c r="P264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4"/>
  <c r="BH174"/>
  <c r="BG174"/>
  <c r="BF174"/>
  <c r="T174"/>
  <c r="R174"/>
  <c r="P174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3"/>
  <c r="BH113"/>
  <c r="BG113"/>
  <c r="BF113"/>
  <c r="T113"/>
  <c r="R113"/>
  <c r="P113"/>
  <c r="BI105"/>
  <c r="BH105"/>
  <c r="BG105"/>
  <c r="BF105"/>
  <c r="T105"/>
  <c r="R105"/>
  <c r="P105"/>
  <c r="BI98"/>
  <c r="BH98"/>
  <c r="BG98"/>
  <c r="BF98"/>
  <c r="T98"/>
  <c r="R98"/>
  <c r="P98"/>
  <c r="BI95"/>
  <c r="BH95"/>
  <c r="BG95"/>
  <c r="BF95"/>
  <c r="T95"/>
  <c r="R95"/>
  <c r="P95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3" r="J37"/>
  <c r="J36"/>
  <c i="1" r="AY56"/>
  <c i="3" r="J35"/>
  <c i="1" r="AX56"/>
  <c i="3" r="BI750"/>
  <c r="BH750"/>
  <c r="BG750"/>
  <c r="BF750"/>
  <c r="T750"/>
  <c r="R750"/>
  <c r="P750"/>
  <c r="BI729"/>
  <c r="BH729"/>
  <c r="BG729"/>
  <c r="BF729"/>
  <c r="T729"/>
  <c r="R729"/>
  <c r="P729"/>
  <c r="BI725"/>
  <c r="BH725"/>
  <c r="BG725"/>
  <c r="BF725"/>
  <c r="T725"/>
  <c r="R725"/>
  <c r="P725"/>
  <c r="BI721"/>
  <c r="BH721"/>
  <c r="BG721"/>
  <c r="BF721"/>
  <c r="T721"/>
  <c r="R721"/>
  <c r="P721"/>
  <c r="BI717"/>
  <c r="BH717"/>
  <c r="BG717"/>
  <c r="BF717"/>
  <c r="T717"/>
  <c r="R717"/>
  <c r="P717"/>
  <c r="BI713"/>
  <c r="BH713"/>
  <c r="BG713"/>
  <c r="BF713"/>
  <c r="T713"/>
  <c r="R713"/>
  <c r="P713"/>
  <c r="BI709"/>
  <c r="BH709"/>
  <c r="BG709"/>
  <c r="BF709"/>
  <c r="T709"/>
  <c r="R709"/>
  <c r="P709"/>
  <c r="BI705"/>
  <c r="BH705"/>
  <c r="BG705"/>
  <c r="BF705"/>
  <c r="T705"/>
  <c r="R705"/>
  <c r="P705"/>
  <c r="BI701"/>
  <c r="BH701"/>
  <c r="BG701"/>
  <c r="BF701"/>
  <c r="T701"/>
  <c r="R701"/>
  <c r="P701"/>
  <c r="BI697"/>
  <c r="BH697"/>
  <c r="BG697"/>
  <c r="BF697"/>
  <c r="T697"/>
  <c r="R697"/>
  <c r="P697"/>
  <c r="BI693"/>
  <c r="BH693"/>
  <c r="BG693"/>
  <c r="BF693"/>
  <c r="T693"/>
  <c r="R693"/>
  <c r="P693"/>
  <c r="BI689"/>
  <c r="BH689"/>
  <c r="BG689"/>
  <c r="BF689"/>
  <c r="T689"/>
  <c r="R689"/>
  <c r="P689"/>
  <c r="BI685"/>
  <c r="BH685"/>
  <c r="BG685"/>
  <c r="BF685"/>
  <c r="T685"/>
  <c r="R685"/>
  <c r="P685"/>
  <c r="BI681"/>
  <c r="BH681"/>
  <c r="BG681"/>
  <c r="BF681"/>
  <c r="T681"/>
  <c r="R681"/>
  <c r="P681"/>
  <c r="BI677"/>
  <c r="BH677"/>
  <c r="BG677"/>
  <c r="BF677"/>
  <c r="T677"/>
  <c r="R677"/>
  <c r="P677"/>
  <c r="BI673"/>
  <c r="BH673"/>
  <c r="BG673"/>
  <c r="BF673"/>
  <c r="T673"/>
  <c r="R673"/>
  <c r="P673"/>
  <c r="BI668"/>
  <c r="BH668"/>
  <c r="BG668"/>
  <c r="BF668"/>
  <c r="T668"/>
  <c r="R668"/>
  <c r="P668"/>
  <c r="BI663"/>
  <c r="BH663"/>
  <c r="BG663"/>
  <c r="BF663"/>
  <c r="T663"/>
  <c r="R663"/>
  <c r="P663"/>
  <c r="BI659"/>
  <c r="BH659"/>
  <c r="BG659"/>
  <c r="BF659"/>
  <c r="T659"/>
  <c r="R659"/>
  <c r="P659"/>
  <c r="BI655"/>
  <c r="BH655"/>
  <c r="BG655"/>
  <c r="BF655"/>
  <c r="T655"/>
  <c r="R655"/>
  <c r="P655"/>
  <c r="BI649"/>
  <c r="BH649"/>
  <c r="BG649"/>
  <c r="BF649"/>
  <c r="T649"/>
  <c r="R649"/>
  <c r="P649"/>
  <c r="BI645"/>
  <c r="BH645"/>
  <c r="BG645"/>
  <c r="BF645"/>
  <c r="T645"/>
  <c r="R645"/>
  <c r="P645"/>
  <c r="BI632"/>
  <c r="BH632"/>
  <c r="BG632"/>
  <c r="BF632"/>
  <c r="T632"/>
  <c r="R632"/>
  <c r="P632"/>
  <c r="BI619"/>
  <c r="BH619"/>
  <c r="BG619"/>
  <c r="BF619"/>
  <c r="T619"/>
  <c r="R619"/>
  <c r="P619"/>
  <c r="BI611"/>
  <c r="BH611"/>
  <c r="BG611"/>
  <c r="BF611"/>
  <c r="T611"/>
  <c r="R611"/>
  <c r="P611"/>
  <c r="BI602"/>
  <c r="BH602"/>
  <c r="BG602"/>
  <c r="BF602"/>
  <c r="T602"/>
  <c r="R602"/>
  <c r="P602"/>
  <c r="BI591"/>
  <c r="BH591"/>
  <c r="BG591"/>
  <c r="BF591"/>
  <c r="T591"/>
  <c r="R591"/>
  <c r="P591"/>
  <c r="BI579"/>
  <c r="BH579"/>
  <c r="BG579"/>
  <c r="BF579"/>
  <c r="T579"/>
  <c r="R579"/>
  <c r="P579"/>
  <c r="BI572"/>
  <c r="BH572"/>
  <c r="BG572"/>
  <c r="BF572"/>
  <c r="T572"/>
  <c r="R572"/>
  <c r="P572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1"/>
  <c r="BH541"/>
  <c r="BG541"/>
  <c r="BF541"/>
  <c r="T541"/>
  <c r="R541"/>
  <c r="P541"/>
  <c r="BI538"/>
  <c r="BH538"/>
  <c r="BG538"/>
  <c r="BF538"/>
  <c r="T538"/>
  <c r="R538"/>
  <c r="P538"/>
  <c r="BI533"/>
  <c r="BH533"/>
  <c r="BG533"/>
  <c r="BF533"/>
  <c r="T533"/>
  <c r="R533"/>
  <c r="P533"/>
  <c r="BI530"/>
  <c r="BH530"/>
  <c r="BG530"/>
  <c r="BF530"/>
  <c r="T530"/>
  <c r="R530"/>
  <c r="P530"/>
  <c r="BI525"/>
  <c r="BH525"/>
  <c r="BG525"/>
  <c r="BF525"/>
  <c r="T525"/>
  <c r="R525"/>
  <c r="P525"/>
  <c r="BI522"/>
  <c r="BH522"/>
  <c r="BG522"/>
  <c r="BF522"/>
  <c r="T522"/>
  <c r="R522"/>
  <c r="P522"/>
  <c r="BI519"/>
  <c r="BH519"/>
  <c r="BG519"/>
  <c r="BF519"/>
  <c r="T519"/>
  <c r="R519"/>
  <c r="P519"/>
  <c r="BI516"/>
  <c r="BH516"/>
  <c r="BG516"/>
  <c r="BF516"/>
  <c r="T516"/>
  <c r="R516"/>
  <c r="P516"/>
  <c r="BI511"/>
  <c r="BH511"/>
  <c r="BG511"/>
  <c r="BF511"/>
  <c r="T511"/>
  <c r="R511"/>
  <c r="P511"/>
  <c r="BI508"/>
  <c r="BH508"/>
  <c r="BG508"/>
  <c r="BF508"/>
  <c r="T508"/>
  <c r="R508"/>
  <c r="P508"/>
  <c r="BI503"/>
  <c r="BH503"/>
  <c r="BG503"/>
  <c r="BF503"/>
  <c r="T503"/>
  <c r="R503"/>
  <c r="P503"/>
  <c r="BI499"/>
  <c r="BH499"/>
  <c r="BG499"/>
  <c r="BF499"/>
  <c r="T499"/>
  <c r="R499"/>
  <c r="P499"/>
  <c r="BI494"/>
  <c r="BH494"/>
  <c r="BG494"/>
  <c r="BF494"/>
  <c r="T494"/>
  <c r="R494"/>
  <c r="P494"/>
  <c r="BI490"/>
  <c r="BH490"/>
  <c r="BG490"/>
  <c r="BF490"/>
  <c r="T490"/>
  <c r="R490"/>
  <c r="P490"/>
  <c r="BI487"/>
  <c r="BH487"/>
  <c r="BG487"/>
  <c r="BF487"/>
  <c r="T487"/>
  <c r="R487"/>
  <c r="P487"/>
  <c r="BI483"/>
  <c r="BH483"/>
  <c r="BG483"/>
  <c r="BF483"/>
  <c r="T483"/>
  <c r="R483"/>
  <c r="P483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65"/>
  <c r="BH465"/>
  <c r="BG465"/>
  <c r="BF465"/>
  <c r="T465"/>
  <c r="R465"/>
  <c r="P465"/>
  <c r="BI462"/>
  <c r="BH462"/>
  <c r="BG462"/>
  <c r="BF462"/>
  <c r="T462"/>
  <c r="R462"/>
  <c r="P462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17"/>
  <c r="BH417"/>
  <c r="BG417"/>
  <c r="BF417"/>
  <c r="T417"/>
  <c r="R417"/>
  <c r="P417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0"/>
  <c r="BH370"/>
  <c r="BG370"/>
  <c r="BF370"/>
  <c r="T370"/>
  <c r="R370"/>
  <c r="P370"/>
  <c r="BI367"/>
  <c r="BH367"/>
  <c r="BG367"/>
  <c r="BF367"/>
  <c r="T367"/>
  <c r="R367"/>
  <c r="P367"/>
  <c r="BI360"/>
  <c r="BH360"/>
  <c r="BG360"/>
  <c r="BF360"/>
  <c r="T360"/>
  <c r="R360"/>
  <c r="P360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2"/>
  <c r="BH332"/>
  <c r="BG332"/>
  <c r="BF332"/>
  <c r="T332"/>
  <c r="R332"/>
  <c r="P332"/>
  <c r="BI329"/>
  <c r="BH329"/>
  <c r="BG329"/>
  <c r="BF329"/>
  <c r="T329"/>
  <c r="R329"/>
  <c r="P329"/>
  <c r="BI324"/>
  <c r="BH324"/>
  <c r="BG324"/>
  <c r="BF324"/>
  <c r="T324"/>
  <c r="R324"/>
  <c r="P324"/>
  <c r="BI321"/>
  <c r="BH321"/>
  <c r="BG321"/>
  <c r="BF321"/>
  <c r="T321"/>
  <c r="R321"/>
  <c r="P321"/>
  <c r="BI315"/>
  <c r="BH315"/>
  <c r="BG315"/>
  <c r="BF315"/>
  <c r="T315"/>
  <c r="R315"/>
  <c r="P315"/>
  <c r="BI310"/>
  <c r="BH310"/>
  <c r="BG310"/>
  <c r="BF310"/>
  <c r="T310"/>
  <c r="T309"/>
  <c r="R310"/>
  <c r="R309"/>
  <c r="P310"/>
  <c r="P309"/>
  <c r="BI305"/>
  <c r="BH305"/>
  <c r="BG305"/>
  <c r="BF305"/>
  <c r="T305"/>
  <c r="R305"/>
  <c r="P305"/>
  <c r="BI302"/>
  <c r="BH302"/>
  <c r="BG302"/>
  <c r="BF302"/>
  <c r="T302"/>
  <c r="R302"/>
  <c r="P302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7"/>
  <c r="BH287"/>
  <c r="BG287"/>
  <c r="BF287"/>
  <c r="T287"/>
  <c r="R287"/>
  <c r="P287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0"/>
  <c r="BH260"/>
  <c r="BG260"/>
  <c r="BF260"/>
  <c r="T260"/>
  <c r="R260"/>
  <c r="P260"/>
  <c r="BI257"/>
  <c r="BH257"/>
  <c r="BG257"/>
  <c r="BF257"/>
  <c r="T257"/>
  <c r="R257"/>
  <c r="P257"/>
  <c r="BI249"/>
  <c r="BH249"/>
  <c r="BG249"/>
  <c r="BF249"/>
  <c r="T249"/>
  <c r="T248"/>
  <c r="R249"/>
  <c r="R248"/>
  <c r="P249"/>
  <c r="P248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25"/>
  <c r="BH225"/>
  <c r="BG225"/>
  <c r="BF225"/>
  <c r="T225"/>
  <c r="R225"/>
  <c r="P225"/>
  <c r="BI222"/>
  <c r="BH222"/>
  <c r="BG222"/>
  <c r="BF222"/>
  <c r="T222"/>
  <c r="R222"/>
  <c r="P222"/>
  <c r="BI213"/>
  <c r="BH213"/>
  <c r="BG213"/>
  <c r="BF213"/>
  <c r="T213"/>
  <c r="R213"/>
  <c r="P213"/>
  <c r="BI204"/>
  <c r="BH204"/>
  <c r="BG204"/>
  <c r="BF204"/>
  <c r="T204"/>
  <c r="R204"/>
  <c r="P204"/>
  <c r="BI194"/>
  <c r="BH194"/>
  <c r="BG194"/>
  <c r="BF194"/>
  <c r="T194"/>
  <c r="R194"/>
  <c r="P194"/>
  <c r="BI191"/>
  <c r="BH191"/>
  <c r="BG191"/>
  <c r="BF191"/>
  <c r="T191"/>
  <c r="R191"/>
  <c r="P191"/>
  <c r="BI180"/>
  <c r="BH180"/>
  <c r="BG180"/>
  <c r="BF180"/>
  <c r="T180"/>
  <c r="R180"/>
  <c r="P180"/>
  <c r="BI174"/>
  <c r="BH174"/>
  <c r="BG174"/>
  <c r="BF174"/>
  <c r="T174"/>
  <c r="R174"/>
  <c r="P174"/>
  <c r="BI165"/>
  <c r="BH165"/>
  <c r="BG165"/>
  <c r="BF165"/>
  <c r="T165"/>
  <c r="R165"/>
  <c r="P165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55"/>
  <c r="J17"/>
  <c r="J12"/>
  <c r="J90"/>
  <c r="E7"/>
  <c r="E48"/>
  <c i="2" r="J37"/>
  <c r="J36"/>
  <c i="1" r="AY55"/>
  <c i="2" r="J35"/>
  <c i="1" r="AX55"/>
  <c i="2" r="BI92"/>
  <c r="BH92"/>
  <c r="BG92"/>
  <c r="BF92"/>
  <c r="T92"/>
  <c r="R92"/>
  <c r="P92"/>
  <c r="BI87"/>
  <c r="BH87"/>
  <c r="BG87"/>
  <c r="BF87"/>
  <c r="T87"/>
  <c r="R87"/>
  <c r="P87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1" r="L50"/>
  <c r="AM50"/>
  <c r="AM49"/>
  <c r="L49"/>
  <c r="AM47"/>
  <c r="L47"/>
  <c r="L45"/>
  <c r="L44"/>
  <c i="3" r="J282"/>
  <c r="J257"/>
  <c r="J717"/>
  <c r="BK282"/>
  <c r="J572"/>
  <c i="4" r="BK159"/>
  <c r="J212"/>
  <c i="5" r="BK97"/>
  <c i="7" r="J133"/>
  <c i="8" r="BK137"/>
  <c i="9" r="J98"/>
  <c r="J159"/>
  <c i="2" r="BK87"/>
  <c i="3" r="BK729"/>
  <c r="BK194"/>
  <c r="J104"/>
  <c r="BK119"/>
  <c i="4" r="J174"/>
  <c r="J229"/>
  <c i="5" r="BK89"/>
  <c i="7" r="BK120"/>
  <c i="8" r="BK158"/>
  <c i="9" r="J163"/>
  <c r="J114"/>
  <c i="3" r="J538"/>
  <c r="J191"/>
  <c r="J174"/>
  <c i="4" r="BK165"/>
  <c r="BK119"/>
  <c i="6" r="BK133"/>
  <c i="7" r="J153"/>
  <c i="8" r="BK134"/>
  <c i="9" r="BK213"/>
  <c r="BK197"/>
  <c i="10" r="BK104"/>
  <c i="3" r="J310"/>
  <c r="J561"/>
  <c r="BK389"/>
  <c r="BK525"/>
  <c r="J324"/>
  <c r="J431"/>
  <c i="4" r="J113"/>
  <c i="5" r="J100"/>
  <c i="6" r="J155"/>
  <c i="7" r="BK133"/>
  <c i="9" r="BK110"/>
  <c r="J169"/>
  <c i="3" r="BK533"/>
  <c r="J490"/>
  <c r="J383"/>
  <c r="BK344"/>
  <c r="BK132"/>
  <c r="J240"/>
  <c i="4" r="J209"/>
  <c i="6" r="J143"/>
  <c i="7" r="BK90"/>
  <c i="8" r="BK120"/>
  <c i="9" r="BK139"/>
  <c r="J147"/>
  <c r="J96"/>
  <c i="3" r="BK324"/>
  <c r="BK329"/>
  <c r="J645"/>
  <c r="BK450"/>
  <c r="BK279"/>
  <c i="4" r="J215"/>
  <c r="BK95"/>
  <c i="6" r="BK175"/>
  <c i="7" r="BK95"/>
  <c i="8" r="BK90"/>
  <c i="9" r="BK106"/>
  <c r="J155"/>
  <c i="10" r="BK87"/>
  <c i="3" r="J194"/>
  <c r="BK109"/>
  <c r="J697"/>
  <c r="BK386"/>
  <c r="J525"/>
  <c i="4" r="J168"/>
  <c r="J188"/>
  <c i="6" r="BK158"/>
  <c i="7" r="J87"/>
  <c i="9" r="BK133"/>
  <c r="J193"/>
  <c i="2" r="J92"/>
  <c i="3" r="J386"/>
  <c r="BK341"/>
  <c r="BK619"/>
  <c r="J655"/>
  <c r="J389"/>
  <c i="4" r="J220"/>
  <c i="5" r="J138"/>
  <c i="7" r="J158"/>
  <c i="8" r="BK124"/>
  <c i="9" r="BK88"/>
  <c r="BK131"/>
  <c i="3" r="J685"/>
  <c r="J659"/>
  <c r="J579"/>
  <c r="J279"/>
  <c r="J300"/>
  <c i="4" r="BK133"/>
  <c i="5" r="BK153"/>
  <c i="6" r="BK155"/>
  <c i="8" r="J147"/>
  <c i="9" r="J171"/>
  <c r="BK100"/>
  <c i="3" r="J519"/>
  <c r="BK697"/>
  <c r="J462"/>
  <c r="BK310"/>
  <c r="BK352"/>
  <c i="4" r="BK188"/>
  <c i="5" r="J132"/>
  <c i="6" r="J160"/>
  <c i="8" r="BK131"/>
  <c r="BK114"/>
  <c i="9" r="BK145"/>
  <c r="BK125"/>
  <c i="3" r="BK246"/>
  <c r="BK564"/>
  <c i="4" r="J242"/>
  <c r="BK203"/>
  <c i="5" r="J104"/>
  <c i="7" r="J136"/>
  <c i="8" r="BK111"/>
  <c i="9" r="J183"/>
  <c r="BK96"/>
  <c i="3" r="BK503"/>
  <c r="BK459"/>
  <c r="BK462"/>
  <c r="BK453"/>
  <c r="BK410"/>
  <c i="4" r="BK200"/>
  <c r="J105"/>
  <c i="6" r="BK160"/>
  <c i="7" r="BK161"/>
  <c i="8" r="BK164"/>
  <c i="9" r="BK220"/>
  <c i="10" r="BK95"/>
  <c i="3" r="BK152"/>
  <c r="BK721"/>
  <c r="J673"/>
  <c r="BK300"/>
  <c r="J275"/>
  <c i="4" r="BK156"/>
  <c r="J137"/>
  <c i="6" r="BK169"/>
  <c i="7" r="J90"/>
  <c i="8" r="J97"/>
  <c i="9" r="BK143"/>
  <c i="1" r="AS54"/>
  <c i="3" r="J305"/>
  <c i="4" r="BK168"/>
  <c i="5" r="J153"/>
  <c i="6" r="BK163"/>
  <c i="7" r="J100"/>
  <c i="8" r="J120"/>
  <c i="9" r="J161"/>
  <c i="2" r="J34"/>
  <c i="3" r="J119"/>
  <c r="BK465"/>
  <c r="J249"/>
  <c i="4" r="BK209"/>
  <c i="5" r="BK109"/>
  <c i="7" r="BK139"/>
  <c i="8" r="BK149"/>
  <c i="9" r="BK199"/>
  <c r="BK187"/>
  <c i="3" r="J591"/>
  <c r="J681"/>
  <c r="J701"/>
  <c r="BK338"/>
  <c i="4" r="BK105"/>
  <c r="BK256"/>
  <c i="6" r="BK149"/>
  <c i="7" r="BK146"/>
  <c i="8" r="J128"/>
  <c i="9" r="J123"/>
  <c r="J133"/>
  <c i="3" r="J180"/>
  <c r="BK693"/>
  <c r="BK490"/>
  <c r="J405"/>
  <c r="J222"/>
  <c r="BK265"/>
  <c i="4" r="J151"/>
  <c i="5" r="BK132"/>
  <c i="6" r="J122"/>
  <c i="7" r="J105"/>
  <c i="9" r="J191"/>
  <c r="J110"/>
  <c r="BK149"/>
  <c i="2" r="J84"/>
  <c i="3" r="BK483"/>
  <c r="BK332"/>
  <c r="BK355"/>
  <c r="J611"/>
  <c r="BK104"/>
  <c i="4" r="BK238"/>
  <c i="5" r="BK141"/>
  <c i="6" r="BK180"/>
  <c i="7" r="BK144"/>
  <c i="8" r="BK87"/>
  <c i="9" r="J213"/>
  <c i="10" r="BK99"/>
  <c i="3" r="J693"/>
  <c r="J265"/>
  <c i="4" r="BK250"/>
  <c i="5" r="BK121"/>
  <c i="7" r="BK126"/>
  <c r="BK148"/>
  <c i="8" r="BK144"/>
  <c i="9" r="BK218"/>
  <c r="BK157"/>
  <c i="2" r="F35"/>
  <c i="3" r="J439"/>
  <c r="J123"/>
  <c i="4" r="J123"/>
  <c r="J128"/>
  <c i="6" r="J158"/>
  <c i="7" r="J110"/>
  <c i="9" r="J211"/>
  <c r="BK193"/>
  <c r="BK167"/>
  <c i="3" r="BK655"/>
  <c r="J417"/>
  <c r="BK269"/>
  <c r="J204"/>
  <c r="J530"/>
  <c i="4" r="J260"/>
  <c r="J156"/>
  <c i="5" r="BK128"/>
  <c i="7" r="J123"/>
  <c i="8" r="J164"/>
  <c i="9" r="J92"/>
  <c r="J216"/>
  <c r="BK135"/>
  <c i="3" r="BK717"/>
  <c r="J705"/>
  <c r="BK750"/>
  <c r="J632"/>
  <c r="J380"/>
  <c i="4" r="J250"/>
  <c r="J198"/>
  <c i="6" r="J172"/>
  <c i="7" r="J95"/>
  <c i="8" r="J155"/>
  <c i="9" r="BK155"/>
  <c i="10" r="J113"/>
  <c i="3" r="BK530"/>
  <c r="BK561"/>
  <c r="BK431"/>
  <c r="BK272"/>
  <c r="BK321"/>
  <c i="4" r="BK123"/>
  <c i="5" r="BK112"/>
  <c i="6" r="J133"/>
  <c i="7" r="J114"/>
  <c i="8" r="J90"/>
  <c i="9" r="J199"/>
  <c r="J197"/>
  <c i="2" r="BK84"/>
  <c i="3" r="BK174"/>
  <c r="J511"/>
  <c r="BK275"/>
  <c r="BK257"/>
  <c r="BK519"/>
  <c i="4" r="J253"/>
  <c i="5" r="BK156"/>
  <c i="6" r="BK143"/>
  <c i="7" r="BK158"/>
  <c i="9" r="BK205"/>
  <c r="J100"/>
  <c r="BK94"/>
  <c i="3" r="BK473"/>
  <c r="BK99"/>
  <c r="J295"/>
  <c r="BK138"/>
  <c r="J445"/>
  <c i="4" r="J200"/>
  <c r="BK148"/>
  <c i="5" r="J135"/>
  <c i="7" r="BK168"/>
  <c i="8" r="BK174"/>
  <c i="9" r="BK183"/>
  <c r="J88"/>
  <c i="3" r="BK602"/>
  <c r="J367"/>
  <c r="J689"/>
  <c r="BK213"/>
  <c r="J135"/>
  <c i="4" r="BK220"/>
  <c i="5" r="J144"/>
  <c i="7" r="J174"/>
  <c i="8" r="J168"/>
  <c i="9" r="BK120"/>
  <c r="BK173"/>
  <c i="10" r="BK108"/>
  <c i="3" r="BK402"/>
  <c r="J338"/>
  <c i="4" r="BK229"/>
  <c i="5" r="BK147"/>
  <c i="6" r="J163"/>
  <c i="7" r="J148"/>
  <c i="8" r="BK171"/>
  <c i="9" r="J175"/>
  <c i="10" r="J104"/>
  <c i="3" r="BK204"/>
  <c r="BK191"/>
  <c r="BK158"/>
  <c r="J165"/>
  <c r="J410"/>
  <c i="4" r="J256"/>
  <c i="5" r="BK115"/>
  <c i="7" r="J164"/>
  <c i="8" r="BK97"/>
  <c i="9" r="J165"/>
  <c r="BK92"/>
  <c i="2" r="F37"/>
  <c i="3" r="J649"/>
  <c i="4" r="J140"/>
  <c r="J162"/>
  <c i="6" r="J104"/>
  <c i="7" r="J171"/>
  <c i="9" r="J157"/>
  <c r="J185"/>
  <c i="2" r="F34"/>
  <c i="3" r="BK554"/>
  <c r="J750"/>
  <c r="J442"/>
  <c i="4" r="BK98"/>
  <c i="5" r="BK118"/>
  <c i="6" r="J175"/>
  <c i="7" r="J131"/>
  <c i="9" r="BK151"/>
  <c r="J145"/>
  <c i="3" r="BK538"/>
  <c r="J487"/>
  <c r="J321"/>
  <c r="BK370"/>
  <c i="4" r="BK226"/>
  <c i="5" r="J112"/>
  <c i="6" r="BK110"/>
  <c i="8" r="BK128"/>
  <c i="9" r="BK207"/>
  <c r="J129"/>
  <c i="10" r="BK91"/>
  <c i="3" r="BK713"/>
  <c r="J402"/>
  <c r="BK425"/>
  <c r="J428"/>
  <c i="4" r="J203"/>
  <c r="J193"/>
  <c i="5" r="BK144"/>
  <c i="7" r="BK123"/>
  <c i="8" r="J114"/>
  <c i="9" r="J125"/>
  <c r="BK137"/>
  <c i="2" r="F36"/>
  <c i="3" r="BK725"/>
  <c i="4" r="J226"/>
  <c r="J165"/>
  <c i="6" r="BK165"/>
  <c i="7" r="BK87"/>
  <c i="8" r="J104"/>
  <c i="9" r="J205"/>
  <c r="BK118"/>
  <c i="3" r="J246"/>
  <c r="J470"/>
  <c r="J260"/>
  <c r="J522"/>
  <c i="4" r="J232"/>
  <c i="5" r="BK138"/>
  <c i="6" r="BK104"/>
  <c i="7" r="BK110"/>
  <c i="9" r="BK153"/>
  <c r="BK211"/>
  <c i="3" r="J370"/>
  <c r="J352"/>
  <c i="4" r="BK88"/>
  <c i="5" r="J97"/>
  <c i="6" r="BK90"/>
  <c i="7" r="J139"/>
  <c i="9" r="J143"/>
  <c r="J120"/>
  <c r="BK102"/>
  <c i="3" r="BK428"/>
  <c r="J725"/>
  <c r="BK611"/>
  <c r="J548"/>
  <c r="J516"/>
  <c i="4" r="BK253"/>
  <c i="5" r="BK92"/>
  <c i="6" r="BK116"/>
  <c i="7" r="BK131"/>
  <c i="8" r="BK139"/>
  <c i="9" r="J189"/>
  <c r="BK185"/>
  <c i="3" r="J329"/>
  <c r="BK114"/>
  <c r="BK439"/>
  <c r="J235"/>
  <c r="J128"/>
  <c i="4" r="J265"/>
  <c i="5" r="J128"/>
  <c i="6" r="BK122"/>
  <c i="8" r="BK117"/>
  <c i="9" r="J112"/>
  <c r="J177"/>
  <c i="10" r="J91"/>
  <c i="3" r="BK470"/>
  <c r="J344"/>
  <c r="BK349"/>
  <c r="BK632"/>
  <c r="J341"/>
  <c i="4" r="BK145"/>
  <c i="5" r="J89"/>
  <c i="7" r="J141"/>
  <c i="8" r="J137"/>
  <c i="9" r="J135"/>
  <c r="J220"/>
  <c i="3" r="J413"/>
  <c r="J713"/>
  <c r="J551"/>
  <c r="BK165"/>
  <c i="4" r="BK223"/>
  <c r="J178"/>
  <c i="5" r="BK104"/>
  <c i="7" r="J146"/>
  <c i="8" r="J144"/>
  <c i="9" r="J167"/>
  <c r="BK129"/>
  <c i="2" r="J87"/>
  <c i="3" r="BK572"/>
  <c r="J146"/>
  <c r="BK442"/>
  <c r="J315"/>
  <c i="4" r="J119"/>
  <c i="5" r="J109"/>
  <c i="6" r="J165"/>
  <c i="8" r="J117"/>
  <c i="9" r="BK161"/>
  <c r="J179"/>
  <c i="3" r="BK367"/>
  <c r="BK701"/>
  <c r="J494"/>
  <c r="BK380"/>
  <c r="J109"/>
  <c i="4" r="BK128"/>
  <c i="5" r="J141"/>
  <c i="6" r="J99"/>
  <c i="8" r="BK168"/>
  <c i="9" r="BK163"/>
  <c r="BK179"/>
  <c i="3" r="J450"/>
  <c r="BK649"/>
  <c r="BK499"/>
  <c r="BK360"/>
  <c i="4" r="BK183"/>
  <c i="6" r="BK93"/>
  <c i="7" r="BK164"/>
  <c i="8" r="BK142"/>
  <c i="9" r="J127"/>
  <c r="BK181"/>
  <c i="3" r="BK295"/>
  <c r="J554"/>
  <c i="4" r="J88"/>
  <c i="5" r="J159"/>
  <c i="6" r="J149"/>
  <c i="8" r="J87"/>
  <c i="9" r="J141"/>
  <c r="J153"/>
  <c i="3" r="BK558"/>
  <c r="BK677"/>
  <c r="J503"/>
  <c r="J721"/>
  <c r="J225"/>
  <c r="BK135"/>
  <c i="4" r="BK206"/>
  <c i="6" r="BK137"/>
  <c i="7" r="BK153"/>
  <c i="8" r="BK104"/>
  <c i="9" r="BK159"/>
  <c r="J106"/>
  <c i="3" r="J434"/>
  <c r="BK260"/>
  <c r="J114"/>
  <c r="BK522"/>
  <c r="BK417"/>
  <c i="4" r="BK137"/>
  <c i="5" r="BK150"/>
  <c i="6" r="J110"/>
  <c i="7" r="BK171"/>
  <c i="8" r="BK147"/>
  <c i="9" r="BK209"/>
  <c i="10" r="BK118"/>
  <c i="3" r="BK579"/>
  <c r="J453"/>
  <c r="BK222"/>
  <c r="BK508"/>
  <c i="4" r="J246"/>
  <c i="5" r="J121"/>
  <c i="7" r="J120"/>
  <c i="8" r="BK152"/>
  <c i="9" r="J207"/>
  <c r="BK171"/>
  <c i="3" r="J290"/>
  <c r="J272"/>
  <c r="J473"/>
  <c r="J709"/>
  <c r="BK383"/>
  <c i="4" r="J145"/>
  <c i="6" r="BK172"/>
  <c i="7" r="J144"/>
  <c i="8" r="J149"/>
  <c i="9" r="BK108"/>
  <c r="BK114"/>
  <c i="3" r="J668"/>
  <c r="J349"/>
  <c r="J729"/>
  <c r="J360"/>
  <c r="J152"/>
  <c i="4" r="BK140"/>
  <c r="J159"/>
  <c i="5" r="BK100"/>
  <c i="7" r="J129"/>
  <c i="8" r="J139"/>
  <c i="9" r="J218"/>
  <c r="BK177"/>
  <c i="3" r="J541"/>
  <c r="BK407"/>
  <c r="J399"/>
  <c r="BK645"/>
  <c r="J459"/>
  <c i="4" r="BK242"/>
  <c r="BK193"/>
  <c i="6" r="J180"/>
  <c i="7" r="BK174"/>
  <c i="9" r="BK123"/>
  <c r="J108"/>
  <c i="10" r="J99"/>
  <c i="3" r="J332"/>
  <c r="BK243"/>
  <c r="BK541"/>
  <c r="BK413"/>
  <c r="BK399"/>
  <c i="4" r="J98"/>
  <c i="5" r="BK94"/>
  <c i="7" r="BK114"/>
  <c i="8" r="J134"/>
  <c i="9" r="BK112"/>
  <c r="J118"/>
  <c i="3" r="BK689"/>
  <c r="J477"/>
  <c i="4" r="BK174"/>
  <c r="BK246"/>
  <c i="6" r="BK140"/>
  <c i="7" r="J161"/>
  <c i="9" r="J209"/>
  <c r="J104"/>
  <c i="10" r="J87"/>
  <c i="3" r="J302"/>
  <c r="BK302"/>
  <c r="BK673"/>
  <c r="J287"/>
  <c i="4" r="J148"/>
  <c i="5" r="J147"/>
  <c i="7" r="J168"/>
  <c i="8" r="J111"/>
  <c i="9" r="J102"/>
  <c r="BK201"/>
  <c r="BK116"/>
  <c i="3" r="BK235"/>
  <c r="BK551"/>
  <c r="BK477"/>
  <c r="J425"/>
  <c r="BK494"/>
  <c i="4" r="J223"/>
  <c i="5" r="J94"/>
  <c i="7" r="BK105"/>
  <c i="8" r="J174"/>
  <c i="9" r="BK104"/>
  <c r="J137"/>
  <c i="3" r="BK240"/>
  <c r="BK516"/>
  <c r="BK456"/>
  <c r="BK249"/>
  <c r="J564"/>
  <c i="4" r="BK113"/>
  <c i="5" r="J156"/>
  <c i="6" r="J93"/>
  <c i="8" r="BK161"/>
  <c i="9" r="J94"/>
  <c r="BK195"/>
  <c r="BK98"/>
  <c i="3" r="BK685"/>
  <c r="BK315"/>
  <c r="BK180"/>
  <c r="BK487"/>
  <c i="4" r="BK151"/>
  <c r="BK265"/>
  <c i="6" r="J90"/>
  <c i="7" r="BK141"/>
  <c i="8" r="J124"/>
  <c i="9" r="J181"/>
  <c r="BK169"/>
  <c i="3" r="J499"/>
  <c r="J465"/>
  <c r="BK591"/>
  <c r="BK146"/>
  <c i="4" r="BK198"/>
  <c i="5" r="J150"/>
  <c i="6" r="J152"/>
  <c i="8" r="J171"/>
  <c i="9" r="BK141"/>
  <c r="BK191"/>
  <c i="10" r="J108"/>
  <c i="3" r="J533"/>
  <c r="BK128"/>
  <c r="J456"/>
  <c r="BK305"/>
  <c i="4" r="J95"/>
  <c i="5" r="BK135"/>
  <c i="6" r="J140"/>
  <c i="7" r="BK129"/>
  <c i="8" r="J131"/>
  <c i="9" r="J187"/>
  <c i="2" r="BK92"/>
  <c i="3" r="J602"/>
  <c r="J99"/>
  <c r="BK659"/>
  <c r="J508"/>
  <c i="4" r="BK178"/>
  <c r="BK212"/>
  <c i="6" r="BK152"/>
  <c i="7" r="BK100"/>
  <c i="9" r="BK175"/>
  <c r="J173"/>
  <c i="10" r="J118"/>
  <c i="3" r="BK511"/>
  <c r="BK405"/>
  <c i="4" r="BK215"/>
  <c i="5" r="J118"/>
  <c i="6" r="J169"/>
  <c i="8" r="J158"/>
  <c i="9" r="J201"/>
  <c r="BK165"/>
  <c i="3" r="BK681"/>
  <c r="BK123"/>
  <c r="BK668"/>
  <c r="BK287"/>
  <c r="J619"/>
  <c i="4" r="J183"/>
  <c r="J133"/>
  <c i="5" r="J92"/>
  <c i="6" r="BK99"/>
  <c i="8" r="J152"/>
  <c i="9" r="J149"/>
  <c r="J131"/>
  <c i="10" r="J95"/>
  <c i="3" r="BK663"/>
  <c r="J407"/>
  <c r="BK705"/>
  <c r="BK290"/>
  <c i="4" r="J206"/>
  <c i="5" r="BK159"/>
  <c i="6" r="J116"/>
  <c i="8" r="J142"/>
  <c i="9" r="BK216"/>
  <c r="J195"/>
  <c i="3" r="BK445"/>
  <c r="BK225"/>
  <c r="J213"/>
  <c r="BK709"/>
  <c r="J355"/>
  <c i="4" r="BK162"/>
  <c r="BK232"/>
  <c i="6" r="J137"/>
  <c i="7" r="BK136"/>
  <c i="9" r="J151"/>
  <c r="J116"/>
  <c i="3" r="J663"/>
  <c r="BK434"/>
  <c r="J243"/>
  <c r="J677"/>
  <c r="BK548"/>
  <c r="J132"/>
  <c i="4" r="BK260"/>
  <c i="5" r="J115"/>
  <c i="6" r="J128"/>
  <c i="8" r="J161"/>
  <c i="9" r="BK127"/>
  <c r="BK147"/>
  <c i="10" r="BK113"/>
  <c i="3" r="J269"/>
  <c r="J138"/>
  <c r="J483"/>
  <c r="J558"/>
  <c r="J158"/>
  <c i="4" r="J238"/>
  <c i="6" r="BK128"/>
  <c i="7" r="J126"/>
  <c i="8" r="BK155"/>
  <c i="9" r="J139"/>
  <c r="BK189"/>
  <c i="2" l="1" r="P83"/>
  <c r="P82"/>
  <c r="P81"/>
  <c i="1" r="AU55"/>
  <c i="3" r="P145"/>
  <c r="P256"/>
  <c r="T502"/>
  <c r="BK680"/>
  <c r="J680"/>
  <c r="J74"/>
  <c r="T700"/>
  <c i="4" r="BK87"/>
  <c r="J87"/>
  <c r="J61"/>
  <c r="BK231"/>
  <c r="J231"/>
  <c r="J64"/>
  <c i="5" r="T88"/>
  <c r="T87"/>
  <c r="R108"/>
  <c i="6" r="BK136"/>
  <c r="J136"/>
  <c r="J62"/>
  <c r="T148"/>
  <c i="7" r="P86"/>
  <c r="T167"/>
  <c i="2" r="BK83"/>
  <c r="J83"/>
  <c r="J61"/>
  <c i="3" r="T98"/>
  <c r="BK234"/>
  <c r="J234"/>
  <c r="J63"/>
  <c r="R256"/>
  <c r="P502"/>
  <c r="R680"/>
  <c r="BK728"/>
  <c r="J728"/>
  <c r="J76"/>
  <c i="4" r="T87"/>
  <c r="P231"/>
  <c i="5" r="P108"/>
  <c i="6" r="P89"/>
  <c r="T168"/>
  <c i="7" r="P119"/>
  <c i="2" r="R83"/>
  <c r="R82"/>
  <c r="R81"/>
  <c i="3" r="R145"/>
  <c r="P314"/>
  <c r="P416"/>
  <c r="BK476"/>
  <c r="J476"/>
  <c r="J70"/>
  <c r="BK493"/>
  <c r="J493"/>
  <c r="J71"/>
  <c r="BK662"/>
  <c r="J662"/>
  <c r="J73"/>
  <c r="R700"/>
  <c i="4" r="P177"/>
  <c r="R231"/>
  <c i="5" r="BK131"/>
  <c r="J131"/>
  <c r="J66"/>
  <c i="6" r="P136"/>
  <c r="P148"/>
  <c i="7" r="T119"/>
  <c i="8" r="BK127"/>
  <c r="J127"/>
  <c r="J63"/>
  <c i="9" r="R91"/>
  <c r="R86"/>
  <c r="T215"/>
  <c i="10" r="T103"/>
  <c i="3" r="P98"/>
  <c r="T234"/>
  <c r="R314"/>
  <c r="BK416"/>
  <c r="J416"/>
  <c r="J69"/>
  <c r="T476"/>
  <c r="R493"/>
  <c r="T662"/>
  <c r="T728"/>
  <c i="4" r="T177"/>
  <c r="P208"/>
  <c i="5" r="P88"/>
  <c r="P87"/>
  <c r="R131"/>
  <c i="6" r="R136"/>
  <c r="BK148"/>
  <c r="J148"/>
  <c r="J64"/>
  <c i="7" r="BK119"/>
  <c r="J119"/>
  <c r="J63"/>
  <c i="8" r="BK86"/>
  <c r="J86"/>
  <c r="J61"/>
  <c r="P127"/>
  <c i="9" r="T91"/>
  <c r="T86"/>
  <c i="3" r="T145"/>
  <c r="BK314"/>
  <c r="J314"/>
  <c r="J68"/>
  <c r="T416"/>
  <c r="P476"/>
  <c r="T493"/>
  <c r="T680"/>
  <c r="R728"/>
  <c i="4" r="R87"/>
  <c r="T231"/>
  <c i="5" r="BK108"/>
  <c r="J108"/>
  <c r="J65"/>
  <c i="6" r="T136"/>
  <c r="R148"/>
  <c i="7" r="R119"/>
  <c i="8" r="T86"/>
  <c r="BK167"/>
  <c r="J167"/>
  <c r="J64"/>
  <c r="R167"/>
  <c i="9" r="BK204"/>
  <c r="J204"/>
  <c r="J64"/>
  <c r="BK215"/>
  <c r="J215"/>
  <c r="J65"/>
  <c i="10" r="R86"/>
  <c r="R85"/>
  <c r="R84"/>
  <c r="R103"/>
  <c i="2" r="T83"/>
  <c r="T82"/>
  <c r="T81"/>
  <c i="3" r="BK98"/>
  <c r="P234"/>
  <c r="BK256"/>
  <c r="J256"/>
  <c r="J65"/>
  <c r="BK502"/>
  <c r="J502"/>
  <c r="J72"/>
  <c r="P680"/>
  <c r="P728"/>
  <c i="4" r="P87"/>
  <c r="P86"/>
  <c r="P85"/>
  <c i="1" r="AU57"/>
  <c i="4" r="R208"/>
  <c i="5" r="P131"/>
  <c i="6" r="T89"/>
  <c r="T88"/>
  <c r="T87"/>
  <c r="P168"/>
  <c i="7" r="T86"/>
  <c r="T85"/>
  <c r="T84"/>
  <c r="P167"/>
  <c i="8" r="R86"/>
  <c r="T127"/>
  <c r="T167"/>
  <c i="9" r="BK91"/>
  <c r="J91"/>
  <c r="J62"/>
  <c r="T204"/>
  <c r="T203"/>
  <c i="10" r="BK86"/>
  <c r="BK103"/>
  <c r="J103"/>
  <c r="J62"/>
  <c i="3" r="R98"/>
  <c r="R97"/>
  <c r="R234"/>
  <c r="T256"/>
  <c r="R502"/>
  <c r="R662"/>
  <c r="P700"/>
  <c i="4" r="R177"/>
  <c r="BK208"/>
  <c r="J208"/>
  <c r="J63"/>
  <c i="5" r="R88"/>
  <c r="R87"/>
  <c r="T108"/>
  <c i="6" r="R89"/>
  <c r="BK168"/>
  <c r="J168"/>
  <c r="J65"/>
  <c i="7" r="R86"/>
  <c r="R85"/>
  <c r="R84"/>
  <c r="R167"/>
  <c i="8" r="P86"/>
  <c r="P85"/>
  <c r="P84"/>
  <c i="1" r="AU61"/>
  <c i="8" r="P167"/>
  <c i="9" r="P204"/>
  <c r="P215"/>
  <c r="P203"/>
  <c i="10" r="P86"/>
  <c r="P85"/>
  <c r="P84"/>
  <c i="1" r="AU63"/>
  <c i="10" r="P103"/>
  <c i="3" r="BK145"/>
  <c r="J145"/>
  <c r="J62"/>
  <c r="T314"/>
  <c r="T313"/>
  <c r="R416"/>
  <c r="R476"/>
  <c r="P493"/>
  <c r="P662"/>
  <c r="BK700"/>
  <c r="J700"/>
  <c r="J75"/>
  <c i="4" r="BK177"/>
  <c r="J177"/>
  <c r="J62"/>
  <c r="T208"/>
  <c i="5" r="BK88"/>
  <c r="J88"/>
  <c r="J61"/>
  <c r="T131"/>
  <c i="6" r="BK89"/>
  <c r="R168"/>
  <c i="7" r="BK86"/>
  <c r="J86"/>
  <c r="J61"/>
  <c r="BK167"/>
  <c r="J167"/>
  <c r="J64"/>
  <c i="8" r="R127"/>
  <c i="9" r="P91"/>
  <c r="P86"/>
  <c r="P85"/>
  <c i="1" r="AU62"/>
  <c i="9" r="R204"/>
  <c r="R203"/>
  <c r="R215"/>
  <c i="10" r="T86"/>
  <c r="T85"/>
  <c r="T84"/>
  <c i="3" r="BK248"/>
  <c r="J248"/>
  <c r="J64"/>
  <c i="5" r="BK99"/>
  <c r="J99"/>
  <c r="J62"/>
  <c i="6" r="BK179"/>
  <c r="J179"/>
  <c r="J67"/>
  <c i="9" r="BK87"/>
  <c r="J87"/>
  <c r="J61"/>
  <c i="10" r="BK117"/>
  <c r="J117"/>
  <c r="J64"/>
  <c i="3" r="BK309"/>
  <c r="J309"/>
  <c r="J66"/>
  <c i="4" r="BK264"/>
  <c r="J264"/>
  <c r="J65"/>
  <c i="5" r="BK103"/>
  <c r="J103"/>
  <c r="J63"/>
  <c i="8" r="BK123"/>
  <c r="J123"/>
  <c r="J62"/>
  <c i="6" r="BK142"/>
  <c r="J142"/>
  <c r="J63"/>
  <c i="7" r="BK113"/>
  <c r="J113"/>
  <c r="J62"/>
  <c i="10" r="BK112"/>
  <c r="J112"/>
  <c r="J63"/>
  <c i="9" r="BK203"/>
  <c r="J203"/>
  <c r="J63"/>
  <c i="10" r="J52"/>
  <c r="F55"/>
  <c r="BE118"/>
  <c r="BE108"/>
  <c r="E74"/>
  <c r="BE87"/>
  <c r="BE99"/>
  <c r="BE104"/>
  <c r="BE91"/>
  <c i="9" r="BK86"/>
  <c r="BK85"/>
  <c r="J85"/>
  <c r="J59"/>
  <c i="10" r="BE95"/>
  <c r="BE113"/>
  <c i="9" r="F55"/>
  <c r="BE100"/>
  <c r="BE110"/>
  <c r="BE112"/>
  <c r="BE161"/>
  <c r="BE177"/>
  <c r="BE191"/>
  <c r="BE199"/>
  <c r="BE201"/>
  <c r="BE207"/>
  <c r="E75"/>
  <c r="BE88"/>
  <c r="BE141"/>
  <c r="BE147"/>
  <c r="BE157"/>
  <c i="8" r="BK85"/>
  <c r="BK84"/>
  <c r="J84"/>
  <c r="J59"/>
  <c i="9" r="BE106"/>
  <c r="BE108"/>
  <c r="BE127"/>
  <c r="BE149"/>
  <c r="BE181"/>
  <c r="BE205"/>
  <c r="BE92"/>
  <c r="BE96"/>
  <c r="BE98"/>
  <c r="BE102"/>
  <c r="BE104"/>
  <c r="BE133"/>
  <c r="BE135"/>
  <c r="BE143"/>
  <c r="BE151"/>
  <c r="BE153"/>
  <c r="BE167"/>
  <c r="BE185"/>
  <c r="BE216"/>
  <c r="BE218"/>
  <c r="BE220"/>
  <c r="J52"/>
  <c r="BE118"/>
  <c r="BE155"/>
  <c r="BE171"/>
  <c r="BE179"/>
  <c r="BE114"/>
  <c r="BE123"/>
  <c r="BE137"/>
  <c r="BE139"/>
  <c r="BE159"/>
  <c r="BE189"/>
  <c r="BE209"/>
  <c r="BE211"/>
  <c r="BE116"/>
  <c r="BE120"/>
  <c r="BE131"/>
  <c r="BE145"/>
  <c r="BE193"/>
  <c r="BE195"/>
  <c r="BE94"/>
  <c r="BE125"/>
  <c r="BE129"/>
  <c r="BE163"/>
  <c r="BE165"/>
  <c r="BE169"/>
  <c r="BE173"/>
  <c r="BE175"/>
  <c r="BE183"/>
  <c r="BE187"/>
  <c r="BE197"/>
  <c r="BE213"/>
  <c i="8" r="BE104"/>
  <c r="BE111"/>
  <c r="BE124"/>
  <c r="BE137"/>
  <c r="BE161"/>
  <c i="7" r="BK85"/>
  <c r="J85"/>
  <c r="J60"/>
  <c i="8" r="F81"/>
  <c r="J52"/>
  <c r="BE139"/>
  <c r="E48"/>
  <c r="BE142"/>
  <c r="BE97"/>
  <c r="BE117"/>
  <c r="BE147"/>
  <c r="BE155"/>
  <c r="BE171"/>
  <c r="BE114"/>
  <c r="BE120"/>
  <c r="BE128"/>
  <c r="BE131"/>
  <c r="BE144"/>
  <c r="BE152"/>
  <c r="BE158"/>
  <c r="BE164"/>
  <c r="BE168"/>
  <c r="BE87"/>
  <c r="BE90"/>
  <c r="BE134"/>
  <c r="BE149"/>
  <c r="BE174"/>
  <c i="7" r="BE90"/>
  <c r="BE95"/>
  <c r="BE105"/>
  <c r="BE114"/>
  <c r="BE123"/>
  <c r="BE126"/>
  <c r="BE144"/>
  <c r="BE174"/>
  <c r="E48"/>
  <c r="F81"/>
  <c r="BE120"/>
  <c r="BE141"/>
  <c i="6" r="J89"/>
  <c r="J61"/>
  <c i="7" r="J52"/>
  <c r="BE131"/>
  <c r="BE133"/>
  <c r="BE87"/>
  <c r="BE110"/>
  <c r="BE139"/>
  <c r="BE148"/>
  <c i="6" r="BK178"/>
  <c r="J178"/>
  <c r="J66"/>
  <c i="7" r="BE129"/>
  <c r="BE136"/>
  <c r="BE158"/>
  <c r="BE161"/>
  <c r="BE164"/>
  <c r="BE100"/>
  <c r="BE146"/>
  <c r="BE153"/>
  <c r="BE168"/>
  <c r="BE171"/>
  <c i="6" r="E77"/>
  <c r="BE93"/>
  <c i="5" r="BK107"/>
  <c r="J107"/>
  <c r="J64"/>
  <c i="6" r="F84"/>
  <c r="BE122"/>
  <c i="5" r="BK87"/>
  <c r="J87"/>
  <c r="J60"/>
  <c i="6" r="BE90"/>
  <c r="BE133"/>
  <c r="BE158"/>
  <c r="BE172"/>
  <c r="J52"/>
  <c r="BE104"/>
  <c r="BE116"/>
  <c r="BE137"/>
  <c r="BE143"/>
  <c r="BE149"/>
  <c r="BE155"/>
  <c r="BE165"/>
  <c r="BE169"/>
  <c r="BE175"/>
  <c r="BE128"/>
  <c r="BE99"/>
  <c r="BE110"/>
  <c r="BE140"/>
  <c r="BE152"/>
  <c r="BE160"/>
  <c r="BE163"/>
  <c r="BE180"/>
  <c i="5" r="E48"/>
  <c r="BE92"/>
  <c r="BE94"/>
  <c r="BE112"/>
  <c r="BE135"/>
  <c r="F83"/>
  <c r="BE100"/>
  <c r="BE104"/>
  <c r="BE141"/>
  <c r="BE97"/>
  <c r="BE128"/>
  <c r="BE144"/>
  <c r="BE153"/>
  <c r="BE159"/>
  <c i="4" r="BK86"/>
  <c r="J86"/>
  <c r="J60"/>
  <c i="5" r="BE109"/>
  <c r="BE115"/>
  <c r="BE118"/>
  <c r="BE138"/>
  <c r="BE147"/>
  <c r="BE150"/>
  <c r="BE89"/>
  <c r="J52"/>
  <c r="BE121"/>
  <c r="BE132"/>
  <c r="BE156"/>
  <c i="4" r="F55"/>
  <c r="BE156"/>
  <c r="BE159"/>
  <c r="BE178"/>
  <c r="BE203"/>
  <c r="BE229"/>
  <c i="3" r="J98"/>
  <c r="J61"/>
  <c i="4" r="E48"/>
  <c r="BE95"/>
  <c r="BE98"/>
  <c r="BE165"/>
  <c r="BE168"/>
  <c r="BE188"/>
  <c r="BE123"/>
  <c r="BE183"/>
  <c r="BE223"/>
  <c r="BE226"/>
  <c r="BE250"/>
  <c r="J52"/>
  <c r="BE113"/>
  <c r="BE162"/>
  <c r="BE174"/>
  <c r="BE200"/>
  <c r="BE128"/>
  <c r="BE148"/>
  <c r="BE151"/>
  <c r="BE209"/>
  <c r="BE220"/>
  <c r="BE238"/>
  <c r="BE242"/>
  <c r="BE119"/>
  <c r="BE140"/>
  <c r="BE145"/>
  <c r="BE206"/>
  <c r="BE212"/>
  <c r="BE215"/>
  <c r="BE88"/>
  <c r="BE105"/>
  <c r="BE133"/>
  <c r="BE137"/>
  <c r="BE193"/>
  <c r="BE198"/>
  <c r="BE232"/>
  <c r="BE246"/>
  <c r="BE253"/>
  <c r="BE256"/>
  <c r="BE260"/>
  <c r="BE265"/>
  <c i="3" r="BE119"/>
  <c r="BE165"/>
  <c r="BE257"/>
  <c r="BE272"/>
  <c r="BE282"/>
  <c r="BE287"/>
  <c r="BE290"/>
  <c r="BE302"/>
  <c r="BE305"/>
  <c r="BE321"/>
  <c r="BE370"/>
  <c r="BE477"/>
  <c r="BE114"/>
  <c r="BE194"/>
  <c r="BE204"/>
  <c r="BE213"/>
  <c r="BE222"/>
  <c r="BE225"/>
  <c r="BE275"/>
  <c r="BE360"/>
  <c r="BE425"/>
  <c r="BE591"/>
  <c r="BE279"/>
  <c r="BE324"/>
  <c r="BE344"/>
  <c r="BE367"/>
  <c r="BE386"/>
  <c r="BE453"/>
  <c r="BE456"/>
  <c r="BE473"/>
  <c r="BE483"/>
  <c r="BE499"/>
  <c r="BE701"/>
  <c r="BE713"/>
  <c r="BE721"/>
  <c i="2" r="BK82"/>
  <c r="J82"/>
  <c r="J60"/>
  <c i="3" r="F93"/>
  <c r="BE138"/>
  <c r="BE240"/>
  <c r="BE243"/>
  <c r="BE246"/>
  <c r="BE315"/>
  <c r="BE329"/>
  <c r="BE352"/>
  <c r="BE405"/>
  <c r="BE487"/>
  <c r="BE490"/>
  <c r="BE494"/>
  <c r="BE533"/>
  <c r="BE729"/>
  <c r="BE750"/>
  <c r="E86"/>
  <c r="BE123"/>
  <c r="BE128"/>
  <c r="BE132"/>
  <c r="BE135"/>
  <c r="BE191"/>
  <c r="BE235"/>
  <c r="BE265"/>
  <c r="BE269"/>
  <c r="BE295"/>
  <c r="BE300"/>
  <c r="BE338"/>
  <c r="BE383"/>
  <c r="BE410"/>
  <c r="BE413"/>
  <c r="BE417"/>
  <c r="BE434"/>
  <c r="BE445"/>
  <c r="BE450"/>
  <c r="BE503"/>
  <c r="BE508"/>
  <c r="BE519"/>
  <c r="BE561"/>
  <c r="BE602"/>
  <c r="BE668"/>
  <c r="BE685"/>
  <c r="BE693"/>
  <c r="BE709"/>
  <c r="BE717"/>
  <c r="BE725"/>
  <c r="J52"/>
  <c r="BE174"/>
  <c r="BE180"/>
  <c r="BE260"/>
  <c r="BE428"/>
  <c r="BE431"/>
  <c r="BE439"/>
  <c r="BE442"/>
  <c r="BE525"/>
  <c r="BE530"/>
  <c r="BE558"/>
  <c r="BE645"/>
  <c r="BE655"/>
  <c r="BE663"/>
  <c r="BE146"/>
  <c r="BE152"/>
  <c r="BE158"/>
  <c r="BE310"/>
  <c r="BE332"/>
  <c r="BE341"/>
  <c r="BE355"/>
  <c r="BE389"/>
  <c r="BE399"/>
  <c r="BE511"/>
  <c r="BE516"/>
  <c r="BE522"/>
  <c r="BE538"/>
  <c r="BE541"/>
  <c r="BE564"/>
  <c r="BE611"/>
  <c r="BE619"/>
  <c r="BE673"/>
  <c r="BE681"/>
  <c r="BE689"/>
  <c r="BE697"/>
  <c r="BE705"/>
  <c r="BE99"/>
  <c r="BE104"/>
  <c r="BE109"/>
  <c r="BE249"/>
  <c r="BE349"/>
  <c r="BE380"/>
  <c r="BE402"/>
  <c r="BE407"/>
  <c r="BE459"/>
  <c r="BE462"/>
  <c r="BE465"/>
  <c r="BE470"/>
  <c r="BE548"/>
  <c r="BE551"/>
  <c r="BE554"/>
  <c r="BE572"/>
  <c r="BE579"/>
  <c r="BE632"/>
  <c r="BE649"/>
  <c r="BE659"/>
  <c r="BE677"/>
  <c i="2" r="E48"/>
  <c r="J52"/>
  <c r="F55"/>
  <c r="BE84"/>
  <c r="BE87"/>
  <c r="BE92"/>
  <c i="1" r="BB55"/>
  <c r="BC55"/>
  <c r="BA55"/>
  <c r="AW55"/>
  <c r="BD55"/>
  <c i="3" r="J34"/>
  <c i="1" r="AW56"/>
  <c i="9" r="F34"/>
  <c i="1" r="BA62"/>
  <c i="7" r="F37"/>
  <c i="1" r="BD60"/>
  <c i="9" r="J34"/>
  <c i="1" r="AW62"/>
  <c i="8" r="F35"/>
  <c i="1" r="BB61"/>
  <c i="5" r="F35"/>
  <c i="1" r="BB58"/>
  <c i="5" r="J34"/>
  <c i="1" r="AW58"/>
  <c i="6" r="J34"/>
  <c i="1" r="AW59"/>
  <c i="10" r="J34"/>
  <c i="1" r="AW63"/>
  <c i="8" r="F34"/>
  <c i="1" r="BA61"/>
  <c i="5" r="F36"/>
  <c i="1" r="BC58"/>
  <c i="8" r="F37"/>
  <c i="1" r="BD61"/>
  <c i="3" r="F36"/>
  <c i="1" r="BC56"/>
  <c i="6" r="F36"/>
  <c i="1" r="BC59"/>
  <c i="3" r="F37"/>
  <c i="1" r="BD56"/>
  <c i="8" r="J34"/>
  <c i="1" r="AW61"/>
  <c i="10" r="F36"/>
  <c i="1" r="BC63"/>
  <c i="10" r="F35"/>
  <c i="1" r="BB63"/>
  <c i="7" r="F36"/>
  <c i="1" r="BC60"/>
  <c i="5" r="F34"/>
  <c i="1" r="BA58"/>
  <c i="7" r="F34"/>
  <c i="1" r="BA60"/>
  <c i="9" r="F36"/>
  <c i="1" r="BC62"/>
  <c i="6" r="F34"/>
  <c i="1" r="BA59"/>
  <c i="6" r="F37"/>
  <c i="1" r="BD59"/>
  <c i="10" r="F34"/>
  <c i="1" r="BA63"/>
  <c i="10" r="F37"/>
  <c i="1" r="BD63"/>
  <c i="4" r="F37"/>
  <c i="1" r="BD57"/>
  <c i="9" r="F35"/>
  <c i="1" r="BB62"/>
  <c i="4" r="F35"/>
  <c i="1" r="BB57"/>
  <c i="4" r="J34"/>
  <c i="1" r="AW57"/>
  <c i="8" r="F36"/>
  <c i="1" r="BC61"/>
  <c i="4" r="F36"/>
  <c i="1" r="BC57"/>
  <c i="9" r="F37"/>
  <c i="1" r="BD62"/>
  <c i="5" r="F37"/>
  <c i="1" r="BD58"/>
  <c i="6" r="F35"/>
  <c i="1" r="BB59"/>
  <c i="4" r="F34"/>
  <c i="1" r="BA57"/>
  <c i="7" r="J34"/>
  <c i="1" r="AW60"/>
  <c i="3" r="F34"/>
  <c i="1" r="BA56"/>
  <c i="7" r="F35"/>
  <c i="1" r="BB60"/>
  <c i="3" r="F35"/>
  <c i="1" r="BB56"/>
  <c i="6" l="1" r="R88"/>
  <c r="R87"/>
  <c i="4" r="R86"/>
  <c r="R85"/>
  <c i="3" r="P97"/>
  <c r="T97"/>
  <c r="T96"/>
  <c r="R313"/>
  <c r="R96"/>
  <c i="5" r="T107"/>
  <c r="T86"/>
  <c i="10" r="BK85"/>
  <c r="J85"/>
  <c r="J60"/>
  <c i="3" r="BK97"/>
  <c i="4" r="T86"/>
  <c r="T85"/>
  <c i="7" r="P85"/>
  <c r="P84"/>
  <c i="1" r="AU60"/>
  <c i="8" r="R85"/>
  <c r="R84"/>
  <c i="9" r="T85"/>
  <c r="R85"/>
  <c i="3" r="P313"/>
  <c i="5" r="P107"/>
  <c r="P86"/>
  <c i="1" r="AU58"/>
  <c i="8" r="T85"/>
  <c r="T84"/>
  <c i="6" r="P88"/>
  <c r="P87"/>
  <c i="1" r="AU59"/>
  <c i="6" r="BK88"/>
  <c r="J88"/>
  <c r="J60"/>
  <c i="5" r="R107"/>
  <c r="R86"/>
  <c i="3" r="BK313"/>
  <c r="J313"/>
  <c r="J67"/>
  <c i="10" r="J86"/>
  <c r="J61"/>
  <c i="9" r="J86"/>
  <c r="J60"/>
  <c i="8" r="J85"/>
  <c r="J60"/>
  <c i="7" r="BK84"/>
  <c r="J84"/>
  <c r="J59"/>
  <c i="6" r="BK87"/>
  <c r="J87"/>
  <c r="J59"/>
  <c i="5" r="BK86"/>
  <c r="J86"/>
  <c r="J59"/>
  <c i="4" r="BK85"/>
  <c r="J85"/>
  <c i="2" r="BK81"/>
  <c r="J81"/>
  <c r="J59"/>
  <c i="4" r="F33"/>
  <c i="1" r="AZ57"/>
  <c i="4" r="J33"/>
  <c i="1" r="AV57"/>
  <c r="AT57"/>
  <c r="BC54"/>
  <c r="W32"/>
  <c i="9" r="J33"/>
  <c i="1" r="AV62"/>
  <c r="AT62"/>
  <c i="3" r="J33"/>
  <c i="1" r="AV56"/>
  <c r="AT56"/>
  <c i="8" r="J33"/>
  <c i="1" r="AV61"/>
  <c r="AT61"/>
  <c i="6" r="F33"/>
  <c i="1" r="AZ59"/>
  <c r="BD54"/>
  <c r="W33"/>
  <c i="10" r="F33"/>
  <c i="1" r="AZ63"/>
  <c i="7" r="F33"/>
  <c i="1" r="AZ60"/>
  <c i="9" r="F33"/>
  <c i="1" r="AZ62"/>
  <c i="2" r="F33"/>
  <c i="1" r="AZ55"/>
  <c i="10" r="J33"/>
  <c i="1" r="AV63"/>
  <c r="AT63"/>
  <c i="2" r="J33"/>
  <c i="1" r="AV55"/>
  <c r="AT55"/>
  <c i="9" r="J30"/>
  <c i="1" r="AG62"/>
  <c r="BA54"/>
  <c r="W30"/>
  <c i="3" r="F33"/>
  <c i="1" r="AZ56"/>
  <c i="5" r="J33"/>
  <c i="1" r="AV58"/>
  <c r="AT58"/>
  <c i="7" r="J33"/>
  <c i="1" r="AV60"/>
  <c r="AT60"/>
  <c i="6" r="J33"/>
  <c i="1" r="AV59"/>
  <c r="AT59"/>
  <c i="5" r="F33"/>
  <c i="1" r="AZ58"/>
  <c i="4" r="J30"/>
  <c i="1" r="AG57"/>
  <c r="BB54"/>
  <c r="W31"/>
  <c i="8" r="F33"/>
  <c i="1" r="AZ61"/>
  <c i="8" r="J30"/>
  <c i="1" r="AG61"/>
  <c i="3" l="1" r="BK96"/>
  <c r="J96"/>
  <c r="J59"/>
  <c r="P96"/>
  <c i="1" r="AU56"/>
  <c i="10" r="BK84"/>
  <c r="J84"/>
  <c r="J59"/>
  <c i="3" r="J97"/>
  <c r="J60"/>
  <c i="1" r="AN62"/>
  <c r="AN61"/>
  <c i="9" r="J39"/>
  <c i="8" r="J39"/>
  <c i="1" r="AN57"/>
  <c i="4" r="J59"/>
  <c r="J39"/>
  <c i="1" r="AX54"/>
  <c i="6" r="J30"/>
  <c i="1" r="AG59"/>
  <c r="AN59"/>
  <c r="AZ54"/>
  <c r="W29"/>
  <c r="AW54"/>
  <c r="AK30"/>
  <c i="5" r="J30"/>
  <c i="1" r="AG58"/>
  <c r="AN58"/>
  <c i="7" r="J30"/>
  <c i="1" r="AG60"/>
  <c r="AN60"/>
  <c r="AY54"/>
  <c i="2" r="J30"/>
  <c i="1" r="AG55"/>
  <c r="AU54"/>
  <c i="7" l="1" r="J39"/>
  <c i="6" r="J39"/>
  <c i="5" r="J39"/>
  <c i="2" r="J39"/>
  <c i="1" r="AN55"/>
  <c i="10" r="J30"/>
  <c i="1" r="AG63"/>
  <c i="3" r="J30"/>
  <c i="1" r="AG56"/>
  <c r="AV54"/>
  <c r="AK29"/>
  <c i="10" l="1" r="J39"/>
  <c i="3" r="J39"/>
  <c i="1" r="AN56"/>
  <c r="AN63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<sst xmlns="http://schemas.openxmlformats.org/spreadsheetml/2006/main">
  <si>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</si>
  <si>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</si>
  <si>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</si>
  <si>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</si>
  <si>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</si>
  <si>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{8afa6c44-e330-482b-baee-9b8448eeb331}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</si>
  <si>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</si>
  <si>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</si>
  <si>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</si>
  <si>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</si>
  <si>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</si>
  <si>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</si>
  <si>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</si>
  <si>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</si>
  <si>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08_24_KARVINA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</si>
  <si>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</si>
  <si>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</si>
  <si>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Zámecké konírny - Community Hub, Objekt I - Inhalatorium SO 04</t>
  </si>
  <si>
    <t>KSO:</t>
  </si>
  <si>
    <t/>
  </si>
  <si>
    <t>CC-CZ:</t>
  </si>
  <si>
    <t>Místo:</t>
  </si>
  <si>
    <t>Park B.Němcové, Karviná Fryštát</t>
  </si>
  <si>
    <t>Datum:</t>
  </si>
  <si>
    <t>19. 9. 2023</t>
  </si>
  <si>
    <t>Zadavatel:</t>
  </si>
  <si>
    <t>IČ:</t>
  </si>
  <si>
    <t>Statutární město Karviná</t>
  </si>
  <si>
    <t>DIČ:</t>
  </si>
  <si>
    <t>Uchazeč:</t>
  </si>
  <si>
    <t>Vyplň údaj</t>
  </si>
  <si>
    <t>Projektant:</t>
  </si>
  <si>
    <t>Amun Pro s.r.o., Třanovice</t>
  </si>
  <si>
    <t>True</t>
  </si>
  <si>
    <t>Zpracovatel:</t>
  </si>
  <si>
    <t>76445755</t>
  </si>
  <si>
    <t>Ing. Alena Chmelová, Opava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</si>
  <si>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</si>
  <si>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</si>
  <si>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</si>
  <si>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</si>
  <si>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</si>
  <si>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</si>
  <si>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</si>
  <si>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</si>
  <si>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</si>
  <si>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</si>
  <si>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</si>
  <si>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</si>
  <si>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</si>
  <si>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</si>
  <si>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</si>
  <si>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</si>
  <si>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</si>
  <si>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</si>
  <si>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</si>
  <si>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</si>
  <si>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</si>
  <si>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</si>
  <si>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</si>
  <si>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</si>
  <si>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</si>
  <si>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</si>
  <si>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</si>
  <si>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</si>
  <si>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</si>
  <si>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</si>
  <si>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</si>
  <si>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</si>
  <si>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</si>
  <si>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</si>
  <si>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</si>
  <si>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</si>
  <si>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</si>
  <si>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</si>
  <si>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</si>
  <si>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</si>
  <si>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</si>
  <si>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Příprava území</t>
  </si>
  <si>
    <t>STA</t>
  </si>
  <si>
    <t>1</t>
  </si>
  <si>
    <t>{ff346984-a173-4902-9e1e-043f74c4ff42}</t>
  </si>
  <si>
    <t>2</t>
  </si>
  <si>
    <t>Stavební část - SO 04 objekt Inhalatorium</t>
  </si>
  <si>
    <t>{b78c6694-293e-4b63-bd5e-578ec114674c}</t>
  </si>
  <si>
    <t>Zpevněné plochy</t>
  </si>
  <si>
    <t>{2ecf0ea8-15d6-4a57-a92f-65b4d203a40a}</t>
  </si>
  <si>
    <t>3</t>
  </si>
  <si>
    <t>objekt I Inhalatorium_ZTI</t>
  </si>
  <si>
    <t>{b00e5059-bcfa-48df-b94c-a310551ea3b8}</t>
  </si>
  <si>
    <t>4</t>
  </si>
  <si>
    <t>Dešťová kanalizace + Vsak</t>
  </si>
  <si>
    <t>{e1373cb4-264a-4bdb-a78a-7a068f070e68}</t>
  </si>
  <si>
    <t>5</t>
  </si>
  <si>
    <t>Areálový vodovod</t>
  </si>
  <si>
    <t>{7b364612-7cff-4c5a-bbcb-9d32d5ca1608}</t>
  </si>
  <si>
    <t>6</t>
  </si>
  <si>
    <t>Přeložka vodovodu</t>
  </si>
  <si>
    <t>{6cdbf1f4-23d3-4ce2-9d4c-7d3b3944ceb8}</t>
  </si>
  <si>
    <t>7</t>
  </si>
  <si>
    <t>Elektroinstalace</t>
  </si>
  <si>
    <t>{b9f79b0c-a099-4f41-94e5-f7487440e0a4}</t>
  </si>
  <si>
    <t>VRN</t>
  </si>
  <si>
    <t>Vedlejší rozpočtové náklady</t>
  </si>
  <si>
    <t>{d13471d5-6b0d-4734-aa5a-9d57795419fe}</t>
  </si>
  <si>
    <t>KRYCÍ LIST SOUPISU PRACÍ</t>
  </si>
  <si>
    <t>Objekt:</t>
  </si>
  <si>
    <t>0 - Příprava území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</si>
  <si>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</si>
  <si>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</si>
  <si>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</si>
  <si>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</si>
  <si>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</si>
  <si>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</si>
  <si>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</si>
  <si>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</si>
  <si>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</si>
  <si>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</si>
  <si>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</si>
  <si>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</si>
  <si>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</si>
  <si>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</si>
  <si>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</si>
  <si>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</si>
  <si>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</si>
  <si>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</si>
  <si>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</si>
  <si>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</si>
  <si>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</si>
  <si>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</si>
  <si>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</si>
  <si>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</si>
  <si>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</si>
  <si>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plochy přes 500 m2 tl vrstvy do 200 mm strojně</t>
  </si>
  <si>
    <t>m2</t>
  </si>
  <si>
    <t>CS ÚRS 2023 02</t>
  </si>
  <si>
    <t>709535271</t>
  </si>
  <si>
    <t>PP</t>
  </si>
  <si>
    <t>Sejmutí ornice strojně při souvislé ploše přes 500 m2, tl. vrstvy do 200 mm</t>
  </si>
  <si>
    <t>Online PSC</t>
  </si>
  <si>
    <t>https://podminky.urs.cz/item/CS_URS_2023_02/121151123</t>
  </si>
  <si>
    <t>162351103</t>
  </si>
  <si>
    <t>Vodorovné přemístění přes 50 do 500 m výkopku/sypaniny z horniny třídy těžitelnosti I skupiny 1 až 3</t>
  </si>
  <si>
    <t>m3</t>
  </si>
  <si>
    <t>-1925077940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</si>
  <si>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</si>
  <si>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https://podminky.urs.cz/item/CS_URS_2023_02/162351103</t>
  </si>
  <si>
    <t>VV</t>
  </si>
  <si>
    <t xml:space="preserve">"ornice na meziskládku"  600,000*0,200</t>
  </si>
  <si>
    <t xml:space="preserve">zpětně bude použito pro terénní úpravy a ohumusování - viz rozpočet  Zpevněné plochy</t>
  </si>
  <si>
    <t>171251201</t>
  </si>
  <si>
    <t>Uložení sypaniny na skládky nebo meziskládky</t>
  </si>
  <si>
    <t>766662113</t>
  </si>
  <si>
    <t>Uložení sypaniny na skládky nebo meziskládky bez hutnění s upravením uložené sypaniny do předepsaného tvaru</t>
  </si>
  <si>
    <t>https://podminky.urs.cz/item/CS_URS_2023_02/171251201</t>
  </si>
  <si>
    <t>1 - Stavební část - SO 04 objekt Inhalatorium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</si>
  <si>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</si>
  <si>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</si>
  <si>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</si>
  <si>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</si>
  <si>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</si>
  <si>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</si>
  <si>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</si>
  <si>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</si>
  <si>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</si>
  <si>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</si>
  <si>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</si>
  <si>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</si>
  <si>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</si>
  <si>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</si>
  <si>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</si>
  <si>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131251104</t>
  </si>
  <si>
    <t>Hloubení jam nezapažených v hornině třídy těžitelnosti I skupiny 3 objem do 500 m3 strojně</t>
  </si>
  <si>
    <t>33301713</t>
  </si>
  <si>
    <t>Hloubení nezapažených jam a zářezů strojně s urovnáním dna do předepsaného profilu a spádu v hornině třídy těžitelnosti I skupiny 3 přes 100 do 500 m3</t>
  </si>
  <si>
    <t>https://podminky.urs.cz/item/CS_URS_2023_02/131251104</t>
  </si>
  <si>
    <t xml:space="preserve">dle ZT a PD </t>
  </si>
  <si>
    <t>19,000*11,500</t>
  </si>
  <si>
    <t>132251102</t>
  </si>
  <si>
    <t>Hloubení rýh nezapažených š do 800 mm v hornině třídy těžitelnosti I skupiny 3 objem do 50 m3 strojně</t>
  </si>
  <si>
    <t>-963375239</t>
  </si>
  <si>
    <t>Hloubení nezapažených rýh šířky do 800 mm strojně s urovnáním dna do předepsaného profilu a spádu v hornině třídy těžitelnosti I skupiny 3 přes 20 do 50 m3</t>
  </si>
  <si>
    <t>https://podminky.urs.cz/item/CS_URS_2023_02/132251102</t>
  </si>
  <si>
    <t>87,600*0,400</t>
  </si>
  <si>
    <t>162251102</t>
  </si>
  <si>
    <t>Vodorovné přemístění přes 20 do 50 m výkopku/sypaniny z horniny třídy těžitelnosti I skupiny 1 až 3</t>
  </si>
  <si>
    <t>-266367034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</si>
  <si>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</si>
  <si>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https://podminky.urs.cz/item/CS_URS_2023_02/162251102</t>
  </si>
  <si>
    <t xml:space="preserve">"meziskládky, zemina k zásypům - tam a zpět"  120,000*2</t>
  </si>
  <si>
    <t>162751117</t>
  </si>
  <si>
    <t>Vodorovné přemístění přes 9 000 do 10000 m výkopku/sypaniny z horniny třídy těžitelnosti I skupiny 1 až 3</t>
  </si>
  <si>
    <t>-1369964833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</si>
  <si>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</si>
  <si>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https://podminky.urs.cz/item/CS_URS_2023_02/162751117</t>
  </si>
  <si>
    <t xml:space="preserve">"výkopy mínus zásypy"  218,500+35,040-120,000</t>
  </si>
  <si>
    <t>162751119</t>
  </si>
  <si>
    <t>Příplatek k vodorovnému přemístění výkopku/sypaniny z horniny třídy těžitelnosti I skupiny 1 až 3 ZKD 1000 m přes 10000 m</t>
  </si>
  <si>
    <t>-240683936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</si>
  <si>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</si>
  <si>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https://podminky.urs.cz/item/CS_URS_2023_02/162751119</t>
  </si>
  <si>
    <t>133,54*2 'Přepočtené koeficientem množství</t>
  </si>
  <si>
    <t>167151111</t>
  </si>
  <si>
    <t>Nakládání výkopku z hornin třídy těžitelnosti I skupiny 1 až 3 přes 100 m3</t>
  </si>
  <si>
    <t>-636035774</t>
  </si>
  <si>
    <t>Nakládání, skládání a překládání neulehlého výkopku nebo sypaniny strojně nakládání, množství přes 100 m3, z hornin třídy těžitelnosti I, skupiny 1 až 3</t>
  </si>
  <si>
    <t>https://podminky.urs.cz/item/CS_URS_2023_02/167151111</t>
  </si>
  <si>
    <t xml:space="preserve">"z meziskládky k zásypům"  120,000</t>
  </si>
  <si>
    <t>171201231</t>
  </si>
  <si>
    <t>Poplatek za uložení zeminy a kamení na recyklační skládce (skládkovné) kód odpadu 17 05 04</t>
  </si>
  <si>
    <t>t</t>
  </si>
  <si>
    <t>-250992481</t>
  </si>
  <si>
    <t>Poplatek za uložení stavebního odpadu na recyklační skládce (skládkovné) zeminy a kamení zatříděného do Katalogu odpadů pod kódem 17 05 04</t>
  </si>
  <si>
    <t>https://podminky.urs.cz/item/CS_URS_2023_02/171201231</t>
  </si>
  <si>
    <t>133,54*1,8 'Přepočtené koeficientem množství</t>
  </si>
  <si>
    <t>8</t>
  </si>
  <si>
    <t>-197331638</t>
  </si>
  <si>
    <t>9</t>
  </si>
  <si>
    <t>174151101</t>
  </si>
  <si>
    <t>Zásyp jam, šachet rýh nebo kolem objektů sypaninou se zhutněním</t>
  </si>
  <si>
    <t>1929400863</t>
  </si>
  <si>
    <t>Zásyp sypaninou z jakékoliv horniny strojně s uložením výkopku ve vrstvách se zhutněním jam, šachet, rýh nebo kolem objektů v těchto vykopávkách</t>
  </si>
  <si>
    <t>https://podminky.urs.cz/item/CS_URS_2023_02/174151101</t>
  </si>
  <si>
    <t>10</t>
  </si>
  <si>
    <t>181912112</t>
  </si>
  <si>
    <t>Úprava pláně v hornině třídy těžitelnosti I skupiny 3 se zhutněním ručně</t>
  </si>
  <si>
    <t>82393125</t>
  </si>
  <si>
    <t>Úprava pláně vyrovnáním výškových rozdílů ručně v hornině třídy těžitelnosti I skupiny 3 se zhutněním</t>
  </si>
  <si>
    <t>https://podminky.urs.cz/item/CS_URS_2023_02/181912112</t>
  </si>
  <si>
    <t xml:space="preserve">"pod základy"  260,000</t>
  </si>
  <si>
    <t xml:space="preserve">"pod dlážděnou plochu"  373,000</t>
  </si>
  <si>
    <t>Součet</t>
  </si>
  <si>
    <t>Zakládání</t>
  </si>
  <si>
    <t>11</t>
  </si>
  <si>
    <t>271532212</t>
  </si>
  <si>
    <t>Podsyp pod základové konstrukce se zhutněním z hrubého kameniva frakce 16 až 32 mm</t>
  </si>
  <si>
    <t>-1919482192</t>
  </si>
  <si>
    <t>Podsyp pod základové konstrukce se zhutněním a urovnáním povrchu z kameniva hrubého, frakce 16 - 32 mm</t>
  </si>
  <si>
    <t>https://podminky.urs.cz/item/CS_URS_2023_02/271532212</t>
  </si>
  <si>
    <t xml:space="preserve">skladba S2l </t>
  </si>
  <si>
    <t>9,480*2,700*0,500*2</t>
  </si>
  <si>
    <t>12</t>
  </si>
  <si>
    <t>273313711</t>
  </si>
  <si>
    <t>Základové desky z betonu tř. C 20/25</t>
  </si>
  <si>
    <t>-1895441912</t>
  </si>
  <si>
    <t>Základy z betonu prostého desky z betonu kamenem neprokládaného tř. C 20/25</t>
  </si>
  <si>
    <t>https://podminky.urs.cz/item/CS_URS_2023_02/273313711</t>
  </si>
  <si>
    <t>dle ZT a PD D.1.2.-D.02</t>
  </si>
  <si>
    <t>skladba S2l - podkladní deska na úroveň -0,80m</t>
  </si>
  <si>
    <t>9,480*2,700*0,050*2</t>
  </si>
  <si>
    <t>13</t>
  </si>
  <si>
    <t>273323611</t>
  </si>
  <si>
    <t>Základové desky ze ŽB pro konstrukce bílých van tř. C 30/37</t>
  </si>
  <si>
    <t>-390858440</t>
  </si>
  <si>
    <t>Základy z betonu železového (bez výztuže) desky z betonu pro konstrukce bílých van tř. C 30/37</t>
  </si>
  <si>
    <t>https://podminky.urs.cz/item/CS_URS_2023_02/273323611</t>
  </si>
  <si>
    <t>na úroveň -0,75m</t>
  </si>
  <si>
    <t>10,180*3,400*0,300*2</t>
  </si>
  <si>
    <t xml:space="preserve">pozn. bednění  a výztuž desky viz pol. Bednění základových stěn</t>
  </si>
  <si>
    <t>14</t>
  </si>
  <si>
    <t>274313711</t>
  </si>
  <si>
    <t>Základové pásy z betonu tř. C 20/25</t>
  </si>
  <si>
    <t>2063129139</t>
  </si>
  <si>
    <t>Základy z betonu prostého pasy betonu kamenem neprokládaného tř. C 20/25</t>
  </si>
  <si>
    <t>https://podminky.urs.cz/item/CS_URS_2023_02/274313711</t>
  </si>
  <si>
    <t>na úroveň -1,30m pod bílou vanou</t>
  </si>
  <si>
    <t>((10,480+2,700)*2*0,500*0,550)*2</t>
  </si>
  <si>
    <t>na úroveň -1,30m pod ŽB pasem</t>
  </si>
  <si>
    <t>87,600*(0,600+0,400)/2*0,750</t>
  </si>
  <si>
    <t>274322611</t>
  </si>
  <si>
    <t>Základové pasy ze ŽB se zvýšenými nároky na prostředí tř. C 30/37</t>
  </si>
  <si>
    <t>-88261723</t>
  </si>
  <si>
    <t>Základy z betonu železového (bez výztuže) pasy z betonu se zvýšenými nároky na prostředí tř. C 30/37</t>
  </si>
  <si>
    <t>https://podminky.urs.cz/item/CS_URS_2023_02/274322611</t>
  </si>
  <si>
    <t xml:space="preserve">na úroveň  -0,55 m</t>
  </si>
  <si>
    <t>87,600*0,400*0,400</t>
  </si>
  <si>
    <t>16</t>
  </si>
  <si>
    <t>274351121</t>
  </si>
  <si>
    <t>Zřízení bednění základových pasů rovného</t>
  </si>
  <si>
    <t>268408613</t>
  </si>
  <si>
    <t>Bednění základů pasů rovné zřízení</t>
  </si>
  <si>
    <t>https://podminky.urs.cz/item/CS_URS_2023_02/274351121</t>
  </si>
  <si>
    <t xml:space="preserve">na úroveň  -0,55 m ŽB</t>
  </si>
  <si>
    <t>87,600*2*0,400</t>
  </si>
  <si>
    <t xml:space="preserve">na úroveň -1,30m pod bílou vanou </t>
  </si>
  <si>
    <t>((10,480+2,700)*2*2*0,550)*2</t>
  </si>
  <si>
    <t>87,600*2*0,770</t>
  </si>
  <si>
    <t>17</t>
  </si>
  <si>
    <t>274351122</t>
  </si>
  <si>
    <t>Odstranění bednění základových pasů rovného</t>
  </si>
  <si>
    <t>44529812</t>
  </si>
  <si>
    <t>Bednění základů pasů rovné odstranění</t>
  </si>
  <si>
    <t>https://podminky.urs.cz/item/CS_URS_2023_02/274351122</t>
  </si>
  <si>
    <t>18</t>
  </si>
  <si>
    <t>274361821</t>
  </si>
  <si>
    <t>Výztuž základových pasů betonářskou ocelí 10 505 (R)</t>
  </si>
  <si>
    <t>359375934</t>
  </si>
  <si>
    <t>Výztuž základů pasů z betonářské oceli 10 505 (R) nebo BSt 500</t>
  </si>
  <si>
    <t>https://podminky.urs.cz/item/CS_URS_2023_02/274361821</t>
  </si>
  <si>
    <t>vodorovně 4xR12, váha 0,888 kg/m</t>
  </si>
  <si>
    <t>87,600*4*0,888*1,1/1000</t>
  </si>
  <si>
    <t>třmínky R6 po 200 mm</t>
  </si>
  <si>
    <t>(87,600/0,200+20)*(0,350+0,350)*2*0,222*1,1/1000</t>
  </si>
  <si>
    <t>19</t>
  </si>
  <si>
    <t>279323112</t>
  </si>
  <si>
    <t>Základová zeď ze ŽB pro konstrukce bílých van tř. C 30/37</t>
  </si>
  <si>
    <t>378532617</t>
  </si>
  <si>
    <t>Základové zdi z betonu železového (bez výztuže) pro konstrukce bílých van tř. C 30/37</t>
  </si>
  <si>
    <t>https://podminky.urs.cz/item/CS_URS_2023_02/279323112</t>
  </si>
  <si>
    <t>((10,180+2,800)*2*0,300*0,750)*2</t>
  </si>
  <si>
    <t>patky</t>
  </si>
  <si>
    <t>0,400*0,400*0,750*6</t>
  </si>
  <si>
    <t>0,400*0,350*0,750*4</t>
  </si>
  <si>
    <t>20</t>
  </si>
  <si>
    <t>279351121</t>
  </si>
  <si>
    <t>Zřízení oboustranného bednění základových zdí</t>
  </si>
  <si>
    <t>-1484248738</t>
  </si>
  <si>
    <t>Bednění základových zdí rovné oboustranné za každou stranu zřízení</t>
  </si>
  <si>
    <t>https://podminky.urs.cz/item/CS_URS_2023_02/279351121</t>
  </si>
  <si>
    <t xml:space="preserve">"obvod"  (10,180+3,400)*2*1,050*2</t>
  </si>
  <si>
    <t xml:space="preserve">"vnitřní"  (9,580+2,800+0,350*2)*2*0,750*2</t>
  </si>
  <si>
    <t xml:space="preserve">"patky"  (0,400+0,400)*2*0,750*6</t>
  </si>
  <si>
    <t xml:space="preserve">pozn. vč. bednění  desky (bílá vana)</t>
  </si>
  <si>
    <t>279351122</t>
  </si>
  <si>
    <t>Odstranění oboustranného bednění základových zdí</t>
  </si>
  <si>
    <t>-1584059438</t>
  </si>
  <si>
    <t>Bednění základových zdí rovné oboustranné za každou stranu odstranění</t>
  </si>
  <si>
    <t>https://podminky.urs.cz/item/CS_URS_2023_02/279351122</t>
  </si>
  <si>
    <t>22</t>
  </si>
  <si>
    <t>279361821</t>
  </si>
  <si>
    <t>Výztuž základových zdí nosných betonářskou ocelí 10 505</t>
  </si>
  <si>
    <t>160426959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</si>
  <si>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</si>
  <si>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https://podminky.urs.cz/item/CS_URS_2023_02/279361821</t>
  </si>
  <si>
    <t>vč. výztuže desky a patek (bílá vana) - odhad 150 kg/m3 - bude upřesněno v PD D.1.2</t>
  </si>
  <si>
    <t xml:space="preserve">"deska"  20,767</t>
  </si>
  <si>
    <t xml:space="preserve">"zdi + patky"  12,822</t>
  </si>
  <si>
    <t>33,589*0,150</t>
  </si>
  <si>
    <t>Komunikace pozemní</t>
  </si>
  <si>
    <t>23</t>
  </si>
  <si>
    <t>564871111</t>
  </si>
  <si>
    <t>Podklad ze štěrkodrtě ŠD plochy přes 100 m2 tl 250 mm</t>
  </si>
  <si>
    <t>-1853998035</t>
  </si>
  <si>
    <t>Podklad ze štěrkodrti ŠD s rozprostřením a zhutněním plochy přes 100 m2, po zhutnění tl. 250 mm</t>
  </si>
  <si>
    <t>https://podminky.urs.cz/item/CS_URS_2023_02/564871111</t>
  </si>
  <si>
    <t>dle TZ a PD</t>
  </si>
  <si>
    <t xml:space="preserve">"pod dlažbu kamennou"  373,000</t>
  </si>
  <si>
    <t>24</t>
  </si>
  <si>
    <t>591111111</t>
  </si>
  <si>
    <t>Kladení dlažby z kostek velkých z kamene do lože z kameniva těženého tl 50 mm</t>
  </si>
  <si>
    <t>-361666342</t>
  </si>
  <si>
    <t>Kladení dlažby z kostek s provedením lože do tl. 50 mm, s vyplněním spár, s dvojím beraněním a se smetením přebytečného materiálu na krajnici velkých z kamene, do lože z kameniva těženého</t>
  </si>
  <si>
    <t>https://podminky.urs.cz/item/CS_URS_2023_02/591111111</t>
  </si>
  <si>
    <t>25</t>
  </si>
  <si>
    <t>M</t>
  </si>
  <si>
    <t>583-003R</t>
  </si>
  <si>
    <t>kostka štípaná dlažební žula drobná 8/8</t>
  </si>
  <si>
    <t>-1728971883</t>
  </si>
  <si>
    <t>373*1,05 'Přepočtené koeficientem množství</t>
  </si>
  <si>
    <t>26</t>
  </si>
  <si>
    <t>591-001R</t>
  </si>
  <si>
    <t>Příplatek za kladení žulové dlažby do vějíře</t>
  </si>
  <si>
    <t>1267340065</t>
  </si>
  <si>
    <t>Úpravy povrchů, podlahy a osazování výplní</t>
  </si>
  <si>
    <t>27</t>
  </si>
  <si>
    <t>632450132</t>
  </si>
  <si>
    <t>Vyrovnávací cementový potěr tl přes 20 do 30 mm ze suchých směsí provedený v ploše</t>
  </si>
  <si>
    <t>-1996641347</t>
  </si>
  <si>
    <t>Potěr cementový vyrovnávací ze suchých směsí v ploše o průměrné (střední) tl. přes 20 do 30 mm</t>
  </si>
  <si>
    <t>https://podminky.urs.cz/item/CS_URS_2023_02/632450132</t>
  </si>
  <si>
    <t xml:space="preserve">skladba S2l  bazén</t>
  </si>
  <si>
    <t xml:space="preserve">"dno"  9,580*2,800*(0,010+0,050)/2</t>
  </si>
  <si>
    <t xml:space="preserve">"2x"  0,805*2</t>
  </si>
  <si>
    <t>Ostatní konstrukce a práce, bourání</t>
  </si>
  <si>
    <t>28</t>
  </si>
  <si>
    <t>941211321</t>
  </si>
  <si>
    <t>Odborná prohlídka lešení řadového rámového lehkého s podlahami zatížení do 200 kg/m2 š od 0,6 do 0,9 m v do 25 m pl přes 500 do 2000 m2 nezakrytého</t>
  </si>
  <si>
    <t>kus</t>
  </si>
  <si>
    <t>1738875668</t>
  </si>
  <si>
    <t>Odborná prohlídka lešení řadového rámového lehkého pracovního s podlahami s provozním zatížením tř. 3 do 200 kg/m2 šířky tř. SW06 od 0,6 do 0,9 m výšky do 25 m, celkové plochy přes 500 do 2 000 m2 nezakrytého</t>
  </si>
  <si>
    <t>https://podminky.urs.cz/item/CS_URS_2023_02/941211321</t>
  </si>
  <si>
    <t>29</t>
  </si>
  <si>
    <t>941211111</t>
  </si>
  <si>
    <t>Montáž lešení řadového rámového lehkého zatížení do 200 kg/m2 š od 0,6 do 0,9 m v do 10 m</t>
  </si>
  <si>
    <t>2136151368</t>
  </si>
  <si>
    <t>Lešení řadové rámové lehké pracovní s podlahami s provozním zatížením tř. 3 do 200 kg/m2 šířky tř. SW06 od 0,6 do 0,9 m výšky do 10 m montáž</t>
  </si>
  <si>
    <t>https://podminky.urs.cz/item/CS_URS_2023_02/941211111</t>
  </si>
  <si>
    <t>(30,000+12,000)*2*8,500</t>
  </si>
  <si>
    <t>30</t>
  </si>
  <si>
    <t>941211211</t>
  </si>
  <si>
    <t>Příplatek k lešení řadovému rámovému lehkému do 200 kg/m2 š od 0,6 do 0,9 m v do 10 m za každý den použití</t>
  </si>
  <si>
    <t>-1146972636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</si>
  <si>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</si>
  <si>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https://podminky.urs.cz/item/CS_URS_2023_02/941211211</t>
  </si>
  <si>
    <t>714*90 'Přepočtené koeficientem množství</t>
  </si>
  <si>
    <t>31</t>
  </si>
  <si>
    <t>941211811</t>
  </si>
  <si>
    <t>Demontáž lešení řadového rámového lehkého zatížení do 200 kg/m2 š od 0,6 do 0,9 m v do 10 m</t>
  </si>
  <si>
    <t>-924184321</t>
  </si>
  <si>
    <t>Lešení řadové rámové lehké pracovní s podlahami s provozním zatížením tř. 3 do 200 kg/m2 šířky tř. SW06 od 0,6 do 0,9 m výšky do 10 m demontáž</t>
  </si>
  <si>
    <t>https://podminky.urs.cz/item/CS_URS_2023_02/941211811</t>
  </si>
  <si>
    <t>32</t>
  </si>
  <si>
    <t>944511111</t>
  </si>
  <si>
    <t>Montáž ochranné sítě z textilie z umělých vláken</t>
  </si>
  <si>
    <t>-1828384795</t>
  </si>
  <si>
    <t>Síť ochranná zavěšená na konstrukci lešení z textilie z umělých vláken montáž</t>
  </si>
  <si>
    <t>https://podminky.urs.cz/item/CS_URS_2023_02/944511111</t>
  </si>
  <si>
    <t>33</t>
  </si>
  <si>
    <t>944511211</t>
  </si>
  <si>
    <t>Příplatek k ochranné síti za každý den použití</t>
  </si>
  <si>
    <t>816364829</t>
  </si>
  <si>
    <t>Síť ochranná zavěšená na konstrukci lešení z textilie z umělých vláken příplatek k ceně za každý den použití</t>
  </si>
  <si>
    <t>https://podminky.urs.cz/item/CS_URS_2023_02/944511211</t>
  </si>
  <si>
    <t>34</t>
  </si>
  <si>
    <t>944511811</t>
  </si>
  <si>
    <t>Demontáž ochranné sítě z textilie z umělých vláken</t>
  </si>
  <si>
    <t>1655221497</t>
  </si>
  <si>
    <t>Síť ochranná zavěšená na konstrukci lešení z textilie z umělých vláken demontáž</t>
  </si>
  <si>
    <t>https://podminky.urs.cz/item/CS_URS_2023_02/944511811</t>
  </si>
  <si>
    <t>35</t>
  </si>
  <si>
    <t>949101111</t>
  </si>
  <si>
    <t>Lešení pomocné pro objekty pozemních staveb s lešeňovou podlahou v do 1,9 m zatížení do 150 kg/m2</t>
  </si>
  <si>
    <t>1042839081</t>
  </si>
  <si>
    <t>Lešení pomocné pracovní pro objekty pozemních staveb pro zatížení do 150 kg/m2, o výšce lešeňové podlahy do 1,9 m</t>
  </si>
  <si>
    <t>https://podminky.urs.cz/item/CS_URS_2023_02/949101111</t>
  </si>
  <si>
    <t>27,000*10,400/2</t>
  </si>
  <si>
    <t>36</t>
  </si>
  <si>
    <t>949101112</t>
  </si>
  <si>
    <t>Lešení pomocné pro objekty pozemních staveb s lešeňovou podlahou v přes 1,9 do 3,5 m zatížení do 150 kg/m2</t>
  </si>
  <si>
    <t>-655801258</t>
  </si>
  <si>
    <t>Lešení pomocné pracovní pro objekty pozemních staveb pro zatížení do 150 kg/m2, o výšce lešeňové podlahy přes 1,9 do 3,5 m</t>
  </si>
  <si>
    <t>https://podminky.urs.cz/item/CS_URS_2023_02/949101112</t>
  </si>
  <si>
    <t>37</t>
  </si>
  <si>
    <t>952901111</t>
  </si>
  <si>
    <t>Vyčištění budov bytové a občanské výstavby při výšce podlaží do 4 m</t>
  </si>
  <si>
    <t>-2088527993</t>
  </si>
  <si>
    <t>Vyčištění budov nebo objektů před předáním do užívání budov bytové nebo občanské výstavby, světlé výšky podlaží do 4 m</t>
  </si>
  <si>
    <t>https://podminky.urs.cz/item/CS_URS_2023_02/952901111</t>
  </si>
  <si>
    <t>27,000*10,400</t>
  </si>
  <si>
    <t>38</t>
  </si>
  <si>
    <t>953943211</t>
  </si>
  <si>
    <t>Osazování hasicího přístroje</t>
  </si>
  <si>
    <t>-254044101</t>
  </si>
  <si>
    <t>Osazování drobných kovových předmětů kotvených do stěny hasicího přístroje</t>
  </si>
  <si>
    <t>https://podminky.urs.cz/item/CS_URS_2023_02/953943211</t>
  </si>
  <si>
    <t xml:space="preserve">dle TZ a PD, D.1.1. b PSV1  Výpis zámečnických výrobků</t>
  </si>
  <si>
    <t xml:space="preserve">"Z1"  2</t>
  </si>
  <si>
    <t>39</t>
  </si>
  <si>
    <t>953-Z1</t>
  </si>
  <si>
    <t>přístroj hasicí ruční práškový s min. hasící schopností 27A</t>
  </si>
  <si>
    <t>1061048939</t>
  </si>
  <si>
    <t>40</t>
  </si>
  <si>
    <t>993111111</t>
  </si>
  <si>
    <t>Dovoz a odvoz lešení řadového do 10 km včetně naložení a složení</t>
  </si>
  <si>
    <t>-1690333132</t>
  </si>
  <si>
    <t>Dovoz a odvoz lešení včetně naložení a složení řadového, na vzdálenost do 10 km</t>
  </si>
  <si>
    <t>https://podminky.urs.cz/item/CS_URS_2023_02/993111111</t>
  </si>
  <si>
    <t>41</t>
  </si>
  <si>
    <t>993111119</t>
  </si>
  <si>
    <t>Příplatek k ceně dovozu a odvozu lešení řadového ZKD 10 km přes 10 km</t>
  </si>
  <si>
    <t>-644548068</t>
  </si>
  <si>
    <t>Dovoz a odvoz lešení včetně naložení a složení řadového, na vzdálenost Příplatek k ceně za každých dalších i započatých 10 km přes 10 km</t>
  </si>
  <si>
    <t>https://podminky.urs.cz/item/CS_URS_2023_02/993111119</t>
  </si>
  <si>
    <t>714*10 'Přepočtené koeficientem množství</t>
  </si>
  <si>
    <t>998</t>
  </si>
  <si>
    <t>Přesun hmot</t>
  </si>
  <si>
    <t>42</t>
  </si>
  <si>
    <t>998011002</t>
  </si>
  <si>
    <t>Přesun hmot pro budovy zděné v přes 6 do 12 m</t>
  </si>
  <si>
    <t>-1605365750</t>
  </si>
  <si>
    <t>Přesun hmot pro budovy občanské výstavby, bydlení, výrobu a služby s nosnou svislou konstrukcí zděnou z cihel, tvárnic nebo kamene vodorovná dopravní vzdálenost do 100 m pro budovy výšky přes 6 do 12 m</t>
  </si>
  <si>
    <t>https://podminky.urs.cz/item/CS_URS_2023_02/998011002</t>
  </si>
  <si>
    <t>PSV</t>
  </si>
  <si>
    <t>Práce a dodávky PSV</t>
  </si>
  <si>
    <t>711</t>
  </si>
  <si>
    <t>Izolace proti vodě, vlhkosti a plynům</t>
  </si>
  <si>
    <t>43</t>
  </si>
  <si>
    <t>711111001</t>
  </si>
  <si>
    <t>Provedení izolace proti zemní vlhkosti vodorovné za studena nátěrem penetračním</t>
  </si>
  <si>
    <t>-1647488805</t>
  </si>
  <si>
    <t>Provedení izolace proti zemní vlhkosti natěradly a tmely za studena na ploše vodorovné V nátěrem penetračním</t>
  </si>
  <si>
    <t>https://podminky.urs.cz/item/CS_URS_2023_02/711111001</t>
  </si>
  <si>
    <t>10,180*3,400*2</t>
  </si>
  <si>
    <t>44</t>
  </si>
  <si>
    <t>11163150</t>
  </si>
  <si>
    <t>lak penetrační asfaltový</t>
  </si>
  <si>
    <t>-1254266232</t>
  </si>
  <si>
    <t>69,224*0,0003 'Přepočtené koeficientem množství</t>
  </si>
  <si>
    <t>45</t>
  </si>
  <si>
    <t>711112001</t>
  </si>
  <si>
    <t>Provedení izolace proti zemní vlhkosti svislé za studena nátěrem penetračním</t>
  </si>
  <si>
    <t>-1222505839</t>
  </si>
  <si>
    <t>Provedení izolace proti zemní vlhkosti natěradly a tmely za studena na ploše svislé S nátěrem penetračním</t>
  </si>
  <si>
    <t>https://podminky.urs.cz/item/CS_URS_2023_02/711112001</t>
  </si>
  <si>
    <t>(10,180+3,400)*2*0,750*2</t>
  </si>
  <si>
    <t>46</t>
  </si>
  <si>
    <t>-1851384180</t>
  </si>
  <si>
    <t>40,74*0,00034 'Přepočtené koeficientem množství</t>
  </si>
  <si>
    <t>47</t>
  </si>
  <si>
    <t>711141559</t>
  </si>
  <si>
    <t>Provedení izolace proti zemní vlhkosti pásy přitavením vodorovné NAIP</t>
  </si>
  <si>
    <t>995584558</t>
  </si>
  <si>
    <t>Provedení izolace proti zemní vlhkosti pásy přitavením NAIP na ploše vodorovné V</t>
  </si>
  <si>
    <t>https://podminky.urs.cz/item/CS_URS_2023_02/711141559</t>
  </si>
  <si>
    <t xml:space="preserve">"2x"  69,224*2</t>
  </si>
  <si>
    <t>48</t>
  </si>
  <si>
    <t>62853004</t>
  </si>
  <si>
    <t>pás asfaltový natavitelný modifikovaný SBS s vložkou ze skleněné tkaniny a spalitelnou PE fólií nebo jemnozrnným minerálním posypem na horním povrchu tl 4,0mm</t>
  </si>
  <si>
    <t>961023570</t>
  </si>
  <si>
    <t>69,224*1,1655 'Přepočtené koeficientem množství</t>
  </si>
  <si>
    <t>49</t>
  </si>
  <si>
    <t>62855001</t>
  </si>
  <si>
    <t>pás asfaltový natavitelný modifikovaný SBS s vložkou z polyesterové rohože a spalitelnou PE fólií nebo jemnozrnným minerálním posypem na horním povrchu tl 4,0mm</t>
  </si>
  <si>
    <t>-585384819</t>
  </si>
  <si>
    <t>50</t>
  </si>
  <si>
    <t>711142559</t>
  </si>
  <si>
    <t>Provedení izolace proti zemní vlhkosti pásy přitavením svislé NAIP</t>
  </si>
  <si>
    <t>-1257503090</t>
  </si>
  <si>
    <t>Provedení izolace proti zemní vlhkosti pásy přitavením NAIP na ploše svislé S</t>
  </si>
  <si>
    <t>https://podminky.urs.cz/item/CS_URS_2023_02/711142559</t>
  </si>
  <si>
    <t xml:space="preserve">"2x"  40,740*2</t>
  </si>
  <si>
    <t>51</t>
  </si>
  <si>
    <t>-1406565126</t>
  </si>
  <si>
    <t>40,74*1,221 'Přepočtené koeficientem množství</t>
  </si>
  <si>
    <t>52</t>
  </si>
  <si>
    <t>-1792739437</t>
  </si>
  <si>
    <t>53</t>
  </si>
  <si>
    <t>711161212</t>
  </si>
  <si>
    <t>Izolace proti zemní vlhkosti nopovou fólií svislá, nopek v 8,0 mm, tl do 0,6 mm</t>
  </si>
  <si>
    <t>-287999546</t>
  </si>
  <si>
    <t>Izolace proti zemní vlhkosti a beztlakové vodě nopovými fóliemi na ploše svislé S vrstva ochranná, odvětrávací a drenážní výška nopku 8,0 mm, tl. fólie do 0,6 mm</t>
  </si>
  <si>
    <t>https://podminky.urs.cz/item/CS_URS_2023_02/711161212</t>
  </si>
  <si>
    <t>54</t>
  </si>
  <si>
    <t>711461103</t>
  </si>
  <si>
    <t>Provedení izolace proti tlakové vodě vodorovné fólií přilepenou v plné ploše</t>
  </si>
  <si>
    <t>-2007978756</t>
  </si>
  <si>
    <t>Provedení izolace proti povrchové a podpovrchové tlakové vodě fóliemi na ploše vodorovné V přilepenou v plné ploše</t>
  </si>
  <si>
    <t>https://podminky.urs.cz/item/CS_URS_2023_02/711461103</t>
  </si>
  <si>
    <t xml:space="preserve">"dno"  9,580*2,800</t>
  </si>
  <si>
    <t xml:space="preserve">"2x"  26,824*2</t>
  </si>
  <si>
    <t>55</t>
  </si>
  <si>
    <t>28322093</t>
  </si>
  <si>
    <t>fólie bazénová mPVC s vícenásobnou ochrannou akrylátovou vrstvou mozaika tl 1,5mm</t>
  </si>
  <si>
    <t>112693402</t>
  </si>
  <si>
    <t>53,648*1,1655 'Přepočtené koeficientem množství</t>
  </si>
  <si>
    <t>56</t>
  </si>
  <si>
    <t>711462103</t>
  </si>
  <si>
    <t>Provedení izolace proti tlakové vodě svislé fólií přilepenou v plné ploše</t>
  </si>
  <si>
    <t>1603144092</t>
  </si>
  <si>
    <t>Provedení izolace proti povrchové a podpovrchové tlakové vodě fóliemi na ploše svislé S přilepenou v plné ploše</t>
  </si>
  <si>
    <t>https://podminky.urs.cz/item/CS_URS_2023_02/711462103</t>
  </si>
  <si>
    <t xml:space="preserve">"stěny"  (9,580+2,800)*2*0,750</t>
  </si>
  <si>
    <t xml:space="preserve">"stěny bet. patek"  ((0,400+0,400)*2*3+0,350*4)*0,750</t>
  </si>
  <si>
    <t xml:space="preserve">"horní plocha bet. patek"  (0,400*0,400*3+0,350*0,400*2)*2</t>
  </si>
  <si>
    <t xml:space="preserve">"2x"  24,740*2</t>
  </si>
  <si>
    <t>57</t>
  </si>
  <si>
    <t>1974772448</t>
  </si>
  <si>
    <t>49,48*1,221 'Přepočtené koeficientem množství</t>
  </si>
  <si>
    <t>58</t>
  </si>
  <si>
    <t>711491171</t>
  </si>
  <si>
    <t>Provedení doplňků izolace proti vodě na vodorovné ploše z textilií vrstva podkladní</t>
  </si>
  <si>
    <t>433047753</t>
  </si>
  <si>
    <t>Provedení doplňků izolace proti vodě textilií na ploše vodorovné V vrstva podkladní</t>
  </si>
  <si>
    <t>https://podminky.urs.cz/item/CS_URS_2023_02/711491171</t>
  </si>
  <si>
    <t>59</t>
  </si>
  <si>
    <t>69311082</t>
  </si>
  <si>
    <t>geotextilie netkaná separační, ochranná, filtrační, drenážní PP 500g/m2</t>
  </si>
  <si>
    <t>-1692070030</t>
  </si>
  <si>
    <t>53,648*1,05 'Přepočtené koeficientem množství</t>
  </si>
  <si>
    <t>60</t>
  </si>
  <si>
    <t>711491176</t>
  </si>
  <si>
    <t>Připevnění doplňků izolace proti vodě ukončovací lištou</t>
  </si>
  <si>
    <t>m</t>
  </si>
  <si>
    <t>-571048780</t>
  </si>
  <si>
    <t>Provedení doplňků izolace proti vodě textilií připevnění izolace ukončovací lištou</t>
  </si>
  <si>
    <t>https://podminky.urs.cz/item/CS_URS_2023_02/711491176</t>
  </si>
  <si>
    <t>rohové</t>
  </si>
  <si>
    <t xml:space="preserve">"stěny"  ((9,580+2,800)*2)*2</t>
  </si>
  <si>
    <t xml:space="preserve">"stěny bet. patek"  ((0,400+0,400)*2*3+0,350*4)*2</t>
  </si>
  <si>
    <t>Mezisoučet</t>
  </si>
  <si>
    <t xml:space="preserve">"koutové"  61,920</t>
  </si>
  <si>
    <t>61</t>
  </si>
  <si>
    <t>55344005</t>
  </si>
  <si>
    <t>lišta L rohová vnější z poplastovaného plechu (PVC-P) rš 100mm</t>
  </si>
  <si>
    <t>1733986922</t>
  </si>
  <si>
    <t>61,92*1,02 'Přepočtené koeficientem množství</t>
  </si>
  <si>
    <t>62</t>
  </si>
  <si>
    <t>55344006</t>
  </si>
  <si>
    <t>lišta L koutová vnitřní z poplastovaného plechu (PVC-P) rš 100mm</t>
  </si>
  <si>
    <t>1541085952</t>
  </si>
  <si>
    <t>63</t>
  </si>
  <si>
    <t>711-001R</t>
  </si>
  <si>
    <t xml:space="preserve">Provedení detailů při pokládce bazénové folie - rohy, kouty, ukončení a spoje folie, příp. další ukončovací lišty, napojení na  apod.</t>
  </si>
  <si>
    <t>kpl</t>
  </si>
  <si>
    <t>30566400</t>
  </si>
  <si>
    <t>Provedení detailů při pokládce bazénové folie - rohy, kouty, ukončení a spoje folie, příp. další ukončovací lišty, napojení na apod.</t>
  </si>
  <si>
    <t>64</t>
  </si>
  <si>
    <t>711491271</t>
  </si>
  <si>
    <t>Provedení doplňků izolace proti vodě na ploše svislé z textilií vrstva podkladní</t>
  </si>
  <si>
    <t>179949340</t>
  </si>
  <si>
    <t>Provedení doplňků izolace proti vodě textilií na ploše svislé S vrstva podkladní</t>
  </si>
  <si>
    <t>https://podminky.urs.cz/item/CS_URS_2023_02/711491271</t>
  </si>
  <si>
    <t>65</t>
  </si>
  <si>
    <t>935420504</t>
  </si>
  <si>
    <t>49,48*1,05 'Přepočtené koeficientem množství</t>
  </si>
  <si>
    <t>66</t>
  </si>
  <si>
    <t>998711102</t>
  </si>
  <si>
    <t>Přesun hmot tonážní pro izolace proti vodě, vlhkosti a plynům v objektech v přes 6 do 12 m</t>
  </si>
  <si>
    <t>925778630</t>
  </si>
  <si>
    <t>Přesun hmot pro izolace proti vodě, vlhkosti a plynům stanovený z hmotnosti přesunovaného materiálu vodorovná dopravní vzdálenost do 50 m v objektech výšky přes 6 do 12 m</t>
  </si>
  <si>
    <t>https://podminky.urs.cz/item/CS_URS_2023_02/998711102</t>
  </si>
  <si>
    <t>712</t>
  </si>
  <si>
    <t>Povlakové krytiny</t>
  </si>
  <si>
    <t>67</t>
  </si>
  <si>
    <t>712311101</t>
  </si>
  <si>
    <t>Provedení povlakové krytiny střech do 10° za studena lakem penetračním nebo asfaltovým</t>
  </si>
  <si>
    <t>-1064071634</t>
  </si>
  <si>
    <t>Provedení povlakové krytiny střech plochých do 10° natěradly a tmely za studena nátěrem lakem penetračním nebo asfaltovým</t>
  </si>
  <si>
    <t>https://podminky.urs.cz/item/CS_URS_2023_02/712311101</t>
  </si>
  <si>
    <t>dle ZT a PD, v.č. I103</t>
  </si>
  <si>
    <t>skladba S1l</t>
  </si>
  <si>
    <t xml:space="preserve">"střechy STŘ1-STŘ5"   34,60+34,60+7,80+6,20+7,80</t>
  </si>
  <si>
    <t xml:space="preserve">"atiky"  (27,20+27,20+11,90+10,50+11,90)*(0,150+0,200)</t>
  </si>
  <si>
    <t>68</t>
  </si>
  <si>
    <t>-167579488</t>
  </si>
  <si>
    <t>122,045*0,00032 'Přepočtené koeficientem množství</t>
  </si>
  <si>
    <t>69</t>
  </si>
  <si>
    <t>712331111</t>
  </si>
  <si>
    <t>Provedení povlakové krytiny střech do 10° podkladní vrstvy pásy na sucho samolepící</t>
  </si>
  <si>
    <t>-1012268907</t>
  </si>
  <si>
    <t>Provedení povlakové krytiny střech plochých do 10° pásy na sucho podkladní samolepící asfaltový pás</t>
  </si>
  <si>
    <t>https://podminky.urs.cz/item/CS_URS_2023_02/712331111</t>
  </si>
  <si>
    <t>70</t>
  </si>
  <si>
    <t>62866281</t>
  </si>
  <si>
    <t>pás asfaltový samolepicí modifikovaný SBS s vložkou ze skleněné tkaniny se spalitelnou fólií nebo jemnozrnným minerálním posypem nebo textilií na horním povrchu tl 3,0mm</t>
  </si>
  <si>
    <t>-1676026274</t>
  </si>
  <si>
    <t>122,045*1,1655 'Přepočtené koeficientem množství</t>
  </si>
  <si>
    <t>71</t>
  </si>
  <si>
    <t>712363352</t>
  </si>
  <si>
    <t>Povlakové krytiny střech do 10° z tvarovaných poplastovaných lišt délky 2 m koutová lišta vnitřní rš 100 mm</t>
  </si>
  <si>
    <t>1012027899</t>
  </si>
  <si>
    <t>Povlakové krytiny střech plochých do 10° z tvarovaných poplastovaných lišt pro mPVC vnitřní koutová lišta rš 100 mm</t>
  </si>
  <si>
    <t>https://podminky.urs.cz/item/CS_URS_2023_02/712363352</t>
  </si>
  <si>
    <t xml:space="preserve">"obvod"    27,20+27,20+11,90+10,50+11,90</t>
  </si>
  <si>
    <t>72</t>
  </si>
  <si>
    <t>712363353</t>
  </si>
  <si>
    <t>Povlakové krytiny střech do 10° z tvarovaných poplastovaných lišt délky 2 m koutová lišta vnější rš 100 mm</t>
  </si>
  <si>
    <t>-2082743957</t>
  </si>
  <si>
    <t>Povlakové krytiny střech plochých do 10° z tvarovaných poplastovaných lišt pro mPVC vnější koutová lišta rš 100 mm</t>
  </si>
  <si>
    <t>https://podminky.urs.cz/item/CS_URS_2023_02/712363353</t>
  </si>
  <si>
    <t>73</t>
  </si>
  <si>
    <t>712363366</t>
  </si>
  <si>
    <t>Povlakové krytiny střech do 10° z tvarovaných poplastovaných lišt délky 2 m rovná lišta rš 100 mm</t>
  </si>
  <si>
    <t>753090608</t>
  </si>
  <si>
    <t>Povlakové krytiny střech plochých do 10° z tvarovaných poplastovaných lišt pro mPVC rovná lišta rš 100 mm</t>
  </si>
  <si>
    <t>https://podminky.urs.cz/item/CS_URS_2023_02/712363366</t>
  </si>
  <si>
    <t>74</t>
  </si>
  <si>
    <t>712363452</t>
  </si>
  <si>
    <t>Provedení povlak krytiny mechanicky kotvenou do trapézu TI tl přes 100 do 140 mm krajní pole, budova v do 18 m</t>
  </si>
  <si>
    <t>1940336932</t>
  </si>
  <si>
    <t>Provedení povlakové krytiny střech plochých do 10° s mechanicky kotvenou izolací včetně položení fólie a horkovzdušného svaření tl. tepelné izolace přes 100 do 140 mm budovy výšky do 18 m, kotvené do trapézového plechu nebo do dřeva krajní pole</t>
  </si>
  <si>
    <t>https://podminky.urs.cz/item/CS_URS_2023_02/712363452</t>
  </si>
  <si>
    <t>75</t>
  </si>
  <si>
    <t>28322012</t>
  </si>
  <si>
    <t>fólie hydroizolační střešní mPVC mechanicky kotvená šedá tl 1,5mm</t>
  </si>
  <si>
    <t>-277127883</t>
  </si>
  <si>
    <t>91*1,1655 'Přepočtené koeficientem množství</t>
  </si>
  <si>
    <t>76</t>
  </si>
  <si>
    <t>712391171</t>
  </si>
  <si>
    <t>Provedení povlakové krytiny střech do 10° podkladní textilní vrstvy</t>
  </si>
  <si>
    <t>1977887692</t>
  </si>
  <si>
    <t>Provedení povlakové krytiny střech plochých do 10° -ostatní práce provedení vrstvy textilní podkladní</t>
  </si>
  <si>
    <t>https://podminky.urs.cz/item/CS_URS_2023_02/712391171</t>
  </si>
  <si>
    <t>77</t>
  </si>
  <si>
    <t>69311068</t>
  </si>
  <si>
    <t>geotextilie netkaná separační, ochranná, filtrační, drenážní PP 300g/m2</t>
  </si>
  <si>
    <t>-1381034711</t>
  </si>
  <si>
    <t>91*1,155 'Přepočtené koeficientem množství</t>
  </si>
  <si>
    <t>78</t>
  </si>
  <si>
    <t>712831101</t>
  </si>
  <si>
    <t>Provedení povlakové krytiny vytažením na konstrukce pásy na sucho AIP, NAIP nebo tkaninou</t>
  </si>
  <si>
    <t>-1584600497</t>
  </si>
  <si>
    <t>Provedení povlakové krytiny střech samostatným vytažením izolačního povlaku pásy na sucho na konstrukce převyšující úroveň střechy, AIP, NAIP nebo tkaninou</t>
  </si>
  <si>
    <t>https://podminky.urs.cz/item/CS_URS_2023_02/712831101</t>
  </si>
  <si>
    <t>79</t>
  </si>
  <si>
    <t>-63191960</t>
  </si>
  <si>
    <t>26,61*1,2 'Přepočtené koeficientem množství</t>
  </si>
  <si>
    <t>80</t>
  </si>
  <si>
    <t>712861702</t>
  </si>
  <si>
    <t>Provedení povlakové krytiny vytažením na konstrukce fólií přilepenou bodově</t>
  </si>
  <si>
    <t>-105914408</t>
  </si>
  <si>
    <t>Provedení povlakové krytiny střech samostatným vytažením izolačního povlaku fólií na konstrukce převyšující úroveň střechy, přilepenou bodově</t>
  </si>
  <si>
    <t>https://podminky.urs.cz/item/CS_URS_2023_02/712861702</t>
  </si>
  <si>
    <t xml:space="preserve">"atiky STŘ1-STŘ5"  (27,20+27,20+11,90+10,50+11,90)*0,300</t>
  </si>
  <si>
    <t>81</t>
  </si>
  <si>
    <t>-964629600</t>
  </si>
  <si>
    <t>82</t>
  </si>
  <si>
    <t>998712102</t>
  </si>
  <si>
    <t>Přesun hmot tonážní tonážní pro krytiny povlakové v objektech v přes 6 do 12 m</t>
  </si>
  <si>
    <t>230932584</t>
  </si>
  <si>
    <t>Přesun hmot pro povlakové krytiny stanovený z hmotnosti přesunovaného materiálu vodorovná dopravní vzdálenost do 50 m v objektech výšky přes 6 do 12 m</t>
  </si>
  <si>
    <t>https://podminky.urs.cz/item/CS_URS_2023_02/998712102</t>
  </si>
  <si>
    <t>713</t>
  </si>
  <si>
    <t>Izolace tepelné</t>
  </si>
  <si>
    <t>83</t>
  </si>
  <si>
    <t>713141336</t>
  </si>
  <si>
    <t>Montáž izolace tepelné střech plochých lepené za studena nízkoexpanzní (PUR) pěnou, spádová vrstva</t>
  </si>
  <si>
    <t>-1785072801</t>
  </si>
  <si>
    <t>Montáž tepelné izolace střech plochých spádovými klíny v ploše přilepenými za studena nízkoexpanzní (PUR) pěnou</t>
  </si>
  <si>
    <t>https://podminky.urs.cz/item/CS_URS_2023_02/713141336</t>
  </si>
  <si>
    <t>84</t>
  </si>
  <si>
    <t>28376141</t>
  </si>
  <si>
    <t>klín izolační spád do 5% EPS 100</t>
  </si>
  <si>
    <t>1312454455</t>
  </si>
  <si>
    <t>91,000*(0,030+0,110)/2</t>
  </si>
  <si>
    <t>6,37*1,05 'Přepočtené koeficientem množství</t>
  </si>
  <si>
    <t>85</t>
  </si>
  <si>
    <t>713141412</t>
  </si>
  <si>
    <t>Přikotvení tepelné izolace teleskopickými hmoždinkami do betonu jednospádových klínů pro tl izolace přes 90 do 130 mm</t>
  </si>
  <si>
    <t>-1766451282</t>
  </si>
  <si>
    <t>Montáž tepelné izolace střech plochých mechanické přikotvení spádových klínů teleskopickými hmoždinkami včetně dodávky teleskopických hmoždinek, bez položení tepelné izolace pro jednospádové klíny v ploše, tl. izolace přes 90 do 130 mm</t>
  </si>
  <si>
    <t>https://podminky.urs.cz/item/CS_URS_2023_02/713141412</t>
  </si>
  <si>
    <t>86</t>
  </si>
  <si>
    <t>998713102</t>
  </si>
  <si>
    <t>Přesun hmot tonážní pro izolace tepelné v objektech v přes 6 do 12 m</t>
  </si>
  <si>
    <t>-1118171933</t>
  </si>
  <si>
    <t>Přesun hmot pro izolace tepelné stanovený z hmotnosti přesunovaného materiálu vodorovná dopravní vzdálenost do 50 m v objektech výšky přes 6 m do 12 m</t>
  </si>
  <si>
    <t>https://podminky.urs.cz/item/CS_URS_2023_02/998713102</t>
  </si>
  <si>
    <t>721</t>
  </si>
  <si>
    <t>Zdravotechnika - vnitřní kanalizace</t>
  </si>
  <si>
    <t>87</t>
  </si>
  <si>
    <t>721233111</t>
  </si>
  <si>
    <t>Střešní vtok polypropylen PP pro ploché střechy svislý odtok DN 75</t>
  </si>
  <si>
    <t>400463757</t>
  </si>
  <si>
    <t>Střešní vtoky (vpusti) polypropylenové (PP) pro ploché střechy s odtokem svislým DN 75</t>
  </si>
  <si>
    <t>https://podminky.urs.cz/item/CS_URS_2023_02/721233111</t>
  </si>
  <si>
    <t xml:space="preserve">dle TZ a PD, D.1.1. b PSV4  Výpis klemp. výrobků</t>
  </si>
  <si>
    <t xml:space="preserve">"K30"  6</t>
  </si>
  <si>
    <t>88</t>
  </si>
  <si>
    <t>998721102</t>
  </si>
  <si>
    <t>Přesun hmot tonážní pro vnitřní kanalizace v objektech v přes 6 do 12 m</t>
  </si>
  <si>
    <t>83963031</t>
  </si>
  <si>
    <t>Přesun hmot pro vnitřní kanalizace stanovený z hmotnosti přesunovaného materiálu vodorovná dopravní vzdálenost do 50 m v objektech výšky přes 6 do 12 m</t>
  </si>
  <si>
    <t>https://podminky.urs.cz/item/CS_URS_2023_02/998721102</t>
  </si>
  <si>
    <t>762</t>
  </si>
  <si>
    <t>Konstrukce tesařské</t>
  </si>
  <si>
    <t>89</t>
  </si>
  <si>
    <t>762-OB1</t>
  </si>
  <si>
    <t>Montáž obkladu stěn z cementotřískových desek na kovovém systémovém roštu</t>
  </si>
  <si>
    <t>-1829682304</t>
  </si>
  <si>
    <t>dle ZT a PD , v.č. I102</t>
  </si>
  <si>
    <t xml:space="preserve">"skladba OB1 - kompletní provedení"   3,040*5,700*2</t>
  </si>
  <si>
    <t>dodávka roštu v ceně položky - specifikace viz v.č. I102</t>
  </si>
  <si>
    <t>90</t>
  </si>
  <si>
    <t>59590767</t>
  </si>
  <si>
    <t>deska cementotřísková fasádní hladká finální vrstva lazura tl 12mm</t>
  </si>
  <si>
    <t>-106351712</t>
  </si>
  <si>
    <t>34,656*2,5 'Přepočtené koeficientem množství</t>
  </si>
  <si>
    <t>91</t>
  </si>
  <si>
    <t>762-OB2</t>
  </si>
  <si>
    <t>Montáž obkladu stěn z cementotřískových desek, PVC folie a dřevěného obkladu na kovovém systémovém roštu</t>
  </si>
  <si>
    <t>-315705027</t>
  </si>
  <si>
    <t xml:space="preserve">dle ZT a PD  , v.č. I102</t>
  </si>
  <si>
    <t xml:space="preserve">"skladba OB2 - kompletní provedení"   2,800*6,400*4</t>
  </si>
  <si>
    <t>92</t>
  </si>
  <si>
    <t>-762597645</t>
  </si>
  <si>
    <t>71,68*1,25 'Přepočtené koeficientem množství</t>
  </si>
  <si>
    <t>93</t>
  </si>
  <si>
    <t>762-OB2.a</t>
  </si>
  <si>
    <t>dřevěný obklad tl. 20 mm, materiál sibiřský modřín, vč. PÚ</t>
  </si>
  <si>
    <t>-1558085717</t>
  </si>
  <si>
    <t>94</t>
  </si>
  <si>
    <t>762-OB2.b</t>
  </si>
  <si>
    <t>PVC hydroizolační folie tl. 1,5 mm</t>
  </si>
  <si>
    <t>956387992</t>
  </si>
  <si>
    <t>95</t>
  </si>
  <si>
    <t>762-OB3</t>
  </si>
  <si>
    <t>Montáž obkladu stěn z dřevěného obkladu na dřevěném roštu</t>
  </si>
  <si>
    <t>-41340350</t>
  </si>
  <si>
    <t xml:space="preserve">"skladba OB3 - kompletní provedení"   2,100*2,700*1+1,820*3,000*2+2,100*5,700</t>
  </si>
  <si>
    <t>96</t>
  </si>
  <si>
    <t>762-OB3.a</t>
  </si>
  <si>
    <t>-2036500350</t>
  </si>
  <si>
    <t>28,56*1,25 'Přepočtené koeficientem množství</t>
  </si>
  <si>
    <t>97</t>
  </si>
  <si>
    <t>762-OB3podhled</t>
  </si>
  <si>
    <t>Montáž obkladu podhledu z dřevěného obkladu na dřevěném roštu</t>
  </si>
  <si>
    <t>1412300935</t>
  </si>
  <si>
    <t xml:space="preserve">"skladba OB3 - kompletní provedení"   2,100*3,400*2+1,820*3,400</t>
  </si>
  <si>
    <t>98</t>
  </si>
  <si>
    <t>-795453897</t>
  </si>
  <si>
    <t>20,468*1,25 'Přepočtené koeficientem množství</t>
  </si>
  <si>
    <t>99</t>
  </si>
  <si>
    <t>762-OB4</t>
  </si>
  <si>
    <t>Montáž obkladu stěn z dřevoštěpkových desek a dřevěného obkladu na kovovém systémovém roštu</t>
  </si>
  <si>
    <t>-341916686</t>
  </si>
  <si>
    <t xml:space="preserve">"skladba OB4 - kompletní provedení"   2,100*5,700*2</t>
  </si>
  <si>
    <t xml:space="preserve">"odpočet dveří T57"  -0,900*2,020</t>
  </si>
  <si>
    <t>100</t>
  </si>
  <si>
    <t>60726281</t>
  </si>
  <si>
    <t>deska dřevoštěpková OSB 3 P+D broušená tl 12mm</t>
  </si>
  <si>
    <t>-570393499</t>
  </si>
  <si>
    <t>22,122*1,25 'Přepočtené koeficientem množství</t>
  </si>
  <si>
    <t>101</t>
  </si>
  <si>
    <t>762-OB4.a</t>
  </si>
  <si>
    <t>-1486700099</t>
  </si>
  <si>
    <t>102</t>
  </si>
  <si>
    <t>762-OB5</t>
  </si>
  <si>
    <t>Montáž obkladu stěn z cementotřískových desek na dřevěné laťování</t>
  </si>
  <si>
    <t>1469447160</t>
  </si>
  <si>
    <t xml:space="preserve">"skladba OB5 - kompletní provedení"   1,820*3,000*2</t>
  </si>
  <si>
    <t>103</t>
  </si>
  <si>
    <t>-2024934666</t>
  </si>
  <si>
    <t>10,92*1,1 'Přepočtené koeficientem množství</t>
  </si>
  <si>
    <t>104</t>
  </si>
  <si>
    <t>762-OB5.a</t>
  </si>
  <si>
    <t>deska cementotřísková - příplatek za oboustrannou PÚ</t>
  </si>
  <si>
    <t>647986638</t>
  </si>
  <si>
    <t>105</t>
  </si>
  <si>
    <t>762115110</t>
  </si>
  <si>
    <t>Montáž tesařských stěn na hladko z lepených hranolů průřezové pl do 120 cm2</t>
  </si>
  <si>
    <t>1708438982</t>
  </si>
  <si>
    <t>Montáž konstrukce stěn a příček na hladko (bez zářezů) z lepených hranolů průřezové plochy do 120 cm2</t>
  </si>
  <si>
    <t>https://podminky.urs.cz/item/CS_URS_2023_02/762115110</t>
  </si>
  <si>
    <t>dle ZT a PD, v.č. I106, I108</t>
  </si>
  <si>
    <t>konstrukce věže</t>
  </si>
  <si>
    <t xml:space="preserve">"4-příčné trámky 100/100"  2*104,000</t>
  </si>
  <si>
    <t xml:space="preserve">"5-podélné trámky 100/60"  2*95,300</t>
  </si>
  <si>
    <t>106</t>
  </si>
  <si>
    <t>RMAT0001</t>
  </si>
  <si>
    <t>hranol lepený sibiřský modřín pohledový</t>
  </si>
  <si>
    <t>-1433702899</t>
  </si>
  <si>
    <t>hranol lepený sibiřský modřín pohledový tř. C14</t>
  </si>
  <si>
    <t xml:space="preserve">"4-příčné trámky 100/100"  2*104,000*0,100*0,100</t>
  </si>
  <si>
    <t xml:space="preserve">"5-podélné trámky 100/60"  2*95,300*0,100*0,060</t>
  </si>
  <si>
    <t>3,224*1,2 'Přepočtené koeficientem množství</t>
  </si>
  <si>
    <t>107</t>
  </si>
  <si>
    <t>762115120</t>
  </si>
  <si>
    <t>Montáž tesařských stěn na hladko z lepených hranolů průřezové pl přes 120 do 224 cm2</t>
  </si>
  <si>
    <t>-1873656584</t>
  </si>
  <si>
    <t>Montáž konstrukce stěn a příček na hladko (bez zářezů) z lepených hranolů průřezové plochy přes 120 do 224 cm2</t>
  </si>
  <si>
    <t>https://podminky.urs.cz/item/CS_URS_2023_02/762115120</t>
  </si>
  <si>
    <t xml:space="preserve">"2-podélné trámky 80/200"  2*76,24</t>
  </si>
  <si>
    <t>konstrukce inhalatoria</t>
  </si>
  <si>
    <t xml:space="preserve">"c1-trámky laťování svislé 100/150"  470,00</t>
  </si>
  <si>
    <t xml:space="preserve">"c2-trámky laťování vodorovné 100/150"  445,00</t>
  </si>
  <si>
    <t>108</t>
  </si>
  <si>
    <t>1633820628</t>
  </si>
  <si>
    <t xml:space="preserve">"2-podélné trámky 80/200"  2*76,24*0,080*0,200</t>
  </si>
  <si>
    <t xml:space="preserve">"c1-trámky laťování svislé 100/150"  470,00*0,100*0,150</t>
  </si>
  <si>
    <t xml:space="preserve">"c2-trámky laťování vodorovné 100/150"  445,00*0,100*0,150</t>
  </si>
  <si>
    <t>16,165*1,2 'Přepočtené koeficientem množství</t>
  </si>
  <si>
    <t>109</t>
  </si>
  <si>
    <t>762115130</t>
  </si>
  <si>
    <t>Montáž tesařských stěn na hladko z lepených hranolů průřezové pl přes 224 do 288 cm2</t>
  </si>
  <si>
    <t>-68518996</t>
  </si>
  <si>
    <t>Montáž konstrukce stěn a příček na hladko (bez zářezů) z lepených hranolů průřezové plochy přes 224 do 288 cm2</t>
  </si>
  <si>
    <t>https://podminky.urs.cz/item/CS_URS_2023_02/762115130</t>
  </si>
  <si>
    <t xml:space="preserve">"3-horní podélné trámky 80/300"  2*19,06</t>
  </si>
  <si>
    <t>"d1-střešní krokve 150/150" 102,00</t>
  </si>
  <si>
    <t>110</t>
  </si>
  <si>
    <t>-643827532</t>
  </si>
  <si>
    <t xml:space="preserve">"3-horní podélné trámky 80/300"  2*19,06*0,080*0,300</t>
  </si>
  <si>
    <t>"d1-střešní krokve 150/150" 102,00*0,150*0,150</t>
  </si>
  <si>
    <t>3,21*1,2 'Přepočtené koeficientem množství</t>
  </si>
  <si>
    <t>111</t>
  </si>
  <si>
    <t>76211R-01</t>
  </si>
  <si>
    <t xml:space="preserve">Montáž konstrukce stěn a příček na hladko (bez zářezů) z lepených hranolů průřezové plochy přes  288 cm2</t>
  </si>
  <si>
    <t>-615992395</t>
  </si>
  <si>
    <t>Montáž konstrukce stěn a příček na hladko (bez zářezů) z lepených hranolů průřezové plochy přes 288 cm2</t>
  </si>
  <si>
    <t xml:space="preserve">"1-sloup 250/250"  2*24,50</t>
  </si>
  <si>
    <t xml:space="preserve">"6-podélný trám 250/290"  2*9,53</t>
  </si>
  <si>
    <t xml:space="preserve">"a1, a2-sloup 180/300"  163,80+55,20</t>
  </si>
  <si>
    <t xml:space="preserve">"a3, a4-vodorovný trám 180/300"  124,80+6,80</t>
  </si>
  <si>
    <t xml:space="preserve">"b1, b2, b3-vodorovný trám 200/300"  40,80+40,60+108,00</t>
  </si>
  <si>
    <t>112</t>
  </si>
  <si>
    <t>737641724</t>
  </si>
  <si>
    <t xml:space="preserve">"1-sloup 250/250"  2*24,50*0,250*0,250</t>
  </si>
  <si>
    <t xml:space="preserve">"6-podélný trám 250/290"  2*9,53*0,250*0,290</t>
  </si>
  <si>
    <t xml:space="preserve">"a1, a2-sloup 180/300"  (163,80+55,20)*0,180*0,300</t>
  </si>
  <si>
    <t xml:space="preserve">"a3, a4-vodorovný trám 180/300"  (124,80+6,80)*0,180*0,300</t>
  </si>
  <si>
    <t xml:space="preserve">"b1, b2, b3-vodorovný trám 200/300"  (40,80+40,60+108,00)*0,200*0,300</t>
  </si>
  <si>
    <t>34,741*1,2 'Přepočtené koeficientem množství</t>
  </si>
  <si>
    <t>113</t>
  </si>
  <si>
    <t>762195000</t>
  </si>
  <si>
    <t>Spojovací prostředky pro montáž stěn, příček, bednění stěn</t>
  </si>
  <si>
    <t>-1728293808</t>
  </si>
  <si>
    <t>Spojovací prostředky stěn a příček hřebíky, svory, fixační prkna</t>
  </si>
  <si>
    <t>https://podminky.urs.cz/item/CS_URS_2023_02/762195000</t>
  </si>
  <si>
    <t>3,869+19,398+3,852+41,689</t>
  </si>
  <si>
    <t>114</t>
  </si>
  <si>
    <t>762341026</t>
  </si>
  <si>
    <t>Bednění střech rovných sklon do 60° z desek OSB tl 22 mm na pero a drážku šroubovaných na krokve</t>
  </si>
  <si>
    <t>-432436574</t>
  </si>
  <si>
    <t>Bednění střech střech rovných sklonu do 60° s vyřezáním otvorů z dřevoštěpkových desek OSB šroubovaných na krokve na pero a drážku, tloušťky desky 22 mm</t>
  </si>
  <si>
    <t>https://podminky.urs.cz/item/CS_URS_2023_02/762341026</t>
  </si>
  <si>
    <t>115</t>
  </si>
  <si>
    <t>762395000</t>
  </si>
  <si>
    <t>Spojovací prostředky krovů, bednění, laťování, nadstřešních konstrukcí</t>
  </si>
  <si>
    <t>-519089992</t>
  </si>
  <si>
    <t>Spojovací prostředky krovů, bednění a laťování, nadstřešních konstrukcí svory, prkna, hřebíky, pásová ocel, vruty</t>
  </si>
  <si>
    <t>https://podminky.urs.cz/item/CS_URS_2023_02/762395000</t>
  </si>
  <si>
    <t>91,000*0,022</t>
  </si>
  <si>
    <t>116</t>
  </si>
  <si>
    <t>998762202</t>
  </si>
  <si>
    <t>Přesun hmot procentní pro kce tesařské v objektech v přes 6 do 12 m</t>
  </si>
  <si>
    <t>%</t>
  </si>
  <si>
    <t>1347606198</t>
  </si>
  <si>
    <t>Přesun hmot pro konstrukce tesařské stanovený procentní sazbou (%) z ceny vodorovná dopravní vzdálenost do 50 m v objektech výšky přes 6 do 12 m</t>
  </si>
  <si>
    <t>https://podminky.urs.cz/item/CS_URS_2023_02/998762202</t>
  </si>
  <si>
    <t>764</t>
  </si>
  <si>
    <t>Konstrukce klempířské</t>
  </si>
  <si>
    <t>117</t>
  </si>
  <si>
    <t>764242405</t>
  </si>
  <si>
    <t>Oplechování štítu závětrnou lištou z TiZn předzvětralého plechu rš 400 mm</t>
  </si>
  <si>
    <t>1796863577</t>
  </si>
  <si>
    <t>Oplechování střešních prvků z titanzinkového předzvětralého plechu štítu závětrnou lištou rš 400 mm</t>
  </si>
  <si>
    <t>https://podminky.urs.cz/item/CS_URS_2023_02/764242405</t>
  </si>
  <si>
    <t xml:space="preserve">"K29, r.š. 350 mm"  76,20</t>
  </si>
  <si>
    <t>118</t>
  </si>
  <si>
    <t>764341413</t>
  </si>
  <si>
    <t>Lemování rovných zdí střech s krytinou skládanou z TiZn předzvětralého plechu rš 250 mm</t>
  </si>
  <si>
    <t>1519648052</t>
  </si>
  <si>
    <t>Lemování zdí z titanzinkového předzvětralého plechu boční nebo horní rovných, střech s krytinou skládanou mimo prejzovou rš 250 mm</t>
  </si>
  <si>
    <t>https://podminky.urs.cz/item/CS_URS_2023_02/764341413</t>
  </si>
  <si>
    <t>"K31, ukončovací +přítlačná lišta, r.š. 160+70 mm" 13,60*2</t>
  </si>
  <si>
    <t>119</t>
  </si>
  <si>
    <t>55351102</t>
  </si>
  <si>
    <t>D+M Sítě proti ptáků na zakrytí žlabů ze shora</t>
  </si>
  <si>
    <t>-566634064</t>
  </si>
  <si>
    <t>P</t>
  </si>
  <si>
    <t>Poznámka k položce:_x000d_
materiál UV stabilní, odolný solím</t>
  </si>
  <si>
    <t>124</t>
  </si>
  <si>
    <t>120</t>
  </si>
  <si>
    <t>998764102</t>
  </si>
  <si>
    <t>Přesun hmot tonážní pro konstrukce klempířské v objektech v přes 6 do 12 m</t>
  </si>
  <si>
    <t>1010782455</t>
  </si>
  <si>
    <t>Přesun hmot pro konstrukce klempířské stanovený z hmotnosti přesunovaného materiálu vodorovná dopravní vzdálenost do 50 m v objektech výšky přes 6 do 12 m</t>
  </si>
  <si>
    <t>https://podminky.urs.cz/item/CS_URS_2023_02/998764102</t>
  </si>
  <si>
    <t>766</t>
  </si>
  <si>
    <t>Konstrukce truhlářské</t>
  </si>
  <si>
    <t>121</t>
  </si>
  <si>
    <t>766-T54</t>
  </si>
  <si>
    <t>D+M dřevěného krycího roštu, rozměr 9800x900 mm, materiál sibiřský modřín, vč. PÚ</t>
  </si>
  <si>
    <t>699088481</t>
  </si>
  <si>
    <t xml:space="preserve">dle TZ a PD, D.1.1. b PSV2  Výpis truhlářských výrobků</t>
  </si>
  <si>
    <t xml:space="preserve">"T54 kompletní provedení"  4</t>
  </si>
  <si>
    <t>122</t>
  </si>
  <si>
    <t>766-T55</t>
  </si>
  <si>
    <t>D+M trnkové výplně</t>
  </si>
  <si>
    <t>867817276</t>
  </si>
  <si>
    <t xml:space="preserve">"T55 kompletní provedení"  2</t>
  </si>
  <si>
    <t>123</t>
  </si>
  <si>
    <t>766-T56</t>
  </si>
  <si>
    <t>D+M dřevěné lavice, rozměr 10500x1000 mm, materiál sibiřský modřín, vč. PÚ</t>
  </si>
  <si>
    <t>-2037460788</t>
  </si>
  <si>
    <t xml:space="preserve">"T56 kompletní provedení"  4</t>
  </si>
  <si>
    <t>766-T57</t>
  </si>
  <si>
    <t xml:space="preserve">D+M dřevěných dveří, světlost 800x1970 mm,  vč. zárubně,  kování a PÚ</t>
  </si>
  <si>
    <t>-1611139894</t>
  </si>
  <si>
    <t>D+M dřevěných dveří, světlost 800x1970 mm, vč. zárubně, kování a PÚ</t>
  </si>
  <si>
    <t>"T57 kompletní provedení" 1</t>
  </si>
  <si>
    <t>125</t>
  </si>
  <si>
    <t>998766202</t>
  </si>
  <si>
    <t>Přesun hmot procentní pro kce truhlářské v objektech v přes 6 do 12 m</t>
  </si>
  <si>
    <t>319468381</t>
  </si>
  <si>
    <t>Přesun hmot pro konstrukce truhlářské stanovený procentní sazbou (%) z ceny vodorovná dopravní vzdálenost do 50 m v objektech výšky přes 6 do 12 m</t>
  </si>
  <si>
    <t>https://podminky.urs.cz/item/CS_URS_2023_02/998766202</t>
  </si>
  <si>
    <t>767</t>
  </si>
  <si>
    <t>Konstrukce zámečnické</t>
  </si>
  <si>
    <t>126</t>
  </si>
  <si>
    <t>767-Z26</t>
  </si>
  <si>
    <t>D+M sklovláknitých přelivových žlabů na solanku, rozměr 9800x500mm, v. 200 mm</t>
  </si>
  <si>
    <t>1299848063</t>
  </si>
  <si>
    <t xml:space="preserve">"Z26"  4</t>
  </si>
  <si>
    <t>127</t>
  </si>
  <si>
    <t>767-Z27</t>
  </si>
  <si>
    <t>D+M nerezové pitné fontánky</t>
  </si>
  <si>
    <t>-1618455446</t>
  </si>
  <si>
    <t xml:space="preserve">"Z27"  1</t>
  </si>
  <si>
    <t>128</t>
  </si>
  <si>
    <t>767-Z35</t>
  </si>
  <si>
    <t>D+M kotvení sloupku pro dřevěnou konstrukci s trnkovou výplní</t>
  </si>
  <si>
    <t>2103899619</t>
  </si>
  <si>
    <t xml:space="preserve">"SL1- kompletní provedení vč. spojovacího materiálu a PÚ - 52,20kg/ks"   10</t>
  </si>
  <si>
    <t>129</t>
  </si>
  <si>
    <t>767-Z34</t>
  </si>
  <si>
    <t>D+M kotvení nosné rámové konstrukce Inhalatoria</t>
  </si>
  <si>
    <t>444909519</t>
  </si>
  <si>
    <t>dle ZT a PD, v.č. I106, I108, D.1.2-D.02</t>
  </si>
  <si>
    <t xml:space="preserve">"SL2 - kompletní provedení vč. spojovacího materiálu a PÚ - 68,30kg/ks"   36</t>
  </si>
  <si>
    <t>130</t>
  </si>
  <si>
    <t>767-Z36</t>
  </si>
  <si>
    <t>D+M ocelové konstrukce pro kotvení horního dřevěného krycího roštu</t>
  </si>
  <si>
    <t>-1068719592</t>
  </si>
  <si>
    <t xml:space="preserve">"Z36 kompletní provedení -  83,10kg/1 ks"  8</t>
  </si>
  <si>
    <t>131</t>
  </si>
  <si>
    <t>767-001R</t>
  </si>
  <si>
    <t>D+M ocelového táhla pr. 40 mm pro ztužení nosné konstrukce Inhalatoria, vč. spojovacího materiálu, PÚ Pz</t>
  </si>
  <si>
    <t>-1982616237</t>
  </si>
  <si>
    <t>dle ZT a PD, v.č. I108</t>
  </si>
  <si>
    <t>300,000</t>
  </si>
  <si>
    <t>132</t>
  </si>
  <si>
    <t>998767202</t>
  </si>
  <si>
    <t>Přesun hmot procentní pro zámečnické konstrukce v objektech v přes 6 do 12 m</t>
  </si>
  <si>
    <t>500846900</t>
  </si>
  <si>
    <t>Přesun hmot pro zámečnické konstrukce stanovený procentní sazbou (%) z ceny vodorovná dopravní vzdálenost do 50 m v objektech výšky přes 6 do 12 m</t>
  </si>
  <si>
    <t>https://podminky.urs.cz/item/CS_URS_2023_02/998767202</t>
  </si>
  <si>
    <t>783</t>
  </si>
  <si>
    <t>Dokončovací práce - nátěry</t>
  </si>
  <si>
    <t>133</t>
  </si>
  <si>
    <t>783213121</t>
  </si>
  <si>
    <t>Napouštěcí dvojnásobný syntetický biocidní nátěr tesařských konstrukcí zabudovaných do konstrukce</t>
  </si>
  <si>
    <t>1282489632</t>
  </si>
  <si>
    <t>Preventivní napouštěcí nátěr tesařských prvků proti dřevokazným houbám, hmyzu a plísním zabudovaných do konstrukce dvojnásobný syntetický</t>
  </si>
  <si>
    <t>https://podminky.urs.cz/item/CS_URS_2023_02/783213121</t>
  </si>
  <si>
    <t xml:space="preserve">"1-sloup 250/250"  2*24,50*(0,250+0,250)*2</t>
  </si>
  <si>
    <t xml:space="preserve">"2-podélné trámky 80/200"  2*76,24*(0,080+0,200)*2</t>
  </si>
  <si>
    <t xml:space="preserve">"3-horní podélné trámky 80/300"  2*19,06*(0,080+0,300)*2</t>
  </si>
  <si>
    <t xml:space="preserve">"4-příčné trámky 100/100"  2*104,000*(0,100+0,100)*2</t>
  </si>
  <si>
    <t xml:space="preserve">"5-podélné trámky 100/60"  2*95,300*(0,100+0,060)*2</t>
  </si>
  <si>
    <t xml:space="preserve">"6-podélný trám 250/290"  2*9,53*(0,250+0,290)*2</t>
  </si>
  <si>
    <t xml:space="preserve">"a1, a2-sloup 180/300"  (163,80+55,20)*(0,180+0,300)*2</t>
  </si>
  <si>
    <t xml:space="preserve">"a3, a4-vodorovný trám 180/300"  (124,80+6,80)*(0,180+0,300)*2</t>
  </si>
  <si>
    <t xml:space="preserve">"b1, b2, b3-vodorovný trám 200/300"  (40,80+40,60+108,00)*(0,200+0,300)*2</t>
  </si>
  <si>
    <t xml:space="preserve">"c1-trámky laťování svislé 100/150"  470,00*(0,100+0,150)*2</t>
  </si>
  <si>
    <t xml:space="preserve">"c2-trámky laťování vodorovné 100/150"  445,00*(0,100+0,150)*2</t>
  </si>
  <si>
    <t>"d1-střešní krokve 150/150" 102,00*(0,150+0,150)*2</t>
  </si>
  <si>
    <t>134</t>
  </si>
  <si>
    <t>783-001R</t>
  </si>
  <si>
    <t>Nátěr tesařských konstrukcí proti solance (vodoodpudivý olej do exteriéru)</t>
  </si>
  <si>
    <t>-311800512</t>
  </si>
  <si>
    <t>2 - Zpevněné plochy</t>
  </si>
  <si>
    <t xml:space="preserve">    997 - Přesun sutě</t>
  </si>
  <si>
    <t>113107222</t>
  </si>
  <si>
    <t>Odstranění podkladu z kameniva drceného tl přes 100 do 200 mm strojně pl přes 200 m2</t>
  </si>
  <si>
    <t>-724841007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</si>
  <si>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</si>
  <si>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https://podminky.urs.cz/item/CS_URS_2023_02/113107222</t>
  </si>
  <si>
    <t>80% lze použít do nových podkladních vrstev, naložení, doprava a meziskládka viz oddíl 1</t>
  </si>
  <si>
    <t>20% recyklační skládka - viz oddíl 9</t>
  </si>
  <si>
    <t xml:space="preserve">"odkop podkladních vrstev pod AC"  373,000</t>
  </si>
  <si>
    <t>113154334</t>
  </si>
  <si>
    <t>Frézování živičného krytu tl 100 mm pruh š přes 1 do 2 m pl přes 1000 do 10000 m2 bez překážek v trase</t>
  </si>
  <si>
    <t>-196125022</t>
  </si>
  <si>
    <t>Frézování živičného podkladu nebo krytu s naložením na dopravní prostředek plochy přes 1 000 do 10 000 m2 bez překážek v trase pruhu šířky přes 1 m do 2 m, tloušťky vrstvy 100 mm</t>
  </si>
  <si>
    <t>https://podminky.urs.cz/item/CS_URS_2023_02/113154334</t>
  </si>
  <si>
    <t>122251106</t>
  </si>
  <si>
    <t>Odkopávky a prokopávky nezapažené v hornině třídy těžitelnosti I skupiny 3 objem do 5000 m3 strojně</t>
  </si>
  <si>
    <t>-1901688903</t>
  </si>
  <si>
    <t>Odkopávky a prokopávky nezapažené strojně v hornině třídy těžitelnosti I skupiny 3 přes 1 000 do 5 000 m3</t>
  </si>
  <si>
    <t>https://podminky.urs.cz/item/CS_URS_2023_02/122251106</t>
  </si>
  <si>
    <t>325,000*0,370</t>
  </si>
  <si>
    <t xml:space="preserve">"sanace podloží - výměna zeminy v tl. 400 mm za štěrkodrť - se souhlasem investora "  400,000*0,400</t>
  </si>
  <si>
    <t>1185126801</t>
  </si>
  <si>
    <t xml:space="preserve">"ornice z rozpočtu Příprava území - dovoz na stavbu z meziskládky"  600,00*0,200</t>
  </si>
  <si>
    <t xml:space="preserve">"pol. 113107222  Odstranění podkladů - 80% dovoz ze stavby na meziskládku"  373,000*0,200*0,8</t>
  </si>
  <si>
    <t xml:space="preserve">"pol. 113107222  Odstranění podkladů - 80% dovoz na stavbu z meziskládky"  373,000*0,200*0,8</t>
  </si>
  <si>
    <t>-1079263586</t>
  </si>
  <si>
    <t>904149543</t>
  </si>
  <si>
    <t>280,25*2 'Přepočtené koeficientem množství</t>
  </si>
  <si>
    <t>1829549872</t>
  </si>
  <si>
    <t>167151112</t>
  </si>
  <si>
    <t>Nakládání výkopku z hornin třídy těžitelnosti II skupiny 4 a 5 přes 100 m3</t>
  </si>
  <si>
    <t>-1666824782</t>
  </si>
  <si>
    <t>Nakládání, skládání a překládání neulehlého výkopku nebo sypaniny strojně nakládání, množství přes 100 m3, z hornin třídy těžitelnosti II, skupiny 4 a 5</t>
  </si>
  <si>
    <t>https://podminky.urs.cz/item/CS_URS_2023_02/167151112</t>
  </si>
  <si>
    <t>-106879404</t>
  </si>
  <si>
    <t>280,25*1,8 'Přepočtené koeficientem množství</t>
  </si>
  <si>
    <t>-928259187</t>
  </si>
  <si>
    <t>181151331</t>
  </si>
  <si>
    <t>Plošná úprava terénu přes 500 m2 zemina skupiny 1 až 4 nerovnosti přes 150 do 200 mm v rovinně a svahu do 1:5</t>
  </si>
  <si>
    <t>1241204127</t>
  </si>
  <si>
    <t>Plošná úprava terénu v zemině skupiny 1 až 4 s urovnáním povrchu bez doplnění ornice souvislé plochy přes 500 m2 při nerovnostech terénu přes 150 do 200 mm v rovině nebo na svahu do 1:5</t>
  </si>
  <si>
    <t>https://podminky.urs.cz/item/CS_URS_2023_02/181151331</t>
  </si>
  <si>
    <t xml:space="preserve">"ornice z rozpočtu Příprava území"  600,00</t>
  </si>
  <si>
    <t>181451131</t>
  </si>
  <si>
    <t>Založení parkového trávníku výsevem pl přes 1000 m2 v rovině a ve svahu do 1:5</t>
  </si>
  <si>
    <t>1866544198</t>
  </si>
  <si>
    <t>Založení trávníku na půdě předem připravené plochy přes 1000 m2 výsevem včetně utažení parkového v rovině nebo na svahu do 1:5</t>
  </si>
  <si>
    <t>https://podminky.urs.cz/item/CS_URS_2023_02/181451131</t>
  </si>
  <si>
    <t>00572410</t>
  </si>
  <si>
    <t>osivo směs travní parková</t>
  </si>
  <si>
    <t>kg</t>
  </si>
  <si>
    <t>743628989</t>
  </si>
  <si>
    <t>274*0,02 'Přepočtené koeficientem množství</t>
  </si>
  <si>
    <t>381718490</t>
  </si>
  <si>
    <t xml:space="preserve">"dlážděné + mlatové plochy"  373,000+27,000</t>
  </si>
  <si>
    <t>183403114</t>
  </si>
  <si>
    <t>Obdělání půdy kultivátorováním v rovině a svahu do 1:5</t>
  </si>
  <si>
    <t>1402010252</t>
  </si>
  <si>
    <t>Obdělání půdy kultivátorováním v rovině nebo na svahu do 1:5</t>
  </si>
  <si>
    <t>https://podminky.urs.cz/item/CS_URS_2023_02/183403114</t>
  </si>
  <si>
    <t>183403153</t>
  </si>
  <si>
    <t>Obdělání půdy hrabáním v rovině a svahu do 1:5</t>
  </si>
  <si>
    <t>1751458255</t>
  </si>
  <si>
    <t>Obdělání půdy hrabáním v rovině nebo na svahu do 1:5</t>
  </si>
  <si>
    <t>https://podminky.urs.cz/item/CS_URS_2023_02/183403153</t>
  </si>
  <si>
    <t>185803211</t>
  </si>
  <si>
    <t>Uválcování trávníku v rovině a svahu do 1:5</t>
  </si>
  <si>
    <t>-2022539427</t>
  </si>
  <si>
    <t>Uválcování trávníku v rovině nebo na svahu do 1:5</t>
  </si>
  <si>
    <t>https://podminky.urs.cz/item/CS_URS_2023_02/185803211</t>
  </si>
  <si>
    <t>1-001R</t>
  </si>
  <si>
    <t>Založení okrasných záhonů</t>
  </si>
  <si>
    <t>soubor</t>
  </si>
  <si>
    <t>1477206901</t>
  </si>
  <si>
    <t xml:space="preserve">Poznámka k položce:_x000d_
Písek - mulč_x000d_
Praný písek -betonářský- bez prachových částí_x000d_
_x000d_
Záhonový obrubník: Záhony budou odděleny záhonovým obrubníkem, dle situace osadit. Obruba s hřebíky. Obruba bude kotvena ocelovými hřebíky s ochranou proti korozi o délce 280 mm, rozteč mezi hřebíky: 200 mm. Materiál:  Obruba z pozinkované oceli s ochranou proti korozi se spojovací lištou na koncích lišty. Obruba bude mít lištu s otvory pro hřebíky. Vzdálenost otvorů na liště bude 60 mm, délka obruby 1500 mm, šířka s lištou 2 mm, výška 175 mm. Obrubník bude u všech záhonů na hranici s trávníkem._x000d_
_x000d_
Trvalky – K9 (408 ks)_x000d_
Artemisia ludoviciana var. albula 'Valerie Finnis' – 2ks_x000d_
Molinia caerulea – 16 ks_x000d_
Liatris spicata – 12ks_x000d_
Echinacea angustifolia – 11ks_x000d_
Echinacea tennesseensis 'Rocky TopHybrides' – 10ks_x000d_
Oenothera perennis_x000d_
Penstemon serrulatus -12 ks_x000d_
Penstemon strictus – 10 ks_x000d_
Aster ptarmicoides – 12 ks_x000d_
Pulsatilla patens – 15 ks_x000d_
Bouteoula curtipendula – 10 ks_x000d_
Echinacea purpurea 'Baby Swan White' – 15 ks_x000d_
Ceratostigma plumbaginoides – 12 ks_x000d_
Oenothera macrocarpa subsp. Incana – 15 ks_x000d_
Geum triflorum – 16 ks_x000d_
Ruellia humilis -14 ks_x000d_
_x000d_
Cibuloviny_x000d_
Allium strictum - 90 ks_x000d_
Allium sphaerocephalon – 90 ks_x000d_
Tulipa batalinii 'Bronze Charm' – 90 ks_x000d_
Crocus chrysanthus 'Cream Beauty' – 113 ks_x000d_
Muscari armeniacum – 136 ks_x000d_
Allium cernuum – 68 ks_x000d_
</t>
  </si>
  <si>
    <t>185804312</t>
  </si>
  <si>
    <t>Zalití rostlin vodou plocha přes 20 m2</t>
  </si>
  <si>
    <t>-1253656158</t>
  </si>
  <si>
    <t>Zalití rostlin vodou plochy záhonů jednotlivě přes 20 m2</t>
  </si>
  <si>
    <t>https://podminky.urs.cz/item/CS_URS_2023_02/185804312</t>
  </si>
  <si>
    <t xml:space="preserve">"trávník a okrasné záhony"  274,000+35,000</t>
  </si>
  <si>
    <t>309*0,015 'Přepočtené koeficientem množství</t>
  </si>
  <si>
    <t>185851121</t>
  </si>
  <si>
    <t>Dovoz vody pro zálivku rostlin za vzdálenost do 1000 m</t>
  </si>
  <si>
    <t>-1253630103</t>
  </si>
  <si>
    <t>Dovoz vody pro zálivku rostlin na vzdálenost do 1000 m</t>
  </si>
  <si>
    <t>https://podminky.urs.cz/item/CS_URS_2023_02/185851121</t>
  </si>
  <si>
    <t>564851111</t>
  </si>
  <si>
    <t>Podklad ze štěrkodrtě ŠD plochy přes 100 m2 tl 150 mm</t>
  </si>
  <si>
    <t>-1740549545</t>
  </si>
  <si>
    <t>Podklad ze štěrkodrti ŠD s rozprostřením a zhutněním plochy přes 100 m2, po zhutnění tl. 150 mm</t>
  </si>
  <si>
    <t>https://podminky.urs.cz/item/CS_URS_2023_02/564851111</t>
  </si>
  <si>
    <t>"mlatová plocha" 27,000</t>
  </si>
  <si>
    <t>564861111</t>
  </si>
  <si>
    <t>Podklad ze štěrkodrtě ŠD plochy přes 100 m2 tl 200 mm</t>
  </si>
  <si>
    <t>842114282</t>
  </si>
  <si>
    <t>Podklad ze štěrkodrti ŠD s rozprostřením a zhutněním plochy přes 100 m2, po zhutnění tl. 200 mm</t>
  </si>
  <si>
    <t>https://podminky.urs.cz/item/CS_URS_2023_02/564861111</t>
  </si>
  <si>
    <t xml:space="preserve">"sanace podloží - výměna zeminy v tl. 400 mm za štěrkodrť - se souhlasem investora - 2x200 mm "  400,000*2</t>
  </si>
  <si>
    <t>-1602275413</t>
  </si>
  <si>
    <t>564952111</t>
  </si>
  <si>
    <t>Podklad ze štěrkodrti ŠD s rozprostřením a zhutněním plochy do 100 m2, po zhutnění tl. 150 mm</t>
  </si>
  <si>
    <t>1894870573</t>
  </si>
  <si>
    <t>https://podminky.urs.cz/item/CS_URS_2023_02/564952111</t>
  </si>
  <si>
    <t xml:space="preserve">"mlatová plocha"  27,000</t>
  </si>
  <si>
    <t>591-003R</t>
  </si>
  <si>
    <t>Provedení statické zatěžovací zkoušky</t>
  </si>
  <si>
    <t>-1385279055</t>
  </si>
  <si>
    <t>-1417366187</t>
  </si>
  <si>
    <t>1452672968</t>
  </si>
  <si>
    <t>1532477763</t>
  </si>
  <si>
    <t>916241213</t>
  </si>
  <si>
    <t>Osazení obrubníku kamenného stojatého s boční opěrou do lože z betonu prostého</t>
  </si>
  <si>
    <t>-2043117972</t>
  </si>
  <si>
    <t>Osazení obrubníku kamenného se zřízením lože, s vyplněním a zatřením spár cementovou maltou stojatého s boční opěrou z betonu prostého, do lože z betonu prostého</t>
  </si>
  <si>
    <t>https://podminky.urs.cz/item/CS_URS_2023_02/916241213</t>
  </si>
  <si>
    <t>9-001R</t>
  </si>
  <si>
    <t>krajník kamenný 180x200 mm</t>
  </si>
  <si>
    <t>-352949438</t>
  </si>
  <si>
    <t>158*1,05 'Přepočtené koeficientem množství</t>
  </si>
  <si>
    <t>919726123</t>
  </si>
  <si>
    <t>Geotextilie pro ochranu, separaci a filtraci netkaná měrná hm přes 300 do 500 g/m2</t>
  </si>
  <si>
    <t>1462574746</t>
  </si>
  <si>
    <t>Geotextilie netkaná pro ochranu, separaci nebo filtraci měrná hmotnost přes 300 do 500 g/m2</t>
  </si>
  <si>
    <t>https://podminky.urs.cz/item/CS_URS_2023_02/919726123</t>
  </si>
  <si>
    <t xml:space="preserve">"sanace podloží - výměna zeminy v tl. 400 mm za štěrkodrť - se souhlasem investora "  400,000</t>
  </si>
  <si>
    <t>966001211</t>
  </si>
  <si>
    <t>Odstranění lavičky stabilní zabetonované</t>
  </si>
  <si>
    <t>-2020453012</t>
  </si>
  <si>
    <t>Odstranění lavičky parkové stabilní zabetonované</t>
  </si>
  <si>
    <t>https://podminky.urs.cz/item/CS_URS_2023_02/966001211</t>
  </si>
  <si>
    <t>966001311</t>
  </si>
  <si>
    <t>Odstranění odpadkového koše s betonovou patkou</t>
  </si>
  <si>
    <t>-1651488479</t>
  </si>
  <si>
    <t>Odstranění odpadkového koše s betonovou patkou</t>
  </si>
  <si>
    <t>https://podminky.urs.cz/item/CS_URS_2023_02/966001311</t>
  </si>
  <si>
    <t>966-001R</t>
  </si>
  <si>
    <t xml:space="preserve">Odstranění dětské houpačky </t>
  </si>
  <si>
    <t>1232367208</t>
  </si>
  <si>
    <t>https://podminky.urs.cz/item/CS_URS_2023_02/966-001R</t>
  </si>
  <si>
    <t>966-002R</t>
  </si>
  <si>
    <t>Demontáž informační cedule</t>
  </si>
  <si>
    <t>307889378</t>
  </si>
  <si>
    <t>997</t>
  </si>
  <si>
    <t>Přesun sutě</t>
  </si>
  <si>
    <t>997221551</t>
  </si>
  <si>
    <t>Vodorovná doprava suti ze sypkých materiálů do 1 km</t>
  </si>
  <si>
    <t>-1269895192</t>
  </si>
  <si>
    <t>Vodorovná doprava suti bez naložení, ale se složením a s hrubým urovnáním ze sypkých materiálů, na vzdálenost do 1 km</t>
  </si>
  <si>
    <t>https://podminky.urs.cz/item/CS_URS_2023_02/997221551</t>
  </si>
  <si>
    <t xml:space="preserve">"pol. 113107222  Odstranění podkladů = odkop podkladních vrstev pod AC - 20% skládka"  108,170*0,2</t>
  </si>
  <si>
    <t xml:space="preserve">"pol. 113154334  Frézování živice..."  33,350</t>
  </si>
  <si>
    <t>997221559</t>
  </si>
  <si>
    <t>Příplatek ZKD 1 km u vodorovné dopravy suti ze sypkých materiálů</t>
  </si>
  <si>
    <t>556673845</t>
  </si>
  <si>
    <t>Vodorovná doprava suti bez naložení, ale se složením a s hrubým urovnáním Příplatek k ceně za každý další i započatý 1 km přes 1 km</t>
  </si>
  <si>
    <t>https://podminky.urs.cz/item/CS_URS_2023_02/997221559</t>
  </si>
  <si>
    <t>54,984*11 'Přepočtené koeficientem množství</t>
  </si>
  <si>
    <t>997221571</t>
  </si>
  <si>
    <t>Vodorovná doprava vybouraných hmot do 1 km</t>
  </si>
  <si>
    <t>-547375609</t>
  </si>
  <si>
    <t>Vodorovná doprava vybouraných hmot bez naložení, ale se složením a s hrubým urovnáním na vzdálenost do 1 km</t>
  </si>
  <si>
    <t>https://podminky.urs.cz/item/CS_URS_2023_02/997221571</t>
  </si>
  <si>
    <t xml:space="preserve">"lavička, koše, houpačka, inf. tabule"  1,446+0,087+1,310+0,050</t>
  </si>
  <si>
    <t>997221579</t>
  </si>
  <si>
    <t>Příplatek ZKD 1 km u vodorovné dopravy vybouraných hmot</t>
  </si>
  <si>
    <t>1764473385</t>
  </si>
  <si>
    <t>Vodorovná doprava vybouraných hmot bez naložení, ale se složením a s hrubým urovnáním na vzdálenost Příplatek k ceně za každý další i započatý 1 km přes 1 km</t>
  </si>
  <si>
    <t>https://podminky.urs.cz/item/CS_URS_2023_02/997221579</t>
  </si>
  <si>
    <t>2,893*11 'Přepočtené koeficientem množství</t>
  </si>
  <si>
    <t>997221611</t>
  </si>
  <si>
    <t>Nakládání suti na dopravní prostředky pro vodorovnou dopravu</t>
  </si>
  <si>
    <t>-1097337999</t>
  </si>
  <si>
    <t>Nakládání na dopravní prostředky pro vodorovnou dopravu suti</t>
  </si>
  <si>
    <t>https://podminky.urs.cz/item/CS_URS_2023_02/997221611</t>
  </si>
  <si>
    <t>997221612</t>
  </si>
  <si>
    <t>Nakládání vybouraných hmot na dopravní prostředky pro vodorovnou dopravu</t>
  </si>
  <si>
    <t>-2093552292</t>
  </si>
  <si>
    <t>Nakládání na dopravní prostředky pro vodorovnou dopravu vybouraných hmot</t>
  </si>
  <si>
    <t>https://podminky.urs.cz/item/CS_URS_2023_02/997221612</t>
  </si>
  <si>
    <t>997221873</t>
  </si>
  <si>
    <t>Poplatek za uložení na recyklační skládce (skládkovné) stavebního odpadu zeminy a kamení zatříděného do Katalogu odpadů pod kódem 17 05 04</t>
  </si>
  <si>
    <t>-718105925</t>
  </si>
  <si>
    <t>https://podminky.urs.cz/item/CS_URS_2023_02/997221873</t>
  </si>
  <si>
    <t>997221875</t>
  </si>
  <si>
    <t>Poplatek za uložení na recyklační skládce (skládkovné) stavebního odpadu asfaltového bez obsahu dehtu zatříděného do Katalogu odpadů pod kódem 17 03 02</t>
  </si>
  <si>
    <t>-1066064676</t>
  </si>
  <si>
    <t>Poplatek za uložení stavebního odpadu na recyklační skládce (skládkovné) asfaltového bez obsahu dehtu zatříděného do Katalogu odpadů pod kódem 17 03 02</t>
  </si>
  <si>
    <t>https://podminky.urs.cz/item/CS_URS_2023_02/997221875</t>
  </si>
  <si>
    <t>998223011</t>
  </si>
  <si>
    <t>Přesun hmot pro pozemní komunikace s krytem dlážděným</t>
  </si>
  <si>
    <t>-904463603</t>
  </si>
  <si>
    <t>Přesun hmot pro pozemní komunikace s krytem dlážděným dopravní vzdálenost do 200 m jakékoliv délky objektu</t>
  </si>
  <si>
    <t>https://podminky.urs.cz/item/CS_URS_2023_02/998223011</t>
  </si>
  <si>
    <t>3 - objekt I Inhalatorium_ZTI</t>
  </si>
  <si>
    <t xml:space="preserve">    3 - Svislé a kompletní konstrukce</t>
  </si>
  <si>
    <t xml:space="preserve">    8 - Trubní vedení</t>
  </si>
  <si>
    <t xml:space="preserve">    722 - Zdravotechnika - vnitřní vodovod</t>
  </si>
  <si>
    <t>Svislé a kompletní konstrukce</t>
  </si>
  <si>
    <t>382122121</t>
  </si>
  <si>
    <t>Montáž dna ŽB prefabrikovaných pravoúhlých nádrží včetně těsnění výšky přes 1 do 3 m hmotnosti do 22 t délky do 3 m</t>
  </si>
  <si>
    <t>-897084994</t>
  </si>
  <si>
    <t>Montáž dílců prefabrikovaných pravoúhlých nádrží ze železobetonu šířky do 3 m dna včetně těsnění výšky přes 1 do 3 m hmotnosti do 22 t, délky do 3 m</t>
  </si>
  <si>
    <t>https://podminky.urs.cz/item/CS_URS_2023_02/382122121</t>
  </si>
  <si>
    <t>59226173</t>
  </si>
  <si>
    <t>dno pravoúhlé nádrže vysoké 2400x1400x1930 stěna tl 100mm užitný objem 6,48m3</t>
  </si>
  <si>
    <t>-1267879219</t>
  </si>
  <si>
    <t>382122311</t>
  </si>
  <si>
    <t>Montáž zákrytové desky ŽB prefabrikovaných pravoúhlých nádrží délky do 3 m</t>
  </si>
  <si>
    <t>1271842263</t>
  </si>
  <si>
    <t>Montáž dílců prefabrikovaných pravoúhlých nádrží ze železobetonu šířky do 3 m zákrytové desky, délky do 3 m</t>
  </si>
  <si>
    <t>https://podminky.urs.cz/item/CS_URS_2023_02/382122311</t>
  </si>
  <si>
    <t>59226187</t>
  </si>
  <si>
    <t>deska zákrytová pravoúhlé nádrže vysoké se stěnou tl 100mm 2400x1400x250mm otvor 1x d 600mm</t>
  </si>
  <si>
    <t>-305533744</t>
  </si>
  <si>
    <t>Trubní vedení</t>
  </si>
  <si>
    <t>899922113</t>
  </si>
  <si>
    <t>Čerpadlo pro čerpání závlahové vody ze studny nebo jímky automatické H 56 m Q 95 l/min</t>
  </si>
  <si>
    <t>-1809209024</t>
  </si>
  <si>
    <t>Čerpadlo pro čerpání závlahové vody ze studny nebo jímky automatické dopravní výška H (m) a maximální průtok Q (l/min) 56 m / 95 l/min
vč. hladinových čidel, elektro připojení pro čerpání vody z šachtice pro inhalatorium. Dodávka signalizace stavu vody v zásobníku (šachtici) pomocí SMS, WEB.</t>
  </si>
  <si>
    <t>https://podminky.urs.cz/item/CS_URS_2023_02/899922113</t>
  </si>
  <si>
    <t>998144471</t>
  </si>
  <si>
    <t>Přesun hmot pro montované betonové nádrže, jímky a zásobníky v do 25 m</t>
  </si>
  <si>
    <t>-1100819318</t>
  </si>
  <si>
    <t>Přesun hmot pro nádrže, jímky, zásobníky a jámy pozemní mimo zemědělství se svislou nosnou konstrukcí montovanou z dílců betonových tyčových nebo plošných vodorovná dopravní vzdálenost do 50 m, pro nádrže výšky do 25 m</t>
  </si>
  <si>
    <t>https://podminky.urs.cz/item/CS_URS_2023_02/998144471</t>
  </si>
  <si>
    <t>721173401</t>
  </si>
  <si>
    <t>Potrubí kanalizační z PVC SN 4 svodné DN 110</t>
  </si>
  <si>
    <t>1749129810</t>
  </si>
  <si>
    <t>Potrubí z trub PVC SN4 svodné (ležaté) DN 110</t>
  </si>
  <si>
    <t>https://podminky.urs.cz/item/CS_URS_2023_02/721173401</t>
  </si>
  <si>
    <t>721174005</t>
  </si>
  <si>
    <t>Potrubí kanalizační z PP svodné DN 110</t>
  </si>
  <si>
    <t>-1747136380</t>
  </si>
  <si>
    <t>Potrubí z trub polypropylenových svodné (ležaté) DN 110</t>
  </si>
  <si>
    <t>https://podminky.urs.cz/item/CS_URS_2023_02/721174005</t>
  </si>
  <si>
    <t>721174043</t>
  </si>
  <si>
    <t>Potrubí kanalizační z PP připojovací DN 50</t>
  </si>
  <si>
    <t>1284749991</t>
  </si>
  <si>
    <t>Potrubí z trub polypropylenových připojovací DN 50
vč. perforace pro systém dodávky vody pro inhalatorium</t>
  </si>
  <si>
    <t>https://podminky.urs.cz/item/CS_URS_2023_02/721174043</t>
  </si>
  <si>
    <t>721211502</t>
  </si>
  <si>
    <t>Vpusť sklepní s vodorovným odtokem DN 110 mřížka litina 170x240</t>
  </si>
  <si>
    <t>-1067690628</t>
  </si>
  <si>
    <t>Podlahové vpusti sklepní vpusti s vodorovným odtokem DN 110 mřížka litina 170x240</t>
  </si>
  <si>
    <t>https://podminky.urs.cz/item/CS_URS_2023_02/721211502</t>
  </si>
  <si>
    <t>721290111</t>
  </si>
  <si>
    <t>Zkouška těsnosti potrubí kanalizace vodou DN do 125</t>
  </si>
  <si>
    <t>625405330</t>
  </si>
  <si>
    <t>Zkouška těsnosti kanalizace v objektech vodou do DN 125</t>
  </si>
  <si>
    <t>https://podminky.urs.cz/item/CS_URS_2023_02/721290111</t>
  </si>
  <si>
    <t>998721101</t>
  </si>
  <si>
    <t>Přesun hmot tonážní pro vnitřní kanalizace v objektech v do 6 m</t>
  </si>
  <si>
    <t>-1408892087</t>
  </si>
  <si>
    <t>Přesun hmot pro vnitřní kanalizace stanovený z hmotnosti přesunovaného materiálu vodorovná dopravní vzdálenost do 50 m v objektech výšky do 6 m</t>
  </si>
  <si>
    <t>https://podminky.urs.cz/item/CS_URS_2023_02/998721101</t>
  </si>
  <si>
    <t>722</t>
  </si>
  <si>
    <t>Zdravotechnika - vnitřní vodovod</t>
  </si>
  <si>
    <t>722140117</t>
  </si>
  <si>
    <t>Potrubí vodovodní ocelové z ušlechtilé oceli spojované lisováním D 54x2 mm</t>
  </si>
  <si>
    <t>1598274571</t>
  </si>
  <si>
    <t>Potrubí z ocelových trubek z ušlechtilé oceli (nerez) spojované lisováním Ø 54/2</t>
  </si>
  <si>
    <t>https://podminky.urs.cz/item/CS_URS_2023_02/722140117</t>
  </si>
  <si>
    <t>722174022</t>
  </si>
  <si>
    <t>Potrubí vodovodní plastové PPR svar polyfúze PN 20 D 20x3,4 mm</t>
  </si>
  <si>
    <t>971382649</t>
  </si>
  <si>
    <t>Potrubí z plastových trubek z polypropylenu PPR svařovaných polyfúzně PN 20 (SDR 6) D 20 x 3,4</t>
  </si>
  <si>
    <t>https://podminky.urs.cz/item/CS_URS_2023_02/722174022</t>
  </si>
  <si>
    <t>722181221</t>
  </si>
  <si>
    <t>Ochrana vodovodního potrubí přilepenými termoizolačními trubicemi z PE tl přes 6 do 9 mm DN do 22 mm</t>
  </si>
  <si>
    <t>-548897422</t>
  </si>
  <si>
    <t>Ochrana potrubí termoizolačními trubicemi z pěnového polyetylenu PE přilepenými v příčných a podélných spojích, tloušťky izolace přes 6 do 9 mm, vnitřního průměru izolace DN do 22 mm</t>
  </si>
  <si>
    <t>https://podminky.urs.cz/item/CS_URS_2023_02/722181221</t>
  </si>
  <si>
    <t>722190401</t>
  </si>
  <si>
    <t>Vyvedení a upevnění výpustku DN do 25</t>
  </si>
  <si>
    <t>709055628</t>
  </si>
  <si>
    <t>Zřízení přípojek na potrubí vyvedení a upevnění výpustek do DN 25</t>
  </si>
  <si>
    <t>https://podminky.urs.cz/item/CS_URS_2023_02/722190401</t>
  </si>
  <si>
    <t>722231077</t>
  </si>
  <si>
    <t>Ventil zpětný mosazný G 2" PN 10 do 110°C se dvěma závity</t>
  </si>
  <si>
    <t>-46225675</t>
  </si>
  <si>
    <t>Armatury se dvěma závity ventily zpětné mosazné PN 10 do 110°C G 2"</t>
  </si>
  <si>
    <t>https://podminky.urs.cz/item/CS_URS_2023_02/722231077</t>
  </si>
  <si>
    <t>722232043</t>
  </si>
  <si>
    <t>Kohout kulový přímý G 1/2" PN 42 do 185°C vnitřní závit</t>
  </si>
  <si>
    <t>-1636644273</t>
  </si>
  <si>
    <t>Armatury se dvěma závity kulové kohouty PN 42 do 185 °C přímé vnitřní závit G 1/2"</t>
  </si>
  <si>
    <t>https://podminky.urs.cz/item/CS_URS_2023_02/722232043</t>
  </si>
  <si>
    <t>722232048</t>
  </si>
  <si>
    <t>Kohout kulový přímý G 2" PN 42 do 185°C vnitřní závit</t>
  </si>
  <si>
    <t>-586269934</t>
  </si>
  <si>
    <t>Armatury se dvěma závity kulové kohouty PN 42 do 185 °C přímé vnitřní závit G 2"</t>
  </si>
  <si>
    <t>https://podminky.urs.cz/item/CS_URS_2023_02/722232048</t>
  </si>
  <si>
    <t>722290234</t>
  </si>
  <si>
    <t>Proplach a dezinfekce vodovodního potrubí DN do 80</t>
  </si>
  <si>
    <t>-2130993453</t>
  </si>
  <si>
    <t>Zkoušky, proplach a desinfekce vodovodního potrubí proplach a desinfekce vodovodního potrubí do DN 80</t>
  </si>
  <si>
    <t>https://podminky.urs.cz/item/CS_URS_2023_02/722290234</t>
  </si>
  <si>
    <t>722290246</t>
  </si>
  <si>
    <t>Zkouška těsnosti vodovodního potrubí plastového DN do 40</t>
  </si>
  <si>
    <t>505581122</t>
  </si>
  <si>
    <t>Zkoušky, proplach a desinfekce vodovodního potrubí zkoušky těsnosti vodovodního potrubí plastového do DN 40</t>
  </si>
  <si>
    <t>https://podminky.urs.cz/item/CS_URS_2023_02/722290246</t>
  </si>
  <si>
    <t>998722101</t>
  </si>
  <si>
    <t>Přesun hmot tonážní pro vnitřní vodovod v objektech v do 6 m</t>
  </si>
  <si>
    <t>1973502283</t>
  </si>
  <si>
    <t>Přesun hmot pro vnitřní vodovod stanovený z hmotnosti přesunovaného materiálu vodorovná dopravní vzdálenost do 50 m v objektech výšky do 6 m</t>
  </si>
  <si>
    <t>https://podminky.urs.cz/item/CS_URS_2023_02/998722101</t>
  </si>
  <si>
    <t>4 - Dešťová kanalizace + Vsak</t>
  </si>
  <si>
    <t xml:space="preserve">    4 - Vodorovné konstrukce</t>
  </si>
  <si>
    <t>115101201</t>
  </si>
  <si>
    <t>Čerpání vody na dopravní výšku do 10 m průměrný přítok do 500 l/min</t>
  </si>
  <si>
    <t>hod</t>
  </si>
  <si>
    <t>-897546225</t>
  </si>
  <si>
    <t>Čerpání vody na dopravní výšku do 10 m s uvažovaným průměrným přítokem do 500 l/min</t>
  </si>
  <si>
    <t>https://podminky.urs.cz/item/CS_URS_2023_02/115101201</t>
  </si>
  <si>
    <t>131251202</t>
  </si>
  <si>
    <t>Hloubení jam zapažených v hornině třídy těžitelnosti I skupiny 3 objem do 50 m3 strojně</t>
  </si>
  <si>
    <t>-1710550168</t>
  </si>
  <si>
    <t>Hloubení zapažených jam a zářezů strojně s urovnáním dna do předepsaného profilu a spádu v hornině třídy těžitelnosti I skupiny 3 přes 20 do 50 m3</t>
  </si>
  <si>
    <t>https://podminky.urs.cz/item/CS_URS_2023_02/131251202</t>
  </si>
  <si>
    <t>2,2*2,2*3</t>
  </si>
  <si>
    <t>3,5*3,5*2,4</t>
  </si>
  <si>
    <t>132251252</t>
  </si>
  <si>
    <t>Hloubení rýh nezapažených š do 2000 mm v hornině třídy těžitelnosti I skupiny 3 objem do 50 m3 strojně</t>
  </si>
  <si>
    <t>-679402882</t>
  </si>
  <si>
    <t>Hloubení nezapažených rýh šířky přes 800 do 2 000 mm strojně s urovnáním dna do předepsaného profilu a spádu v hornině třídy těžitelnosti I skupiny 3 přes 20 do 50 m3</t>
  </si>
  <si>
    <t>https://podminky.urs.cz/item/CS_URS_2023_02/132251252</t>
  </si>
  <si>
    <t>151101102</t>
  </si>
  <si>
    <t>Zřízení příložného pažení a rozepření stěn rýh hl přes 2 do 4 m</t>
  </si>
  <si>
    <t>2118828246</t>
  </si>
  <si>
    <t>Zřízení pažení a rozepření stěn rýh pro podzemní vedení příložné pro jakoukoliv mezerovitost, hloubky přes 2 do 4 m</t>
  </si>
  <si>
    <t>https://podminky.urs.cz/item/CS_URS_2023_02/151101102</t>
  </si>
  <si>
    <t>2,2*3*4</t>
  </si>
  <si>
    <t>3,5*2,4*4</t>
  </si>
  <si>
    <t>151101112</t>
  </si>
  <si>
    <t>Odstranění příložného pažení a rozepření stěn rýh hl přes 2 do 4 m</t>
  </si>
  <si>
    <t>-2065447905</t>
  </si>
  <si>
    <t>Odstranění pažení a rozepření stěn rýh pro podzemní vedení s uložením materiálu na vzdálenost do 3 m od kraje výkopu příložné, hloubky přes 2 do 4 m</t>
  </si>
  <si>
    <t>https://podminky.urs.cz/item/CS_URS_2023_02/151101112</t>
  </si>
  <si>
    <t>-597518995</t>
  </si>
  <si>
    <t>43,92</t>
  </si>
  <si>
    <t>1290656681</t>
  </si>
  <si>
    <t>43,92-6-2,35</t>
  </si>
  <si>
    <t>22-6,6-2,2</t>
  </si>
  <si>
    <t>175111101</t>
  </si>
  <si>
    <t>Obsypání potrubí ručně sypaninou bez prohození, uloženou do 3 m</t>
  </si>
  <si>
    <t>-280955419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</si>
  <si>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</si>
  <si>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https://podminky.urs.cz/item/CS_URS_2023_02/175111101</t>
  </si>
  <si>
    <t>6,6</t>
  </si>
  <si>
    <t>58331200</t>
  </si>
  <si>
    <t>štěrkopísek netříděný</t>
  </si>
  <si>
    <t>-580694805</t>
  </si>
  <si>
    <t>6,6*2 'Přepočtené koeficientem množství</t>
  </si>
  <si>
    <t>382413115</t>
  </si>
  <si>
    <t>Osazení jímky z PP na obetonování objemu 6000 l pro usazení do terénu</t>
  </si>
  <si>
    <t>1110585639</t>
  </si>
  <si>
    <t>Osazení plastové jímky z polypropylenu PP na obetonování objemu 6000 l
vč. výztuže a obetonávky, podkladních vrstev - viz. HG posudek</t>
  </si>
  <si>
    <t>https://podminky.urs.cz/item/CS_URS_2023_02/382413115</t>
  </si>
  <si>
    <t>56230015</t>
  </si>
  <si>
    <t>jímka kruhová plastová na obetonování 2,25 x 1,5m objem 6m3</t>
  </si>
  <si>
    <t>2020959674</t>
  </si>
  <si>
    <t>jímka kruhová plastová na obetonování 2,25 x 1,5m objem 6m3
vč. krčku a poklopu</t>
  </si>
  <si>
    <t>Vodorovné konstrukce</t>
  </si>
  <si>
    <t>451573111</t>
  </si>
  <si>
    <t>Lože pod potrubí otevřený výkop ze štěrkopísku</t>
  </si>
  <si>
    <t>-284478912</t>
  </si>
  <si>
    <t>Lože pod potrubí, stoky a drobné objekty v otevřeném výkopu z písku a štěrkopísku do 63 mm</t>
  </si>
  <si>
    <t>https://podminky.urs.cz/item/CS_URS_2023_02/451573111</t>
  </si>
  <si>
    <t>2,2</t>
  </si>
  <si>
    <t>871315221</t>
  </si>
  <si>
    <t>Kanalizační potrubí z tvrdého PVC jednovrstvé tuhost třídy SN8 DN 160</t>
  </si>
  <si>
    <t>710419079</t>
  </si>
  <si>
    <t>Kanalizační potrubí z tvrdého PVC v otevřeném výkopu ve sklonu do 20 %, hladkého plnostěnného jednovrstvého, tuhost třídy SN 8 DN 160</t>
  </si>
  <si>
    <t>https://podminky.urs.cz/item/CS_URS_2023_02/871315221</t>
  </si>
  <si>
    <t>892351111</t>
  </si>
  <si>
    <t>Tlaková zkouška vodou potrubí DN 150 nebo 200</t>
  </si>
  <si>
    <t>-921513168</t>
  </si>
  <si>
    <t>Tlakové zkoušky vodou na potrubí DN 150 nebo 200</t>
  </si>
  <si>
    <t>https://podminky.urs.cz/item/CS_URS_2023_02/892351111</t>
  </si>
  <si>
    <t>894410213</t>
  </si>
  <si>
    <t>Osazení betonových dílců pro kanalizační šachty DN 1000 skruž rovná výšky 1000 mm</t>
  </si>
  <si>
    <t>-444476710</t>
  </si>
  <si>
    <t>Osazení betonových dílců šachet kanalizačních skruž rovná DN 1000, výšky 1000 mm
vč. podkladních vrstev a vystrojení - viz. HG posudek</t>
  </si>
  <si>
    <t>https://podminky.urs.cz/item/CS_URS_2023_02/894410213</t>
  </si>
  <si>
    <t>59224070</t>
  </si>
  <si>
    <t>skruž betonová DN 1000x1000 PS, 100x100x12cm</t>
  </si>
  <si>
    <t>1450454806</t>
  </si>
  <si>
    <t>894410302</t>
  </si>
  <si>
    <t>Osazení betonových dílců pro kanalizační šachty DN 1000 deska zákrytová</t>
  </si>
  <si>
    <t>-1800904074</t>
  </si>
  <si>
    <t>Osazení betonových dílců šachet kanalizačních deska zákrytová DN 1000</t>
  </si>
  <si>
    <t>https://podminky.urs.cz/item/CS_URS_2023_02/894410302</t>
  </si>
  <si>
    <t>59224075</t>
  </si>
  <si>
    <t>deska betonová zákrytová k ukončení šachet 1000/625x200mm</t>
  </si>
  <si>
    <t>219141843</t>
  </si>
  <si>
    <t>899722112</t>
  </si>
  <si>
    <t>Krytí potrubí z plastů výstražnou fólií z PVC 25 cm</t>
  </si>
  <si>
    <t>890335048</t>
  </si>
  <si>
    <t>Krytí potrubí z plastů výstražnou fólií z PVC šířky 25 cm</t>
  </si>
  <si>
    <t>https://podminky.urs.cz/item/CS_URS_2023_02/899722112</t>
  </si>
  <si>
    <t>998276101</t>
  </si>
  <si>
    <t>Přesun hmot pro trubní vedení z trub z plastických hmot otevřený výkop</t>
  </si>
  <si>
    <t>-1993497091</t>
  </si>
  <si>
    <t>Přesun hmot pro trubní vedení hloubené z trub z plastických hmot nebo sklolaminátových pro vodovody, kanalizace, teplovody, produktovody v otevřeném výkopu dopravní vzdálenost do 15 m</t>
  </si>
  <si>
    <t>https://podminky.urs.cz/item/CS_URS_2023_02/998276101</t>
  </si>
  <si>
    <t>998276128</t>
  </si>
  <si>
    <t>Příplatek k přesunu hmot pro trubní vedení z trub z plastických hmot za zvětšený přesun přes 3000 do 5000 m</t>
  </si>
  <si>
    <t>483344760</t>
  </si>
  <si>
    <t>Přesun hmot pro trubní vedení hloubené z trub z plastických hmot nebo sklolaminátových Příplatek k cenám za zvětšený přesun přes vymezenou největší dopravní vzdálenost přes 3000 do 5000 m</t>
  </si>
  <si>
    <t>https://podminky.urs.cz/item/CS_URS_2023_02/998276128</t>
  </si>
  <si>
    <t>998276129</t>
  </si>
  <si>
    <t>Příplatek k přesunu hmot pro trubní vedení z trub z plastických hmot za zvětšený přesun ZKD 5000 m</t>
  </si>
  <si>
    <t>-1560702225</t>
  </si>
  <si>
    <t>Přesun hmot pro trubní vedení hloubené z trub z plastických hmot nebo sklolaminátových Příplatek k cenám za zvětšený přesun přes vymezenou největší dopravní vzdálenost za každých dalších i započatých 5000 m</t>
  </si>
  <si>
    <t>https://podminky.urs.cz/item/CS_URS_2023_02/998276129</t>
  </si>
  <si>
    <t>721242116</t>
  </si>
  <si>
    <t>Lapač střešních splavenin z PP s kulovým kloubem na odtoku DN 125</t>
  </si>
  <si>
    <t>-1667291172</t>
  </si>
  <si>
    <t>Lapače střešních splavenin polypropylenové (PP) s kulovým kloubem na odtoku DN 125</t>
  </si>
  <si>
    <t>https://podminky.urs.cz/item/CS_URS_2023_02/721242116</t>
  </si>
  <si>
    <t>5 - Areálový vodovod</t>
  </si>
  <si>
    <t>-1058380880</t>
  </si>
  <si>
    <t>132251104</t>
  </si>
  <si>
    <t>Hloubení rýh nezapažených š do 800 mm v hornině třídy těžitelnosti I skupiny 3 objem přes 100 m3 strojně</t>
  </si>
  <si>
    <t>1987185476</t>
  </si>
  <si>
    <t>Hloubení nezapažených rýh šířky do 800 mm strojně s urovnáním dna do předepsaného profilu a spádu v hornině třídy těžitelnosti I skupiny 3 přes 100 m3</t>
  </si>
  <si>
    <t>https://podminky.urs.cz/item/CS_URS_2023_02/132251104</t>
  </si>
  <si>
    <t>15,25</t>
  </si>
  <si>
    <t>-1263573430</t>
  </si>
  <si>
    <t>-644915335</t>
  </si>
  <si>
    <t>9,10</t>
  </si>
  <si>
    <t>-1600094610</t>
  </si>
  <si>
    <t>3,07</t>
  </si>
  <si>
    <t>-100734568</t>
  </si>
  <si>
    <t>3,07*2 'Přepočtené koeficientem množství</t>
  </si>
  <si>
    <t>-1491723554</t>
  </si>
  <si>
    <t>1,62</t>
  </si>
  <si>
    <t>871161211</t>
  </si>
  <si>
    <t>Montáž potrubí z PE100 SDR 11 otevřený výkop svařovaných elektrotvarovkou D 32 x 3,0 mm</t>
  </si>
  <si>
    <t>-858712538</t>
  </si>
  <si>
    <t>Montáž vodovodního potrubí z plastů v otevřeném výkopu z polyetylenu PE 100 svařovaných elektrotvarovkou SDR 11/PN16 D 32 x 3,0 mm</t>
  </si>
  <si>
    <t>https://podminky.urs.cz/item/CS_URS_2023_02/871161211</t>
  </si>
  <si>
    <t>28613850</t>
  </si>
  <si>
    <t>trubka vodovodní PE100 PN 16 SDR11 s ochranným pláštěm z PP 32x3,0mm</t>
  </si>
  <si>
    <t>-565226150</t>
  </si>
  <si>
    <t>19,55*1,015 'Přepočtené koeficientem množství</t>
  </si>
  <si>
    <t>877161101</t>
  </si>
  <si>
    <t>Montáž elektrospojek na vodovodním potrubí z PE trub d 32</t>
  </si>
  <si>
    <t>777307872</t>
  </si>
  <si>
    <t>Montáž tvarovek na vodovodním plastovém potrubí z polyetylenu PE 100 elektrotvarovek SDR 11/PN16 spojek, oblouků nebo redukcí d 32</t>
  </si>
  <si>
    <t>https://podminky.urs.cz/item/CS_URS_2023_02/877161101</t>
  </si>
  <si>
    <t>28615969</t>
  </si>
  <si>
    <t>elektrospojka SDR11 PE 100 PN16 D 32mm</t>
  </si>
  <si>
    <t>-1989692818</t>
  </si>
  <si>
    <t>1716473</t>
  </si>
  <si>
    <t>Ventilová podzemní venkovní šachtice na SV, včetně uzavíracího nezámrzného ventilu</t>
  </si>
  <si>
    <t>1736013344</t>
  </si>
  <si>
    <t>Ventilová podzemní venkovní šachtice na SV, včetně uzavíracího nezámrzného ventilu
Dodávka + montáž</t>
  </si>
  <si>
    <t>879161111</t>
  </si>
  <si>
    <t>Montáž vodovodní přípojky na potrubí DN 25</t>
  </si>
  <si>
    <t>-1514443791</t>
  </si>
  <si>
    <t>Montáž napojení vodovodní přípojky v otevřeném výkopu DN 25</t>
  </si>
  <si>
    <t>https://podminky.urs.cz/item/CS_URS_2023_02/879161111</t>
  </si>
  <si>
    <t>891152211</t>
  </si>
  <si>
    <t>Montáž závitového vodoměru G 3/4 v šachtě</t>
  </si>
  <si>
    <t>1038848412</t>
  </si>
  <si>
    <t>Montáž vodovodních armatur na potrubí vodoměrů v šachtě závitových G 3/4</t>
  </si>
  <si>
    <t>https://podminky.urs.cz/item/CS_URS_2023_02/891152211</t>
  </si>
  <si>
    <t>38821515</t>
  </si>
  <si>
    <t>vodoměr domovní tlak PN25 Qn 1,5 DN 20 190mm</t>
  </si>
  <si>
    <t>-400104549</t>
  </si>
  <si>
    <t>891161322</t>
  </si>
  <si>
    <t>Montáž vodovodních šoupátek vevařovacích PE konec SDR11 PN16 otevřený výkop DN 25/32</t>
  </si>
  <si>
    <t>1811878160</t>
  </si>
  <si>
    <t>Montáž vodovodních armatur na potrubí šoupátek vevařovacích v otevřeném výkopu nebo v šachtách s ručním kolečkem svařovaných na tupo s PE konci SDR 11 PN16 DN 25/32</t>
  </si>
  <si>
    <t>https://podminky.urs.cz/item/CS_URS_2023_02/891161322</t>
  </si>
  <si>
    <t>42221144</t>
  </si>
  <si>
    <t>šoupátko s PE vevařovacími konci voda PN10 DN 25/32 PE 100</t>
  </si>
  <si>
    <t>121073708</t>
  </si>
  <si>
    <t>42210100</t>
  </si>
  <si>
    <t>kolo ruční pro DN 40-50 D 150mm</t>
  </si>
  <si>
    <t>-1163067089</t>
  </si>
  <si>
    <t>892233122</t>
  </si>
  <si>
    <t>Proplach a dezinfekce vodovodního potrubí DN od 40 do 70</t>
  </si>
  <si>
    <t>1497573006</t>
  </si>
  <si>
    <t>https://podminky.urs.cz/item/CS_URS_2023_02/892233122</t>
  </si>
  <si>
    <t>19,55</t>
  </si>
  <si>
    <t>892241111</t>
  </si>
  <si>
    <t>Tlaková zkouška vodou potrubí DN do 80</t>
  </si>
  <si>
    <t>580361114</t>
  </si>
  <si>
    <t>Tlakové zkoušky vodou na potrubí DN do 80</t>
  </si>
  <si>
    <t>https://podminky.urs.cz/item/CS_URS_2023_02/892241111</t>
  </si>
  <si>
    <t>899713111</t>
  </si>
  <si>
    <t>Orientační tabulky na sloupku betonovém nebo ocelovém</t>
  </si>
  <si>
    <t>1163440983</t>
  </si>
  <si>
    <t>Orientační tabulky na vodovodních a kanalizačních řadech na sloupku ocelovém nebo betonovém</t>
  </si>
  <si>
    <t>https://podminky.urs.cz/item/CS_URS_2023_02/899713111</t>
  </si>
  <si>
    <t>899721111</t>
  </si>
  <si>
    <t>Signalizační vodič DN do 150 mm na potrubí</t>
  </si>
  <si>
    <t>-1502331422</t>
  </si>
  <si>
    <t>Signalizační vodič na potrubí DN do 150 mm</t>
  </si>
  <si>
    <t>https://podminky.urs.cz/item/CS_URS_2023_02/899721111</t>
  </si>
  <si>
    <t>1077244400</t>
  </si>
  <si>
    <t>1381864008</t>
  </si>
  <si>
    <t>2053681164</t>
  </si>
  <si>
    <t>302194850</t>
  </si>
  <si>
    <t>6 - Přeložka vodovodu</t>
  </si>
  <si>
    <t>394191921</t>
  </si>
  <si>
    <t>132254103</t>
  </si>
  <si>
    <t>Hloubení rýh zapažených š do 800 mm v hornině třídy těžitelnosti I skupiny 3 objem do 100 m3 strojně</t>
  </si>
  <si>
    <t>-349411564</t>
  </si>
  <si>
    <t>Hloubení zapažených rýh šířky do 800 mm strojně s urovnáním dna do předepsaného profilu a spádu v hornině třídy těžitelnosti I skupiny 3 přes 50 do 100 m3</t>
  </si>
  <si>
    <t>https://podminky.urs.cz/item/CS_URS_2023_02/132254103</t>
  </si>
  <si>
    <t>4,04</t>
  </si>
  <si>
    <t>34,21</t>
  </si>
  <si>
    <t>22,89</t>
  </si>
  <si>
    <t>151101101</t>
  </si>
  <si>
    <t>Zřízení příložného pažení a rozepření stěn rýh hl do 2 m</t>
  </si>
  <si>
    <t>-1015599739</t>
  </si>
  <si>
    <t>Zřízení pažení a rozepření stěn rýh pro podzemní vedení příložné pro jakoukoliv mezerovitost, hloubky do 2 m</t>
  </si>
  <si>
    <t>https://podminky.urs.cz/item/CS_URS_2023_02/151101101</t>
  </si>
  <si>
    <t>11,7</t>
  </si>
  <si>
    <t>99,16</t>
  </si>
  <si>
    <t>66,35</t>
  </si>
  <si>
    <t>151101111</t>
  </si>
  <si>
    <t>Odstranění příložného pažení a rozepření stěn rýh hl do 2 m</t>
  </si>
  <si>
    <t>-1956289724</t>
  </si>
  <si>
    <t>Odstranění pažení a rozepření stěn rýh pro podzemní vedení s uložením materiálu na vzdálenost do 3 m od kraje výkopu příložné, hloubky do 2 m</t>
  </si>
  <si>
    <t>https://podminky.urs.cz/item/CS_URS_2023_02/151101111</t>
  </si>
  <si>
    <t>-1334166729</t>
  </si>
  <si>
    <t>-2141274875</t>
  </si>
  <si>
    <t>-390681567</t>
  </si>
  <si>
    <t>106330626</t>
  </si>
  <si>
    <t>12,32*2 'Přepočtené koeficientem množství</t>
  </si>
  <si>
    <t>-393040532</t>
  </si>
  <si>
    <t>871211211</t>
  </si>
  <si>
    <t>Montáž potrubí z PE100 SDR 11 otevřený výkop svařovaných elektrotvarovkou D 63 x 5,8 mm</t>
  </si>
  <si>
    <t>-2073243561</t>
  </si>
  <si>
    <t>Montáž vodovodního potrubí z plastů v otevřeném výkopu z polyetylenu PE 100 svařovaných elektrotvarovkou SDR 11/PN16 D 63 x 5,8 mm</t>
  </si>
  <si>
    <t>https://podminky.urs.cz/item/CS_URS_2023_02/871211211</t>
  </si>
  <si>
    <t>28613853</t>
  </si>
  <si>
    <t>trubka vodovodní PE100 PN 16 SDR11 s ochranným pláštěm z PP 63x5,8mm</t>
  </si>
  <si>
    <t>-458004167</t>
  </si>
  <si>
    <t>55,3*1,015 'Přepočtené koeficientem množství</t>
  </si>
  <si>
    <t>877211110</t>
  </si>
  <si>
    <t>Montáž elektrokolen 45° na vodovodním potrubí z PE trub d 63</t>
  </si>
  <si>
    <t>-1154432966</t>
  </si>
  <si>
    <t>Montáž tvarovek na vodovodním plastovém potrubí z polyetylenu PE 100 elektrotvarovek SDR 11/PN16 kolen 45° d 63</t>
  </si>
  <si>
    <t>https://podminky.urs.cz/item/CS_URS_2023_02/877211110</t>
  </si>
  <si>
    <t>28614946</t>
  </si>
  <si>
    <t>elektrokoleno 45° PE 100 PN16 D 63mm</t>
  </si>
  <si>
    <t>1182342682</t>
  </si>
  <si>
    <t>877211112</t>
  </si>
  <si>
    <t>Montáž elektrokolen 90° na vodovodním potrubí z PE trub d 63</t>
  </si>
  <si>
    <t>-1305739318</t>
  </si>
  <si>
    <t>Montáž tvarovek na vodovodním plastovém potrubí z polyetylenu PE 100 elektrotvarovek SDR 11/PN16 kolen 90° d 63</t>
  </si>
  <si>
    <t>https://podminky.urs.cz/item/CS_URS_2023_02/877211112</t>
  </si>
  <si>
    <t>28653055</t>
  </si>
  <si>
    <t>elektrokoleno 90° PE 100 D 63mm</t>
  </si>
  <si>
    <t>1184126619</t>
  </si>
  <si>
    <t>877211901</t>
  </si>
  <si>
    <t>Výměna elektrospojek na vodovodním potrubí z PE trub d 63</t>
  </si>
  <si>
    <t>-2030109463</t>
  </si>
  <si>
    <t>Výměna tvarovek na vodovodním plastovém potrubí z polyetylenu PE 100 elektrotvarovek SDR 11/PN16 spojek nebo redukcí d 63</t>
  </si>
  <si>
    <t>https://podminky.urs.cz/item/CS_URS_2023_02/877211901</t>
  </si>
  <si>
    <t>28615972</t>
  </si>
  <si>
    <t>elektrospojka SDR11 PE 100 PN16 D 63mm</t>
  </si>
  <si>
    <t>-1859338356</t>
  </si>
  <si>
    <t>879221111</t>
  </si>
  <si>
    <t>Montáž vodovodní přípojky na potrubí DN 63</t>
  </si>
  <si>
    <t>-1135706525</t>
  </si>
  <si>
    <t>Montáž napojení vodovodní přípojky v otevřeném výkopu DN 63</t>
  </si>
  <si>
    <t>https://podminky.urs.cz/item/CS_URS_2023_02/879221111</t>
  </si>
  <si>
    <t>-857409261</t>
  </si>
  <si>
    <t>684555540</t>
  </si>
  <si>
    <t>1595181602</t>
  </si>
  <si>
    <t>-1789674761</t>
  </si>
  <si>
    <t>-1228044332</t>
  </si>
  <si>
    <t>-792528995</t>
  </si>
  <si>
    <t>-720332162</t>
  </si>
  <si>
    <t>-976216698</t>
  </si>
  <si>
    <t>7 - Elektroinstalace</t>
  </si>
  <si>
    <t xml:space="preserve">PSV - Práce a dodávky PSV   </t>
  </si>
  <si>
    <t xml:space="preserve">    735 - Ústřední vytápění - otopná tělesa</t>
  </si>
  <si>
    <t xml:space="preserve">    741 - Elektroinstalace - silnoproud   </t>
  </si>
  <si>
    <t xml:space="preserve">M - Práce a dodávky M   </t>
  </si>
  <si>
    <t xml:space="preserve">    46-M - Zemní práce při extr.mont.pracích   </t>
  </si>
  <si>
    <t xml:space="preserve">    58-M - Revize vyhrazených technických zařízení   </t>
  </si>
  <si>
    <t xml:space="preserve">Práce a dodávky PSV   </t>
  </si>
  <si>
    <t>735</t>
  </si>
  <si>
    <t>Ústřední vytápění - otopná tělesa</t>
  </si>
  <si>
    <t>735164223</t>
  </si>
  <si>
    <t>Otopná tělesa přímotopná elektrická na stěnu výšky tělesa 690 mm, délky 750 mm</t>
  </si>
  <si>
    <t>171879111</t>
  </si>
  <si>
    <t xml:space="preserve">Poznámka k položce:_x000d_
Dodávka včetně zapojení_x000d_
</t>
  </si>
  <si>
    <t>741</t>
  </si>
  <si>
    <t xml:space="preserve">Elektroinstalace - silnoproud   </t>
  </si>
  <si>
    <t>741110511</t>
  </si>
  <si>
    <t>Montáž lišt a kanálků elektroinstalačních se spojkami, ohyby a rohy a s nasunutím do krabic vkládacích s víčkem, šířky do 60 mm</t>
  </si>
  <si>
    <t>34571016</t>
  </si>
  <si>
    <t>lišta elektroinstalační hranatá bezhalogenová 40x40mm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</si>
  <si>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</si>
  <si>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</si>
  <si>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34571479</t>
  </si>
  <si>
    <t>krabice v uzavřeném provedení PP s krytím IP 66 čtvercová 100x100mm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</si>
  <si>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</si>
  <si>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</si>
  <si>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34141029</t>
  </si>
  <si>
    <t>vodič propojovací flexibilní jádro Cu lanované izolace PVC 450/750V (H07V-K) 1x16mm2</t>
  </si>
  <si>
    <t>34141027</t>
  </si>
  <si>
    <t>vodič propojovací flexibilní jádro Cu lanované izolace PVC 450/750V (H07V-K) 1x6mm2</t>
  </si>
  <si>
    <t>741122211</t>
  </si>
  <si>
    <t>Montáž kabelů měděných bez ukončení uložených volně nebo v liště plných kulatých (např. CYKY) počtu a průřezu žil 3x1,5 až 6 mm2</t>
  </si>
  <si>
    <t>PKB.711018</t>
  </si>
  <si>
    <t>kabel CYKY-J 3x1,5</t>
  </si>
  <si>
    <t>km</t>
  </si>
  <si>
    <t>PKB.711021</t>
  </si>
  <si>
    <t>kabel CYKY-J 3x2,5</t>
  </si>
  <si>
    <t>741122231</t>
  </si>
  <si>
    <t>Montáž kabelů měděných bez ukončení uložených volně nebo v liště plných kulatých (např. CYKY) počtu a průřezu žil 5x1,5 až 2,5 mm2</t>
  </si>
  <si>
    <t>PKB.711032</t>
  </si>
  <si>
    <t>kabel CYKY-J 5x2,5</t>
  </si>
  <si>
    <t>741122643</t>
  </si>
  <si>
    <t>Montáž kabelů měděných bez ukončení uložených pevně plných kulatých nebo bezhalogenových (např. CYKY) počtu a průřezu žil 5x10 mm2</t>
  </si>
  <si>
    <t>PKB.711040</t>
  </si>
  <si>
    <t>kabel CYKY-J 5x10 RE</t>
  </si>
  <si>
    <t>Poznámka k položce:_x000d_
D+M uložení v ochranné elektroinstalační trubce vč. dodávky materiálu</t>
  </si>
  <si>
    <t>741130021</t>
  </si>
  <si>
    <t>Ukončení vodičů a kabelů izolovaných s označením a zapojením na svorkovnici s otevřením a uzavřením krytu, průřezu žíly do 2,5 mm2</t>
  </si>
  <si>
    <t>741130023</t>
  </si>
  <si>
    <t>Ukončení vodičů a kabelů izolovaných s označením a zapojením na svorkovnici s otevřením a uzavřením krytu, průřezu žíly do 6 mm2</t>
  </si>
  <si>
    <t>741130024</t>
  </si>
  <si>
    <t>Ukončení vodičů a kabelů izolovaných s označením a zapojením na svorkovnici s otevřením a uzavřením krytu, průřezu žíly do 10 mm2</t>
  </si>
  <si>
    <t>741130025</t>
  </si>
  <si>
    <t>Ukončení vodičů a kabelů izolovaných s označením a zapojením na svorkovnici s otevřením a uzavřením krytu, průřezu žíly do 16 mm2</t>
  </si>
  <si>
    <t>741210001</t>
  </si>
  <si>
    <t>Montáž rozvodnic oceloplechových nebo plastových bez zapojení vodičů běžných, hmotnosti do 20 kg</t>
  </si>
  <si>
    <t>35711027</t>
  </si>
  <si>
    <t>rozvodnice nástěnná, průhledné dveře, IP65, 36 modulárních jednotek (12x3), vč. N/pE</t>
  </si>
  <si>
    <t>741231012</t>
  </si>
  <si>
    <t>Montáž svorkovnic do rozváděčů s popisnými štítky se zapojením vodičů na jedné straně ochranných</t>
  </si>
  <si>
    <t>1040033225</t>
  </si>
  <si>
    <t>Ekvipotenciální svorkovnice EPS 4 D s krytem zelená</t>
  </si>
  <si>
    <t>741310031</t>
  </si>
  <si>
    <t>Montáž spínačů jedno nebo dvoupólových nástěnných se zapojením vodičů, pro prostředí venkovní nebo mokré spínačů, řazení 1-jednopólových</t>
  </si>
  <si>
    <t>34535015</t>
  </si>
  <si>
    <t>spínač nástěnný jednopólový, řazení 1, IP44, šroubové svorky</t>
  </si>
  <si>
    <t>741310561</t>
  </si>
  <si>
    <t>Montáž spínačů tří nebo čtyřpólových vypínačů výkonových pojistkových, do 63 A</t>
  </si>
  <si>
    <t>10.086.407</t>
  </si>
  <si>
    <t>3-63/I4/SVB-SW/N/HI11 Hlavní vypínač</t>
  </si>
  <si>
    <t>741320101</t>
  </si>
  <si>
    <t>Montáž jističů se zapojením vodičů jednopólových nn do 25 A bez krytu</t>
  </si>
  <si>
    <t>35822121</t>
  </si>
  <si>
    <t>jistič 1-pólový 13 A vypínací charakteristika C vypínací schopnost 10 kA</t>
  </si>
  <si>
    <t>741320161</t>
  </si>
  <si>
    <t>Montáž jističů se zapojením vodičů třípólových nn do 25 A bez krytu</t>
  </si>
  <si>
    <t>35822166</t>
  </si>
  <si>
    <t>jistič 3-pólový 16 A vypínací charakteristika C vypínací schopnost 10 kA</t>
  </si>
  <si>
    <t>741321001</t>
  </si>
  <si>
    <t>Montáž proudových chráničů se zapojením vodičů dvoupólových nn do 25 A bez krytu</t>
  </si>
  <si>
    <t>1030084714</t>
  </si>
  <si>
    <t>jistič B10 A30</t>
  </si>
  <si>
    <t>1030084716</t>
  </si>
  <si>
    <t>jistič B16 A30</t>
  </si>
  <si>
    <t>741322122</t>
  </si>
  <si>
    <t>Montáž přepěťových ochran nn se zapojením vodičů svodiče přepětí – typ 2 čtyřpólových dvoudílných s vložením modulu</t>
  </si>
  <si>
    <t>1000136414</t>
  </si>
  <si>
    <t>Svodič přepětí 4P 20-40kA T2 ( C)</t>
  </si>
  <si>
    <t>741372026</t>
  </si>
  <si>
    <t>Montáž svítidel s integrovaným zdrojem LED se zapojením vodičů interiérových přisazených nástěnných hranatých nebo kruhových s pohybovým čidlem, plochy do 0,09 m2</t>
  </si>
  <si>
    <t>34835004</t>
  </si>
  <si>
    <t>LED reflektor nástěnný do 20W s integ. čidlem</t>
  </si>
  <si>
    <t>741372062</t>
  </si>
  <si>
    <t>Montáž svítidel s integrovaným zdrojem LED se zapojením vodičů interiérových přisazených stropních hranatých nebo kruhových, plochy přes 0,09 do 0,36 m2</t>
  </si>
  <si>
    <t>34835003</t>
  </si>
  <si>
    <t>svítidlo průmyslové přisazené podlouhlé kryt z PH přes 6000 lm</t>
  </si>
  <si>
    <t>741372114</t>
  </si>
  <si>
    <t>Montáž svítidel s integrovaným zdrojem LED se zapojením vodičů interiérových vestavných stěnových orientačních</t>
  </si>
  <si>
    <t>34835012</t>
  </si>
  <si>
    <t>svítidlo LED nouzové přisazené baterie 3h</t>
  </si>
  <si>
    <t>741410021</t>
  </si>
  <si>
    <t>Montáž uzemňovacího vedení s upevněním, propojením a připojením pomocí svorek v zemi s izolací spojů pásku průřezu do 120 mm2 v městské zástavbě</t>
  </si>
  <si>
    <t>35442064</t>
  </si>
  <si>
    <t>pás zemnící 20x3mm FeZn</t>
  </si>
  <si>
    <t>741420002</t>
  </si>
  <si>
    <t>Montáž hromosvodného vedení svodových drátů nebo lan s podpěrami, O přes 10 mm</t>
  </si>
  <si>
    <t>10.344.640</t>
  </si>
  <si>
    <t>Drát uzemňovací AL průměr 8 AlMgSi 8/11mm</t>
  </si>
  <si>
    <t>10.673.472</t>
  </si>
  <si>
    <t>Vodič HVI light Cu d=20mm (100m)</t>
  </si>
  <si>
    <t>podpěra vedení</t>
  </si>
  <si>
    <t>ks</t>
  </si>
  <si>
    <t>741420052</t>
  </si>
  <si>
    <t>Montáž hromosvodného vedení ochranných prvků úhelníků nebo trubek s držáky do dřeva</t>
  </si>
  <si>
    <t>35441831</t>
  </si>
  <si>
    <t>úhelník ochranný na ochranu svodu - 2000mm, FeZn</t>
  </si>
  <si>
    <t>741420083</t>
  </si>
  <si>
    <t>Montáž hromosvodného vedení doplňků štítků k označení svodů</t>
  </si>
  <si>
    <t>35442110</t>
  </si>
  <si>
    <t>štítek plastový - čísla svodů</t>
  </si>
  <si>
    <t>741430001</t>
  </si>
  <si>
    <t>Montáž jímacích tyčí délky do 3 m, na konstrukci dřevěnou mimo krov</t>
  </si>
  <si>
    <t>35441055</t>
  </si>
  <si>
    <t>tyč jímací s kovaným hrotem 1500mm FeZn</t>
  </si>
  <si>
    <t>998741202</t>
  </si>
  <si>
    <t>Přesun hmot pro silnoproud stanovený procentní sazbou (%) z ceny vodorovná dopravní vzdálenost do 50 m v objektech výšky přes 6 do 12 m</t>
  </si>
  <si>
    <t xml:space="preserve">Práce a dodávky M   </t>
  </si>
  <si>
    <t>46-M</t>
  </si>
  <si>
    <t xml:space="preserve">Zemní práce při extr.mont.pracích   </t>
  </si>
  <si>
    <t>460010024</t>
  </si>
  <si>
    <t>Vytyčení trasy vedení kabelového (podzemního) v zastavěném prostoru</t>
  </si>
  <si>
    <t>460061151</t>
  </si>
  <si>
    <t>Zabezpečení výkopu a objektů plastový plot zřízení</t>
  </si>
  <si>
    <t>460061152</t>
  </si>
  <si>
    <t>Zabezpečení výkopu a objektů plastový plot odstranění</t>
  </si>
  <si>
    <t>460161162</t>
  </si>
  <si>
    <t>Hloubení zapažených i nezapažených kabelových rýh ručně včetně urovnání dna s přemístěním výkopku do vzdálenosti 3 m od okraje jámy nebo s naložením na dopravní prostředek šířky 35 cm hloubky 70 cm v hornině třídy těžitelnosti I skupiny 3</t>
  </si>
  <si>
    <t>460431172</t>
  </si>
  <si>
    <t>Zásyp kabelových rýh ručně s přemístění sypaniny ze vzdálenosti do 10 m, s uložením výkopku ve vrstvách včetně zhutnění a úpravy povrchu šířky 35 cm hloubky 70 cm z horniny třídy těžitelnosti I skupiny 3</t>
  </si>
  <si>
    <t>58-M</t>
  </si>
  <si>
    <t xml:space="preserve">Revize vyhrazených technických zařízení   </t>
  </si>
  <si>
    <t>580103002</t>
  </si>
  <si>
    <t>Elektrická instalace kontrola stavu elektrického okruhu včetně instalačních, ovládacích a jistících prvků bez připojených spotřebičů v prostoru bezpečném přes 5 do 10 vývodů</t>
  </si>
  <si>
    <t>okruh</t>
  </si>
  <si>
    <t>580105001</t>
  </si>
  <si>
    <t>Hromosvody kontrola stavu ochrany před úderem blesku tyčového hromosvodu běžného objektu</t>
  </si>
  <si>
    <t>svod</t>
  </si>
  <si>
    <t>580105062</t>
  </si>
  <si>
    <t>Hromosvody měření zemního odporu svodu přes 2 do 8 svodů</t>
  </si>
  <si>
    <t>měření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</si>
  <si>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</si>
  <si>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</si>
  <si>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</si>
  <si>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</si>
  <si>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</si>
  <si>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VRN1</t>
  </si>
  <si>
    <t>Průzkumné, geodetické a projektové práce</t>
  </si>
  <si>
    <t>012002000</t>
  </si>
  <si>
    <t>Geodetické práce</t>
  </si>
  <si>
    <t>1024</t>
  </si>
  <si>
    <t>-1810504243</t>
  </si>
  <si>
    <t>https://podminky.urs.cz/item/CS_URS_2023_02/012002000</t>
  </si>
  <si>
    <t>Poznámka k položce:_x000d_
* vytýčení stavby a nových IS_x000d_
* Náklady na přezkoumání podkladů objednatele o stavu stávajících inženýrských sítí probíhajících staveništěm nebo dotčenými stavbou _x000d_
* Vytýčení jejich skutečné trasy dle podmínek správců sítí v dokladové části _x000d_
* Geodetické zaměření po dokončení_x000d_
* Geometrický plán (zanesení budovy do katastru)</t>
  </si>
  <si>
    <t>013103000</t>
  </si>
  <si>
    <t>Infromační tabule a doklady</t>
  </si>
  <si>
    <t>-927757370</t>
  </si>
  <si>
    <t>https://podminky.urs.cz/item/CS_URS_2023_02/013103000</t>
  </si>
  <si>
    <t>Poznámka k položce:_x000d_
- informační tabule_x000d_
- fotodokumentace_x000d_
- dokumentace zdolávání požáru vč. operativní karty_x000d_
- tabule s provozním řádem vč. jeho zpracování a schválení objednatelem</t>
  </si>
  <si>
    <t>013254000</t>
  </si>
  <si>
    <t>Dokumentace skutečného provedení stavby</t>
  </si>
  <si>
    <t>-2063504478</t>
  </si>
  <si>
    <t>https://podminky.urs.cz/item/CS_URS_2023_02/013254000</t>
  </si>
  <si>
    <t>Poznámka k položce:_x000d_
*dokumentace stavby (výkresová a textová) skutečného provedení stavby</t>
  </si>
  <si>
    <t>013294000</t>
  </si>
  <si>
    <t>Ostatní dokumentace</t>
  </si>
  <si>
    <t>-971531226</t>
  </si>
  <si>
    <t>https://podminky.urs.cz/item/CS_URS_2023_02/013294000</t>
  </si>
  <si>
    <t>Poznámka k položce:_x000d_
* zpracování dílenské a realizační dokumentace podle požadavků PD</t>
  </si>
  <si>
    <t>VRN3</t>
  </si>
  <si>
    <t>Zařízení staveniště</t>
  </si>
  <si>
    <t>030001000</t>
  </si>
  <si>
    <t>673634460</t>
  </si>
  <si>
    <t>https://podminky.urs.cz/item/CS_URS_2023_02/030001000</t>
  </si>
  <si>
    <t xml:space="preserve">Poznámka k položce:_x000d_
*Zajištění bezpečného příjezdu a přístupu na staveniště a potřebných souhlasů a rozhodnutí s vybudováním zařízení staveniště_x000d_
*Náklady s připojením staveniště na energie + zajištění měření odběru energií _x000d_
*Vytýčení obvodu staveniště _x000d_
*Oplocení a zabezpečení prostoru staveniště proti neoprávněnému vstupu_x000d_
*Náklady na vybavení zařízení staveniště _x000d_
*Náklady na spotřebované energie provozem zařízení staveniště _x000d_
*Náklady na úklid v prostoru staveniště a příjezdových komunikací ke staveništi _x000d_
*Opatření k zabránění nadměrného zatěžování staveniště a jeho okolí prachem (např. používání krycích plachet, kropení sutě a odtěžované zeminy vodou) _x000d_
*Náklady na odstranění a odvoz zařízení staveniště _x000d_
*Uvedení stavbou dotčených ploch a ploch zařízení staveniště do původního stavu </t>
  </si>
  <si>
    <t>034303000R</t>
  </si>
  <si>
    <t>Dopravní značení na staveništi</t>
  </si>
  <si>
    <t>352858923</t>
  </si>
  <si>
    <t xml:space="preserve">Dopravní značení </t>
  </si>
  <si>
    <t>https://podminky.urs.cz/item/CS_URS_2023_02/034303000R</t>
  </si>
  <si>
    <t xml:space="preserve">Poznámka k položce:_x000d_
*Náklady na vyhotovení návrhu dočasného dopravního značení, jeho projednání s dotčenými orgány a organizacemi, dodání dopravních značek, jejich rozmístění a přemísťování a jejich údržba v průběhu výstavby včetně následného odstranění po ukončení stavebních prací </t>
  </si>
  <si>
    <t>VRN4</t>
  </si>
  <si>
    <t>Inženýrská činnost</t>
  </si>
  <si>
    <t>045002000</t>
  </si>
  <si>
    <t>Kompletační a koordinační činnost</t>
  </si>
  <si>
    <t>831047021</t>
  </si>
  <si>
    <t>https://podminky.urs.cz/item/CS_URS_2023_02/045002000</t>
  </si>
  <si>
    <t xml:space="preserve">Poznámka k položce:_x000d_
* kompletní dokladová část dle SoD (revize, atesty, certifikáty, prohlášení o shodě) pro předání a převzetí dokončeného díla a pro zajištění kolaudačního souhlasu _x000d_
* náklady zhotovitele, související s prováděním vzorkování dodávaných materiálů a výrobků v souladu s SoD _x000d_
* náklady zhotovitele, související s prováděním zkoušek a REVIZÍ předepsaných technickými normami a vyjádřeními dotčených orgánů pro řádné provedení a předání díla * náklady na individuální zkoušky dodaných a smontovaných technologických zařízení včetně komplexního vyzkoušení _x000d_
* náklady zhotovitele na vypracování provozních řádů pro trvalý provoz _x000d_
* náklady na předání všech návodů k obsluze a údržbě pro technologická zařízení  _x000d_
* náklady na zaškolení obsluhy objednatele _x000d_
 </t>
  </si>
  <si>
    <t>VRN6</t>
  </si>
  <si>
    <t>Územní vlivy</t>
  </si>
  <si>
    <t>06000100R</t>
  </si>
  <si>
    <t>Ochrana stávajících inženýrských sítí na staveništi</t>
  </si>
  <si>
    <t>-421393918</t>
  </si>
  <si>
    <t>https://podminky.urs.cz/item/CS_URS_2023_02/06000100R</t>
  </si>
  <si>
    <t xml:space="preserve">Poznámka k položce:_x000d_
* Ochrana stávajících inženýrských sítí na staveništi _x000d_
* Zajištění a zebezpečení stávajících inženýrských sítí a přípojek při výkopových a bouracích pracích_x000d_
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</si>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</sst>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2002000" TargetMode="External" /><Relationship Id="rId2" Type="http://schemas.openxmlformats.org/officeDocument/2006/relationships/hyperlink" Target="https://podminky.urs.cz/item/CS_URS_2023_02/013103000" TargetMode="External" /><Relationship Id="rId3" Type="http://schemas.openxmlformats.org/officeDocument/2006/relationships/hyperlink" Target="https://podminky.urs.cz/item/CS_URS_2023_02/013254000" TargetMode="External" /><Relationship Id="rId4" Type="http://schemas.openxmlformats.org/officeDocument/2006/relationships/hyperlink" Target="https://podminky.urs.cz/item/CS_URS_2023_02/013294000" TargetMode="External" /><Relationship Id="rId5" Type="http://schemas.openxmlformats.org/officeDocument/2006/relationships/hyperlink" Target="https://podminky.urs.cz/item/CS_URS_2023_02/030001000" TargetMode="External" /><Relationship Id="rId6" Type="http://schemas.openxmlformats.org/officeDocument/2006/relationships/hyperlink" Target="https://podminky.urs.cz/item/CS_URS_2023_02/034303000R" TargetMode="External" /><Relationship Id="rId7" Type="http://schemas.openxmlformats.org/officeDocument/2006/relationships/hyperlink" Target="https://podminky.urs.cz/item/CS_URS_2023_02/045002000" TargetMode="External" /><Relationship Id="rId8" Type="http://schemas.openxmlformats.org/officeDocument/2006/relationships/hyperlink" Target="https://podminky.urs.cz/item/CS_URS_2023_02/06000100R" TargetMode="External" /><Relationship Id="rId9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21151123" TargetMode="External" /><Relationship Id="rId2" Type="http://schemas.openxmlformats.org/officeDocument/2006/relationships/hyperlink" Target="https://podminky.urs.cz/item/CS_URS_2023_02/162351103" TargetMode="External" /><Relationship Id="rId3" Type="http://schemas.openxmlformats.org/officeDocument/2006/relationships/hyperlink" Target="https://podminky.urs.cz/item/CS_URS_2023_02/171251201" TargetMode="External" /><Relationship Id="rId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31251104" TargetMode="External" /><Relationship Id="rId2" Type="http://schemas.openxmlformats.org/officeDocument/2006/relationships/hyperlink" Target="https://podminky.urs.cz/item/CS_URS_2023_02/132251102" TargetMode="External" /><Relationship Id="rId3" Type="http://schemas.openxmlformats.org/officeDocument/2006/relationships/hyperlink" Target="https://podminky.urs.cz/item/CS_URS_2023_02/162251102" TargetMode="External" /><Relationship Id="rId4" Type="http://schemas.openxmlformats.org/officeDocument/2006/relationships/hyperlink" Target="https://podminky.urs.cz/item/CS_URS_2023_02/162751117" TargetMode="External" /><Relationship Id="rId5" Type="http://schemas.openxmlformats.org/officeDocument/2006/relationships/hyperlink" Target="https://podminky.urs.cz/item/CS_URS_2023_02/162751119" TargetMode="External" /><Relationship Id="rId6" Type="http://schemas.openxmlformats.org/officeDocument/2006/relationships/hyperlink" Target="https://podminky.urs.cz/item/CS_URS_2023_02/167151111" TargetMode="External" /><Relationship Id="rId7" Type="http://schemas.openxmlformats.org/officeDocument/2006/relationships/hyperlink" Target="https://podminky.urs.cz/item/CS_URS_2023_02/171201231" TargetMode="External" /><Relationship Id="rId8" Type="http://schemas.openxmlformats.org/officeDocument/2006/relationships/hyperlink" Target="https://podminky.urs.cz/item/CS_URS_2023_02/171251201" TargetMode="External" /><Relationship Id="rId9" Type="http://schemas.openxmlformats.org/officeDocument/2006/relationships/hyperlink" Target="https://podminky.urs.cz/item/CS_URS_2023_02/174151101" TargetMode="External" /><Relationship Id="rId10" Type="http://schemas.openxmlformats.org/officeDocument/2006/relationships/hyperlink" Target="https://podminky.urs.cz/item/CS_URS_2023_02/181912112" TargetMode="External" /><Relationship Id="rId11" Type="http://schemas.openxmlformats.org/officeDocument/2006/relationships/hyperlink" Target="https://podminky.urs.cz/item/CS_URS_2023_02/271532212" TargetMode="External" /><Relationship Id="rId12" Type="http://schemas.openxmlformats.org/officeDocument/2006/relationships/hyperlink" Target="https://podminky.urs.cz/item/CS_URS_2023_02/273313711" TargetMode="External" /><Relationship Id="rId13" Type="http://schemas.openxmlformats.org/officeDocument/2006/relationships/hyperlink" Target="https://podminky.urs.cz/item/CS_URS_2023_02/273323611" TargetMode="External" /><Relationship Id="rId14" Type="http://schemas.openxmlformats.org/officeDocument/2006/relationships/hyperlink" Target="https://podminky.urs.cz/item/CS_URS_2023_02/274313711" TargetMode="External" /><Relationship Id="rId15" Type="http://schemas.openxmlformats.org/officeDocument/2006/relationships/hyperlink" Target="https://podminky.urs.cz/item/CS_URS_2023_02/274322611" TargetMode="External" /><Relationship Id="rId16" Type="http://schemas.openxmlformats.org/officeDocument/2006/relationships/hyperlink" Target="https://podminky.urs.cz/item/CS_URS_2023_02/274351121" TargetMode="External" /><Relationship Id="rId17" Type="http://schemas.openxmlformats.org/officeDocument/2006/relationships/hyperlink" Target="https://podminky.urs.cz/item/CS_URS_2023_02/274351122" TargetMode="External" /><Relationship Id="rId18" Type="http://schemas.openxmlformats.org/officeDocument/2006/relationships/hyperlink" Target="https://podminky.urs.cz/item/CS_URS_2023_02/274361821" TargetMode="External" /><Relationship Id="rId19" Type="http://schemas.openxmlformats.org/officeDocument/2006/relationships/hyperlink" Target="https://podminky.urs.cz/item/CS_URS_2023_02/279323112" TargetMode="External" /><Relationship Id="rId20" Type="http://schemas.openxmlformats.org/officeDocument/2006/relationships/hyperlink" Target="https://podminky.urs.cz/item/CS_URS_2023_02/279351121" TargetMode="External" /><Relationship Id="rId21" Type="http://schemas.openxmlformats.org/officeDocument/2006/relationships/hyperlink" Target="https://podminky.urs.cz/item/CS_URS_2023_02/279351122" TargetMode="External" /><Relationship Id="rId22" Type="http://schemas.openxmlformats.org/officeDocument/2006/relationships/hyperlink" Target="https://podminky.urs.cz/item/CS_URS_2023_02/279361821" TargetMode="External" /><Relationship Id="rId23" Type="http://schemas.openxmlformats.org/officeDocument/2006/relationships/hyperlink" Target="https://podminky.urs.cz/item/CS_URS_2023_02/564871111" TargetMode="External" /><Relationship Id="rId24" Type="http://schemas.openxmlformats.org/officeDocument/2006/relationships/hyperlink" Target="https://podminky.urs.cz/item/CS_URS_2023_02/591111111" TargetMode="External" /><Relationship Id="rId25" Type="http://schemas.openxmlformats.org/officeDocument/2006/relationships/hyperlink" Target="https://podminky.urs.cz/item/CS_URS_2023_02/632450132" TargetMode="External" /><Relationship Id="rId26" Type="http://schemas.openxmlformats.org/officeDocument/2006/relationships/hyperlink" Target="https://podminky.urs.cz/item/CS_URS_2023_02/941211321" TargetMode="External" /><Relationship Id="rId27" Type="http://schemas.openxmlformats.org/officeDocument/2006/relationships/hyperlink" Target="https://podminky.urs.cz/item/CS_URS_2023_02/941211111" TargetMode="External" /><Relationship Id="rId28" Type="http://schemas.openxmlformats.org/officeDocument/2006/relationships/hyperlink" Target="https://podminky.urs.cz/item/CS_URS_2023_02/941211211" TargetMode="External" /><Relationship Id="rId29" Type="http://schemas.openxmlformats.org/officeDocument/2006/relationships/hyperlink" Target="https://podminky.urs.cz/item/CS_URS_2023_02/941211811" TargetMode="External" /><Relationship Id="rId30" Type="http://schemas.openxmlformats.org/officeDocument/2006/relationships/hyperlink" Target="https://podminky.urs.cz/item/CS_URS_2023_02/944511111" TargetMode="External" /><Relationship Id="rId31" Type="http://schemas.openxmlformats.org/officeDocument/2006/relationships/hyperlink" Target="https://podminky.urs.cz/item/CS_URS_2023_02/944511211" TargetMode="External" /><Relationship Id="rId32" Type="http://schemas.openxmlformats.org/officeDocument/2006/relationships/hyperlink" Target="https://podminky.urs.cz/item/CS_URS_2023_02/944511811" TargetMode="External" /><Relationship Id="rId33" Type="http://schemas.openxmlformats.org/officeDocument/2006/relationships/hyperlink" Target="https://podminky.urs.cz/item/CS_URS_2023_02/949101111" TargetMode="External" /><Relationship Id="rId34" Type="http://schemas.openxmlformats.org/officeDocument/2006/relationships/hyperlink" Target="https://podminky.urs.cz/item/CS_URS_2023_02/949101112" TargetMode="External" /><Relationship Id="rId35" Type="http://schemas.openxmlformats.org/officeDocument/2006/relationships/hyperlink" Target="https://podminky.urs.cz/item/CS_URS_2023_02/952901111" TargetMode="External" /><Relationship Id="rId36" Type="http://schemas.openxmlformats.org/officeDocument/2006/relationships/hyperlink" Target="https://podminky.urs.cz/item/CS_URS_2023_02/953943211" TargetMode="External" /><Relationship Id="rId37" Type="http://schemas.openxmlformats.org/officeDocument/2006/relationships/hyperlink" Target="https://podminky.urs.cz/item/CS_URS_2023_02/993111111" TargetMode="External" /><Relationship Id="rId38" Type="http://schemas.openxmlformats.org/officeDocument/2006/relationships/hyperlink" Target="https://podminky.urs.cz/item/CS_URS_2023_02/993111119" TargetMode="External" /><Relationship Id="rId39" Type="http://schemas.openxmlformats.org/officeDocument/2006/relationships/hyperlink" Target="https://podminky.urs.cz/item/CS_URS_2023_02/998011002" TargetMode="External" /><Relationship Id="rId40" Type="http://schemas.openxmlformats.org/officeDocument/2006/relationships/hyperlink" Target="https://podminky.urs.cz/item/CS_URS_2023_02/711111001" TargetMode="External" /><Relationship Id="rId41" Type="http://schemas.openxmlformats.org/officeDocument/2006/relationships/hyperlink" Target="https://podminky.urs.cz/item/CS_URS_2023_02/711112001" TargetMode="External" /><Relationship Id="rId42" Type="http://schemas.openxmlformats.org/officeDocument/2006/relationships/hyperlink" Target="https://podminky.urs.cz/item/CS_URS_2023_02/711141559" TargetMode="External" /><Relationship Id="rId43" Type="http://schemas.openxmlformats.org/officeDocument/2006/relationships/hyperlink" Target="https://podminky.urs.cz/item/CS_URS_2023_02/711142559" TargetMode="External" /><Relationship Id="rId44" Type="http://schemas.openxmlformats.org/officeDocument/2006/relationships/hyperlink" Target="https://podminky.urs.cz/item/CS_URS_2023_02/711161212" TargetMode="External" /><Relationship Id="rId45" Type="http://schemas.openxmlformats.org/officeDocument/2006/relationships/hyperlink" Target="https://podminky.urs.cz/item/CS_URS_2023_02/711461103" TargetMode="External" /><Relationship Id="rId46" Type="http://schemas.openxmlformats.org/officeDocument/2006/relationships/hyperlink" Target="https://podminky.urs.cz/item/CS_URS_2023_02/711462103" TargetMode="External" /><Relationship Id="rId47" Type="http://schemas.openxmlformats.org/officeDocument/2006/relationships/hyperlink" Target="https://podminky.urs.cz/item/CS_URS_2023_02/711491171" TargetMode="External" /><Relationship Id="rId48" Type="http://schemas.openxmlformats.org/officeDocument/2006/relationships/hyperlink" Target="https://podminky.urs.cz/item/CS_URS_2023_02/711491176" TargetMode="External" /><Relationship Id="rId49" Type="http://schemas.openxmlformats.org/officeDocument/2006/relationships/hyperlink" Target="https://podminky.urs.cz/item/CS_URS_2023_02/711491271" TargetMode="External" /><Relationship Id="rId50" Type="http://schemas.openxmlformats.org/officeDocument/2006/relationships/hyperlink" Target="https://podminky.urs.cz/item/CS_URS_2023_02/998711102" TargetMode="External" /><Relationship Id="rId51" Type="http://schemas.openxmlformats.org/officeDocument/2006/relationships/hyperlink" Target="https://podminky.urs.cz/item/CS_URS_2023_02/712311101" TargetMode="External" /><Relationship Id="rId52" Type="http://schemas.openxmlformats.org/officeDocument/2006/relationships/hyperlink" Target="https://podminky.urs.cz/item/CS_URS_2023_02/712331111" TargetMode="External" /><Relationship Id="rId53" Type="http://schemas.openxmlformats.org/officeDocument/2006/relationships/hyperlink" Target="https://podminky.urs.cz/item/CS_URS_2023_02/712363352" TargetMode="External" /><Relationship Id="rId54" Type="http://schemas.openxmlformats.org/officeDocument/2006/relationships/hyperlink" Target="https://podminky.urs.cz/item/CS_URS_2023_02/712363353" TargetMode="External" /><Relationship Id="rId55" Type="http://schemas.openxmlformats.org/officeDocument/2006/relationships/hyperlink" Target="https://podminky.urs.cz/item/CS_URS_2023_02/712363366" TargetMode="External" /><Relationship Id="rId56" Type="http://schemas.openxmlformats.org/officeDocument/2006/relationships/hyperlink" Target="https://podminky.urs.cz/item/CS_URS_2023_02/712363452" TargetMode="External" /><Relationship Id="rId57" Type="http://schemas.openxmlformats.org/officeDocument/2006/relationships/hyperlink" Target="https://podminky.urs.cz/item/CS_URS_2023_02/712391171" TargetMode="External" /><Relationship Id="rId58" Type="http://schemas.openxmlformats.org/officeDocument/2006/relationships/hyperlink" Target="https://podminky.urs.cz/item/CS_URS_2023_02/712831101" TargetMode="External" /><Relationship Id="rId59" Type="http://schemas.openxmlformats.org/officeDocument/2006/relationships/hyperlink" Target="https://podminky.urs.cz/item/CS_URS_2023_02/712861702" TargetMode="External" /><Relationship Id="rId60" Type="http://schemas.openxmlformats.org/officeDocument/2006/relationships/hyperlink" Target="https://podminky.urs.cz/item/CS_URS_2023_02/998712102" TargetMode="External" /><Relationship Id="rId61" Type="http://schemas.openxmlformats.org/officeDocument/2006/relationships/hyperlink" Target="https://podminky.urs.cz/item/CS_URS_2023_02/713141336" TargetMode="External" /><Relationship Id="rId62" Type="http://schemas.openxmlformats.org/officeDocument/2006/relationships/hyperlink" Target="https://podminky.urs.cz/item/CS_URS_2023_02/713141412" TargetMode="External" /><Relationship Id="rId63" Type="http://schemas.openxmlformats.org/officeDocument/2006/relationships/hyperlink" Target="https://podminky.urs.cz/item/CS_URS_2023_02/998713102" TargetMode="External" /><Relationship Id="rId64" Type="http://schemas.openxmlformats.org/officeDocument/2006/relationships/hyperlink" Target="https://podminky.urs.cz/item/CS_URS_2023_02/721233111" TargetMode="External" /><Relationship Id="rId65" Type="http://schemas.openxmlformats.org/officeDocument/2006/relationships/hyperlink" Target="https://podminky.urs.cz/item/CS_URS_2023_02/998721102" TargetMode="External" /><Relationship Id="rId66" Type="http://schemas.openxmlformats.org/officeDocument/2006/relationships/hyperlink" Target="https://podminky.urs.cz/item/CS_URS_2023_02/762115110" TargetMode="External" /><Relationship Id="rId67" Type="http://schemas.openxmlformats.org/officeDocument/2006/relationships/hyperlink" Target="https://podminky.urs.cz/item/CS_URS_2023_02/762115120" TargetMode="External" /><Relationship Id="rId68" Type="http://schemas.openxmlformats.org/officeDocument/2006/relationships/hyperlink" Target="https://podminky.urs.cz/item/CS_URS_2023_02/762115130" TargetMode="External" /><Relationship Id="rId69" Type="http://schemas.openxmlformats.org/officeDocument/2006/relationships/hyperlink" Target="https://podminky.urs.cz/item/CS_URS_2023_02/762195000" TargetMode="External" /><Relationship Id="rId70" Type="http://schemas.openxmlformats.org/officeDocument/2006/relationships/hyperlink" Target="https://podminky.urs.cz/item/CS_URS_2023_02/762341026" TargetMode="External" /><Relationship Id="rId71" Type="http://schemas.openxmlformats.org/officeDocument/2006/relationships/hyperlink" Target="https://podminky.urs.cz/item/CS_URS_2023_02/762395000" TargetMode="External" /><Relationship Id="rId72" Type="http://schemas.openxmlformats.org/officeDocument/2006/relationships/hyperlink" Target="https://podminky.urs.cz/item/CS_URS_2023_02/998762202" TargetMode="External" /><Relationship Id="rId73" Type="http://schemas.openxmlformats.org/officeDocument/2006/relationships/hyperlink" Target="https://podminky.urs.cz/item/CS_URS_2023_02/764242405" TargetMode="External" /><Relationship Id="rId74" Type="http://schemas.openxmlformats.org/officeDocument/2006/relationships/hyperlink" Target="https://podminky.urs.cz/item/CS_URS_2023_02/764341413" TargetMode="External" /><Relationship Id="rId75" Type="http://schemas.openxmlformats.org/officeDocument/2006/relationships/hyperlink" Target="https://podminky.urs.cz/item/CS_URS_2023_02/998764102" TargetMode="External" /><Relationship Id="rId76" Type="http://schemas.openxmlformats.org/officeDocument/2006/relationships/hyperlink" Target="https://podminky.urs.cz/item/CS_URS_2023_02/998766202" TargetMode="External" /><Relationship Id="rId77" Type="http://schemas.openxmlformats.org/officeDocument/2006/relationships/hyperlink" Target="https://podminky.urs.cz/item/CS_URS_2023_02/998767202" TargetMode="External" /><Relationship Id="rId78" Type="http://schemas.openxmlformats.org/officeDocument/2006/relationships/hyperlink" Target="https://podminky.urs.cz/item/CS_URS_2023_02/783213121" TargetMode="External" /><Relationship Id="rId7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7222" TargetMode="External" /><Relationship Id="rId2" Type="http://schemas.openxmlformats.org/officeDocument/2006/relationships/hyperlink" Target="https://podminky.urs.cz/item/CS_URS_2023_02/113154334" TargetMode="External" /><Relationship Id="rId3" Type="http://schemas.openxmlformats.org/officeDocument/2006/relationships/hyperlink" Target="https://podminky.urs.cz/item/CS_URS_2023_02/122251106" TargetMode="External" /><Relationship Id="rId4" Type="http://schemas.openxmlformats.org/officeDocument/2006/relationships/hyperlink" Target="https://podminky.urs.cz/item/CS_URS_2023_02/162351103" TargetMode="External" /><Relationship Id="rId5" Type="http://schemas.openxmlformats.org/officeDocument/2006/relationships/hyperlink" Target="https://podminky.urs.cz/item/CS_URS_2023_02/162751117" TargetMode="External" /><Relationship Id="rId6" Type="http://schemas.openxmlformats.org/officeDocument/2006/relationships/hyperlink" Target="https://podminky.urs.cz/item/CS_URS_2023_02/162751119" TargetMode="External" /><Relationship Id="rId7" Type="http://schemas.openxmlformats.org/officeDocument/2006/relationships/hyperlink" Target="https://podminky.urs.cz/item/CS_URS_2023_02/167151111" TargetMode="External" /><Relationship Id="rId8" Type="http://schemas.openxmlformats.org/officeDocument/2006/relationships/hyperlink" Target="https://podminky.urs.cz/item/CS_URS_2023_02/167151112" TargetMode="External" /><Relationship Id="rId9" Type="http://schemas.openxmlformats.org/officeDocument/2006/relationships/hyperlink" Target="https://podminky.urs.cz/item/CS_URS_2023_02/171201231" TargetMode="External" /><Relationship Id="rId10" Type="http://schemas.openxmlformats.org/officeDocument/2006/relationships/hyperlink" Target="https://podminky.urs.cz/item/CS_URS_2023_02/171251201" TargetMode="External" /><Relationship Id="rId11" Type="http://schemas.openxmlformats.org/officeDocument/2006/relationships/hyperlink" Target="https://podminky.urs.cz/item/CS_URS_2023_02/181151331" TargetMode="External" /><Relationship Id="rId12" Type="http://schemas.openxmlformats.org/officeDocument/2006/relationships/hyperlink" Target="https://podminky.urs.cz/item/CS_URS_2023_02/181451131" TargetMode="External" /><Relationship Id="rId13" Type="http://schemas.openxmlformats.org/officeDocument/2006/relationships/hyperlink" Target="https://podminky.urs.cz/item/CS_URS_2023_02/181912112" TargetMode="External" /><Relationship Id="rId14" Type="http://schemas.openxmlformats.org/officeDocument/2006/relationships/hyperlink" Target="https://podminky.urs.cz/item/CS_URS_2023_02/183403114" TargetMode="External" /><Relationship Id="rId15" Type="http://schemas.openxmlformats.org/officeDocument/2006/relationships/hyperlink" Target="https://podminky.urs.cz/item/CS_URS_2023_02/183403153" TargetMode="External" /><Relationship Id="rId16" Type="http://schemas.openxmlformats.org/officeDocument/2006/relationships/hyperlink" Target="https://podminky.urs.cz/item/CS_URS_2023_02/185803211" TargetMode="External" /><Relationship Id="rId17" Type="http://schemas.openxmlformats.org/officeDocument/2006/relationships/hyperlink" Target="https://podminky.urs.cz/item/CS_URS_2023_02/185804312" TargetMode="External" /><Relationship Id="rId18" Type="http://schemas.openxmlformats.org/officeDocument/2006/relationships/hyperlink" Target="https://podminky.urs.cz/item/CS_URS_2023_02/185851121" TargetMode="External" /><Relationship Id="rId19" Type="http://schemas.openxmlformats.org/officeDocument/2006/relationships/hyperlink" Target="https://podminky.urs.cz/item/CS_URS_2023_02/564851111" TargetMode="External" /><Relationship Id="rId20" Type="http://schemas.openxmlformats.org/officeDocument/2006/relationships/hyperlink" Target="https://podminky.urs.cz/item/CS_URS_2023_02/564861111" TargetMode="External" /><Relationship Id="rId21" Type="http://schemas.openxmlformats.org/officeDocument/2006/relationships/hyperlink" Target="https://podminky.urs.cz/item/CS_URS_2023_02/564871111" TargetMode="External" /><Relationship Id="rId22" Type="http://schemas.openxmlformats.org/officeDocument/2006/relationships/hyperlink" Target="https://podminky.urs.cz/item/CS_URS_2023_02/564952111" TargetMode="External" /><Relationship Id="rId23" Type="http://schemas.openxmlformats.org/officeDocument/2006/relationships/hyperlink" Target="https://podminky.urs.cz/item/CS_URS_2023_02/591111111" TargetMode="External" /><Relationship Id="rId24" Type="http://schemas.openxmlformats.org/officeDocument/2006/relationships/hyperlink" Target="https://podminky.urs.cz/item/CS_URS_2023_02/916241213" TargetMode="External" /><Relationship Id="rId25" Type="http://schemas.openxmlformats.org/officeDocument/2006/relationships/hyperlink" Target="https://podminky.urs.cz/item/CS_URS_2023_02/919726123" TargetMode="External" /><Relationship Id="rId26" Type="http://schemas.openxmlformats.org/officeDocument/2006/relationships/hyperlink" Target="https://podminky.urs.cz/item/CS_URS_2023_02/966001211" TargetMode="External" /><Relationship Id="rId27" Type="http://schemas.openxmlformats.org/officeDocument/2006/relationships/hyperlink" Target="https://podminky.urs.cz/item/CS_URS_2023_02/966001311" TargetMode="External" /><Relationship Id="rId28" Type="http://schemas.openxmlformats.org/officeDocument/2006/relationships/hyperlink" Target="https://podminky.urs.cz/item/CS_URS_2023_02/966-001R" TargetMode="External" /><Relationship Id="rId29" Type="http://schemas.openxmlformats.org/officeDocument/2006/relationships/hyperlink" Target="https://podminky.urs.cz/item/CS_URS_2023_02/997221551" TargetMode="External" /><Relationship Id="rId30" Type="http://schemas.openxmlformats.org/officeDocument/2006/relationships/hyperlink" Target="https://podminky.urs.cz/item/CS_URS_2023_02/997221559" TargetMode="External" /><Relationship Id="rId31" Type="http://schemas.openxmlformats.org/officeDocument/2006/relationships/hyperlink" Target="https://podminky.urs.cz/item/CS_URS_2023_02/997221571" TargetMode="External" /><Relationship Id="rId32" Type="http://schemas.openxmlformats.org/officeDocument/2006/relationships/hyperlink" Target="https://podminky.urs.cz/item/CS_URS_2023_02/997221579" TargetMode="External" /><Relationship Id="rId33" Type="http://schemas.openxmlformats.org/officeDocument/2006/relationships/hyperlink" Target="https://podminky.urs.cz/item/CS_URS_2023_02/997221611" TargetMode="External" /><Relationship Id="rId34" Type="http://schemas.openxmlformats.org/officeDocument/2006/relationships/hyperlink" Target="https://podminky.urs.cz/item/CS_URS_2023_02/997221612" TargetMode="External" /><Relationship Id="rId35" Type="http://schemas.openxmlformats.org/officeDocument/2006/relationships/hyperlink" Target="https://podminky.urs.cz/item/CS_URS_2023_02/997221873" TargetMode="External" /><Relationship Id="rId36" Type="http://schemas.openxmlformats.org/officeDocument/2006/relationships/hyperlink" Target="https://podminky.urs.cz/item/CS_URS_2023_02/997221875" TargetMode="External" /><Relationship Id="rId37" Type="http://schemas.openxmlformats.org/officeDocument/2006/relationships/hyperlink" Target="https://podminky.urs.cz/item/CS_URS_2023_02/998223011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382122121" TargetMode="External" /><Relationship Id="rId2" Type="http://schemas.openxmlformats.org/officeDocument/2006/relationships/hyperlink" Target="https://podminky.urs.cz/item/CS_URS_2023_02/382122311" TargetMode="External" /><Relationship Id="rId3" Type="http://schemas.openxmlformats.org/officeDocument/2006/relationships/hyperlink" Target="https://podminky.urs.cz/item/CS_URS_2023_02/899922113" TargetMode="External" /><Relationship Id="rId4" Type="http://schemas.openxmlformats.org/officeDocument/2006/relationships/hyperlink" Target="https://podminky.urs.cz/item/CS_URS_2023_02/998144471" TargetMode="External" /><Relationship Id="rId5" Type="http://schemas.openxmlformats.org/officeDocument/2006/relationships/hyperlink" Target="https://podminky.urs.cz/item/CS_URS_2023_02/721173401" TargetMode="External" /><Relationship Id="rId6" Type="http://schemas.openxmlformats.org/officeDocument/2006/relationships/hyperlink" Target="https://podminky.urs.cz/item/CS_URS_2023_02/721174005" TargetMode="External" /><Relationship Id="rId7" Type="http://schemas.openxmlformats.org/officeDocument/2006/relationships/hyperlink" Target="https://podminky.urs.cz/item/CS_URS_2023_02/721174043" TargetMode="External" /><Relationship Id="rId8" Type="http://schemas.openxmlformats.org/officeDocument/2006/relationships/hyperlink" Target="https://podminky.urs.cz/item/CS_URS_2023_02/721211502" TargetMode="External" /><Relationship Id="rId9" Type="http://schemas.openxmlformats.org/officeDocument/2006/relationships/hyperlink" Target="https://podminky.urs.cz/item/CS_URS_2023_02/721290111" TargetMode="External" /><Relationship Id="rId10" Type="http://schemas.openxmlformats.org/officeDocument/2006/relationships/hyperlink" Target="https://podminky.urs.cz/item/CS_URS_2023_02/998721101" TargetMode="External" /><Relationship Id="rId11" Type="http://schemas.openxmlformats.org/officeDocument/2006/relationships/hyperlink" Target="https://podminky.urs.cz/item/CS_URS_2023_02/722140117" TargetMode="External" /><Relationship Id="rId12" Type="http://schemas.openxmlformats.org/officeDocument/2006/relationships/hyperlink" Target="https://podminky.urs.cz/item/CS_URS_2023_02/722174022" TargetMode="External" /><Relationship Id="rId13" Type="http://schemas.openxmlformats.org/officeDocument/2006/relationships/hyperlink" Target="https://podminky.urs.cz/item/CS_URS_2023_02/722181221" TargetMode="External" /><Relationship Id="rId14" Type="http://schemas.openxmlformats.org/officeDocument/2006/relationships/hyperlink" Target="https://podminky.urs.cz/item/CS_URS_2023_02/722190401" TargetMode="External" /><Relationship Id="rId15" Type="http://schemas.openxmlformats.org/officeDocument/2006/relationships/hyperlink" Target="https://podminky.urs.cz/item/CS_URS_2023_02/722231077" TargetMode="External" /><Relationship Id="rId16" Type="http://schemas.openxmlformats.org/officeDocument/2006/relationships/hyperlink" Target="https://podminky.urs.cz/item/CS_URS_2023_02/722232043" TargetMode="External" /><Relationship Id="rId17" Type="http://schemas.openxmlformats.org/officeDocument/2006/relationships/hyperlink" Target="https://podminky.urs.cz/item/CS_URS_2023_02/722232048" TargetMode="External" /><Relationship Id="rId18" Type="http://schemas.openxmlformats.org/officeDocument/2006/relationships/hyperlink" Target="https://podminky.urs.cz/item/CS_URS_2023_02/722290234" TargetMode="External" /><Relationship Id="rId19" Type="http://schemas.openxmlformats.org/officeDocument/2006/relationships/hyperlink" Target="https://podminky.urs.cz/item/CS_URS_2023_02/722290246" TargetMode="External" /><Relationship Id="rId20" Type="http://schemas.openxmlformats.org/officeDocument/2006/relationships/hyperlink" Target="https://podminky.urs.cz/item/CS_URS_2023_02/998722101" TargetMode="External" /><Relationship Id="rId2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31251202" TargetMode="External" /><Relationship Id="rId3" Type="http://schemas.openxmlformats.org/officeDocument/2006/relationships/hyperlink" Target="https://podminky.urs.cz/item/CS_URS_2023_02/132251252" TargetMode="External" /><Relationship Id="rId4" Type="http://schemas.openxmlformats.org/officeDocument/2006/relationships/hyperlink" Target="https://podminky.urs.cz/item/CS_URS_2023_02/151101102" TargetMode="External" /><Relationship Id="rId5" Type="http://schemas.openxmlformats.org/officeDocument/2006/relationships/hyperlink" Target="https://podminky.urs.cz/item/CS_URS_2023_02/151101112" TargetMode="External" /><Relationship Id="rId6" Type="http://schemas.openxmlformats.org/officeDocument/2006/relationships/hyperlink" Target="https://podminky.urs.cz/item/CS_URS_2023_02/162251102" TargetMode="External" /><Relationship Id="rId7" Type="http://schemas.openxmlformats.org/officeDocument/2006/relationships/hyperlink" Target="https://podminky.urs.cz/item/CS_URS_2023_02/174151101" TargetMode="External" /><Relationship Id="rId8" Type="http://schemas.openxmlformats.org/officeDocument/2006/relationships/hyperlink" Target="https://podminky.urs.cz/item/CS_URS_2023_02/175111101" TargetMode="External" /><Relationship Id="rId9" Type="http://schemas.openxmlformats.org/officeDocument/2006/relationships/hyperlink" Target="https://podminky.urs.cz/item/CS_URS_2023_02/382413115" TargetMode="External" /><Relationship Id="rId10" Type="http://schemas.openxmlformats.org/officeDocument/2006/relationships/hyperlink" Target="https://podminky.urs.cz/item/CS_URS_2023_02/451573111" TargetMode="External" /><Relationship Id="rId11" Type="http://schemas.openxmlformats.org/officeDocument/2006/relationships/hyperlink" Target="https://podminky.urs.cz/item/CS_URS_2023_02/871315221" TargetMode="External" /><Relationship Id="rId12" Type="http://schemas.openxmlformats.org/officeDocument/2006/relationships/hyperlink" Target="https://podminky.urs.cz/item/CS_URS_2023_02/892351111" TargetMode="External" /><Relationship Id="rId13" Type="http://schemas.openxmlformats.org/officeDocument/2006/relationships/hyperlink" Target="https://podminky.urs.cz/item/CS_URS_2023_02/894410213" TargetMode="External" /><Relationship Id="rId14" Type="http://schemas.openxmlformats.org/officeDocument/2006/relationships/hyperlink" Target="https://podminky.urs.cz/item/CS_URS_2023_02/894410302" TargetMode="External" /><Relationship Id="rId15" Type="http://schemas.openxmlformats.org/officeDocument/2006/relationships/hyperlink" Target="https://podminky.urs.cz/item/CS_URS_2023_02/899722112" TargetMode="External" /><Relationship Id="rId16" Type="http://schemas.openxmlformats.org/officeDocument/2006/relationships/hyperlink" Target="https://podminky.urs.cz/item/CS_URS_2023_02/998276101" TargetMode="External" /><Relationship Id="rId17" Type="http://schemas.openxmlformats.org/officeDocument/2006/relationships/hyperlink" Target="https://podminky.urs.cz/item/CS_URS_2023_02/998276128" TargetMode="External" /><Relationship Id="rId18" Type="http://schemas.openxmlformats.org/officeDocument/2006/relationships/hyperlink" Target="https://podminky.urs.cz/item/CS_URS_2023_02/998276129" TargetMode="External" /><Relationship Id="rId19" Type="http://schemas.openxmlformats.org/officeDocument/2006/relationships/hyperlink" Target="https://podminky.urs.cz/item/CS_URS_2023_02/721242116" TargetMode="External" /><Relationship Id="rId2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32251104" TargetMode="External" /><Relationship Id="rId3" Type="http://schemas.openxmlformats.org/officeDocument/2006/relationships/hyperlink" Target="https://podminky.urs.cz/item/CS_URS_2023_02/162251102" TargetMode="External" /><Relationship Id="rId4" Type="http://schemas.openxmlformats.org/officeDocument/2006/relationships/hyperlink" Target="https://podminky.urs.cz/item/CS_URS_2023_02/174151101" TargetMode="External" /><Relationship Id="rId5" Type="http://schemas.openxmlformats.org/officeDocument/2006/relationships/hyperlink" Target="https://podminky.urs.cz/item/CS_URS_2023_02/175111101" TargetMode="External" /><Relationship Id="rId6" Type="http://schemas.openxmlformats.org/officeDocument/2006/relationships/hyperlink" Target="https://podminky.urs.cz/item/CS_URS_2023_02/451573111" TargetMode="External" /><Relationship Id="rId7" Type="http://schemas.openxmlformats.org/officeDocument/2006/relationships/hyperlink" Target="https://podminky.urs.cz/item/CS_URS_2023_02/871161211" TargetMode="External" /><Relationship Id="rId8" Type="http://schemas.openxmlformats.org/officeDocument/2006/relationships/hyperlink" Target="https://podminky.urs.cz/item/CS_URS_2023_02/877161101" TargetMode="External" /><Relationship Id="rId9" Type="http://schemas.openxmlformats.org/officeDocument/2006/relationships/hyperlink" Target="https://podminky.urs.cz/item/CS_URS_2023_02/879161111" TargetMode="External" /><Relationship Id="rId10" Type="http://schemas.openxmlformats.org/officeDocument/2006/relationships/hyperlink" Target="https://podminky.urs.cz/item/CS_URS_2023_02/891152211" TargetMode="External" /><Relationship Id="rId11" Type="http://schemas.openxmlformats.org/officeDocument/2006/relationships/hyperlink" Target="https://podminky.urs.cz/item/CS_URS_2023_02/891161322" TargetMode="External" /><Relationship Id="rId12" Type="http://schemas.openxmlformats.org/officeDocument/2006/relationships/hyperlink" Target="https://podminky.urs.cz/item/CS_URS_2023_02/892233122" TargetMode="External" /><Relationship Id="rId13" Type="http://schemas.openxmlformats.org/officeDocument/2006/relationships/hyperlink" Target="https://podminky.urs.cz/item/CS_URS_2023_02/892241111" TargetMode="External" /><Relationship Id="rId14" Type="http://schemas.openxmlformats.org/officeDocument/2006/relationships/hyperlink" Target="https://podminky.urs.cz/item/CS_URS_2023_02/899713111" TargetMode="External" /><Relationship Id="rId15" Type="http://schemas.openxmlformats.org/officeDocument/2006/relationships/hyperlink" Target="https://podminky.urs.cz/item/CS_URS_2023_02/899721111" TargetMode="External" /><Relationship Id="rId16" Type="http://schemas.openxmlformats.org/officeDocument/2006/relationships/hyperlink" Target="https://podminky.urs.cz/item/CS_URS_2023_02/899722112" TargetMode="External" /><Relationship Id="rId17" Type="http://schemas.openxmlformats.org/officeDocument/2006/relationships/hyperlink" Target="https://podminky.urs.cz/item/CS_URS_2023_02/998276101" TargetMode="External" /><Relationship Id="rId18" Type="http://schemas.openxmlformats.org/officeDocument/2006/relationships/hyperlink" Target="https://podminky.urs.cz/item/CS_URS_2023_02/998276128" TargetMode="External" /><Relationship Id="rId19" Type="http://schemas.openxmlformats.org/officeDocument/2006/relationships/hyperlink" Target="https://podminky.urs.cz/item/CS_URS_2023_02/998276129" TargetMode="External" /><Relationship Id="rId2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32254103" TargetMode="External" /><Relationship Id="rId3" Type="http://schemas.openxmlformats.org/officeDocument/2006/relationships/hyperlink" Target="https://podminky.urs.cz/item/CS_URS_2023_02/151101101" TargetMode="External" /><Relationship Id="rId4" Type="http://schemas.openxmlformats.org/officeDocument/2006/relationships/hyperlink" Target="https://podminky.urs.cz/item/CS_URS_2023_02/151101111" TargetMode="External" /><Relationship Id="rId5" Type="http://schemas.openxmlformats.org/officeDocument/2006/relationships/hyperlink" Target="https://podminky.urs.cz/item/CS_URS_2023_02/162251102" TargetMode="External" /><Relationship Id="rId6" Type="http://schemas.openxmlformats.org/officeDocument/2006/relationships/hyperlink" Target="https://podminky.urs.cz/item/CS_URS_2023_02/174151101" TargetMode="External" /><Relationship Id="rId7" Type="http://schemas.openxmlformats.org/officeDocument/2006/relationships/hyperlink" Target="https://podminky.urs.cz/item/CS_URS_2023_02/175111101" TargetMode="External" /><Relationship Id="rId8" Type="http://schemas.openxmlformats.org/officeDocument/2006/relationships/hyperlink" Target="https://podminky.urs.cz/item/CS_URS_2023_02/451573111" TargetMode="External" /><Relationship Id="rId9" Type="http://schemas.openxmlformats.org/officeDocument/2006/relationships/hyperlink" Target="https://podminky.urs.cz/item/CS_URS_2023_02/871211211" TargetMode="External" /><Relationship Id="rId10" Type="http://schemas.openxmlformats.org/officeDocument/2006/relationships/hyperlink" Target="https://podminky.urs.cz/item/CS_URS_2023_02/877211110" TargetMode="External" /><Relationship Id="rId11" Type="http://schemas.openxmlformats.org/officeDocument/2006/relationships/hyperlink" Target="https://podminky.urs.cz/item/CS_URS_2023_02/877211112" TargetMode="External" /><Relationship Id="rId12" Type="http://schemas.openxmlformats.org/officeDocument/2006/relationships/hyperlink" Target="https://podminky.urs.cz/item/CS_URS_2023_02/877211901" TargetMode="External" /><Relationship Id="rId13" Type="http://schemas.openxmlformats.org/officeDocument/2006/relationships/hyperlink" Target="https://podminky.urs.cz/item/CS_URS_2023_02/879221111" TargetMode="External" /><Relationship Id="rId14" Type="http://schemas.openxmlformats.org/officeDocument/2006/relationships/hyperlink" Target="https://podminky.urs.cz/item/CS_URS_2023_02/892233122" TargetMode="External" /><Relationship Id="rId15" Type="http://schemas.openxmlformats.org/officeDocument/2006/relationships/hyperlink" Target="https://podminky.urs.cz/item/CS_URS_2023_02/892241111" TargetMode="External" /><Relationship Id="rId16" Type="http://schemas.openxmlformats.org/officeDocument/2006/relationships/hyperlink" Target="https://podminky.urs.cz/item/CS_URS_2023_02/899713111" TargetMode="External" /><Relationship Id="rId17" Type="http://schemas.openxmlformats.org/officeDocument/2006/relationships/hyperlink" Target="https://podminky.urs.cz/item/CS_URS_2023_02/899721111" TargetMode="External" /><Relationship Id="rId18" Type="http://schemas.openxmlformats.org/officeDocument/2006/relationships/hyperlink" Target="https://podminky.urs.cz/item/CS_URS_2023_02/899722112" TargetMode="External" /><Relationship Id="rId19" Type="http://schemas.openxmlformats.org/officeDocument/2006/relationships/hyperlink" Target="https://podminky.urs.cz/item/CS_URS_2023_02/998276101" TargetMode="External" /><Relationship Id="rId20" Type="http://schemas.openxmlformats.org/officeDocument/2006/relationships/hyperlink" Target="https://podminky.urs.cz/item/CS_URS_2023_02/998276128" TargetMode="External" /><Relationship Id="rId21" Type="http://schemas.openxmlformats.org/officeDocument/2006/relationships/hyperlink" Target="https://podminky.urs.cz/item/CS_URS_2023_02/998276129" TargetMode="External" /><Relationship Id="rId22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35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33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08_24_KARVINA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Zámecké konírny - Community Hub, Objekt I - Inhalatorium SO 04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Park B.Němcové, Karviná Fryštát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19. 9. 2023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Karviná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Amun Pro s.r.o., Třanovice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Ing. Alena Chmelová, Opava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ROUND(SUM(AG55:AG63),2)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ROUND(SUM(AS55:AS63),2)</f>
        <v>0</v>
      </c>
      <c r="AT54" s="109">
        <f>ROUND(SUM(AV54:AW54),2)</f>
        <v>0</v>
      </c>
      <c r="AU54" s="110">
        <f>ROUND(SUM(AU55:AU63),5)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ROUND(SUM(AZ55:AZ63),2)</f>
        <v>0</v>
      </c>
      <c r="BA54" s="109">
        <f>ROUND(SUM(BA55:BA63),2)</f>
        <v>0</v>
      </c>
      <c r="BB54" s="109">
        <f>ROUND(SUM(BB55:BB63),2)</f>
        <v>0</v>
      </c>
      <c r="BC54" s="109">
        <f>ROUND(SUM(BC55:BC63),2)</f>
        <v>0</v>
      </c>
      <c r="BD54" s="111">
        <f>ROUND(SUM(BD55:BD63),2)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16.5" customHeight="1">
      <c r="A55" s="114" t="s">
        <v>77</v>
      </c>
      <c r="B55" s="115"/>
      <c r="C55" s="116"/>
      <c r="D55" s="117" t="s">
        <v>73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'0 - Příprava území'!J30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'0 - Příprava území'!P81</f>
        <v>0</v>
      </c>
      <c r="AV55" s="123">
        <f>'0 - Příprava území'!J33</f>
        <v>0</v>
      </c>
      <c r="AW55" s="123">
        <f>'0 - Příprava území'!J34</f>
        <v>0</v>
      </c>
      <c r="AX55" s="123">
        <f>'0 - Příprava území'!J35</f>
        <v>0</v>
      </c>
      <c r="AY55" s="123">
        <f>'0 - Příprava území'!J36</f>
        <v>0</v>
      </c>
      <c r="AZ55" s="123">
        <f>'0 - Příprava území'!F33</f>
        <v>0</v>
      </c>
      <c r="BA55" s="123">
        <f>'0 - Příprava území'!F34</f>
        <v>0</v>
      </c>
      <c r="BB55" s="123">
        <f>'0 - Příprava území'!F35</f>
        <v>0</v>
      </c>
      <c r="BC55" s="123">
        <f>'0 - Příprava území'!F36</f>
        <v>0</v>
      </c>
      <c r="BD55" s="125">
        <f>'0 - Příprava území'!F37</f>
        <v>0</v>
      </c>
      <c r="BE55" s="7"/>
      <c r="BT55" s="126" t="s">
        <v>80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24.75" customHeight="1">
      <c r="A56" s="114" t="s">
        <v>77</v>
      </c>
      <c r="B56" s="115"/>
      <c r="C56" s="116"/>
      <c r="D56" s="117" t="s">
        <v>80</v>
      </c>
      <c r="E56" s="117"/>
      <c r="F56" s="117"/>
      <c r="G56" s="117"/>
      <c r="H56" s="117"/>
      <c r="I56" s="118"/>
      <c r="J56" s="117" t="s">
        <v>83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'1 - Stavební část - SO 04...'!J30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'1 - Stavební část - SO 04...'!P96</f>
        <v>0</v>
      </c>
      <c r="AV56" s="123">
        <f>'1 - Stavební část - SO 04...'!J33</f>
        <v>0</v>
      </c>
      <c r="AW56" s="123">
        <f>'1 - Stavební část - SO 04...'!J34</f>
        <v>0</v>
      </c>
      <c r="AX56" s="123">
        <f>'1 - Stavební část - SO 04...'!J35</f>
        <v>0</v>
      </c>
      <c r="AY56" s="123">
        <f>'1 - Stavební část - SO 04...'!J36</f>
        <v>0</v>
      </c>
      <c r="AZ56" s="123">
        <f>'1 - Stavební část - SO 04...'!F33</f>
        <v>0</v>
      </c>
      <c r="BA56" s="123">
        <f>'1 - Stavební část - SO 04...'!F34</f>
        <v>0</v>
      </c>
      <c r="BB56" s="123">
        <f>'1 - Stavební část - SO 04...'!F35</f>
        <v>0</v>
      </c>
      <c r="BC56" s="123">
        <f>'1 - Stavební část - SO 04...'!F36</f>
        <v>0</v>
      </c>
      <c r="BD56" s="125">
        <f>'1 - Stavební část - SO 04...'!F37</f>
        <v>0</v>
      </c>
      <c r="BE56" s="7"/>
      <c r="BT56" s="126" t="s">
        <v>80</v>
      </c>
      <c r="BV56" s="126" t="s">
        <v>75</v>
      </c>
      <c r="BW56" s="126" t="s">
        <v>84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77</v>
      </c>
      <c r="B57" s="115"/>
      <c r="C57" s="116"/>
      <c r="D57" s="117" t="s">
        <v>82</v>
      </c>
      <c r="E57" s="117"/>
      <c r="F57" s="117"/>
      <c r="G57" s="117"/>
      <c r="H57" s="117"/>
      <c r="I57" s="118"/>
      <c r="J57" s="117" t="s">
        <v>85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'2 - Zpevněné plochy'!J30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'2 - Zpevněné plochy'!P85</f>
        <v>0</v>
      </c>
      <c r="AV57" s="123">
        <f>'2 - Zpevněné plochy'!J33</f>
        <v>0</v>
      </c>
      <c r="AW57" s="123">
        <f>'2 - Zpevněné plochy'!J34</f>
        <v>0</v>
      </c>
      <c r="AX57" s="123">
        <f>'2 - Zpevněné plochy'!J35</f>
        <v>0</v>
      </c>
      <c r="AY57" s="123">
        <f>'2 - Zpevněné plochy'!J36</f>
        <v>0</v>
      </c>
      <c r="AZ57" s="123">
        <f>'2 - Zpevněné plochy'!F33</f>
        <v>0</v>
      </c>
      <c r="BA57" s="123">
        <f>'2 - Zpevněné plochy'!F34</f>
        <v>0</v>
      </c>
      <c r="BB57" s="123">
        <f>'2 - Zpevněné plochy'!F35</f>
        <v>0</v>
      </c>
      <c r="BC57" s="123">
        <f>'2 - Zpevněné plochy'!F36</f>
        <v>0</v>
      </c>
      <c r="BD57" s="125">
        <f>'2 - Zpevněné plochy'!F37</f>
        <v>0</v>
      </c>
      <c r="BE57" s="7"/>
      <c r="BT57" s="126" t="s">
        <v>80</v>
      </c>
      <c r="BV57" s="126" t="s">
        <v>75</v>
      </c>
      <c r="BW57" s="126" t="s">
        <v>86</v>
      </c>
      <c r="BX57" s="126" t="s">
        <v>5</v>
      </c>
      <c r="CL57" s="126" t="s">
        <v>19</v>
      </c>
      <c r="CM57" s="126" t="s">
        <v>82</v>
      </c>
    </row>
    <row r="58" s="7" customFormat="1" ht="16.5" customHeight="1">
      <c r="A58" s="114" t="s">
        <v>77</v>
      </c>
      <c r="B58" s="115"/>
      <c r="C58" s="116"/>
      <c r="D58" s="117" t="s">
        <v>87</v>
      </c>
      <c r="E58" s="117"/>
      <c r="F58" s="117"/>
      <c r="G58" s="117"/>
      <c r="H58" s="117"/>
      <c r="I58" s="118"/>
      <c r="J58" s="117" t="s">
        <v>88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'3 - objekt I Inhalatorium...'!J30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'3 - objekt I Inhalatorium...'!P86</f>
        <v>0</v>
      </c>
      <c r="AV58" s="123">
        <f>'3 - objekt I Inhalatorium...'!J33</f>
        <v>0</v>
      </c>
      <c r="AW58" s="123">
        <f>'3 - objekt I Inhalatorium...'!J34</f>
        <v>0</v>
      </c>
      <c r="AX58" s="123">
        <f>'3 - objekt I Inhalatorium...'!J35</f>
        <v>0</v>
      </c>
      <c r="AY58" s="123">
        <f>'3 - objekt I Inhalatorium...'!J36</f>
        <v>0</v>
      </c>
      <c r="AZ58" s="123">
        <f>'3 - objekt I Inhalatorium...'!F33</f>
        <v>0</v>
      </c>
      <c r="BA58" s="123">
        <f>'3 - objekt I Inhalatorium...'!F34</f>
        <v>0</v>
      </c>
      <c r="BB58" s="123">
        <f>'3 - objekt I Inhalatorium...'!F35</f>
        <v>0</v>
      </c>
      <c r="BC58" s="123">
        <f>'3 - objekt I Inhalatorium...'!F36</f>
        <v>0</v>
      </c>
      <c r="BD58" s="125">
        <f>'3 - objekt I Inhalatorium...'!F37</f>
        <v>0</v>
      </c>
      <c r="BE58" s="7"/>
      <c r="BT58" s="126" t="s">
        <v>80</v>
      </c>
      <c r="BV58" s="126" t="s">
        <v>75</v>
      </c>
      <c r="BW58" s="126" t="s">
        <v>89</v>
      </c>
      <c r="BX58" s="126" t="s">
        <v>5</v>
      </c>
      <c r="CL58" s="126" t="s">
        <v>19</v>
      </c>
      <c r="CM58" s="126" t="s">
        <v>82</v>
      </c>
    </row>
    <row r="59" s="7" customFormat="1" ht="16.5" customHeight="1">
      <c r="A59" s="114" t="s">
        <v>77</v>
      </c>
      <c r="B59" s="115"/>
      <c r="C59" s="116"/>
      <c r="D59" s="117" t="s">
        <v>90</v>
      </c>
      <c r="E59" s="117"/>
      <c r="F59" s="117"/>
      <c r="G59" s="117"/>
      <c r="H59" s="117"/>
      <c r="I59" s="118"/>
      <c r="J59" s="117" t="s">
        <v>91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'4 - Dešťová kanalizace + 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'4 - Dešťová kanalizace + ...'!P87</f>
        <v>0</v>
      </c>
      <c r="AV59" s="123">
        <f>'4 - Dešťová kanalizace + ...'!J33</f>
        <v>0</v>
      </c>
      <c r="AW59" s="123">
        <f>'4 - Dešťová kanalizace + ...'!J34</f>
        <v>0</v>
      </c>
      <c r="AX59" s="123">
        <f>'4 - Dešťová kanalizace + ...'!J35</f>
        <v>0</v>
      </c>
      <c r="AY59" s="123">
        <f>'4 - Dešťová kanalizace + ...'!J36</f>
        <v>0</v>
      </c>
      <c r="AZ59" s="123">
        <f>'4 - Dešťová kanalizace + ...'!F33</f>
        <v>0</v>
      </c>
      <c r="BA59" s="123">
        <f>'4 - Dešťová kanalizace + ...'!F34</f>
        <v>0</v>
      </c>
      <c r="BB59" s="123">
        <f>'4 - Dešťová kanalizace + ...'!F35</f>
        <v>0</v>
      </c>
      <c r="BC59" s="123">
        <f>'4 - Dešťová kanalizace + ...'!F36</f>
        <v>0</v>
      </c>
      <c r="BD59" s="125">
        <f>'4 - Dešťová kanalizace + ...'!F37</f>
        <v>0</v>
      </c>
      <c r="BE59" s="7"/>
      <c r="BT59" s="126" t="s">
        <v>80</v>
      </c>
      <c r="BV59" s="126" t="s">
        <v>75</v>
      </c>
      <c r="BW59" s="126" t="s">
        <v>92</v>
      </c>
      <c r="BX59" s="126" t="s">
        <v>5</v>
      </c>
      <c r="CL59" s="126" t="s">
        <v>19</v>
      </c>
      <c r="CM59" s="126" t="s">
        <v>82</v>
      </c>
    </row>
    <row r="60" s="7" customFormat="1" ht="16.5" customHeight="1">
      <c r="A60" s="114" t="s">
        <v>77</v>
      </c>
      <c r="B60" s="115"/>
      <c r="C60" s="116"/>
      <c r="D60" s="117" t="s">
        <v>93</v>
      </c>
      <c r="E60" s="117"/>
      <c r="F60" s="117"/>
      <c r="G60" s="117"/>
      <c r="H60" s="117"/>
      <c r="I60" s="118"/>
      <c r="J60" s="117" t="s">
        <v>94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'5 - Areálový vodovod'!J30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2">
        <v>0</v>
      </c>
      <c r="AT60" s="123">
        <f>ROUND(SUM(AV60:AW60),2)</f>
        <v>0</v>
      </c>
      <c r="AU60" s="124">
        <f>'5 - Areálový vodovod'!P84</f>
        <v>0</v>
      </c>
      <c r="AV60" s="123">
        <f>'5 - Areálový vodovod'!J33</f>
        <v>0</v>
      </c>
      <c r="AW60" s="123">
        <f>'5 - Areálový vodovod'!J34</f>
        <v>0</v>
      </c>
      <c r="AX60" s="123">
        <f>'5 - Areálový vodovod'!J35</f>
        <v>0</v>
      </c>
      <c r="AY60" s="123">
        <f>'5 - Areálový vodovod'!J36</f>
        <v>0</v>
      </c>
      <c r="AZ60" s="123">
        <f>'5 - Areálový vodovod'!F33</f>
        <v>0</v>
      </c>
      <c r="BA60" s="123">
        <f>'5 - Areálový vodovod'!F34</f>
        <v>0</v>
      </c>
      <c r="BB60" s="123">
        <f>'5 - Areálový vodovod'!F35</f>
        <v>0</v>
      </c>
      <c r="BC60" s="123">
        <f>'5 - Areálový vodovod'!F36</f>
        <v>0</v>
      </c>
      <c r="BD60" s="125">
        <f>'5 - Areálový vodovod'!F37</f>
        <v>0</v>
      </c>
      <c r="BE60" s="7"/>
      <c r="BT60" s="126" t="s">
        <v>80</v>
      </c>
      <c r="BV60" s="126" t="s">
        <v>75</v>
      </c>
      <c r="BW60" s="126" t="s">
        <v>95</v>
      </c>
      <c r="BX60" s="126" t="s">
        <v>5</v>
      </c>
      <c r="CL60" s="126" t="s">
        <v>19</v>
      </c>
      <c r="CM60" s="126" t="s">
        <v>82</v>
      </c>
    </row>
    <row r="61" s="7" customFormat="1" ht="16.5" customHeight="1">
      <c r="A61" s="114" t="s">
        <v>77</v>
      </c>
      <c r="B61" s="115"/>
      <c r="C61" s="116"/>
      <c r="D61" s="117" t="s">
        <v>96</v>
      </c>
      <c r="E61" s="117"/>
      <c r="F61" s="117"/>
      <c r="G61" s="117"/>
      <c r="H61" s="117"/>
      <c r="I61" s="118"/>
      <c r="J61" s="117" t="s">
        <v>97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'6 - Přeložka vodovodu'!J30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79</v>
      </c>
      <c r="AR61" s="121"/>
      <c r="AS61" s="122">
        <v>0</v>
      </c>
      <c r="AT61" s="123">
        <f>ROUND(SUM(AV61:AW61),2)</f>
        <v>0</v>
      </c>
      <c r="AU61" s="124">
        <f>'6 - Přeložka vodovodu'!P84</f>
        <v>0</v>
      </c>
      <c r="AV61" s="123">
        <f>'6 - Přeložka vodovodu'!J33</f>
        <v>0</v>
      </c>
      <c r="AW61" s="123">
        <f>'6 - Přeložka vodovodu'!J34</f>
        <v>0</v>
      </c>
      <c r="AX61" s="123">
        <f>'6 - Přeložka vodovodu'!J35</f>
        <v>0</v>
      </c>
      <c r="AY61" s="123">
        <f>'6 - Přeložka vodovodu'!J36</f>
        <v>0</v>
      </c>
      <c r="AZ61" s="123">
        <f>'6 - Přeložka vodovodu'!F33</f>
        <v>0</v>
      </c>
      <c r="BA61" s="123">
        <f>'6 - Přeložka vodovodu'!F34</f>
        <v>0</v>
      </c>
      <c r="BB61" s="123">
        <f>'6 - Přeložka vodovodu'!F35</f>
        <v>0</v>
      </c>
      <c r="BC61" s="123">
        <f>'6 - Přeložka vodovodu'!F36</f>
        <v>0</v>
      </c>
      <c r="BD61" s="125">
        <f>'6 - Přeložka vodovodu'!F37</f>
        <v>0</v>
      </c>
      <c r="BE61" s="7"/>
      <c r="BT61" s="126" t="s">
        <v>80</v>
      </c>
      <c r="BV61" s="126" t="s">
        <v>75</v>
      </c>
      <c r="BW61" s="126" t="s">
        <v>98</v>
      </c>
      <c r="BX61" s="126" t="s">
        <v>5</v>
      </c>
      <c r="CL61" s="126" t="s">
        <v>19</v>
      </c>
      <c r="CM61" s="126" t="s">
        <v>82</v>
      </c>
    </row>
    <row r="62" s="7" customFormat="1" ht="16.5" customHeight="1">
      <c r="A62" s="114" t="s">
        <v>77</v>
      </c>
      <c r="B62" s="115"/>
      <c r="C62" s="116"/>
      <c r="D62" s="117" t="s">
        <v>99</v>
      </c>
      <c r="E62" s="117"/>
      <c r="F62" s="117"/>
      <c r="G62" s="117"/>
      <c r="H62" s="117"/>
      <c r="I62" s="118"/>
      <c r="J62" s="117" t="s">
        <v>100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'7 - Elektroinstalace'!J30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79</v>
      </c>
      <c r="AR62" s="121"/>
      <c r="AS62" s="122">
        <v>0</v>
      </c>
      <c r="AT62" s="123">
        <f>ROUND(SUM(AV62:AW62),2)</f>
        <v>0</v>
      </c>
      <c r="AU62" s="124">
        <f>'7 - Elektroinstalace'!P85</f>
        <v>0</v>
      </c>
      <c r="AV62" s="123">
        <f>'7 - Elektroinstalace'!J33</f>
        <v>0</v>
      </c>
      <c r="AW62" s="123">
        <f>'7 - Elektroinstalace'!J34</f>
        <v>0</v>
      </c>
      <c r="AX62" s="123">
        <f>'7 - Elektroinstalace'!J35</f>
        <v>0</v>
      </c>
      <c r="AY62" s="123">
        <f>'7 - Elektroinstalace'!J36</f>
        <v>0</v>
      </c>
      <c r="AZ62" s="123">
        <f>'7 - Elektroinstalace'!F33</f>
        <v>0</v>
      </c>
      <c r="BA62" s="123">
        <f>'7 - Elektroinstalace'!F34</f>
        <v>0</v>
      </c>
      <c r="BB62" s="123">
        <f>'7 - Elektroinstalace'!F35</f>
        <v>0</v>
      </c>
      <c r="BC62" s="123">
        <f>'7 - Elektroinstalace'!F36</f>
        <v>0</v>
      </c>
      <c r="BD62" s="125">
        <f>'7 - Elektroinstalace'!F37</f>
        <v>0</v>
      </c>
      <c r="BE62" s="7"/>
      <c r="BT62" s="126" t="s">
        <v>80</v>
      </c>
      <c r="BV62" s="126" t="s">
        <v>75</v>
      </c>
      <c r="BW62" s="126" t="s">
        <v>101</v>
      </c>
      <c r="BX62" s="126" t="s">
        <v>5</v>
      </c>
      <c r="CL62" s="126" t="s">
        <v>19</v>
      </c>
      <c r="CM62" s="126" t="s">
        <v>82</v>
      </c>
    </row>
    <row r="63" s="7" customFormat="1" ht="16.5" customHeight="1">
      <c r="A63" s="114" t="s">
        <v>77</v>
      </c>
      <c r="B63" s="115"/>
      <c r="C63" s="116"/>
      <c r="D63" s="117" t="s">
        <v>102</v>
      </c>
      <c r="E63" s="117"/>
      <c r="F63" s="117"/>
      <c r="G63" s="117"/>
      <c r="H63" s="117"/>
      <c r="I63" s="118"/>
      <c r="J63" s="117" t="s">
        <v>103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'VRN - Vedlejší rozpočtové...'!J30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79</v>
      </c>
      <c r="AR63" s="121"/>
      <c r="AS63" s="127">
        <v>0</v>
      </c>
      <c r="AT63" s="128">
        <f>ROUND(SUM(AV63:AW63),2)</f>
        <v>0</v>
      </c>
      <c r="AU63" s="129">
        <f>'VRN - Vedlejší rozpočtové...'!P84</f>
        <v>0</v>
      </c>
      <c r="AV63" s="128">
        <f>'VRN - Vedlejší rozpočtové...'!J33</f>
        <v>0</v>
      </c>
      <c r="AW63" s="128">
        <f>'VRN - Vedlejší rozpočtové...'!J34</f>
        <v>0</v>
      </c>
      <c r="AX63" s="128">
        <f>'VRN - Vedlejší rozpočtové...'!J35</f>
        <v>0</v>
      </c>
      <c r="AY63" s="128">
        <f>'VRN - Vedlejší rozpočtové...'!J36</f>
        <v>0</v>
      </c>
      <c r="AZ63" s="128">
        <f>'VRN - Vedlejší rozpočtové...'!F33</f>
        <v>0</v>
      </c>
      <c r="BA63" s="128">
        <f>'VRN - Vedlejší rozpočtové...'!F34</f>
        <v>0</v>
      </c>
      <c r="BB63" s="128">
        <f>'VRN - Vedlejší rozpočtové...'!F35</f>
        <v>0</v>
      </c>
      <c r="BC63" s="128">
        <f>'VRN - Vedlejší rozpočtové...'!F36</f>
        <v>0</v>
      </c>
      <c r="BD63" s="130">
        <f>'VRN - Vedlejší rozpočtové...'!F37</f>
        <v>0</v>
      </c>
      <c r="BE63" s="7"/>
      <c r="BT63" s="126" t="s">
        <v>80</v>
      </c>
      <c r="BV63" s="126" t="s">
        <v>75</v>
      </c>
      <c r="BW63" s="126" t="s">
        <v>104</v>
      </c>
      <c r="BX63" s="126" t="s">
        <v>5</v>
      </c>
      <c r="CL63" s="126" t="s">
        <v>19</v>
      </c>
      <c r="CM63" s="126" t="s">
        <v>82</v>
      </c>
    </row>
    <row r="64" s="2" customFormat="1" ht="30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sheetProtection sheet="1" formatColumns="0" formatRows="0" objects="1" scenarios="1" spinCount="100000" saltValue="b0BYHdWkY6unlknZaCSEsKqKDX/IFgT99m1jIfelDktoIY+k73mEFD1uSZFiRYZqfSI4rEfxudaKW77YjjwX4Q==" hashValue="5z/fWsWy0h4ECHW55AN3WzEf/dP0duU3k/dfwZUIdeEl3cNtlpn3f6e1mLN4o9oxacI/KdaQi/ATEip0ZY0M4g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 - Příprava území'!C2" display="/"/>
    <hyperlink ref="A56" location="'1 - Stavební část - SO 04...'!C2" display="/"/>
    <hyperlink ref="A57" location="'2 - Zpevněné plochy'!C2" display="/"/>
    <hyperlink ref="A58" location="'3 - objekt I Inhalatorium...'!C2" display="/"/>
    <hyperlink ref="A59" location="'4 - Dešťová kanalizace + ...'!C2" display="/"/>
    <hyperlink ref="A60" location="'5 - Areálový vodovod'!C2" display="/"/>
    <hyperlink ref="A61" location="'6 - Přeložka vodovodu'!C2" display="/"/>
    <hyperlink ref="A62" location="'7 - Elektroinstalace'!C2" display="/"/>
    <hyperlink ref="A63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1766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ROUND((SUM(BE84:BE121)),  2)</f>
        <v>0</v>
      </c>
      <c r="G33" s="41"/>
      <c r="H33" s="41"/>
      <c r="I33" s="151">
        <v>0.20999999999999999</v>
      </c>
      <c r="J33" s="150">
        <f>ROUND(((SUM(BE84:BE121))*I33),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ROUND((SUM(BF84:BF121)),  2)</f>
        <v>0</v>
      </c>
      <c r="G34" s="41"/>
      <c r="H34" s="41"/>
      <c r="I34" s="151">
        <v>0.14999999999999999</v>
      </c>
      <c r="J34" s="150">
        <f>ROUND(((SUM(BF84:BF121))*I34),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ROUND((SUM(BH84:BH121)),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1766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1767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1768</v>
      </c>
      <c r="E62" s="177"/>
      <c r="F62" s="177"/>
      <c r="G62" s="177"/>
      <c r="H62" s="177"/>
      <c r="I62" s="177"/>
      <c r="J62" s="178">
        <f>J103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1769</v>
      </c>
      <c r="E63" s="177"/>
      <c r="F63" s="177"/>
      <c r="G63" s="177"/>
      <c r="H63" s="177"/>
      <c r="I63" s="177"/>
      <c r="J63" s="178">
        <f>J112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1770</v>
      </c>
      <c r="E64" s="177"/>
      <c r="F64" s="177"/>
      <c r="G64" s="177"/>
      <c r="H64" s="177"/>
      <c r="I64" s="177"/>
      <c r="J64" s="178">
        <f>J117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Zámecké konírny - Community Hub, Objekt I - Inhalatorium SO 04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106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VRN - Vedlejší rozpočtové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Park B.Němcové, Karviná Fryštát</v>
      </c>
      <c r="G78" s="43"/>
      <c r="H78" s="43"/>
      <c r="I78" s="35" t="s">
        <v>23</v>
      </c>
      <c r="J78" s="75" t="str">
        <f>IF(J12="","",J12)</f>
        <v>19. 9. 2023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Statutární město Karviná</v>
      </c>
      <c r="G80" s="43"/>
      <c r="H80" s="43"/>
      <c r="I80" s="35" t="s">
        <v>31</v>
      </c>
      <c r="J80" s="39" t="str">
        <f>E21</f>
        <v>Amun Pro s.r.o., Třanovice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34</v>
      </c>
      <c r="J81" s="39" t="str">
        <f>E24</f>
        <v>Ing. Alena Chmelová, Opava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115</v>
      </c>
      <c r="D83" s="183" t="s">
        <v>58</v>
      </c>
      <c r="E83" s="183" t="s">
        <v>54</v>
      </c>
      <c r="F83" s="183" t="s">
        <v>55</v>
      </c>
      <c r="G83" s="183" t="s">
        <v>116</v>
      </c>
      <c r="H83" s="183" t="s">
        <v>117</v>
      </c>
      <c r="I83" s="183" t="s">
        <v>118</v>
      </c>
      <c r="J83" s="183" t="s">
        <v>110</v>
      </c>
      <c r="K83" s="184" t="s">
        <v>119</v>
      </c>
      <c r="L83" s="185"/>
      <c r="M83" s="95" t="s">
        <v>19</v>
      </c>
      <c r="N83" s="96" t="s">
        <v>43</v>
      </c>
      <c r="O83" s="96" t="s">
        <v>120</v>
      </c>
      <c r="P83" s="96" t="s">
        <v>121</v>
      </c>
      <c r="Q83" s="96" t="s">
        <v>122</v>
      </c>
      <c r="R83" s="96" t="s">
        <v>123</v>
      </c>
      <c r="S83" s="96" t="s">
        <v>124</v>
      </c>
      <c r="T83" s="97" t="s">
        <v>125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126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111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102</v>
      </c>
      <c r="F85" s="194" t="s">
        <v>103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P86+P103+P112+P117</f>
        <v>0</v>
      </c>
      <c r="Q85" s="199"/>
      <c r="R85" s="200">
        <f>R86+R103+R112+R117</f>
        <v>0</v>
      </c>
      <c r="S85" s="199"/>
      <c r="T85" s="201">
        <f>T86+T103+T112+T117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93</v>
      </c>
      <c r="AT85" s="203" t="s">
        <v>72</v>
      </c>
      <c r="AU85" s="203" t="s">
        <v>73</v>
      </c>
      <c r="AY85" s="202" t="s">
        <v>129</v>
      </c>
      <c r="BK85" s="204">
        <f>BK86+BK103+BK112+BK117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1771</v>
      </c>
      <c r="F86" s="205" t="s">
        <v>1772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SUM(P87:P102)</f>
        <v>0</v>
      </c>
      <c r="Q86" s="199"/>
      <c r="R86" s="200">
        <f>SUM(R87:R102)</f>
        <v>0</v>
      </c>
      <c r="S86" s="199"/>
      <c r="T86" s="201">
        <f>SUM(T87:T102)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93</v>
      </c>
      <c r="AT86" s="203" t="s">
        <v>72</v>
      </c>
      <c r="AU86" s="203" t="s">
        <v>80</v>
      </c>
      <c r="AY86" s="202" t="s">
        <v>129</v>
      </c>
      <c r="BK86" s="204">
        <f>SUM(BK87:BK102)</f>
        <v>0</v>
      </c>
    </row>
    <row r="87" s="2" customFormat="1" ht="16.5" customHeight="1">
      <c r="A87" s="41"/>
      <c r="B87" s="42"/>
      <c r="C87" s="207" t="s">
        <v>80</v>
      </c>
      <c r="D87" s="207" t="s">
        <v>131</v>
      </c>
      <c r="E87" s="208" t="s">
        <v>1773</v>
      </c>
      <c r="F87" s="209" t="s">
        <v>1774</v>
      </c>
      <c r="G87" s="210" t="s">
        <v>593</v>
      </c>
      <c r="H87" s="211">
        <v>1</v>
      </c>
      <c r="I87" s="212"/>
      <c r="J87" s="213">
        <f>ROUND(I87*H87,2)</f>
        <v>0</v>
      </c>
      <c r="K87" s="209" t="s">
        <v>135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1775</v>
      </c>
      <c r="AT87" s="218" t="s">
        <v>131</v>
      </c>
      <c r="AU87" s="218" t="s">
        <v>82</v>
      </c>
      <c r="AY87" s="20" t="s">
        <v>129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1775</v>
      </c>
      <c r="BM87" s="218" t="s">
        <v>1776</v>
      </c>
    </row>
    <row r="88" s="2" customFormat="1">
      <c r="A88" s="41"/>
      <c r="B88" s="42"/>
      <c r="C88" s="43"/>
      <c r="D88" s="220" t="s">
        <v>137</v>
      </c>
      <c r="E88" s="43"/>
      <c r="F88" s="221" t="s">
        <v>1774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137</v>
      </c>
      <c r="AU88" s="20" t="s">
        <v>82</v>
      </c>
    </row>
    <row r="89" s="2" customFormat="1">
      <c r="A89" s="41"/>
      <c r="B89" s="42"/>
      <c r="C89" s="43"/>
      <c r="D89" s="225" t="s">
        <v>139</v>
      </c>
      <c r="E89" s="43"/>
      <c r="F89" s="226" t="s">
        <v>1777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82</v>
      </c>
    </row>
    <row r="90" s="2" customFormat="1">
      <c r="A90" s="41"/>
      <c r="B90" s="42"/>
      <c r="C90" s="43"/>
      <c r="D90" s="220" t="s">
        <v>930</v>
      </c>
      <c r="E90" s="43"/>
      <c r="F90" s="285" t="s">
        <v>1778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930</v>
      </c>
      <c r="AU90" s="20" t="s">
        <v>82</v>
      </c>
    </row>
    <row r="91" s="2" customFormat="1" ht="16.5" customHeight="1">
      <c r="A91" s="41"/>
      <c r="B91" s="42"/>
      <c r="C91" s="207" t="s">
        <v>82</v>
      </c>
      <c r="D91" s="207" t="s">
        <v>131</v>
      </c>
      <c r="E91" s="208" t="s">
        <v>1779</v>
      </c>
      <c r="F91" s="209" t="s">
        <v>1780</v>
      </c>
      <c r="G91" s="210" t="s">
        <v>593</v>
      </c>
      <c r="H91" s="211">
        <v>1</v>
      </c>
      <c r="I91" s="212"/>
      <c r="J91" s="213">
        <f>ROUND(I91*H91,2)</f>
        <v>0</v>
      </c>
      <c r="K91" s="209" t="s">
        <v>135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1775</v>
      </c>
      <c r="AT91" s="218" t="s">
        <v>131</v>
      </c>
      <c r="AU91" s="218" t="s">
        <v>82</v>
      </c>
      <c r="AY91" s="20" t="s">
        <v>129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1775</v>
      </c>
      <c r="BM91" s="218" t="s">
        <v>1781</v>
      </c>
    </row>
    <row r="92" s="2" customFormat="1">
      <c r="A92" s="41"/>
      <c r="B92" s="42"/>
      <c r="C92" s="43"/>
      <c r="D92" s="220" t="s">
        <v>137</v>
      </c>
      <c r="E92" s="43"/>
      <c r="F92" s="221" t="s">
        <v>1780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137</v>
      </c>
      <c r="AU92" s="20" t="s">
        <v>82</v>
      </c>
    </row>
    <row r="93" s="2" customFormat="1">
      <c r="A93" s="41"/>
      <c r="B93" s="42"/>
      <c r="C93" s="43"/>
      <c r="D93" s="225" t="s">
        <v>139</v>
      </c>
      <c r="E93" s="43"/>
      <c r="F93" s="226" t="s">
        <v>1782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139</v>
      </c>
      <c r="AU93" s="20" t="s">
        <v>82</v>
      </c>
    </row>
    <row r="94" s="2" customFormat="1">
      <c r="A94" s="41"/>
      <c r="B94" s="42"/>
      <c r="C94" s="43"/>
      <c r="D94" s="220" t="s">
        <v>930</v>
      </c>
      <c r="E94" s="43"/>
      <c r="F94" s="285" t="s">
        <v>1783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930</v>
      </c>
      <c r="AU94" s="20" t="s">
        <v>82</v>
      </c>
    </row>
    <row r="95" s="2" customFormat="1" ht="16.5" customHeight="1">
      <c r="A95" s="41"/>
      <c r="B95" s="42"/>
      <c r="C95" s="207" t="s">
        <v>87</v>
      </c>
      <c r="D95" s="207" t="s">
        <v>131</v>
      </c>
      <c r="E95" s="208" t="s">
        <v>1784</v>
      </c>
      <c r="F95" s="209" t="s">
        <v>1785</v>
      </c>
      <c r="G95" s="210" t="s">
        <v>593</v>
      </c>
      <c r="H95" s="211">
        <v>1</v>
      </c>
      <c r="I95" s="212"/>
      <c r="J95" s="213">
        <f>ROUND(I95*H95,2)</f>
        <v>0</v>
      </c>
      <c r="K95" s="209" t="s">
        <v>135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1775</v>
      </c>
      <c r="AT95" s="218" t="s">
        <v>131</v>
      </c>
      <c r="AU95" s="218" t="s">
        <v>82</v>
      </c>
      <c r="AY95" s="20" t="s">
        <v>129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1775</v>
      </c>
      <c r="BM95" s="218" t="s">
        <v>1786</v>
      </c>
    </row>
    <row r="96" s="2" customFormat="1">
      <c r="A96" s="41"/>
      <c r="B96" s="42"/>
      <c r="C96" s="43"/>
      <c r="D96" s="220" t="s">
        <v>137</v>
      </c>
      <c r="E96" s="43"/>
      <c r="F96" s="221" t="s">
        <v>1785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137</v>
      </c>
      <c r="AU96" s="20" t="s">
        <v>82</v>
      </c>
    </row>
    <row r="97" s="2" customFormat="1">
      <c r="A97" s="41"/>
      <c r="B97" s="42"/>
      <c r="C97" s="43"/>
      <c r="D97" s="225" t="s">
        <v>139</v>
      </c>
      <c r="E97" s="43"/>
      <c r="F97" s="226" t="s">
        <v>1787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139</v>
      </c>
      <c r="AU97" s="20" t="s">
        <v>82</v>
      </c>
    </row>
    <row r="98" s="2" customFormat="1">
      <c r="A98" s="41"/>
      <c r="B98" s="42"/>
      <c r="C98" s="43"/>
      <c r="D98" s="220" t="s">
        <v>930</v>
      </c>
      <c r="E98" s="43"/>
      <c r="F98" s="285" t="s">
        <v>1788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930</v>
      </c>
      <c r="AU98" s="20" t="s">
        <v>82</v>
      </c>
    </row>
    <row r="99" s="2" customFormat="1" ht="16.5" customHeight="1">
      <c r="A99" s="41"/>
      <c r="B99" s="42"/>
      <c r="C99" s="207" t="s">
        <v>90</v>
      </c>
      <c r="D99" s="207" t="s">
        <v>131</v>
      </c>
      <c r="E99" s="208" t="s">
        <v>1789</v>
      </c>
      <c r="F99" s="209" t="s">
        <v>1790</v>
      </c>
      <c r="G99" s="210" t="s">
        <v>593</v>
      </c>
      <c r="H99" s="211">
        <v>1</v>
      </c>
      <c r="I99" s="212"/>
      <c r="J99" s="213">
        <f>ROUND(I99*H99,2)</f>
        <v>0</v>
      </c>
      <c r="K99" s="209" t="s">
        <v>135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1775</v>
      </c>
      <c r="AT99" s="218" t="s">
        <v>131</v>
      </c>
      <c r="AU99" s="218" t="s">
        <v>82</v>
      </c>
      <c r="AY99" s="20" t="s">
        <v>129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1775</v>
      </c>
      <c r="BM99" s="218" t="s">
        <v>1791</v>
      </c>
    </row>
    <row r="100" s="2" customFormat="1">
      <c r="A100" s="41"/>
      <c r="B100" s="42"/>
      <c r="C100" s="43"/>
      <c r="D100" s="220" t="s">
        <v>137</v>
      </c>
      <c r="E100" s="43"/>
      <c r="F100" s="221" t="s">
        <v>1790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137</v>
      </c>
      <c r="AU100" s="20" t="s">
        <v>82</v>
      </c>
    </row>
    <row r="101" s="2" customFormat="1">
      <c r="A101" s="41"/>
      <c r="B101" s="42"/>
      <c r="C101" s="43"/>
      <c r="D101" s="225" t="s">
        <v>139</v>
      </c>
      <c r="E101" s="43"/>
      <c r="F101" s="226" t="s">
        <v>1792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139</v>
      </c>
      <c r="AU101" s="20" t="s">
        <v>82</v>
      </c>
    </row>
    <row r="102" s="2" customFormat="1">
      <c r="A102" s="41"/>
      <c r="B102" s="42"/>
      <c r="C102" s="43"/>
      <c r="D102" s="220" t="s">
        <v>930</v>
      </c>
      <c r="E102" s="43"/>
      <c r="F102" s="285" t="s">
        <v>1793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930</v>
      </c>
      <c r="AU102" s="20" t="s">
        <v>82</v>
      </c>
    </row>
    <row r="103" s="12" customFormat="1" ht="22.8" customHeight="1">
      <c r="A103" s="12"/>
      <c r="B103" s="191"/>
      <c r="C103" s="192"/>
      <c r="D103" s="193" t="s">
        <v>72</v>
      </c>
      <c r="E103" s="205" t="s">
        <v>1794</v>
      </c>
      <c r="F103" s="205" t="s">
        <v>1795</v>
      </c>
      <c r="G103" s="192"/>
      <c r="H103" s="192"/>
      <c r="I103" s="195"/>
      <c r="J103" s="206">
        <f>BK103</f>
        <v>0</v>
      </c>
      <c r="K103" s="192"/>
      <c r="L103" s="197"/>
      <c r="M103" s="198"/>
      <c r="N103" s="199"/>
      <c r="O103" s="199"/>
      <c r="P103" s="200">
        <f>SUM(P104:P111)</f>
        <v>0</v>
      </c>
      <c r="Q103" s="199"/>
      <c r="R103" s="200">
        <f>SUM(R104:R111)</f>
        <v>0</v>
      </c>
      <c r="S103" s="199"/>
      <c r="T103" s="201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93</v>
      </c>
      <c r="AT103" s="203" t="s">
        <v>72</v>
      </c>
      <c r="AU103" s="203" t="s">
        <v>80</v>
      </c>
      <c r="AY103" s="202" t="s">
        <v>129</v>
      </c>
      <c r="BK103" s="204">
        <f>SUM(BK104:BK111)</f>
        <v>0</v>
      </c>
    </row>
    <row r="104" s="2" customFormat="1" ht="16.5" customHeight="1">
      <c r="A104" s="41"/>
      <c r="B104" s="42"/>
      <c r="C104" s="207" t="s">
        <v>93</v>
      </c>
      <c r="D104" s="207" t="s">
        <v>131</v>
      </c>
      <c r="E104" s="208" t="s">
        <v>1796</v>
      </c>
      <c r="F104" s="209" t="s">
        <v>1795</v>
      </c>
      <c r="G104" s="210" t="s">
        <v>593</v>
      </c>
      <c r="H104" s="211">
        <v>1</v>
      </c>
      <c r="I104" s="212"/>
      <c r="J104" s="213">
        <f>ROUND(I104*H104,2)</f>
        <v>0</v>
      </c>
      <c r="K104" s="209" t="s">
        <v>135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1775</v>
      </c>
      <c r="AT104" s="218" t="s">
        <v>131</v>
      </c>
      <c r="AU104" s="218" t="s">
        <v>82</v>
      </c>
      <c r="AY104" s="20" t="s">
        <v>129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1775</v>
      </c>
      <c r="BM104" s="218" t="s">
        <v>1797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1795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>
      <c r="A106" s="41"/>
      <c r="B106" s="42"/>
      <c r="C106" s="43"/>
      <c r="D106" s="225" t="s">
        <v>139</v>
      </c>
      <c r="E106" s="43"/>
      <c r="F106" s="226" t="s">
        <v>1798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139</v>
      </c>
      <c r="AU106" s="20" t="s">
        <v>82</v>
      </c>
    </row>
    <row r="107" s="2" customFormat="1">
      <c r="A107" s="41"/>
      <c r="B107" s="42"/>
      <c r="C107" s="43"/>
      <c r="D107" s="220" t="s">
        <v>930</v>
      </c>
      <c r="E107" s="43"/>
      <c r="F107" s="285" t="s">
        <v>1799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930</v>
      </c>
      <c r="AU107" s="20" t="s">
        <v>82</v>
      </c>
    </row>
    <row r="108" s="2" customFormat="1" ht="16.5" customHeight="1">
      <c r="A108" s="41"/>
      <c r="B108" s="42"/>
      <c r="C108" s="207" t="s">
        <v>96</v>
      </c>
      <c r="D108" s="207" t="s">
        <v>131</v>
      </c>
      <c r="E108" s="208" t="s">
        <v>1800</v>
      </c>
      <c r="F108" s="209" t="s">
        <v>1801</v>
      </c>
      <c r="G108" s="210" t="s">
        <v>593</v>
      </c>
      <c r="H108" s="211">
        <v>1</v>
      </c>
      <c r="I108" s="212"/>
      <c r="J108" s="213">
        <f>ROUND(I108*H108,2)</f>
        <v>0</v>
      </c>
      <c r="K108" s="209" t="s">
        <v>135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1775</v>
      </c>
      <c r="AT108" s="218" t="s">
        <v>131</v>
      </c>
      <c r="AU108" s="218" t="s">
        <v>82</v>
      </c>
      <c r="AY108" s="20" t="s">
        <v>129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1775</v>
      </c>
      <c r="BM108" s="218" t="s">
        <v>1802</v>
      </c>
    </row>
    <row r="109" s="2" customFormat="1">
      <c r="A109" s="41"/>
      <c r="B109" s="42"/>
      <c r="C109" s="43"/>
      <c r="D109" s="220" t="s">
        <v>137</v>
      </c>
      <c r="E109" s="43"/>
      <c r="F109" s="221" t="s">
        <v>1803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137</v>
      </c>
      <c r="AU109" s="20" t="s">
        <v>82</v>
      </c>
    </row>
    <row r="110" s="2" customFormat="1">
      <c r="A110" s="41"/>
      <c r="B110" s="42"/>
      <c r="C110" s="43"/>
      <c r="D110" s="225" t="s">
        <v>139</v>
      </c>
      <c r="E110" s="43"/>
      <c r="F110" s="226" t="s">
        <v>1804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139</v>
      </c>
      <c r="AU110" s="20" t="s">
        <v>82</v>
      </c>
    </row>
    <row r="111" s="2" customFormat="1">
      <c r="A111" s="41"/>
      <c r="B111" s="42"/>
      <c r="C111" s="43"/>
      <c r="D111" s="220" t="s">
        <v>930</v>
      </c>
      <c r="E111" s="43"/>
      <c r="F111" s="285" t="s">
        <v>1805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930</v>
      </c>
      <c r="AU111" s="20" t="s">
        <v>82</v>
      </c>
    </row>
    <row r="112" s="12" customFormat="1" ht="22.8" customHeight="1">
      <c r="A112" s="12"/>
      <c r="B112" s="191"/>
      <c r="C112" s="192"/>
      <c r="D112" s="193" t="s">
        <v>72</v>
      </c>
      <c r="E112" s="205" t="s">
        <v>1806</v>
      </c>
      <c r="F112" s="205" t="s">
        <v>1807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SUM(P113:P116)</f>
        <v>0</v>
      </c>
      <c r="Q112" s="199"/>
      <c r="R112" s="200">
        <f>SUM(R113:R116)</f>
        <v>0</v>
      </c>
      <c r="S112" s="199"/>
      <c r="T112" s="201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93</v>
      </c>
      <c r="AT112" s="203" t="s">
        <v>72</v>
      </c>
      <c r="AU112" s="203" t="s">
        <v>80</v>
      </c>
      <c r="AY112" s="202" t="s">
        <v>129</v>
      </c>
      <c r="BK112" s="204">
        <f>SUM(BK113:BK116)</f>
        <v>0</v>
      </c>
    </row>
    <row r="113" s="2" customFormat="1" ht="16.5" customHeight="1">
      <c r="A113" s="41"/>
      <c r="B113" s="42"/>
      <c r="C113" s="207" t="s">
        <v>99</v>
      </c>
      <c r="D113" s="207" t="s">
        <v>131</v>
      </c>
      <c r="E113" s="208" t="s">
        <v>1808</v>
      </c>
      <c r="F113" s="209" t="s">
        <v>1809</v>
      </c>
      <c r="G113" s="210" t="s">
        <v>593</v>
      </c>
      <c r="H113" s="211">
        <v>1</v>
      </c>
      <c r="I113" s="212"/>
      <c r="J113" s="213">
        <f>ROUND(I113*H113,2)</f>
        <v>0</v>
      </c>
      <c r="K113" s="209" t="s">
        <v>135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1775</v>
      </c>
      <c r="AT113" s="218" t="s">
        <v>131</v>
      </c>
      <c r="AU113" s="218" t="s">
        <v>82</v>
      </c>
      <c r="AY113" s="20" t="s">
        <v>129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1775</v>
      </c>
      <c r="BM113" s="218" t="s">
        <v>1810</v>
      </c>
    </row>
    <row r="114" s="2" customFormat="1">
      <c r="A114" s="41"/>
      <c r="B114" s="42"/>
      <c r="C114" s="43"/>
      <c r="D114" s="220" t="s">
        <v>137</v>
      </c>
      <c r="E114" s="43"/>
      <c r="F114" s="221" t="s">
        <v>1809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137</v>
      </c>
      <c r="AU114" s="20" t="s">
        <v>82</v>
      </c>
    </row>
    <row r="115" s="2" customFormat="1">
      <c r="A115" s="41"/>
      <c r="B115" s="42"/>
      <c r="C115" s="43"/>
      <c r="D115" s="225" t="s">
        <v>139</v>
      </c>
      <c r="E115" s="43"/>
      <c r="F115" s="226" t="s">
        <v>1811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139</v>
      </c>
      <c r="AU115" s="20" t="s">
        <v>82</v>
      </c>
    </row>
    <row r="116" s="2" customFormat="1">
      <c r="A116" s="41"/>
      <c r="B116" s="42"/>
      <c r="C116" s="43"/>
      <c r="D116" s="220" t="s">
        <v>930</v>
      </c>
      <c r="E116" s="43"/>
      <c r="F116" s="285" t="s">
        <v>1812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930</v>
      </c>
      <c r="AU116" s="20" t="s">
        <v>82</v>
      </c>
    </row>
    <row r="117" s="12" customFormat="1" ht="22.8" customHeight="1">
      <c r="A117" s="12"/>
      <c r="B117" s="191"/>
      <c r="C117" s="192"/>
      <c r="D117" s="193" t="s">
        <v>72</v>
      </c>
      <c r="E117" s="205" t="s">
        <v>1813</v>
      </c>
      <c r="F117" s="205" t="s">
        <v>1814</v>
      </c>
      <c r="G117" s="192"/>
      <c r="H117" s="192"/>
      <c r="I117" s="195"/>
      <c r="J117" s="206">
        <f>BK117</f>
        <v>0</v>
      </c>
      <c r="K117" s="192"/>
      <c r="L117" s="197"/>
      <c r="M117" s="198"/>
      <c r="N117" s="199"/>
      <c r="O117" s="199"/>
      <c r="P117" s="200">
        <f>SUM(P118:P121)</f>
        <v>0</v>
      </c>
      <c r="Q117" s="199"/>
      <c r="R117" s="200">
        <f>SUM(R118:R121)</f>
        <v>0</v>
      </c>
      <c r="S117" s="199"/>
      <c r="T117" s="201">
        <f>SUM(T118:T121)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2" t="s">
        <v>93</v>
      </c>
      <c r="AT117" s="203" t="s">
        <v>72</v>
      </c>
      <c r="AU117" s="203" t="s">
        <v>80</v>
      </c>
      <c r="AY117" s="202" t="s">
        <v>129</v>
      </c>
      <c r="BK117" s="204">
        <f>SUM(BK118:BK121)</f>
        <v>0</v>
      </c>
    </row>
    <row r="118" s="2" customFormat="1" ht="16.5" customHeight="1">
      <c r="A118" s="41"/>
      <c r="B118" s="42"/>
      <c r="C118" s="207" t="s">
        <v>215</v>
      </c>
      <c r="D118" s="207" t="s">
        <v>131</v>
      </c>
      <c r="E118" s="208" t="s">
        <v>1815</v>
      </c>
      <c r="F118" s="209" t="s">
        <v>1816</v>
      </c>
      <c r="G118" s="210" t="s">
        <v>593</v>
      </c>
      <c r="H118" s="211">
        <v>1</v>
      </c>
      <c r="I118" s="212"/>
      <c r="J118" s="213">
        <f>ROUND(I118*H118,2)</f>
        <v>0</v>
      </c>
      <c r="K118" s="209" t="s">
        <v>135</v>
      </c>
      <c r="L118" s="47"/>
      <c r="M118" s="214" t="s">
        <v>19</v>
      </c>
      <c r="N118" s="215" t="s">
        <v>44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1775</v>
      </c>
      <c r="AT118" s="218" t="s">
        <v>131</v>
      </c>
      <c r="AU118" s="218" t="s">
        <v>82</v>
      </c>
      <c r="AY118" s="20" t="s">
        <v>129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1775</v>
      </c>
      <c r="BM118" s="218" t="s">
        <v>1817</v>
      </c>
    </row>
    <row r="119" s="2" customFormat="1">
      <c r="A119" s="41"/>
      <c r="B119" s="42"/>
      <c r="C119" s="43"/>
      <c r="D119" s="220" t="s">
        <v>137</v>
      </c>
      <c r="E119" s="43"/>
      <c r="F119" s="221" t="s">
        <v>1816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137</v>
      </c>
      <c r="AU119" s="20" t="s">
        <v>82</v>
      </c>
    </row>
    <row r="120" s="2" customFormat="1">
      <c r="A120" s="41"/>
      <c r="B120" s="42"/>
      <c r="C120" s="43"/>
      <c r="D120" s="225" t="s">
        <v>139</v>
      </c>
      <c r="E120" s="43"/>
      <c r="F120" s="226" t="s">
        <v>1818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139</v>
      </c>
      <c r="AU120" s="20" t="s">
        <v>82</v>
      </c>
    </row>
    <row r="121" s="2" customFormat="1">
      <c r="A121" s="41"/>
      <c r="B121" s="42"/>
      <c r="C121" s="43"/>
      <c r="D121" s="220" t="s">
        <v>930</v>
      </c>
      <c r="E121" s="43"/>
      <c r="F121" s="285" t="s">
        <v>1819</v>
      </c>
      <c r="G121" s="43"/>
      <c r="H121" s="43"/>
      <c r="I121" s="222"/>
      <c r="J121" s="43"/>
      <c r="K121" s="43"/>
      <c r="L121" s="47"/>
      <c r="M121" s="248"/>
      <c r="N121" s="249"/>
      <c r="O121" s="250"/>
      <c r="P121" s="250"/>
      <c r="Q121" s="250"/>
      <c r="R121" s="250"/>
      <c r="S121" s="250"/>
      <c r="T121" s="25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930</v>
      </c>
      <c r="AU121" s="20" t="s">
        <v>82</v>
      </c>
    </row>
    <row r="122" s="2" customFormat="1" ht="6.96" customHeight="1">
      <c r="A122" s="41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47"/>
      <c r="M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</sheetData>
  <sheetProtection sheet="1" autoFilter="0" formatColumns="0" formatRows="0" objects="1" scenarios="1" spinCount="100000" saltValue="yxk3CUHMqy3AYnrq9pavvSdly4z8QzGXFJgwoGEru9LTSGU/Kzlq/f8vjRzcNqmtypT6ss88/Odr+mChToay3Q==" hashValue="IpOSdicUKuHnEI8caPWXaI0hJau5n+HZOXATe0W5VhBPe2Fprr+qjPO6nzB2PZArEqht+vWA3o6pazP0u6qs/Q==" algorithmName="SHA-512" password="CC35"/>
  <autoFilter ref="C83:K12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3_02/012002000"/>
    <hyperlink ref="F93" r:id="rId2" display="https://podminky.urs.cz/item/CS_URS_2023_02/013103000"/>
    <hyperlink ref="F97" r:id="rId3" display="https://podminky.urs.cz/item/CS_URS_2023_02/013254000"/>
    <hyperlink ref="F101" r:id="rId4" display="https://podminky.urs.cz/item/CS_URS_2023_02/013294000"/>
    <hyperlink ref="F106" r:id="rId5" display="https://podminky.urs.cz/item/CS_URS_2023_02/030001000"/>
    <hyperlink ref="F110" r:id="rId6" display="https://podminky.urs.cz/item/CS_URS_2023_02/034303000R"/>
    <hyperlink ref="F115" r:id="rId7" display="https://podminky.urs.cz/item/CS_URS_2023_02/045002000"/>
    <hyperlink ref="F120" r:id="rId8" display="https://podminky.urs.cz/item/CS_URS_2023_02/06000100R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6" customWidth="1"/>
    <col min="2" max="2" width="1.667969" style="286" customWidth="1"/>
    <col min="3" max="4" width="5" style="286" customWidth="1"/>
    <col min="5" max="5" width="11.66016" style="286" customWidth="1"/>
    <col min="6" max="6" width="9.160156" style="286" customWidth="1"/>
    <col min="7" max="7" width="5" style="286" customWidth="1"/>
    <col min="8" max="8" width="77.83203" style="286" customWidth="1"/>
    <col min="9" max="10" width="20" style="286" customWidth="1"/>
    <col min="11" max="11" width="1.667969" style="286" customWidth="1"/>
  </cols>
  <sheetData>
    <row r="1" s="1" customFormat="1" ht="37.5" customHeight="1"/>
    <row r="2" s="1" customFormat="1" ht="7.5" customHeight="1">
      <c r="B2" s="287"/>
      <c r="C2" s="288"/>
      <c r="D2" s="288"/>
      <c r="E2" s="288"/>
      <c r="F2" s="288"/>
      <c r="G2" s="288"/>
      <c r="H2" s="288"/>
      <c r="I2" s="288"/>
      <c r="J2" s="288"/>
      <c r="K2" s="289"/>
    </row>
    <row r="3" s="17" customFormat="1" ht="45" customHeight="1">
      <c r="B3" s="290"/>
      <c r="C3" s="291" t="s">
        <v>1820</v>
      </c>
      <c r="D3" s="291"/>
      <c r="E3" s="291"/>
      <c r="F3" s="291"/>
      <c r="G3" s="291"/>
      <c r="H3" s="291"/>
      <c r="I3" s="291"/>
      <c r="J3" s="291"/>
      <c r="K3" s="292"/>
    </row>
    <row r="4" s="1" customFormat="1" ht="25.5" customHeight="1">
      <c r="B4" s="293"/>
      <c r="C4" s="294" t="s">
        <v>1821</v>
      </c>
      <c r="D4" s="294"/>
      <c r="E4" s="294"/>
      <c r="F4" s="294"/>
      <c r="G4" s="294"/>
      <c r="H4" s="294"/>
      <c r="I4" s="294"/>
      <c r="J4" s="294"/>
      <c r="K4" s="295"/>
    </row>
    <row r="5" s="1" customFormat="1" ht="5.25" customHeight="1"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s="1" customFormat="1" ht="15" customHeight="1">
      <c r="B6" s="293"/>
      <c r="C6" s="297" t="s">
        <v>1822</v>
      </c>
      <c r="D6" s="297"/>
      <c r="E6" s="297"/>
      <c r="F6" s="297"/>
      <c r="G6" s="297"/>
      <c r="H6" s="297"/>
      <c r="I6" s="297"/>
      <c r="J6" s="297"/>
      <c r="K6" s="295"/>
    </row>
    <row r="7" s="1" customFormat="1" ht="15" customHeight="1">
      <c r="B7" s="298"/>
      <c r="C7" s="297" t="s">
        <v>1823</v>
      </c>
      <c r="D7" s="297"/>
      <c r="E7" s="297"/>
      <c r="F7" s="297"/>
      <c r="G7" s="297"/>
      <c r="H7" s="297"/>
      <c r="I7" s="297"/>
      <c r="J7" s="297"/>
      <c r="K7" s="295"/>
    </row>
    <row r="8" s="1" customFormat="1" ht="12.75" customHeight="1"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s="1" customFormat="1" ht="15" customHeight="1">
      <c r="B9" s="298"/>
      <c r="C9" s="297" t="s">
        <v>1824</v>
      </c>
      <c r="D9" s="297"/>
      <c r="E9" s="297"/>
      <c r="F9" s="297"/>
      <c r="G9" s="297"/>
      <c r="H9" s="297"/>
      <c r="I9" s="297"/>
      <c r="J9" s="297"/>
      <c r="K9" s="295"/>
    </row>
    <row r="10" s="1" customFormat="1" ht="15" customHeight="1">
      <c r="B10" s="298"/>
      <c r="C10" s="297"/>
      <c r="D10" s="297" t="s">
        <v>1825</v>
      </c>
      <c r="E10" s="297"/>
      <c r="F10" s="297"/>
      <c r="G10" s="297"/>
      <c r="H10" s="297"/>
      <c r="I10" s="297"/>
      <c r="J10" s="297"/>
      <c r="K10" s="295"/>
    </row>
    <row r="11" s="1" customFormat="1" ht="15" customHeight="1">
      <c r="B11" s="298"/>
      <c r="C11" s="299"/>
      <c r="D11" s="297" t="s">
        <v>1826</v>
      </c>
      <c r="E11" s="297"/>
      <c r="F11" s="297"/>
      <c r="G11" s="297"/>
      <c r="H11" s="297"/>
      <c r="I11" s="297"/>
      <c r="J11" s="297"/>
      <c r="K11" s="295"/>
    </row>
    <row r="12" s="1" customFormat="1" ht="15" customHeight="1">
      <c r="B12" s="298"/>
      <c r="C12" s="299"/>
      <c r="D12" s="297"/>
      <c r="E12" s="297"/>
      <c r="F12" s="297"/>
      <c r="G12" s="297"/>
      <c r="H12" s="297"/>
      <c r="I12" s="297"/>
      <c r="J12" s="297"/>
      <c r="K12" s="295"/>
    </row>
    <row r="13" s="1" customFormat="1" ht="15" customHeight="1">
      <c r="B13" s="298"/>
      <c r="C13" s="299"/>
      <c r="D13" s="300" t="s">
        <v>1827</v>
      </c>
      <c r="E13" s="297"/>
      <c r="F13" s="297"/>
      <c r="G13" s="297"/>
      <c r="H13" s="297"/>
      <c r="I13" s="297"/>
      <c r="J13" s="297"/>
      <c r="K13" s="295"/>
    </row>
    <row r="14" s="1" customFormat="1" ht="12.75" customHeight="1">
      <c r="B14" s="298"/>
      <c r="C14" s="299"/>
      <c r="D14" s="299"/>
      <c r="E14" s="299"/>
      <c r="F14" s="299"/>
      <c r="G14" s="299"/>
      <c r="H14" s="299"/>
      <c r="I14" s="299"/>
      <c r="J14" s="299"/>
      <c r="K14" s="295"/>
    </row>
    <row r="15" s="1" customFormat="1" ht="15" customHeight="1">
      <c r="B15" s="298"/>
      <c r="C15" s="299"/>
      <c r="D15" s="297" t="s">
        <v>1828</v>
      </c>
      <c r="E15" s="297"/>
      <c r="F15" s="297"/>
      <c r="G15" s="297"/>
      <c r="H15" s="297"/>
      <c r="I15" s="297"/>
      <c r="J15" s="297"/>
      <c r="K15" s="295"/>
    </row>
    <row r="16" s="1" customFormat="1" ht="15" customHeight="1">
      <c r="B16" s="298"/>
      <c r="C16" s="299"/>
      <c r="D16" s="297" t="s">
        <v>1829</v>
      </c>
      <c r="E16" s="297"/>
      <c r="F16" s="297"/>
      <c r="G16" s="297"/>
      <c r="H16" s="297"/>
      <c r="I16" s="297"/>
      <c r="J16" s="297"/>
      <c r="K16" s="295"/>
    </row>
    <row r="17" s="1" customFormat="1" ht="15" customHeight="1">
      <c r="B17" s="298"/>
      <c r="C17" s="299"/>
      <c r="D17" s="297" t="s">
        <v>1830</v>
      </c>
      <c r="E17" s="297"/>
      <c r="F17" s="297"/>
      <c r="G17" s="297"/>
      <c r="H17" s="297"/>
      <c r="I17" s="297"/>
      <c r="J17" s="297"/>
      <c r="K17" s="295"/>
    </row>
    <row r="18" s="1" customFormat="1" ht="15" customHeight="1">
      <c r="B18" s="298"/>
      <c r="C18" s="299"/>
      <c r="D18" s="299"/>
      <c r="E18" s="301" t="s">
        <v>79</v>
      </c>
      <c r="F18" s="297" t="s">
        <v>1831</v>
      </c>
      <c r="G18" s="297"/>
      <c r="H18" s="297"/>
      <c r="I18" s="297"/>
      <c r="J18" s="297"/>
      <c r="K18" s="295"/>
    </row>
    <row r="19" s="1" customFormat="1" ht="15" customHeight="1">
      <c r="B19" s="298"/>
      <c r="C19" s="299"/>
      <c r="D19" s="299"/>
      <c r="E19" s="301" t="s">
        <v>1832</v>
      </c>
      <c r="F19" s="297" t="s">
        <v>1833</v>
      </c>
      <c r="G19" s="297"/>
      <c r="H19" s="297"/>
      <c r="I19" s="297"/>
      <c r="J19" s="297"/>
      <c r="K19" s="295"/>
    </row>
    <row r="20" s="1" customFormat="1" ht="15" customHeight="1">
      <c r="B20" s="298"/>
      <c r="C20" s="299"/>
      <c r="D20" s="299"/>
      <c r="E20" s="301" t="s">
        <v>1834</v>
      </c>
      <c r="F20" s="297" t="s">
        <v>1835</v>
      </c>
      <c r="G20" s="297"/>
      <c r="H20" s="297"/>
      <c r="I20" s="297"/>
      <c r="J20" s="297"/>
      <c r="K20" s="295"/>
    </row>
    <row r="21" s="1" customFormat="1" ht="15" customHeight="1">
      <c r="B21" s="298"/>
      <c r="C21" s="299"/>
      <c r="D21" s="299"/>
      <c r="E21" s="301" t="s">
        <v>1836</v>
      </c>
      <c r="F21" s="297" t="s">
        <v>1837</v>
      </c>
      <c r="G21" s="297"/>
      <c r="H21" s="297"/>
      <c r="I21" s="297"/>
      <c r="J21" s="297"/>
      <c r="K21" s="295"/>
    </row>
    <row r="22" s="1" customFormat="1" ht="15" customHeight="1">
      <c r="B22" s="298"/>
      <c r="C22" s="299"/>
      <c r="D22" s="299"/>
      <c r="E22" s="301" t="s">
        <v>1838</v>
      </c>
      <c r="F22" s="297" t="s">
        <v>1839</v>
      </c>
      <c r="G22" s="297"/>
      <c r="H22" s="297"/>
      <c r="I22" s="297"/>
      <c r="J22" s="297"/>
      <c r="K22" s="295"/>
    </row>
    <row r="23" s="1" customFormat="1" ht="15" customHeight="1">
      <c r="B23" s="298"/>
      <c r="C23" s="299"/>
      <c r="D23" s="299"/>
      <c r="E23" s="301" t="s">
        <v>1840</v>
      </c>
      <c r="F23" s="297" t="s">
        <v>1841</v>
      </c>
      <c r="G23" s="297"/>
      <c r="H23" s="297"/>
      <c r="I23" s="297"/>
      <c r="J23" s="297"/>
      <c r="K23" s="295"/>
    </row>
    <row r="24" s="1" customFormat="1" ht="12.75" customHeight="1">
      <c r="B24" s="298"/>
      <c r="C24" s="299"/>
      <c r="D24" s="299"/>
      <c r="E24" s="299"/>
      <c r="F24" s="299"/>
      <c r="G24" s="299"/>
      <c r="H24" s="299"/>
      <c r="I24" s="299"/>
      <c r="J24" s="299"/>
      <c r="K24" s="295"/>
    </row>
    <row r="25" s="1" customFormat="1" ht="15" customHeight="1">
      <c r="B25" s="298"/>
      <c r="C25" s="297" t="s">
        <v>1842</v>
      </c>
      <c r="D25" s="297"/>
      <c r="E25" s="297"/>
      <c r="F25" s="297"/>
      <c r="G25" s="297"/>
      <c r="H25" s="297"/>
      <c r="I25" s="297"/>
      <c r="J25" s="297"/>
      <c r="K25" s="295"/>
    </row>
    <row r="26" s="1" customFormat="1" ht="15" customHeight="1">
      <c r="B26" s="298"/>
      <c r="C26" s="297" t="s">
        <v>1843</v>
      </c>
      <c r="D26" s="297"/>
      <c r="E26" s="297"/>
      <c r="F26" s="297"/>
      <c r="G26" s="297"/>
      <c r="H26" s="297"/>
      <c r="I26" s="297"/>
      <c r="J26" s="297"/>
      <c r="K26" s="295"/>
    </row>
    <row r="27" s="1" customFormat="1" ht="15" customHeight="1">
      <c r="B27" s="298"/>
      <c r="C27" s="297"/>
      <c r="D27" s="297" t="s">
        <v>1844</v>
      </c>
      <c r="E27" s="297"/>
      <c r="F27" s="297"/>
      <c r="G27" s="297"/>
      <c r="H27" s="297"/>
      <c r="I27" s="297"/>
      <c r="J27" s="297"/>
      <c r="K27" s="295"/>
    </row>
    <row r="28" s="1" customFormat="1" ht="15" customHeight="1">
      <c r="B28" s="298"/>
      <c r="C28" s="299"/>
      <c r="D28" s="297" t="s">
        <v>1845</v>
      </c>
      <c r="E28" s="297"/>
      <c r="F28" s="297"/>
      <c r="G28" s="297"/>
      <c r="H28" s="297"/>
      <c r="I28" s="297"/>
      <c r="J28" s="297"/>
      <c r="K28" s="295"/>
    </row>
    <row r="29" s="1" customFormat="1" ht="12.75" customHeight="1">
      <c r="B29" s="298"/>
      <c r="C29" s="299"/>
      <c r="D29" s="299"/>
      <c r="E29" s="299"/>
      <c r="F29" s="299"/>
      <c r="G29" s="299"/>
      <c r="H29" s="299"/>
      <c r="I29" s="299"/>
      <c r="J29" s="299"/>
      <c r="K29" s="295"/>
    </row>
    <row r="30" s="1" customFormat="1" ht="15" customHeight="1">
      <c r="B30" s="298"/>
      <c r="C30" s="299"/>
      <c r="D30" s="297" t="s">
        <v>1846</v>
      </c>
      <c r="E30" s="297"/>
      <c r="F30" s="297"/>
      <c r="G30" s="297"/>
      <c r="H30" s="297"/>
      <c r="I30" s="297"/>
      <c r="J30" s="297"/>
      <c r="K30" s="295"/>
    </row>
    <row r="31" s="1" customFormat="1" ht="15" customHeight="1">
      <c r="B31" s="298"/>
      <c r="C31" s="299"/>
      <c r="D31" s="297" t="s">
        <v>1847</v>
      </c>
      <c r="E31" s="297"/>
      <c r="F31" s="297"/>
      <c r="G31" s="297"/>
      <c r="H31" s="297"/>
      <c r="I31" s="297"/>
      <c r="J31" s="297"/>
      <c r="K31" s="295"/>
    </row>
    <row r="32" s="1" customFormat="1" ht="12.75" customHeight="1">
      <c r="B32" s="298"/>
      <c r="C32" s="299"/>
      <c r="D32" s="299"/>
      <c r="E32" s="299"/>
      <c r="F32" s="299"/>
      <c r="G32" s="299"/>
      <c r="H32" s="299"/>
      <c r="I32" s="299"/>
      <c r="J32" s="299"/>
      <c r="K32" s="295"/>
    </row>
    <row r="33" s="1" customFormat="1" ht="15" customHeight="1">
      <c r="B33" s="298"/>
      <c r="C33" s="299"/>
      <c r="D33" s="297" t="s">
        <v>1848</v>
      </c>
      <c r="E33" s="297"/>
      <c r="F33" s="297"/>
      <c r="G33" s="297"/>
      <c r="H33" s="297"/>
      <c r="I33" s="297"/>
      <c r="J33" s="297"/>
      <c r="K33" s="295"/>
    </row>
    <row r="34" s="1" customFormat="1" ht="15" customHeight="1">
      <c r="B34" s="298"/>
      <c r="C34" s="299"/>
      <c r="D34" s="297" t="s">
        <v>1849</v>
      </c>
      <c r="E34" s="297"/>
      <c r="F34" s="297"/>
      <c r="G34" s="297"/>
      <c r="H34" s="297"/>
      <c r="I34" s="297"/>
      <c r="J34" s="297"/>
      <c r="K34" s="295"/>
    </row>
    <row r="35" s="1" customFormat="1" ht="15" customHeight="1">
      <c r="B35" s="298"/>
      <c r="C35" s="299"/>
      <c r="D35" s="297" t="s">
        <v>1850</v>
      </c>
      <c r="E35" s="297"/>
      <c r="F35" s="297"/>
      <c r="G35" s="297"/>
      <c r="H35" s="297"/>
      <c r="I35" s="297"/>
      <c r="J35" s="297"/>
      <c r="K35" s="295"/>
    </row>
    <row r="36" s="1" customFormat="1" ht="15" customHeight="1">
      <c r="B36" s="298"/>
      <c r="C36" s="299"/>
      <c r="D36" s="297"/>
      <c r="E36" s="300" t="s">
        <v>115</v>
      </c>
      <c r="F36" s="297"/>
      <c r="G36" s="297" t="s">
        <v>1851</v>
      </c>
      <c r="H36" s="297"/>
      <c r="I36" s="297"/>
      <c r="J36" s="297"/>
      <c r="K36" s="295"/>
    </row>
    <row r="37" s="1" customFormat="1" ht="30.75" customHeight="1">
      <c r="B37" s="298"/>
      <c r="C37" s="299"/>
      <c r="D37" s="297"/>
      <c r="E37" s="300" t="s">
        <v>1852</v>
      </c>
      <c r="F37" s="297"/>
      <c r="G37" s="297" t="s">
        <v>1853</v>
      </c>
      <c r="H37" s="297"/>
      <c r="I37" s="297"/>
      <c r="J37" s="297"/>
      <c r="K37" s="295"/>
    </row>
    <row r="38" s="1" customFormat="1" ht="15" customHeight="1">
      <c r="B38" s="298"/>
      <c r="C38" s="299"/>
      <c r="D38" s="297"/>
      <c r="E38" s="300" t="s">
        <v>54</v>
      </c>
      <c r="F38" s="297"/>
      <c r="G38" s="297" t="s">
        <v>1854</v>
      </c>
      <c r="H38" s="297"/>
      <c r="I38" s="297"/>
      <c r="J38" s="297"/>
      <c r="K38" s="295"/>
    </row>
    <row r="39" s="1" customFormat="1" ht="15" customHeight="1">
      <c r="B39" s="298"/>
      <c r="C39" s="299"/>
      <c r="D39" s="297"/>
      <c r="E39" s="300" t="s">
        <v>55</v>
      </c>
      <c r="F39" s="297"/>
      <c r="G39" s="297" t="s">
        <v>1855</v>
      </c>
      <c r="H39" s="297"/>
      <c r="I39" s="297"/>
      <c r="J39" s="297"/>
      <c r="K39" s="295"/>
    </row>
    <row r="40" s="1" customFormat="1" ht="15" customHeight="1">
      <c r="B40" s="298"/>
      <c r="C40" s="299"/>
      <c r="D40" s="297"/>
      <c r="E40" s="300" t="s">
        <v>116</v>
      </c>
      <c r="F40" s="297"/>
      <c r="G40" s="297" t="s">
        <v>1856</v>
      </c>
      <c r="H40" s="297"/>
      <c r="I40" s="297"/>
      <c r="J40" s="297"/>
      <c r="K40" s="295"/>
    </row>
    <row r="41" s="1" customFormat="1" ht="15" customHeight="1">
      <c r="B41" s="298"/>
      <c r="C41" s="299"/>
      <c r="D41" s="297"/>
      <c r="E41" s="300" t="s">
        <v>117</v>
      </c>
      <c r="F41" s="297"/>
      <c r="G41" s="297" t="s">
        <v>1857</v>
      </c>
      <c r="H41" s="297"/>
      <c r="I41" s="297"/>
      <c r="J41" s="297"/>
      <c r="K41" s="295"/>
    </row>
    <row r="42" s="1" customFormat="1" ht="15" customHeight="1">
      <c r="B42" s="298"/>
      <c r="C42" s="299"/>
      <c r="D42" s="297"/>
      <c r="E42" s="300" t="s">
        <v>1858</v>
      </c>
      <c r="F42" s="297"/>
      <c r="G42" s="297" t="s">
        <v>1859</v>
      </c>
      <c r="H42" s="297"/>
      <c r="I42" s="297"/>
      <c r="J42" s="297"/>
      <c r="K42" s="295"/>
    </row>
    <row r="43" s="1" customFormat="1" ht="15" customHeight="1">
      <c r="B43" s="298"/>
      <c r="C43" s="299"/>
      <c r="D43" s="297"/>
      <c r="E43" s="300"/>
      <c r="F43" s="297"/>
      <c r="G43" s="297" t="s">
        <v>1860</v>
      </c>
      <c r="H43" s="297"/>
      <c r="I43" s="297"/>
      <c r="J43" s="297"/>
      <c r="K43" s="295"/>
    </row>
    <row r="44" s="1" customFormat="1" ht="15" customHeight="1">
      <c r="B44" s="298"/>
      <c r="C44" s="299"/>
      <c r="D44" s="297"/>
      <c r="E44" s="300" t="s">
        <v>1861</v>
      </c>
      <c r="F44" s="297"/>
      <c r="G44" s="297" t="s">
        <v>1862</v>
      </c>
      <c r="H44" s="297"/>
      <c r="I44" s="297"/>
      <c r="J44" s="297"/>
      <c r="K44" s="295"/>
    </row>
    <row r="45" s="1" customFormat="1" ht="15" customHeight="1">
      <c r="B45" s="298"/>
      <c r="C45" s="299"/>
      <c r="D45" s="297"/>
      <c r="E45" s="300" t="s">
        <v>119</v>
      </c>
      <c r="F45" s="297"/>
      <c r="G45" s="297" t="s">
        <v>1863</v>
      </c>
      <c r="H45" s="297"/>
      <c r="I45" s="297"/>
      <c r="J45" s="297"/>
      <c r="K45" s="295"/>
    </row>
    <row r="46" s="1" customFormat="1" ht="12.75" customHeight="1">
      <c r="B46" s="298"/>
      <c r="C46" s="299"/>
      <c r="D46" s="297"/>
      <c r="E46" s="297"/>
      <c r="F46" s="297"/>
      <c r="G46" s="297"/>
      <c r="H46" s="297"/>
      <c r="I46" s="297"/>
      <c r="J46" s="297"/>
      <c r="K46" s="295"/>
    </row>
    <row r="47" s="1" customFormat="1" ht="15" customHeight="1">
      <c r="B47" s="298"/>
      <c r="C47" s="299"/>
      <c r="D47" s="297" t="s">
        <v>1864</v>
      </c>
      <c r="E47" s="297"/>
      <c r="F47" s="297"/>
      <c r="G47" s="297"/>
      <c r="H47" s="297"/>
      <c r="I47" s="297"/>
      <c r="J47" s="297"/>
      <c r="K47" s="295"/>
    </row>
    <row r="48" s="1" customFormat="1" ht="15" customHeight="1">
      <c r="B48" s="298"/>
      <c r="C48" s="299"/>
      <c r="D48" s="299"/>
      <c r="E48" s="297" t="s">
        <v>1865</v>
      </c>
      <c r="F48" s="297"/>
      <c r="G48" s="297"/>
      <c r="H48" s="297"/>
      <c r="I48" s="297"/>
      <c r="J48" s="297"/>
      <c r="K48" s="295"/>
    </row>
    <row r="49" s="1" customFormat="1" ht="15" customHeight="1">
      <c r="B49" s="298"/>
      <c r="C49" s="299"/>
      <c r="D49" s="299"/>
      <c r="E49" s="297" t="s">
        <v>1866</v>
      </c>
      <c r="F49" s="297"/>
      <c r="G49" s="297"/>
      <c r="H49" s="297"/>
      <c r="I49" s="297"/>
      <c r="J49" s="297"/>
      <c r="K49" s="295"/>
    </row>
    <row r="50" s="1" customFormat="1" ht="15" customHeight="1">
      <c r="B50" s="298"/>
      <c r="C50" s="299"/>
      <c r="D50" s="299"/>
      <c r="E50" s="297" t="s">
        <v>1867</v>
      </c>
      <c r="F50" s="297"/>
      <c r="G50" s="297"/>
      <c r="H50" s="297"/>
      <c r="I50" s="297"/>
      <c r="J50" s="297"/>
      <c r="K50" s="295"/>
    </row>
    <row r="51" s="1" customFormat="1" ht="15" customHeight="1">
      <c r="B51" s="298"/>
      <c r="C51" s="299"/>
      <c r="D51" s="297" t="s">
        <v>1868</v>
      </c>
      <c r="E51" s="297"/>
      <c r="F51" s="297"/>
      <c r="G51" s="297"/>
      <c r="H51" s="297"/>
      <c r="I51" s="297"/>
      <c r="J51" s="297"/>
      <c r="K51" s="295"/>
    </row>
    <row r="52" s="1" customFormat="1" ht="25.5" customHeight="1">
      <c r="B52" s="293"/>
      <c r="C52" s="294" t="s">
        <v>1869</v>
      </c>
      <c r="D52" s="294"/>
      <c r="E52" s="294"/>
      <c r="F52" s="294"/>
      <c r="G52" s="294"/>
      <c r="H52" s="294"/>
      <c r="I52" s="294"/>
      <c r="J52" s="294"/>
      <c r="K52" s="295"/>
    </row>
    <row r="53" s="1" customFormat="1" ht="5.25" customHeight="1"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s="1" customFormat="1" ht="15" customHeight="1">
      <c r="B54" s="293"/>
      <c r="C54" s="297" t="s">
        <v>1870</v>
      </c>
      <c r="D54" s="297"/>
      <c r="E54" s="297"/>
      <c r="F54" s="297"/>
      <c r="G54" s="297"/>
      <c r="H54" s="297"/>
      <c r="I54" s="297"/>
      <c r="J54" s="297"/>
      <c r="K54" s="295"/>
    </row>
    <row r="55" s="1" customFormat="1" ht="15" customHeight="1">
      <c r="B55" s="293"/>
      <c r="C55" s="297" t="s">
        <v>1871</v>
      </c>
      <c r="D55" s="297"/>
      <c r="E55" s="297"/>
      <c r="F55" s="297"/>
      <c r="G55" s="297"/>
      <c r="H55" s="297"/>
      <c r="I55" s="297"/>
      <c r="J55" s="297"/>
      <c r="K55" s="295"/>
    </row>
    <row r="56" s="1" customFormat="1" ht="12.75" customHeight="1"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s="1" customFormat="1" ht="15" customHeight="1">
      <c r="B57" s="293"/>
      <c r="C57" s="297" t="s">
        <v>1872</v>
      </c>
      <c r="D57" s="297"/>
      <c r="E57" s="297"/>
      <c r="F57" s="297"/>
      <c r="G57" s="297"/>
      <c r="H57" s="297"/>
      <c r="I57" s="297"/>
      <c r="J57" s="297"/>
      <c r="K57" s="295"/>
    </row>
    <row r="58" s="1" customFormat="1" ht="15" customHeight="1">
      <c r="B58" s="293"/>
      <c r="C58" s="299"/>
      <c r="D58" s="297" t="s">
        <v>1873</v>
      </c>
      <c r="E58" s="297"/>
      <c r="F58" s="297"/>
      <c r="G58" s="297"/>
      <c r="H58" s="297"/>
      <c r="I58" s="297"/>
      <c r="J58" s="297"/>
      <c r="K58" s="295"/>
    </row>
    <row r="59" s="1" customFormat="1" ht="15" customHeight="1">
      <c r="B59" s="293"/>
      <c r="C59" s="299"/>
      <c r="D59" s="297" t="s">
        <v>1874</v>
      </c>
      <c r="E59" s="297"/>
      <c r="F59" s="297"/>
      <c r="G59" s="297"/>
      <c r="H59" s="297"/>
      <c r="I59" s="297"/>
      <c r="J59" s="297"/>
      <c r="K59" s="295"/>
    </row>
    <row r="60" s="1" customFormat="1" ht="15" customHeight="1">
      <c r="B60" s="293"/>
      <c r="C60" s="299"/>
      <c r="D60" s="297" t="s">
        <v>1875</v>
      </c>
      <c r="E60" s="297"/>
      <c r="F60" s="297"/>
      <c r="G60" s="297"/>
      <c r="H60" s="297"/>
      <c r="I60" s="297"/>
      <c r="J60" s="297"/>
      <c r="K60" s="295"/>
    </row>
    <row r="61" s="1" customFormat="1" ht="15" customHeight="1">
      <c r="B61" s="293"/>
      <c r="C61" s="299"/>
      <c r="D61" s="297" t="s">
        <v>1876</v>
      </c>
      <c r="E61" s="297"/>
      <c r="F61" s="297"/>
      <c r="G61" s="297"/>
      <c r="H61" s="297"/>
      <c r="I61" s="297"/>
      <c r="J61" s="297"/>
      <c r="K61" s="295"/>
    </row>
    <row r="62" s="1" customFormat="1" ht="15" customHeight="1">
      <c r="B62" s="293"/>
      <c r="C62" s="299"/>
      <c r="D62" s="302" t="s">
        <v>1877</v>
      </c>
      <c r="E62" s="302"/>
      <c r="F62" s="302"/>
      <c r="G62" s="302"/>
      <c r="H62" s="302"/>
      <c r="I62" s="302"/>
      <c r="J62" s="302"/>
      <c r="K62" s="295"/>
    </row>
    <row r="63" s="1" customFormat="1" ht="15" customHeight="1">
      <c r="B63" s="293"/>
      <c r="C63" s="299"/>
      <c r="D63" s="297" t="s">
        <v>1878</v>
      </c>
      <c r="E63" s="297"/>
      <c r="F63" s="297"/>
      <c r="G63" s="297"/>
      <c r="H63" s="297"/>
      <c r="I63" s="297"/>
      <c r="J63" s="297"/>
      <c r="K63" s="295"/>
    </row>
    <row r="64" s="1" customFormat="1" ht="12.75" customHeight="1">
      <c r="B64" s="293"/>
      <c r="C64" s="299"/>
      <c r="D64" s="299"/>
      <c r="E64" s="303"/>
      <c r="F64" s="299"/>
      <c r="G64" s="299"/>
      <c r="H64" s="299"/>
      <c r="I64" s="299"/>
      <c r="J64" s="299"/>
      <c r="K64" s="295"/>
    </row>
    <row r="65" s="1" customFormat="1" ht="15" customHeight="1">
      <c r="B65" s="293"/>
      <c r="C65" s="299"/>
      <c r="D65" s="297" t="s">
        <v>1879</v>
      </c>
      <c r="E65" s="297"/>
      <c r="F65" s="297"/>
      <c r="G65" s="297"/>
      <c r="H65" s="297"/>
      <c r="I65" s="297"/>
      <c r="J65" s="297"/>
      <c r="K65" s="295"/>
    </row>
    <row r="66" s="1" customFormat="1" ht="15" customHeight="1">
      <c r="B66" s="293"/>
      <c r="C66" s="299"/>
      <c r="D66" s="302" t="s">
        <v>1880</v>
      </c>
      <c r="E66" s="302"/>
      <c r="F66" s="302"/>
      <c r="G66" s="302"/>
      <c r="H66" s="302"/>
      <c r="I66" s="302"/>
      <c r="J66" s="302"/>
      <c r="K66" s="295"/>
    </row>
    <row r="67" s="1" customFormat="1" ht="15" customHeight="1">
      <c r="B67" s="293"/>
      <c r="C67" s="299"/>
      <c r="D67" s="297" t="s">
        <v>1881</v>
      </c>
      <c r="E67" s="297"/>
      <c r="F67" s="297"/>
      <c r="G67" s="297"/>
      <c r="H67" s="297"/>
      <c r="I67" s="297"/>
      <c r="J67" s="297"/>
      <c r="K67" s="295"/>
    </row>
    <row r="68" s="1" customFormat="1" ht="15" customHeight="1">
      <c r="B68" s="293"/>
      <c r="C68" s="299"/>
      <c r="D68" s="297" t="s">
        <v>1882</v>
      </c>
      <c r="E68" s="297"/>
      <c r="F68" s="297"/>
      <c r="G68" s="297"/>
      <c r="H68" s="297"/>
      <c r="I68" s="297"/>
      <c r="J68" s="297"/>
      <c r="K68" s="295"/>
    </row>
    <row r="69" s="1" customFormat="1" ht="15" customHeight="1">
      <c r="B69" s="293"/>
      <c r="C69" s="299"/>
      <c r="D69" s="297" t="s">
        <v>1883</v>
      </c>
      <c r="E69" s="297"/>
      <c r="F69" s="297"/>
      <c r="G69" s="297"/>
      <c r="H69" s="297"/>
      <c r="I69" s="297"/>
      <c r="J69" s="297"/>
      <c r="K69" s="295"/>
    </row>
    <row r="70" s="1" customFormat="1" ht="15" customHeight="1">
      <c r="B70" s="293"/>
      <c r="C70" s="299"/>
      <c r="D70" s="297" t="s">
        <v>1884</v>
      </c>
      <c r="E70" s="297"/>
      <c r="F70" s="297"/>
      <c r="G70" s="297"/>
      <c r="H70" s="297"/>
      <c r="I70" s="297"/>
      <c r="J70" s="297"/>
      <c r="K70" s="295"/>
    </row>
    <row r="71" s="1" customFormat="1" ht="12.75" customHeight="1">
      <c r="B71" s="304"/>
      <c r="C71" s="305"/>
      <c r="D71" s="305"/>
      <c r="E71" s="305"/>
      <c r="F71" s="305"/>
      <c r="G71" s="305"/>
      <c r="H71" s="305"/>
      <c r="I71" s="305"/>
      <c r="J71" s="305"/>
      <c r="K71" s="306"/>
    </row>
    <row r="72" s="1" customFormat="1" ht="18.75" customHeight="1">
      <c r="B72" s="307"/>
      <c r="C72" s="307"/>
      <c r="D72" s="307"/>
      <c r="E72" s="307"/>
      <c r="F72" s="307"/>
      <c r="G72" s="307"/>
      <c r="H72" s="307"/>
      <c r="I72" s="307"/>
      <c r="J72" s="307"/>
      <c r="K72" s="308"/>
    </row>
    <row r="73" s="1" customFormat="1" ht="18.75" customHeight="1">
      <c r="B73" s="308"/>
      <c r="C73" s="308"/>
      <c r="D73" s="308"/>
      <c r="E73" s="308"/>
      <c r="F73" s="308"/>
      <c r="G73" s="308"/>
      <c r="H73" s="308"/>
      <c r="I73" s="308"/>
      <c r="J73" s="308"/>
      <c r="K73" s="308"/>
    </row>
    <row r="74" s="1" customFormat="1" ht="7.5" customHeight="1">
      <c r="B74" s="309"/>
      <c r="C74" s="310"/>
      <c r="D74" s="310"/>
      <c r="E74" s="310"/>
      <c r="F74" s="310"/>
      <c r="G74" s="310"/>
      <c r="H74" s="310"/>
      <c r="I74" s="310"/>
      <c r="J74" s="310"/>
      <c r="K74" s="311"/>
    </row>
    <row r="75" s="1" customFormat="1" ht="45" customHeight="1">
      <c r="B75" s="312"/>
      <c r="C75" s="313" t="s">
        <v>1885</v>
      </c>
      <c r="D75" s="313"/>
      <c r="E75" s="313"/>
      <c r="F75" s="313"/>
      <c r="G75" s="313"/>
      <c r="H75" s="313"/>
      <c r="I75" s="313"/>
      <c r="J75" s="313"/>
      <c r="K75" s="314"/>
    </row>
    <row r="76" s="1" customFormat="1" ht="17.25" customHeight="1">
      <c r="B76" s="312"/>
      <c r="C76" s="315" t="s">
        <v>1886</v>
      </c>
      <c r="D76" s="315"/>
      <c r="E76" s="315"/>
      <c r="F76" s="315" t="s">
        <v>1887</v>
      </c>
      <c r="G76" s="316"/>
      <c r="H76" s="315" t="s">
        <v>55</v>
      </c>
      <c r="I76" s="315" t="s">
        <v>58</v>
      </c>
      <c r="J76" s="315" t="s">
        <v>1888</v>
      </c>
      <c r="K76" s="314"/>
    </row>
    <row r="77" s="1" customFormat="1" ht="17.25" customHeight="1">
      <c r="B77" s="312"/>
      <c r="C77" s="317" t="s">
        <v>1889</v>
      </c>
      <c r="D77" s="317"/>
      <c r="E77" s="317"/>
      <c r="F77" s="318" t="s">
        <v>1890</v>
      </c>
      <c r="G77" s="319"/>
      <c r="H77" s="317"/>
      <c r="I77" s="317"/>
      <c r="J77" s="317" t="s">
        <v>1891</v>
      </c>
      <c r="K77" s="314"/>
    </row>
    <row r="78" s="1" customFormat="1" ht="5.25" customHeight="1">
      <c r="B78" s="312"/>
      <c r="C78" s="320"/>
      <c r="D78" s="320"/>
      <c r="E78" s="320"/>
      <c r="F78" s="320"/>
      <c r="G78" s="321"/>
      <c r="H78" s="320"/>
      <c r="I78" s="320"/>
      <c r="J78" s="320"/>
      <c r="K78" s="314"/>
    </row>
    <row r="79" s="1" customFormat="1" ht="15" customHeight="1">
      <c r="B79" s="312"/>
      <c r="C79" s="300" t="s">
        <v>54</v>
      </c>
      <c r="D79" s="322"/>
      <c r="E79" s="322"/>
      <c r="F79" s="323" t="s">
        <v>1892</v>
      </c>
      <c r="G79" s="324"/>
      <c r="H79" s="300" t="s">
        <v>1893</v>
      </c>
      <c r="I79" s="300" t="s">
        <v>1894</v>
      </c>
      <c r="J79" s="300">
        <v>20</v>
      </c>
      <c r="K79" s="314"/>
    </row>
    <row r="80" s="1" customFormat="1" ht="15" customHeight="1">
      <c r="B80" s="312"/>
      <c r="C80" s="300" t="s">
        <v>1895</v>
      </c>
      <c r="D80" s="300"/>
      <c r="E80" s="300"/>
      <c r="F80" s="323" t="s">
        <v>1892</v>
      </c>
      <c r="G80" s="324"/>
      <c r="H80" s="300" t="s">
        <v>1896</v>
      </c>
      <c r="I80" s="300" t="s">
        <v>1894</v>
      </c>
      <c r="J80" s="300">
        <v>120</v>
      </c>
      <c r="K80" s="314"/>
    </row>
    <row r="81" s="1" customFormat="1" ht="15" customHeight="1">
      <c r="B81" s="325"/>
      <c r="C81" s="300" t="s">
        <v>1897</v>
      </c>
      <c r="D81" s="300"/>
      <c r="E81" s="300"/>
      <c r="F81" s="323" t="s">
        <v>1898</v>
      </c>
      <c r="G81" s="324"/>
      <c r="H81" s="300" t="s">
        <v>1899</v>
      </c>
      <c r="I81" s="300" t="s">
        <v>1894</v>
      </c>
      <c r="J81" s="300">
        <v>50</v>
      </c>
      <c r="K81" s="314"/>
    </row>
    <row r="82" s="1" customFormat="1" ht="15" customHeight="1">
      <c r="B82" s="325"/>
      <c r="C82" s="300" t="s">
        <v>1900</v>
      </c>
      <c r="D82" s="300"/>
      <c r="E82" s="300"/>
      <c r="F82" s="323" t="s">
        <v>1892</v>
      </c>
      <c r="G82" s="324"/>
      <c r="H82" s="300" t="s">
        <v>1901</v>
      </c>
      <c r="I82" s="300" t="s">
        <v>1902</v>
      </c>
      <c r="J82" s="300"/>
      <c r="K82" s="314"/>
    </row>
    <row r="83" s="1" customFormat="1" ht="15" customHeight="1">
      <c r="B83" s="325"/>
      <c r="C83" s="326" t="s">
        <v>1903</v>
      </c>
      <c r="D83" s="326"/>
      <c r="E83" s="326"/>
      <c r="F83" s="327" t="s">
        <v>1898</v>
      </c>
      <c r="G83" s="326"/>
      <c r="H83" s="326" t="s">
        <v>1904</v>
      </c>
      <c r="I83" s="326" t="s">
        <v>1894</v>
      </c>
      <c r="J83" s="326">
        <v>15</v>
      </c>
      <c r="K83" s="314"/>
    </row>
    <row r="84" s="1" customFormat="1" ht="15" customHeight="1">
      <c r="B84" s="325"/>
      <c r="C84" s="326" t="s">
        <v>1905</v>
      </c>
      <c r="D84" s="326"/>
      <c r="E84" s="326"/>
      <c r="F84" s="327" t="s">
        <v>1898</v>
      </c>
      <c r="G84" s="326"/>
      <c r="H84" s="326" t="s">
        <v>1906</v>
      </c>
      <c r="I84" s="326" t="s">
        <v>1894</v>
      </c>
      <c r="J84" s="326">
        <v>15</v>
      </c>
      <c r="K84" s="314"/>
    </row>
    <row r="85" s="1" customFormat="1" ht="15" customHeight="1">
      <c r="B85" s="325"/>
      <c r="C85" s="326" t="s">
        <v>1907</v>
      </c>
      <c r="D85" s="326"/>
      <c r="E85" s="326"/>
      <c r="F85" s="327" t="s">
        <v>1898</v>
      </c>
      <c r="G85" s="326"/>
      <c r="H85" s="326" t="s">
        <v>1908</v>
      </c>
      <c r="I85" s="326" t="s">
        <v>1894</v>
      </c>
      <c r="J85" s="326">
        <v>20</v>
      </c>
      <c r="K85" s="314"/>
    </row>
    <row r="86" s="1" customFormat="1" ht="15" customHeight="1">
      <c r="B86" s="325"/>
      <c r="C86" s="326" t="s">
        <v>1909</v>
      </c>
      <c r="D86" s="326"/>
      <c r="E86" s="326"/>
      <c r="F86" s="327" t="s">
        <v>1898</v>
      </c>
      <c r="G86" s="326"/>
      <c r="H86" s="326" t="s">
        <v>1910</v>
      </c>
      <c r="I86" s="326" t="s">
        <v>1894</v>
      </c>
      <c r="J86" s="326">
        <v>20</v>
      </c>
      <c r="K86" s="314"/>
    </row>
    <row r="87" s="1" customFormat="1" ht="15" customHeight="1">
      <c r="B87" s="325"/>
      <c r="C87" s="300" t="s">
        <v>1911</v>
      </c>
      <c r="D87" s="300"/>
      <c r="E87" s="300"/>
      <c r="F87" s="323" t="s">
        <v>1898</v>
      </c>
      <c r="G87" s="324"/>
      <c r="H87" s="300" t="s">
        <v>1912</v>
      </c>
      <c r="I87" s="300" t="s">
        <v>1894</v>
      </c>
      <c r="J87" s="300">
        <v>50</v>
      </c>
      <c r="K87" s="314"/>
    </row>
    <row r="88" s="1" customFormat="1" ht="15" customHeight="1">
      <c r="B88" s="325"/>
      <c r="C88" s="300" t="s">
        <v>1913</v>
      </c>
      <c r="D88" s="300"/>
      <c r="E88" s="300"/>
      <c r="F88" s="323" t="s">
        <v>1898</v>
      </c>
      <c r="G88" s="324"/>
      <c r="H88" s="300" t="s">
        <v>1914</v>
      </c>
      <c r="I88" s="300" t="s">
        <v>1894</v>
      </c>
      <c r="J88" s="300">
        <v>20</v>
      </c>
      <c r="K88" s="314"/>
    </row>
    <row r="89" s="1" customFormat="1" ht="15" customHeight="1">
      <c r="B89" s="325"/>
      <c r="C89" s="300" t="s">
        <v>1915</v>
      </c>
      <c r="D89" s="300"/>
      <c r="E89" s="300"/>
      <c r="F89" s="323" t="s">
        <v>1898</v>
      </c>
      <c r="G89" s="324"/>
      <c r="H89" s="300" t="s">
        <v>1916</v>
      </c>
      <c r="I89" s="300" t="s">
        <v>1894</v>
      </c>
      <c r="J89" s="300">
        <v>20</v>
      </c>
      <c r="K89" s="314"/>
    </row>
    <row r="90" s="1" customFormat="1" ht="15" customHeight="1">
      <c r="B90" s="325"/>
      <c r="C90" s="300" t="s">
        <v>1917</v>
      </c>
      <c r="D90" s="300"/>
      <c r="E90" s="300"/>
      <c r="F90" s="323" t="s">
        <v>1898</v>
      </c>
      <c r="G90" s="324"/>
      <c r="H90" s="300" t="s">
        <v>1918</v>
      </c>
      <c r="I90" s="300" t="s">
        <v>1894</v>
      </c>
      <c r="J90" s="300">
        <v>50</v>
      </c>
      <c r="K90" s="314"/>
    </row>
    <row r="91" s="1" customFormat="1" ht="15" customHeight="1">
      <c r="B91" s="325"/>
      <c r="C91" s="300" t="s">
        <v>1919</v>
      </c>
      <c r="D91" s="300"/>
      <c r="E91" s="300"/>
      <c r="F91" s="323" t="s">
        <v>1898</v>
      </c>
      <c r="G91" s="324"/>
      <c r="H91" s="300" t="s">
        <v>1919</v>
      </c>
      <c r="I91" s="300" t="s">
        <v>1894</v>
      </c>
      <c r="J91" s="300">
        <v>50</v>
      </c>
      <c r="K91" s="314"/>
    </row>
    <row r="92" s="1" customFormat="1" ht="15" customHeight="1">
      <c r="B92" s="325"/>
      <c r="C92" s="300" t="s">
        <v>1920</v>
      </c>
      <c r="D92" s="300"/>
      <c r="E92" s="300"/>
      <c r="F92" s="323" t="s">
        <v>1898</v>
      </c>
      <c r="G92" s="324"/>
      <c r="H92" s="300" t="s">
        <v>1921</v>
      </c>
      <c r="I92" s="300" t="s">
        <v>1894</v>
      </c>
      <c r="J92" s="300">
        <v>255</v>
      </c>
      <c r="K92" s="314"/>
    </row>
    <row r="93" s="1" customFormat="1" ht="15" customHeight="1">
      <c r="B93" s="325"/>
      <c r="C93" s="300" t="s">
        <v>1922</v>
      </c>
      <c r="D93" s="300"/>
      <c r="E93" s="300"/>
      <c r="F93" s="323" t="s">
        <v>1892</v>
      </c>
      <c r="G93" s="324"/>
      <c r="H93" s="300" t="s">
        <v>1923</v>
      </c>
      <c r="I93" s="300" t="s">
        <v>1924</v>
      </c>
      <c r="J93" s="300"/>
      <c r="K93" s="314"/>
    </row>
    <row r="94" s="1" customFormat="1" ht="15" customHeight="1">
      <c r="B94" s="325"/>
      <c r="C94" s="300" t="s">
        <v>1925</v>
      </c>
      <c r="D94" s="300"/>
      <c r="E94" s="300"/>
      <c r="F94" s="323" t="s">
        <v>1892</v>
      </c>
      <c r="G94" s="324"/>
      <c r="H94" s="300" t="s">
        <v>1926</v>
      </c>
      <c r="I94" s="300" t="s">
        <v>1927</v>
      </c>
      <c r="J94" s="300"/>
      <c r="K94" s="314"/>
    </row>
    <row r="95" s="1" customFormat="1" ht="15" customHeight="1">
      <c r="B95" s="325"/>
      <c r="C95" s="300" t="s">
        <v>1928</v>
      </c>
      <c r="D95" s="300"/>
      <c r="E95" s="300"/>
      <c r="F95" s="323" t="s">
        <v>1892</v>
      </c>
      <c r="G95" s="324"/>
      <c r="H95" s="300" t="s">
        <v>1928</v>
      </c>
      <c r="I95" s="300" t="s">
        <v>1927</v>
      </c>
      <c r="J95" s="300"/>
      <c r="K95" s="314"/>
    </row>
    <row r="96" s="1" customFormat="1" ht="15" customHeight="1">
      <c r="B96" s="325"/>
      <c r="C96" s="300" t="s">
        <v>39</v>
      </c>
      <c r="D96" s="300"/>
      <c r="E96" s="300"/>
      <c r="F96" s="323" t="s">
        <v>1892</v>
      </c>
      <c r="G96" s="324"/>
      <c r="H96" s="300" t="s">
        <v>1929</v>
      </c>
      <c r="I96" s="300" t="s">
        <v>1927</v>
      </c>
      <c r="J96" s="300"/>
      <c r="K96" s="314"/>
    </row>
    <row r="97" s="1" customFormat="1" ht="15" customHeight="1">
      <c r="B97" s="325"/>
      <c r="C97" s="300" t="s">
        <v>49</v>
      </c>
      <c r="D97" s="300"/>
      <c r="E97" s="300"/>
      <c r="F97" s="323" t="s">
        <v>1892</v>
      </c>
      <c r="G97" s="324"/>
      <c r="H97" s="300" t="s">
        <v>1930</v>
      </c>
      <c r="I97" s="300" t="s">
        <v>1927</v>
      </c>
      <c r="J97" s="300"/>
      <c r="K97" s="314"/>
    </row>
    <row r="98" s="1" customFormat="1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s="1" customFormat="1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s="1" customFormat="1" ht="18.75" customHeight="1"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</row>
    <row r="101" s="1" customFormat="1" ht="7.5" customHeigh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1"/>
    </row>
    <row r="102" s="1" customFormat="1" ht="45" customHeight="1">
      <c r="B102" s="312"/>
      <c r="C102" s="313" t="s">
        <v>1931</v>
      </c>
      <c r="D102" s="313"/>
      <c r="E102" s="313"/>
      <c r="F102" s="313"/>
      <c r="G102" s="313"/>
      <c r="H102" s="313"/>
      <c r="I102" s="313"/>
      <c r="J102" s="313"/>
      <c r="K102" s="314"/>
    </row>
    <row r="103" s="1" customFormat="1" ht="17.25" customHeight="1">
      <c r="B103" s="312"/>
      <c r="C103" s="315" t="s">
        <v>1886</v>
      </c>
      <c r="D103" s="315"/>
      <c r="E103" s="315"/>
      <c r="F103" s="315" t="s">
        <v>1887</v>
      </c>
      <c r="G103" s="316"/>
      <c r="H103" s="315" t="s">
        <v>55</v>
      </c>
      <c r="I103" s="315" t="s">
        <v>58</v>
      </c>
      <c r="J103" s="315" t="s">
        <v>1888</v>
      </c>
      <c r="K103" s="314"/>
    </row>
    <row r="104" s="1" customFormat="1" ht="17.25" customHeight="1">
      <c r="B104" s="312"/>
      <c r="C104" s="317" t="s">
        <v>1889</v>
      </c>
      <c r="D104" s="317"/>
      <c r="E104" s="317"/>
      <c r="F104" s="318" t="s">
        <v>1890</v>
      </c>
      <c r="G104" s="319"/>
      <c r="H104" s="317"/>
      <c r="I104" s="317"/>
      <c r="J104" s="317" t="s">
        <v>1891</v>
      </c>
      <c r="K104" s="314"/>
    </row>
    <row r="105" s="1" customFormat="1" ht="5.25" customHeight="1">
      <c r="B105" s="312"/>
      <c r="C105" s="315"/>
      <c r="D105" s="315"/>
      <c r="E105" s="315"/>
      <c r="F105" s="315"/>
      <c r="G105" s="333"/>
      <c r="H105" s="315"/>
      <c r="I105" s="315"/>
      <c r="J105" s="315"/>
      <c r="K105" s="314"/>
    </row>
    <row r="106" s="1" customFormat="1" ht="15" customHeight="1">
      <c r="B106" s="312"/>
      <c r="C106" s="300" t="s">
        <v>54</v>
      </c>
      <c r="D106" s="322"/>
      <c r="E106" s="322"/>
      <c r="F106" s="323" t="s">
        <v>1892</v>
      </c>
      <c r="G106" s="300"/>
      <c r="H106" s="300" t="s">
        <v>1932</v>
      </c>
      <c r="I106" s="300" t="s">
        <v>1894</v>
      </c>
      <c r="J106" s="300">
        <v>20</v>
      </c>
      <c r="K106" s="314"/>
    </row>
    <row r="107" s="1" customFormat="1" ht="15" customHeight="1">
      <c r="B107" s="312"/>
      <c r="C107" s="300" t="s">
        <v>1895</v>
      </c>
      <c r="D107" s="300"/>
      <c r="E107" s="300"/>
      <c r="F107" s="323" t="s">
        <v>1892</v>
      </c>
      <c r="G107" s="300"/>
      <c r="H107" s="300" t="s">
        <v>1932</v>
      </c>
      <c r="I107" s="300" t="s">
        <v>1894</v>
      </c>
      <c r="J107" s="300">
        <v>120</v>
      </c>
      <c r="K107" s="314"/>
    </row>
    <row r="108" s="1" customFormat="1" ht="15" customHeight="1">
      <c r="B108" s="325"/>
      <c r="C108" s="300" t="s">
        <v>1897</v>
      </c>
      <c r="D108" s="300"/>
      <c r="E108" s="300"/>
      <c r="F108" s="323" t="s">
        <v>1898</v>
      </c>
      <c r="G108" s="300"/>
      <c r="H108" s="300" t="s">
        <v>1932</v>
      </c>
      <c r="I108" s="300" t="s">
        <v>1894</v>
      </c>
      <c r="J108" s="300">
        <v>50</v>
      </c>
      <c r="K108" s="314"/>
    </row>
    <row r="109" s="1" customFormat="1" ht="15" customHeight="1">
      <c r="B109" s="325"/>
      <c r="C109" s="300" t="s">
        <v>1900</v>
      </c>
      <c r="D109" s="300"/>
      <c r="E109" s="300"/>
      <c r="F109" s="323" t="s">
        <v>1892</v>
      </c>
      <c r="G109" s="300"/>
      <c r="H109" s="300" t="s">
        <v>1932</v>
      </c>
      <c r="I109" s="300" t="s">
        <v>1902</v>
      </c>
      <c r="J109" s="300"/>
      <c r="K109" s="314"/>
    </row>
    <row r="110" s="1" customFormat="1" ht="15" customHeight="1">
      <c r="B110" s="325"/>
      <c r="C110" s="300" t="s">
        <v>1911</v>
      </c>
      <c r="D110" s="300"/>
      <c r="E110" s="300"/>
      <c r="F110" s="323" t="s">
        <v>1898</v>
      </c>
      <c r="G110" s="300"/>
      <c r="H110" s="300" t="s">
        <v>1932</v>
      </c>
      <c r="I110" s="300" t="s">
        <v>1894</v>
      </c>
      <c r="J110" s="300">
        <v>50</v>
      </c>
      <c r="K110" s="314"/>
    </row>
    <row r="111" s="1" customFormat="1" ht="15" customHeight="1">
      <c r="B111" s="325"/>
      <c r="C111" s="300" t="s">
        <v>1919</v>
      </c>
      <c r="D111" s="300"/>
      <c r="E111" s="300"/>
      <c r="F111" s="323" t="s">
        <v>1898</v>
      </c>
      <c r="G111" s="300"/>
      <c r="H111" s="300" t="s">
        <v>1932</v>
      </c>
      <c r="I111" s="300" t="s">
        <v>1894</v>
      </c>
      <c r="J111" s="300">
        <v>50</v>
      </c>
      <c r="K111" s="314"/>
    </row>
    <row r="112" s="1" customFormat="1" ht="15" customHeight="1">
      <c r="B112" s="325"/>
      <c r="C112" s="300" t="s">
        <v>1917</v>
      </c>
      <c r="D112" s="300"/>
      <c r="E112" s="300"/>
      <c r="F112" s="323" t="s">
        <v>1898</v>
      </c>
      <c r="G112" s="300"/>
      <c r="H112" s="300" t="s">
        <v>1932</v>
      </c>
      <c r="I112" s="300" t="s">
        <v>1894</v>
      </c>
      <c r="J112" s="300">
        <v>50</v>
      </c>
      <c r="K112" s="314"/>
    </row>
    <row r="113" s="1" customFormat="1" ht="15" customHeight="1">
      <c r="B113" s="325"/>
      <c r="C113" s="300" t="s">
        <v>54</v>
      </c>
      <c r="D113" s="300"/>
      <c r="E113" s="300"/>
      <c r="F113" s="323" t="s">
        <v>1892</v>
      </c>
      <c r="G113" s="300"/>
      <c r="H113" s="300" t="s">
        <v>1933</v>
      </c>
      <c r="I113" s="300" t="s">
        <v>1894</v>
      </c>
      <c r="J113" s="300">
        <v>20</v>
      </c>
      <c r="K113" s="314"/>
    </row>
    <row r="114" s="1" customFormat="1" ht="15" customHeight="1">
      <c r="B114" s="325"/>
      <c r="C114" s="300" t="s">
        <v>1934</v>
      </c>
      <c r="D114" s="300"/>
      <c r="E114" s="300"/>
      <c r="F114" s="323" t="s">
        <v>1892</v>
      </c>
      <c r="G114" s="300"/>
      <c r="H114" s="300" t="s">
        <v>1935</v>
      </c>
      <c r="I114" s="300" t="s">
        <v>1894</v>
      </c>
      <c r="J114" s="300">
        <v>120</v>
      </c>
      <c r="K114" s="314"/>
    </row>
    <row r="115" s="1" customFormat="1" ht="15" customHeight="1">
      <c r="B115" s="325"/>
      <c r="C115" s="300" t="s">
        <v>39</v>
      </c>
      <c r="D115" s="300"/>
      <c r="E115" s="300"/>
      <c r="F115" s="323" t="s">
        <v>1892</v>
      </c>
      <c r="G115" s="300"/>
      <c r="H115" s="300" t="s">
        <v>1936</v>
      </c>
      <c r="I115" s="300" t="s">
        <v>1927</v>
      </c>
      <c r="J115" s="300"/>
      <c r="K115" s="314"/>
    </row>
    <row r="116" s="1" customFormat="1" ht="15" customHeight="1">
      <c r="B116" s="325"/>
      <c r="C116" s="300" t="s">
        <v>49</v>
      </c>
      <c r="D116" s="300"/>
      <c r="E116" s="300"/>
      <c r="F116" s="323" t="s">
        <v>1892</v>
      </c>
      <c r="G116" s="300"/>
      <c r="H116" s="300" t="s">
        <v>1937</v>
      </c>
      <c r="I116" s="300" t="s">
        <v>1927</v>
      </c>
      <c r="J116" s="300"/>
      <c r="K116" s="314"/>
    </row>
    <row r="117" s="1" customFormat="1" ht="15" customHeight="1">
      <c r="B117" s="325"/>
      <c r="C117" s="300" t="s">
        <v>58</v>
      </c>
      <c r="D117" s="300"/>
      <c r="E117" s="300"/>
      <c r="F117" s="323" t="s">
        <v>1892</v>
      </c>
      <c r="G117" s="300"/>
      <c r="H117" s="300" t="s">
        <v>1938</v>
      </c>
      <c r="I117" s="300" t="s">
        <v>1939</v>
      </c>
      <c r="J117" s="300"/>
      <c r="K117" s="314"/>
    </row>
    <row r="118" s="1" customFormat="1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s="1" customFormat="1" ht="18.75" customHeight="1">
      <c r="B119" s="335"/>
      <c r="C119" s="336"/>
      <c r="D119" s="336"/>
      <c r="E119" s="336"/>
      <c r="F119" s="337"/>
      <c r="G119" s="336"/>
      <c r="H119" s="336"/>
      <c r="I119" s="336"/>
      <c r="J119" s="336"/>
      <c r="K119" s="335"/>
    </row>
    <row r="120" s="1" customFormat="1" ht="18.75" customHeight="1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</row>
    <row r="121" s="1" customFormat="1" ht="7.5" customHeight="1">
      <c r="B121" s="338"/>
      <c r="C121" s="339"/>
      <c r="D121" s="339"/>
      <c r="E121" s="339"/>
      <c r="F121" s="339"/>
      <c r="G121" s="339"/>
      <c r="H121" s="339"/>
      <c r="I121" s="339"/>
      <c r="J121" s="339"/>
      <c r="K121" s="340"/>
    </row>
    <row r="122" s="1" customFormat="1" ht="45" customHeight="1">
      <c r="B122" s="341"/>
      <c r="C122" s="291" t="s">
        <v>1940</v>
      </c>
      <c r="D122" s="291"/>
      <c r="E122" s="291"/>
      <c r="F122" s="291"/>
      <c r="G122" s="291"/>
      <c r="H122" s="291"/>
      <c r="I122" s="291"/>
      <c r="J122" s="291"/>
      <c r="K122" s="342"/>
    </row>
    <row r="123" s="1" customFormat="1" ht="17.25" customHeight="1">
      <c r="B123" s="343"/>
      <c r="C123" s="315" t="s">
        <v>1886</v>
      </c>
      <c r="D123" s="315"/>
      <c r="E123" s="315"/>
      <c r="F123" s="315" t="s">
        <v>1887</v>
      </c>
      <c r="G123" s="316"/>
      <c r="H123" s="315" t="s">
        <v>55</v>
      </c>
      <c r="I123" s="315" t="s">
        <v>58</v>
      </c>
      <c r="J123" s="315" t="s">
        <v>1888</v>
      </c>
      <c r="K123" s="344"/>
    </row>
    <row r="124" s="1" customFormat="1" ht="17.25" customHeight="1">
      <c r="B124" s="343"/>
      <c r="C124" s="317" t="s">
        <v>1889</v>
      </c>
      <c r="D124" s="317"/>
      <c r="E124" s="317"/>
      <c r="F124" s="318" t="s">
        <v>1890</v>
      </c>
      <c r="G124" s="319"/>
      <c r="H124" s="317"/>
      <c r="I124" s="317"/>
      <c r="J124" s="317" t="s">
        <v>1891</v>
      </c>
      <c r="K124" s="344"/>
    </row>
    <row r="125" s="1" customFormat="1" ht="5.25" customHeight="1">
      <c r="B125" s="345"/>
      <c r="C125" s="320"/>
      <c r="D125" s="320"/>
      <c r="E125" s="320"/>
      <c r="F125" s="320"/>
      <c r="G125" s="346"/>
      <c r="H125" s="320"/>
      <c r="I125" s="320"/>
      <c r="J125" s="320"/>
      <c r="K125" s="347"/>
    </row>
    <row r="126" s="1" customFormat="1" ht="15" customHeight="1">
      <c r="B126" s="345"/>
      <c r="C126" s="300" t="s">
        <v>1895</v>
      </c>
      <c r="D126" s="322"/>
      <c r="E126" s="322"/>
      <c r="F126" s="323" t="s">
        <v>1892</v>
      </c>
      <c r="G126" s="300"/>
      <c r="H126" s="300" t="s">
        <v>1932</v>
      </c>
      <c r="I126" s="300" t="s">
        <v>1894</v>
      </c>
      <c r="J126" s="300">
        <v>120</v>
      </c>
      <c r="K126" s="348"/>
    </row>
    <row r="127" s="1" customFormat="1" ht="15" customHeight="1">
      <c r="B127" s="345"/>
      <c r="C127" s="300" t="s">
        <v>1941</v>
      </c>
      <c r="D127" s="300"/>
      <c r="E127" s="300"/>
      <c r="F127" s="323" t="s">
        <v>1892</v>
      </c>
      <c r="G127" s="300"/>
      <c r="H127" s="300" t="s">
        <v>1942</v>
      </c>
      <c r="I127" s="300" t="s">
        <v>1894</v>
      </c>
      <c r="J127" s="300" t="s">
        <v>1943</v>
      </c>
      <c r="K127" s="348"/>
    </row>
    <row r="128" s="1" customFormat="1" ht="15" customHeight="1">
      <c r="B128" s="345"/>
      <c r="C128" s="300" t="s">
        <v>1840</v>
      </c>
      <c r="D128" s="300"/>
      <c r="E128" s="300"/>
      <c r="F128" s="323" t="s">
        <v>1892</v>
      </c>
      <c r="G128" s="300"/>
      <c r="H128" s="300" t="s">
        <v>1944</v>
      </c>
      <c r="I128" s="300" t="s">
        <v>1894</v>
      </c>
      <c r="J128" s="300" t="s">
        <v>1943</v>
      </c>
      <c r="K128" s="348"/>
    </row>
    <row r="129" s="1" customFormat="1" ht="15" customHeight="1">
      <c r="B129" s="345"/>
      <c r="C129" s="300" t="s">
        <v>1903</v>
      </c>
      <c r="D129" s="300"/>
      <c r="E129" s="300"/>
      <c r="F129" s="323" t="s">
        <v>1898</v>
      </c>
      <c r="G129" s="300"/>
      <c r="H129" s="300" t="s">
        <v>1904</v>
      </c>
      <c r="I129" s="300" t="s">
        <v>1894</v>
      </c>
      <c r="J129" s="300">
        <v>15</v>
      </c>
      <c r="K129" s="348"/>
    </row>
    <row r="130" s="1" customFormat="1" ht="15" customHeight="1">
      <c r="B130" s="345"/>
      <c r="C130" s="326" t="s">
        <v>1905</v>
      </c>
      <c r="D130" s="326"/>
      <c r="E130" s="326"/>
      <c r="F130" s="327" t="s">
        <v>1898</v>
      </c>
      <c r="G130" s="326"/>
      <c r="H130" s="326" t="s">
        <v>1906</v>
      </c>
      <c r="I130" s="326" t="s">
        <v>1894</v>
      </c>
      <c r="J130" s="326">
        <v>15</v>
      </c>
      <c r="K130" s="348"/>
    </row>
    <row r="131" s="1" customFormat="1" ht="15" customHeight="1">
      <c r="B131" s="345"/>
      <c r="C131" s="326" t="s">
        <v>1907</v>
      </c>
      <c r="D131" s="326"/>
      <c r="E131" s="326"/>
      <c r="F131" s="327" t="s">
        <v>1898</v>
      </c>
      <c r="G131" s="326"/>
      <c r="H131" s="326" t="s">
        <v>1908</v>
      </c>
      <c r="I131" s="326" t="s">
        <v>1894</v>
      </c>
      <c r="J131" s="326">
        <v>20</v>
      </c>
      <c r="K131" s="348"/>
    </row>
    <row r="132" s="1" customFormat="1" ht="15" customHeight="1">
      <c r="B132" s="345"/>
      <c r="C132" s="326" t="s">
        <v>1909</v>
      </c>
      <c r="D132" s="326"/>
      <c r="E132" s="326"/>
      <c r="F132" s="327" t="s">
        <v>1898</v>
      </c>
      <c r="G132" s="326"/>
      <c r="H132" s="326" t="s">
        <v>1910</v>
      </c>
      <c r="I132" s="326" t="s">
        <v>1894</v>
      </c>
      <c r="J132" s="326">
        <v>20</v>
      </c>
      <c r="K132" s="348"/>
    </row>
    <row r="133" s="1" customFormat="1" ht="15" customHeight="1">
      <c r="B133" s="345"/>
      <c r="C133" s="300" t="s">
        <v>1897</v>
      </c>
      <c r="D133" s="300"/>
      <c r="E133" s="300"/>
      <c r="F133" s="323" t="s">
        <v>1898</v>
      </c>
      <c r="G133" s="300"/>
      <c r="H133" s="300" t="s">
        <v>1932</v>
      </c>
      <c r="I133" s="300" t="s">
        <v>1894</v>
      </c>
      <c r="J133" s="300">
        <v>50</v>
      </c>
      <c r="K133" s="348"/>
    </row>
    <row r="134" s="1" customFormat="1" ht="15" customHeight="1">
      <c r="B134" s="345"/>
      <c r="C134" s="300" t="s">
        <v>1911</v>
      </c>
      <c r="D134" s="300"/>
      <c r="E134" s="300"/>
      <c r="F134" s="323" t="s">
        <v>1898</v>
      </c>
      <c r="G134" s="300"/>
      <c r="H134" s="300" t="s">
        <v>1932</v>
      </c>
      <c r="I134" s="300" t="s">
        <v>1894</v>
      </c>
      <c r="J134" s="300">
        <v>50</v>
      </c>
      <c r="K134" s="348"/>
    </row>
    <row r="135" s="1" customFormat="1" ht="15" customHeight="1">
      <c r="B135" s="345"/>
      <c r="C135" s="300" t="s">
        <v>1917</v>
      </c>
      <c r="D135" s="300"/>
      <c r="E135" s="300"/>
      <c r="F135" s="323" t="s">
        <v>1898</v>
      </c>
      <c r="G135" s="300"/>
      <c r="H135" s="300" t="s">
        <v>1932</v>
      </c>
      <c r="I135" s="300" t="s">
        <v>1894</v>
      </c>
      <c r="J135" s="300">
        <v>50</v>
      </c>
      <c r="K135" s="348"/>
    </row>
    <row r="136" s="1" customFormat="1" ht="15" customHeight="1">
      <c r="B136" s="345"/>
      <c r="C136" s="300" t="s">
        <v>1919</v>
      </c>
      <c r="D136" s="300"/>
      <c r="E136" s="300"/>
      <c r="F136" s="323" t="s">
        <v>1898</v>
      </c>
      <c r="G136" s="300"/>
      <c r="H136" s="300" t="s">
        <v>1932</v>
      </c>
      <c r="I136" s="300" t="s">
        <v>1894</v>
      </c>
      <c r="J136" s="300">
        <v>50</v>
      </c>
      <c r="K136" s="348"/>
    </row>
    <row r="137" s="1" customFormat="1" ht="15" customHeight="1">
      <c r="B137" s="345"/>
      <c r="C137" s="300" t="s">
        <v>1920</v>
      </c>
      <c r="D137" s="300"/>
      <c r="E137" s="300"/>
      <c r="F137" s="323" t="s">
        <v>1898</v>
      </c>
      <c r="G137" s="300"/>
      <c r="H137" s="300" t="s">
        <v>1945</v>
      </c>
      <c r="I137" s="300" t="s">
        <v>1894</v>
      </c>
      <c r="J137" s="300">
        <v>255</v>
      </c>
      <c r="K137" s="348"/>
    </row>
    <row r="138" s="1" customFormat="1" ht="15" customHeight="1">
      <c r="B138" s="345"/>
      <c r="C138" s="300" t="s">
        <v>1922</v>
      </c>
      <c r="D138" s="300"/>
      <c r="E138" s="300"/>
      <c r="F138" s="323" t="s">
        <v>1892</v>
      </c>
      <c r="G138" s="300"/>
      <c r="H138" s="300" t="s">
        <v>1946</v>
      </c>
      <c r="I138" s="300" t="s">
        <v>1924</v>
      </c>
      <c r="J138" s="300"/>
      <c r="K138" s="348"/>
    </row>
    <row r="139" s="1" customFormat="1" ht="15" customHeight="1">
      <c r="B139" s="345"/>
      <c r="C139" s="300" t="s">
        <v>1925</v>
      </c>
      <c r="D139" s="300"/>
      <c r="E139" s="300"/>
      <c r="F139" s="323" t="s">
        <v>1892</v>
      </c>
      <c r="G139" s="300"/>
      <c r="H139" s="300" t="s">
        <v>1947</v>
      </c>
      <c r="I139" s="300" t="s">
        <v>1927</v>
      </c>
      <c r="J139" s="300"/>
      <c r="K139" s="348"/>
    </row>
    <row r="140" s="1" customFormat="1" ht="15" customHeight="1">
      <c r="B140" s="345"/>
      <c r="C140" s="300" t="s">
        <v>1928</v>
      </c>
      <c r="D140" s="300"/>
      <c r="E140" s="300"/>
      <c r="F140" s="323" t="s">
        <v>1892</v>
      </c>
      <c r="G140" s="300"/>
      <c r="H140" s="300" t="s">
        <v>1928</v>
      </c>
      <c r="I140" s="300" t="s">
        <v>1927</v>
      </c>
      <c r="J140" s="300"/>
      <c r="K140" s="348"/>
    </row>
    <row r="141" s="1" customFormat="1" ht="15" customHeight="1">
      <c r="B141" s="345"/>
      <c r="C141" s="300" t="s">
        <v>39</v>
      </c>
      <c r="D141" s="300"/>
      <c r="E141" s="300"/>
      <c r="F141" s="323" t="s">
        <v>1892</v>
      </c>
      <c r="G141" s="300"/>
      <c r="H141" s="300" t="s">
        <v>1948</v>
      </c>
      <c r="I141" s="300" t="s">
        <v>1927</v>
      </c>
      <c r="J141" s="300"/>
      <c r="K141" s="348"/>
    </row>
    <row r="142" s="1" customFormat="1" ht="15" customHeight="1">
      <c r="B142" s="345"/>
      <c r="C142" s="300" t="s">
        <v>1949</v>
      </c>
      <c r="D142" s="300"/>
      <c r="E142" s="300"/>
      <c r="F142" s="323" t="s">
        <v>1892</v>
      </c>
      <c r="G142" s="300"/>
      <c r="H142" s="300" t="s">
        <v>1950</v>
      </c>
      <c r="I142" s="300" t="s">
        <v>1927</v>
      </c>
      <c r="J142" s="300"/>
      <c r="K142" s="348"/>
    </row>
    <row r="143" s="1" customFormat="1" ht="15" customHeight="1">
      <c r="B143" s="349"/>
      <c r="C143" s="350"/>
      <c r="D143" s="350"/>
      <c r="E143" s="350"/>
      <c r="F143" s="350"/>
      <c r="G143" s="350"/>
      <c r="H143" s="350"/>
      <c r="I143" s="350"/>
      <c r="J143" s="350"/>
      <c r="K143" s="351"/>
    </row>
    <row r="144" s="1" customFormat="1" ht="18.75" customHeight="1">
      <c r="B144" s="336"/>
      <c r="C144" s="336"/>
      <c r="D144" s="336"/>
      <c r="E144" s="336"/>
      <c r="F144" s="337"/>
      <c r="G144" s="336"/>
      <c r="H144" s="336"/>
      <c r="I144" s="336"/>
      <c r="J144" s="336"/>
      <c r="K144" s="336"/>
    </row>
    <row r="145" s="1" customFormat="1" ht="18.75" customHeight="1"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</row>
    <row r="146" s="1" customFormat="1" ht="7.5" customHeight="1">
      <c r="B146" s="309"/>
      <c r="C146" s="310"/>
      <c r="D146" s="310"/>
      <c r="E146" s="310"/>
      <c r="F146" s="310"/>
      <c r="G146" s="310"/>
      <c r="H146" s="310"/>
      <c r="I146" s="310"/>
      <c r="J146" s="310"/>
      <c r="K146" s="311"/>
    </row>
    <row r="147" s="1" customFormat="1" ht="45" customHeight="1">
      <c r="B147" s="312"/>
      <c r="C147" s="313" t="s">
        <v>1951</v>
      </c>
      <c r="D147" s="313"/>
      <c r="E147" s="313"/>
      <c r="F147" s="313"/>
      <c r="G147" s="313"/>
      <c r="H147" s="313"/>
      <c r="I147" s="313"/>
      <c r="J147" s="313"/>
      <c r="K147" s="314"/>
    </row>
    <row r="148" s="1" customFormat="1" ht="17.25" customHeight="1">
      <c r="B148" s="312"/>
      <c r="C148" s="315" t="s">
        <v>1886</v>
      </c>
      <c r="D148" s="315"/>
      <c r="E148" s="315"/>
      <c r="F148" s="315" t="s">
        <v>1887</v>
      </c>
      <c r="G148" s="316"/>
      <c r="H148" s="315" t="s">
        <v>55</v>
      </c>
      <c r="I148" s="315" t="s">
        <v>58</v>
      </c>
      <c r="J148" s="315" t="s">
        <v>1888</v>
      </c>
      <c r="K148" s="314"/>
    </row>
    <row r="149" s="1" customFormat="1" ht="17.25" customHeight="1">
      <c r="B149" s="312"/>
      <c r="C149" s="317" t="s">
        <v>1889</v>
      </c>
      <c r="D149" s="317"/>
      <c r="E149" s="317"/>
      <c r="F149" s="318" t="s">
        <v>1890</v>
      </c>
      <c r="G149" s="319"/>
      <c r="H149" s="317"/>
      <c r="I149" s="317"/>
      <c r="J149" s="317" t="s">
        <v>1891</v>
      </c>
      <c r="K149" s="314"/>
    </row>
    <row r="150" s="1" customFormat="1" ht="5.25" customHeight="1">
      <c r="B150" s="325"/>
      <c r="C150" s="320"/>
      <c r="D150" s="320"/>
      <c r="E150" s="320"/>
      <c r="F150" s="320"/>
      <c r="G150" s="321"/>
      <c r="H150" s="320"/>
      <c r="I150" s="320"/>
      <c r="J150" s="320"/>
      <c r="K150" s="348"/>
    </row>
    <row r="151" s="1" customFormat="1" ht="15" customHeight="1">
      <c r="B151" s="325"/>
      <c r="C151" s="352" t="s">
        <v>1895</v>
      </c>
      <c r="D151" s="300"/>
      <c r="E151" s="300"/>
      <c r="F151" s="353" t="s">
        <v>1892</v>
      </c>
      <c r="G151" s="300"/>
      <c r="H151" s="352" t="s">
        <v>1932</v>
      </c>
      <c r="I151" s="352" t="s">
        <v>1894</v>
      </c>
      <c r="J151" s="352">
        <v>120</v>
      </c>
      <c r="K151" s="348"/>
    </row>
    <row r="152" s="1" customFormat="1" ht="15" customHeight="1">
      <c r="B152" s="325"/>
      <c r="C152" s="352" t="s">
        <v>1941</v>
      </c>
      <c r="D152" s="300"/>
      <c r="E152" s="300"/>
      <c r="F152" s="353" t="s">
        <v>1892</v>
      </c>
      <c r="G152" s="300"/>
      <c r="H152" s="352" t="s">
        <v>1952</v>
      </c>
      <c r="I152" s="352" t="s">
        <v>1894</v>
      </c>
      <c r="J152" s="352" t="s">
        <v>1943</v>
      </c>
      <c r="K152" s="348"/>
    </row>
    <row r="153" s="1" customFormat="1" ht="15" customHeight="1">
      <c r="B153" s="325"/>
      <c r="C153" s="352" t="s">
        <v>1840</v>
      </c>
      <c r="D153" s="300"/>
      <c r="E153" s="300"/>
      <c r="F153" s="353" t="s">
        <v>1892</v>
      </c>
      <c r="G153" s="300"/>
      <c r="H153" s="352" t="s">
        <v>1953</v>
      </c>
      <c r="I153" s="352" t="s">
        <v>1894</v>
      </c>
      <c r="J153" s="352" t="s">
        <v>1943</v>
      </c>
      <c r="K153" s="348"/>
    </row>
    <row r="154" s="1" customFormat="1" ht="15" customHeight="1">
      <c r="B154" s="325"/>
      <c r="C154" s="352" t="s">
        <v>1897</v>
      </c>
      <c r="D154" s="300"/>
      <c r="E154" s="300"/>
      <c r="F154" s="353" t="s">
        <v>1898</v>
      </c>
      <c r="G154" s="300"/>
      <c r="H154" s="352" t="s">
        <v>1932</v>
      </c>
      <c r="I154" s="352" t="s">
        <v>1894</v>
      </c>
      <c r="J154" s="352">
        <v>50</v>
      </c>
      <c r="K154" s="348"/>
    </row>
    <row r="155" s="1" customFormat="1" ht="15" customHeight="1">
      <c r="B155" s="325"/>
      <c r="C155" s="352" t="s">
        <v>1900</v>
      </c>
      <c r="D155" s="300"/>
      <c r="E155" s="300"/>
      <c r="F155" s="353" t="s">
        <v>1892</v>
      </c>
      <c r="G155" s="300"/>
      <c r="H155" s="352" t="s">
        <v>1932</v>
      </c>
      <c r="I155" s="352" t="s">
        <v>1902</v>
      </c>
      <c r="J155" s="352"/>
      <c r="K155" s="348"/>
    </row>
    <row r="156" s="1" customFormat="1" ht="15" customHeight="1">
      <c r="B156" s="325"/>
      <c r="C156" s="352" t="s">
        <v>1911</v>
      </c>
      <c r="D156" s="300"/>
      <c r="E156" s="300"/>
      <c r="F156" s="353" t="s">
        <v>1898</v>
      </c>
      <c r="G156" s="300"/>
      <c r="H156" s="352" t="s">
        <v>1932</v>
      </c>
      <c r="I156" s="352" t="s">
        <v>1894</v>
      </c>
      <c r="J156" s="352">
        <v>50</v>
      </c>
      <c r="K156" s="348"/>
    </row>
    <row r="157" s="1" customFormat="1" ht="15" customHeight="1">
      <c r="B157" s="325"/>
      <c r="C157" s="352" t="s">
        <v>1919</v>
      </c>
      <c r="D157" s="300"/>
      <c r="E157" s="300"/>
      <c r="F157" s="353" t="s">
        <v>1898</v>
      </c>
      <c r="G157" s="300"/>
      <c r="H157" s="352" t="s">
        <v>1932</v>
      </c>
      <c r="I157" s="352" t="s">
        <v>1894</v>
      </c>
      <c r="J157" s="352">
        <v>50</v>
      </c>
      <c r="K157" s="348"/>
    </row>
    <row r="158" s="1" customFormat="1" ht="15" customHeight="1">
      <c r="B158" s="325"/>
      <c r="C158" s="352" t="s">
        <v>1917</v>
      </c>
      <c r="D158" s="300"/>
      <c r="E158" s="300"/>
      <c r="F158" s="353" t="s">
        <v>1898</v>
      </c>
      <c r="G158" s="300"/>
      <c r="H158" s="352" t="s">
        <v>1932</v>
      </c>
      <c r="I158" s="352" t="s">
        <v>1894</v>
      </c>
      <c r="J158" s="352">
        <v>50</v>
      </c>
      <c r="K158" s="348"/>
    </row>
    <row r="159" s="1" customFormat="1" ht="15" customHeight="1">
      <c r="B159" s="325"/>
      <c r="C159" s="352" t="s">
        <v>109</v>
      </c>
      <c r="D159" s="300"/>
      <c r="E159" s="300"/>
      <c r="F159" s="353" t="s">
        <v>1892</v>
      </c>
      <c r="G159" s="300"/>
      <c r="H159" s="352" t="s">
        <v>1954</v>
      </c>
      <c r="I159" s="352" t="s">
        <v>1894</v>
      </c>
      <c r="J159" s="352" t="s">
        <v>1955</v>
      </c>
      <c r="K159" s="348"/>
    </row>
    <row r="160" s="1" customFormat="1" ht="15" customHeight="1">
      <c r="B160" s="325"/>
      <c r="C160" s="352" t="s">
        <v>1956</v>
      </c>
      <c r="D160" s="300"/>
      <c r="E160" s="300"/>
      <c r="F160" s="353" t="s">
        <v>1892</v>
      </c>
      <c r="G160" s="300"/>
      <c r="H160" s="352" t="s">
        <v>1957</v>
      </c>
      <c r="I160" s="352" t="s">
        <v>1927</v>
      </c>
      <c r="J160" s="352"/>
      <c r="K160" s="348"/>
    </row>
    <row r="161" s="1" customFormat="1" ht="15" customHeight="1">
      <c r="B161" s="354"/>
      <c r="C161" s="334"/>
      <c r="D161" s="334"/>
      <c r="E161" s="334"/>
      <c r="F161" s="334"/>
      <c r="G161" s="334"/>
      <c r="H161" s="334"/>
      <c r="I161" s="334"/>
      <c r="J161" s="334"/>
      <c r="K161" s="355"/>
    </row>
    <row r="162" s="1" customFormat="1" ht="18.75" customHeight="1">
      <c r="B162" s="336"/>
      <c r="C162" s="346"/>
      <c r="D162" s="346"/>
      <c r="E162" s="346"/>
      <c r="F162" s="356"/>
      <c r="G162" s="346"/>
      <c r="H162" s="346"/>
      <c r="I162" s="346"/>
      <c r="J162" s="346"/>
      <c r="K162" s="336"/>
    </row>
    <row r="163" s="1" customFormat="1" ht="18.75" customHeight="1"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="1" customFormat="1" ht="7.5" customHeight="1">
      <c r="B164" s="287"/>
      <c r="C164" s="288"/>
      <c r="D164" s="288"/>
      <c r="E164" s="288"/>
      <c r="F164" s="288"/>
      <c r="G164" s="288"/>
      <c r="H164" s="288"/>
      <c r="I164" s="288"/>
      <c r="J164" s="288"/>
      <c r="K164" s="289"/>
    </row>
    <row r="165" s="1" customFormat="1" ht="45" customHeight="1">
      <c r="B165" s="290"/>
      <c r="C165" s="291" t="s">
        <v>1958</v>
      </c>
      <c r="D165" s="291"/>
      <c r="E165" s="291"/>
      <c r="F165" s="291"/>
      <c r="G165" s="291"/>
      <c r="H165" s="291"/>
      <c r="I165" s="291"/>
      <c r="J165" s="291"/>
      <c r="K165" s="292"/>
    </row>
    <row r="166" s="1" customFormat="1" ht="17.25" customHeight="1">
      <c r="B166" s="290"/>
      <c r="C166" s="315" t="s">
        <v>1886</v>
      </c>
      <c r="D166" s="315"/>
      <c r="E166" s="315"/>
      <c r="F166" s="315" t="s">
        <v>1887</v>
      </c>
      <c r="G166" s="357"/>
      <c r="H166" s="358" t="s">
        <v>55</v>
      </c>
      <c r="I166" s="358" t="s">
        <v>58</v>
      </c>
      <c r="J166" s="315" t="s">
        <v>1888</v>
      </c>
      <c r="K166" s="292"/>
    </row>
    <row r="167" s="1" customFormat="1" ht="17.25" customHeight="1">
      <c r="B167" s="293"/>
      <c r="C167" s="317" t="s">
        <v>1889</v>
      </c>
      <c r="D167" s="317"/>
      <c r="E167" s="317"/>
      <c r="F167" s="318" t="s">
        <v>1890</v>
      </c>
      <c r="G167" s="359"/>
      <c r="H167" s="360"/>
      <c r="I167" s="360"/>
      <c r="J167" s="317" t="s">
        <v>1891</v>
      </c>
      <c r="K167" s="295"/>
    </row>
    <row r="168" s="1" customFormat="1" ht="5.25" customHeight="1">
      <c r="B168" s="325"/>
      <c r="C168" s="320"/>
      <c r="D168" s="320"/>
      <c r="E168" s="320"/>
      <c r="F168" s="320"/>
      <c r="G168" s="321"/>
      <c r="H168" s="320"/>
      <c r="I168" s="320"/>
      <c r="J168" s="320"/>
      <c r="K168" s="348"/>
    </row>
    <row r="169" s="1" customFormat="1" ht="15" customHeight="1">
      <c r="B169" s="325"/>
      <c r="C169" s="300" t="s">
        <v>1895</v>
      </c>
      <c r="D169" s="300"/>
      <c r="E169" s="300"/>
      <c r="F169" s="323" t="s">
        <v>1892</v>
      </c>
      <c r="G169" s="300"/>
      <c r="H169" s="300" t="s">
        <v>1932</v>
      </c>
      <c r="I169" s="300" t="s">
        <v>1894</v>
      </c>
      <c r="J169" s="300">
        <v>120</v>
      </c>
      <c r="K169" s="348"/>
    </row>
    <row r="170" s="1" customFormat="1" ht="15" customHeight="1">
      <c r="B170" s="325"/>
      <c r="C170" s="300" t="s">
        <v>1941</v>
      </c>
      <c r="D170" s="300"/>
      <c r="E170" s="300"/>
      <c r="F170" s="323" t="s">
        <v>1892</v>
      </c>
      <c r="G170" s="300"/>
      <c r="H170" s="300" t="s">
        <v>1942</v>
      </c>
      <c r="I170" s="300" t="s">
        <v>1894</v>
      </c>
      <c r="J170" s="300" t="s">
        <v>1943</v>
      </c>
      <c r="K170" s="348"/>
    </row>
    <row r="171" s="1" customFormat="1" ht="15" customHeight="1">
      <c r="B171" s="325"/>
      <c r="C171" s="300" t="s">
        <v>1840</v>
      </c>
      <c r="D171" s="300"/>
      <c r="E171" s="300"/>
      <c r="F171" s="323" t="s">
        <v>1892</v>
      </c>
      <c r="G171" s="300"/>
      <c r="H171" s="300" t="s">
        <v>1959</v>
      </c>
      <c r="I171" s="300" t="s">
        <v>1894</v>
      </c>
      <c r="J171" s="300" t="s">
        <v>1943</v>
      </c>
      <c r="K171" s="348"/>
    </row>
    <row r="172" s="1" customFormat="1" ht="15" customHeight="1">
      <c r="B172" s="325"/>
      <c r="C172" s="300" t="s">
        <v>1897</v>
      </c>
      <c r="D172" s="300"/>
      <c r="E172" s="300"/>
      <c r="F172" s="323" t="s">
        <v>1898</v>
      </c>
      <c r="G172" s="300"/>
      <c r="H172" s="300" t="s">
        <v>1959</v>
      </c>
      <c r="I172" s="300" t="s">
        <v>1894</v>
      </c>
      <c r="J172" s="300">
        <v>50</v>
      </c>
      <c r="K172" s="348"/>
    </row>
    <row r="173" s="1" customFormat="1" ht="15" customHeight="1">
      <c r="B173" s="325"/>
      <c r="C173" s="300" t="s">
        <v>1900</v>
      </c>
      <c r="D173" s="300"/>
      <c r="E173" s="300"/>
      <c r="F173" s="323" t="s">
        <v>1892</v>
      </c>
      <c r="G173" s="300"/>
      <c r="H173" s="300" t="s">
        <v>1959</v>
      </c>
      <c r="I173" s="300" t="s">
        <v>1902</v>
      </c>
      <c r="J173" s="300"/>
      <c r="K173" s="348"/>
    </row>
    <row r="174" s="1" customFormat="1" ht="15" customHeight="1">
      <c r="B174" s="325"/>
      <c r="C174" s="300" t="s">
        <v>1911</v>
      </c>
      <c r="D174" s="300"/>
      <c r="E174" s="300"/>
      <c r="F174" s="323" t="s">
        <v>1898</v>
      </c>
      <c r="G174" s="300"/>
      <c r="H174" s="300" t="s">
        <v>1959</v>
      </c>
      <c r="I174" s="300" t="s">
        <v>1894</v>
      </c>
      <c r="J174" s="300">
        <v>50</v>
      </c>
      <c r="K174" s="348"/>
    </row>
    <row r="175" s="1" customFormat="1" ht="15" customHeight="1">
      <c r="B175" s="325"/>
      <c r="C175" s="300" t="s">
        <v>1919</v>
      </c>
      <c r="D175" s="300"/>
      <c r="E175" s="300"/>
      <c r="F175" s="323" t="s">
        <v>1898</v>
      </c>
      <c r="G175" s="300"/>
      <c r="H175" s="300" t="s">
        <v>1959</v>
      </c>
      <c r="I175" s="300" t="s">
        <v>1894</v>
      </c>
      <c r="J175" s="300">
        <v>50</v>
      </c>
      <c r="K175" s="348"/>
    </row>
    <row r="176" s="1" customFormat="1" ht="15" customHeight="1">
      <c r="B176" s="325"/>
      <c r="C176" s="300" t="s">
        <v>1917</v>
      </c>
      <c r="D176" s="300"/>
      <c r="E176" s="300"/>
      <c r="F176" s="323" t="s">
        <v>1898</v>
      </c>
      <c r="G176" s="300"/>
      <c r="H176" s="300" t="s">
        <v>1959</v>
      </c>
      <c r="I176" s="300" t="s">
        <v>1894</v>
      </c>
      <c r="J176" s="300">
        <v>50</v>
      </c>
      <c r="K176" s="348"/>
    </row>
    <row r="177" s="1" customFormat="1" ht="15" customHeight="1">
      <c r="B177" s="325"/>
      <c r="C177" s="300" t="s">
        <v>115</v>
      </c>
      <c r="D177" s="300"/>
      <c r="E177" s="300"/>
      <c r="F177" s="323" t="s">
        <v>1892</v>
      </c>
      <c r="G177" s="300"/>
      <c r="H177" s="300" t="s">
        <v>1960</v>
      </c>
      <c r="I177" s="300" t="s">
        <v>1961</v>
      </c>
      <c r="J177" s="300"/>
      <c r="K177" s="348"/>
    </row>
    <row r="178" s="1" customFormat="1" ht="15" customHeight="1">
      <c r="B178" s="325"/>
      <c r="C178" s="300" t="s">
        <v>58</v>
      </c>
      <c r="D178" s="300"/>
      <c r="E178" s="300"/>
      <c r="F178" s="323" t="s">
        <v>1892</v>
      </c>
      <c r="G178" s="300"/>
      <c r="H178" s="300" t="s">
        <v>1962</v>
      </c>
      <c r="I178" s="300" t="s">
        <v>1963</v>
      </c>
      <c r="J178" s="300">
        <v>1</v>
      </c>
      <c r="K178" s="348"/>
    </row>
    <row r="179" s="1" customFormat="1" ht="15" customHeight="1">
      <c r="B179" s="325"/>
      <c r="C179" s="300" t="s">
        <v>54</v>
      </c>
      <c r="D179" s="300"/>
      <c r="E179" s="300"/>
      <c r="F179" s="323" t="s">
        <v>1892</v>
      </c>
      <c r="G179" s="300"/>
      <c r="H179" s="300" t="s">
        <v>1964</v>
      </c>
      <c r="I179" s="300" t="s">
        <v>1894</v>
      </c>
      <c r="J179" s="300">
        <v>20</v>
      </c>
      <c r="K179" s="348"/>
    </row>
    <row r="180" s="1" customFormat="1" ht="15" customHeight="1">
      <c r="B180" s="325"/>
      <c r="C180" s="300" t="s">
        <v>55</v>
      </c>
      <c r="D180" s="300"/>
      <c r="E180" s="300"/>
      <c r="F180" s="323" t="s">
        <v>1892</v>
      </c>
      <c r="G180" s="300"/>
      <c r="H180" s="300" t="s">
        <v>1965</v>
      </c>
      <c r="I180" s="300" t="s">
        <v>1894</v>
      </c>
      <c r="J180" s="300">
        <v>255</v>
      </c>
      <c r="K180" s="348"/>
    </row>
    <row r="181" s="1" customFormat="1" ht="15" customHeight="1">
      <c r="B181" s="325"/>
      <c r="C181" s="300" t="s">
        <v>116</v>
      </c>
      <c r="D181" s="300"/>
      <c r="E181" s="300"/>
      <c r="F181" s="323" t="s">
        <v>1892</v>
      </c>
      <c r="G181" s="300"/>
      <c r="H181" s="300" t="s">
        <v>1856</v>
      </c>
      <c r="I181" s="300" t="s">
        <v>1894</v>
      </c>
      <c r="J181" s="300">
        <v>10</v>
      </c>
      <c r="K181" s="348"/>
    </row>
    <row r="182" s="1" customFormat="1" ht="15" customHeight="1">
      <c r="B182" s="325"/>
      <c r="C182" s="300" t="s">
        <v>117</v>
      </c>
      <c r="D182" s="300"/>
      <c r="E182" s="300"/>
      <c r="F182" s="323" t="s">
        <v>1892</v>
      </c>
      <c r="G182" s="300"/>
      <c r="H182" s="300" t="s">
        <v>1966</v>
      </c>
      <c r="I182" s="300" t="s">
        <v>1927</v>
      </c>
      <c r="J182" s="300"/>
      <c r="K182" s="348"/>
    </row>
    <row r="183" s="1" customFormat="1" ht="15" customHeight="1">
      <c r="B183" s="325"/>
      <c r="C183" s="300" t="s">
        <v>1967</v>
      </c>
      <c r="D183" s="300"/>
      <c r="E183" s="300"/>
      <c r="F183" s="323" t="s">
        <v>1892</v>
      </c>
      <c r="G183" s="300"/>
      <c r="H183" s="300" t="s">
        <v>1968</v>
      </c>
      <c r="I183" s="300" t="s">
        <v>1927</v>
      </c>
      <c r="J183" s="300"/>
      <c r="K183" s="348"/>
    </row>
    <row r="184" s="1" customFormat="1" ht="15" customHeight="1">
      <c r="B184" s="325"/>
      <c r="C184" s="300" t="s">
        <v>1956</v>
      </c>
      <c r="D184" s="300"/>
      <c r="E184" s="300"/>
      <c r="F184" s="323" t="s">
        <v>1892</v>
      </c>
      <c r="G184" s="300"/>
      <c r="H184" s="300" t="s">
        <v>1969</v>
      </c>
      <c r="I184" s="300" t="s">
        <v>1927</v>
      </c>
      <c r="J184" s="300"/>
      <c r="K184" s="348"/>
    </row>
    <row r="185" s="1" customFormat="1" ht="15" customHeight="1">
      <c r="B185" s="325"/>
      <c r="C185" s="300" t="s">
        <v>119</v>
      </c>
      <c r="D185" s="300"/>
      <c r="E185" s="300"/>
      <c r="F185" s="323" t="s">
        <v>1898</v>
      </c>
      <c r="G185" s="300"/>
      <c r="H185" s="300" t="s">
        <v>1970</v>
      </c>
      <c r="I185" s="300" t="s">
        <v>1894</v>
      </c>
      <c r="J185" s="300">
        <v>50</v>
      </c>
      <c r="K185" s="348"/>
    </row>
    <row r="186" s="1" customFormat="1" ht="15" customHeight="1">
      <c r="B186" s="325"/>
      <c r="C186" s="300" t="s">
        <v>1971</v>
      </c>
      <c r="D186" s="300"/>
      <c r="E186" s="300"/>
      <c r="F186" s="323" t="s">
        <v>1898</v>
      </c>
      <c r="G186" s="300"/>
      <c r="H186" s="300" t="s">
        <v>1972</v>
      </c>
      <c r="I186" s="300" t="s">
        <v>1973</v>
      </c>
      <c r="J186" s="300"/>
      <c r="K186" s="348"/>
    </row>
    <row r="187" s="1" customFormat="1" ht="15" customHeight="1">
      <c r="B187" s="325"/>
      <c r="C187" s="300" t="s">
        <v>1974</v>
      </c>
      <c r="D187" s="300"/>
      <c r="E187" s="300"/>
      <c r="F187" s="323" t="s">
        <v>1898</v>
      </c>
      <c r="G187" s="300"/>
      <c r="H187" s="300" t="s">
        <v>1975</v>
      </c>
      <c r="I187" s="300" t="s">
        <v>1973</v>
      </c>
      <c r="J187" s="300"/>
      <c r="K187" s="348"/>
    </row>
    <row r="188" s="1" customFormat="1" ht="15" customHeight="1">
      <c r="B188" s="325"/>
      <c r="C188" s="300" t="s">
        <v>1976</v>
      </c>
      <c r="D188" s="300"/>
      <c r="E188" s="300"/>
      <c r="F188" s="323" t="s">
        <v>1898</v>
      </c>
      <c r="G188" s="300"/>
      <c r="H188" s="300" t="s">
        <v>1977</v>
      </c>
      <c r="I188" s="300" t="s">
        <v>1973</v>
      </c>
      <c r="J188" s="300"/>
      <c r="K188" s="348"/>
    </row>
    <row r="189" s="1" customFormat="1" ht="15" customHeight="1">
      <c r="B189" s="325"/>
      <c r="C189" s="361" t="s">
        <v>1978</v>
      </c>
      <c r="D189" s="300"/>
      <c r="E189" s="300"/>
      <c r="F189" s="323" t="s">
        <v>1898</v>
      </c>
      <c r="G189" s="300"/>
      <c r="H189" s="300" t="s">
        <v>1979</v>
      </c>
      <c r="I189" s="300" t="s">
        <v>1980</v>
      </c>
      <c r="J189" s="362" t="s">
        <v>1981</v>
      </c>
      <c r="K189" s="348"/>
    </row>
    <row r="190" s="18" customFormat="1" ht="15" customHeight="1">
      <c r="B190" s="363"/>
      <c r="C190" s="364" t="s">
        <v>1982</v>
      </c>
      <c r="D190" s="365"/>
      <c r="E190" s="365"/>
      <c r="F190" s="366" t="s">
        <v>1898</v>
      </c>
      <c r="G190" s="365"/>
      <c r="H190" s="365" t="s">
        <v>1983</v>
      </c>
      <c r="I190" s="365" t="s">
        <v>1980</v>
      </c>
      <c r="J190" s="367" t="s">
        <v>1981</v>
      </c>
      <c r="K190" s="368"/>
    </row>
    <row r="191" s="1" customFormat="1" ht="15" customHeight="1">
      <c r="B191" s="325"/>
      <c r="C191" s="361" t="s">
        <v>43</v>
      </c>
      <c r="D191" s="300"/>
      <c r="E191" s="300"/>
      <c r="F191" s="323" t="s">
        <v>1892</v>
      </c>
      <c r="G191" s="300"/>
      <c r="H191" s="297" t="s">
        <v>1984</v>
      </c>
      <c r="I191" s="300" t="s">
        <v>1985</v>
      </c>
      <c r="J191" s="300"/>
      <c r="K191" s="348"/>
    </row>
    <row r="192" s="1" customFormat="1" ht="15" customHeight="1">
      <c r="B192" s="325"/>
      <c r="C192" s="361" t="s">
        <v>1986</v>
      </c>
      <c r="D192" s="300"/>
      <c r="E192" s="300"/>
      <c r="F192" s="323" t="s">
        <v>1892</v>
      </c>
      <c r="G192" s="300"/>
      <c r="H192" s="300" t="s">
        <v>1987</v>
      </c>
      <c r="I192" s="300" t="s">
        <v>1927</v>
      </c>
      <c r="J192" s="300"/>
      <c r="K192" s="348"/>
    </row>
    <row r="193" s="1" customFormat="1" ht="15" customHeight="1">
      <c r="B193" s="325"/>
      <c r="C193" s="361" t="s">
        <v>1988</v>
      </c>
      <c r="D193" s="300"/>
      <c r="E193" s="300"/>
      <c r="F193" s="323" t="s">
        <v>1892</v>
      </c>
      <c r="G193" s="300"/>
      <c r="H193" s="300" t="s">
        <v>1989</v>
      </c>
      <c r="I193" s="300" t="s">
        <v>1927</v>
      </c>
      <c r="J193" s="300"/>
      <c r="K193" s="348"/>
    </row>
    <row r="194" s="1" customFormat="1" ht="15" customHeight="1">
      <c r="B194" s="325"/>
      <c r="C194" s="361" t="s">
        <v>1990</v>
      </c>
      <c r="D194" s="300"/>
      <c r="E194" s="300"/>
      <c r="F194" s="323" t="s">
        <v>1898</v>
      </c>
      <c r="G194" s="300"/>
      <c r="H194" s="300" t="s">
        <v>1991</v>
      </c>
      <c r="I194" s="300" t="s">
        <v>1927</v>
      </c>
      <c r="J194" s="300"/>
      <c r="K194" s="348"/>
    </row>
    <row r="195" s="1" customFormat="1" ht="15" customHeight="1">
      <c r="B195" s="354"/>
      <c r="C195" s="369"/>
      <c r="D195" s="334"/>
      <c r="E195" s="334"/>
      <c r="F195" s="334"/>
      <c r="G195" s="334"/>
      <c r="H195" s="334"/>
      <c r="I195" s="334"/>
      <c r="J195" s="334"/>
      <c r="K195" s="355"/>
    </row>
    <row r="196" s="1" customFormat="1" ht="18.75" customHeight="1">
      <c r="B196" s="336"/>
      <c r="C196" s="346"/>
      <c r="D196" s="346"/>
      <c r="E196" s="346"/>
      <c r="F196" s="356"/>
      <c r="G196" s="346"/>
      <c r="H196" s="346"/>
      <c r="I196" s="346"/>
      <c r="J196" s="346"/>
      <c r="K196" s="336"/>
    </row>
    <row r="197" s="1" customFormat="1" ht="18.75" customHeight="1">
      <c r="B197" s="336"/>
      <c r="C197" s="346"/>
      <c r="D197" s="346"/>
      <c r="E197" s="346"/>
      <c r="F197" s="356"/>
      <c r="G197" s="346"/>
      <c r="H197" s="346"/>
      <c r="I197" s="346"/>
      <c r="J197" s="346"/>
      <c r="K197" s="336"/>
    </row>
    <row r="198" s="1" customFormat="1" ht="18.75" customHeight="1">
      <c r="B198" s="308"/>
      <c r="C198" s="308"/>
      <c r="D198" s="308"/>
      <c r="E198" s="308"/>
      <c r="F198" s="308"/>
      <c r="G198" s="308"/>
      <c r="H198" s="308"/>
      <c r="I198" s="308"/>
      <c r="J198" s="308"/>
      <c r="K198" s="308"/>
    </row>
    <row r="199" s="1" customFormat="1" ht="13.5">
      <c r="B199" s="287"/>
      <c r="C199" s="288"/>
      <c r="D199" s="288"/>
      <c r="E199" s="288"/>
      <c r="F199" s="288"/>
      <c r="G199" s="288"/>
      <c r="H199" s="288"/>
      <c r="I199" s="288"/>
      <c r="J199" s="288"/>
      <c r="K199" s="289"/>
    </row>
    <row r="200" s="1" customFormat="1" ht="21">
      <c r="B200" s="290"/>
      <c r="C200" s="291" t="s">
        <v>1992</v>
      </c>
      <c r="D200" s="291"/>
      <c r="E200" s="291"/>
      <c r="F200" s="291"/>
      <c r="G200" s="291"/>
      <c r="H200" s="291"/>
      <c r="I200" s="291"/>
      <c r="J200" s="291"/>
      <c r="K200" s="292"/>
    </row>
    <row r="201" s="1" customFormat="1" ht="25.5" customHeight="1">
      <c r="B201" s="290"/>
      <c r="C201" s="370" t="s">
        <v>1993</v>
      </c>
      <c r="D201" s="370"/>
      <c r="E201" s="370"/>
      <c r="F201" s="370" t="s">
        <v>1994</v>
      </c>
      <c r="G201" s="371"/>
      <c r="H201" s="370" t="s">
        <v>1995</v>
      </c>
      <c r="I201" s="370"/>
      <c r="J201" s="370"/>
      <c r="K201" s="292"/>
    </row>
    <row r="202" s="1" customFormat="1" ht="5.25" customHeight="1">
      <c r="B202" s="325"/>
      <c r="C202" s="320"/>
      <c r="D202" s="320"/>
      <c r="E202" s="320"/>
      <c r="F202" s="320"/>
      <c r="G202" s="346"/>
      <c r="H202" s="320"/>
      <c r="I202" s="320"/>
      <c r="J202" s="320"/>
      <c r="K202" s="348"/>
    </row>
    <row r="203" s="1" customFormat="1" ht="15" customHeight="1">
      <c r="B203" s="325"/>
      <c r="C203" s="300" t="s">
        <v>1985</v>
      </c>
      <c r="D203" s="300"/>
      <c r="E203" s="300"/>
      <c r="F203" s="323" t="s">
        <v>44</v>
      </c>
      <c r="G203" s="300"/>
      <c r="H203" s="300" t="s">
        <v>1996</v>
      </c>
      <c r="I203" s="300"/>
      <c r="J203" s="300"/>
      <c r="K203" s="348"/>
    </row>
    <row r="204" s="1" customFormat="1" ht="15" customHeight="1">
      <c r="B204" s="325"/>
      <c r="C204" s="300"/>
      <c r="D204" s="300"/>
      <c r="E204" s="300"/>
      <c r="F204" s="323" t="s">
        <v>45</v>
      </c>
      <c r="G204" s="300"/>
      <c r="H204" s="300" t="s">
        <v>1997</v>
      </c>
      <c r="I204" s="300"/>
      <c r="J204" s="300"/>
      <c r="K204" s="348"/>
    </row>
    <row r="205" s="1" customFormat="1" ht="15" customHeight="1">
      <c r="B205" s="325"/>
      <c r="C205" s="300"/>
      <c r="D205" s="300"/>
      <c r="E205" s="300"/>
      <c r="F205" s="323" t="s">
        <v>48</v>
      </c>
      <c r="G205" s="300"/>
      <c r="H205" s="300" t="s">
        <v>1998</v>
      </c>
      <c r="I205" s="300"/>
      <c r="J205" s="300"/>
      <c r="K205" s="348"/>
    </row>
    <row r="206" s="1" customFormat="1" ht="15" customHeight="1">
      <c r="B206" s="325"/>
      <c r="C206" s="300"/>
      <c r="D206" s="300"/>
      <c r="E206" s="300"/>
      <c r="F206" s="323" t="s">
        <v>46</v>
      </c>
      <c r="G206" s="300"/>
      <c r="H206" s="300" t="s">
        <v>1999</v>
      </c>
      <c r="I206" s="300"/>
      <c r="J206" s="300"/>
      <c r="K206" s="348"/>
    </row>
    <row r="207" s="1" customFormat="1" ht="15" customHeight="1">
      <c r="B207" s="325"/>
      <c r="C207" s="300"/>
      <c r="D207" s="300"/>
      <c r="E207" s="300"/>
      <c r="F207" s="323" t="s">
        <v>47</v>
      </c>
      <c r="G207" s="300"/>
      <c r="H207" s="300" t="s">
        <v>2000</v>
      </c>
      <c r="I207" s="300"/>
      <c r="J207" s="300"/>
      <c r="K207" s="348"/>
    </row>
    <row r="208" s="1" customFormat="1" ht="15" customHeight="1">
      <c r="B208" s="325"/>
      <c r="C208" s="300"/>
      <c r="D208" s="300"/>
      <c r="E208" s="300"/>
      <c r="F208" s="323"/>
      <c r="G208" s="300"/>
      <c r="H208" s="300"/>
      <c r="I208" s="300"/>
      <c r="J208" s="300"/>
      <c r="K208" s="348"/>
    </row>
    <row r="209" s="1" customFormat="1" ht="15" customHeight="1">
      <c r="B209" s="325"/>
      <c r="C209" s="300" t="s">
        <v>1939</v>
      </c>
      <c r="D209" s="300"/>
      <c r="E209" s="300"/>
      <c r="F209" s="323" t="s">
        <v>79</v>
      </c>
      <c r="G209" s="300"/>
      <c r="H209" s="300" t="s">
        <v>2001</v>
      </c>
      <c r="I209" s="300"/>
      <c r="J209" s="300"/>
      <c r="K209" s="348"/>
    </row>
    <row r="210" s="1" customFormat="1" ht="15" customHeight="1">
      <c r="B210" s="325"/>
      <c r="C210" s="300"/>
      <c r="D210" s="300"/>
      <c r="E210" s="300"/>
      <c r="F210" s="323" t="s">
        <v>1834</v>
      </c>
      <c r="G210" s="300"/>
      <c r="H210" s="300" t="s">
        <v>1835</v>
      </c>
      <c r="I210" s="300"/>
      <c r="J210" s="300"/>
      <c r="K210" s="348"/>
    </row>
    <row r="211" s="1" customFormat="1" ht="15" customHeight="1">
      <c r="B211" s="325"/>
      <c r="C211" s="300"/>
      <c r="D211" s="300"/>
      <c r="E211" s="300"/>
      <c r="F211" s="323" t="s">
        <v>1832</v>
      </c>
      <c r="G211" s="300"/>
      <c r="H211" s="300" t="s">
        <v>2002</v>
      </c>
      <c r="I211" s="300"/>
      <c r="J211" s="300"/>
      <c r="K211" s="348"/>
    </row>
    <row r="212" s="1" customFormat="1" ht="15" customHeight="1">
      <c r="B212" s="372"/>
      <c r="C212" s="300"/>
      <c r="D212" s="300"/>
      <c r="E212" s="300"/>
      <c r="F212" s="323" t="s">
        <v>1836</v>
      </c>
      <c r="G212" s="361"/>
      <c r="H212" s="352" t="s">
        <v>1837</v>
      </c>
      <c r="I212" s="352"/>
      <c r="J212" s="352"/>
      <c r="K212" s="373"/>
    </row>
    <row r="213" s="1" customFormat="1" ht="15" customHeight="1">
      <c r="B213" s="372"/>
      <c r="C213" s="300"/>
      <c r="D213" s="300"/>
      <c r="E213" s="300"/>
      <c r="F213" s="323" t="s">
        <v>1838</v>
      </c>
      <c r="G213" s="361"/>
      <c r="H213" s="352" t="s">
        <v>2003</v>
      </c>
      <c r="I213" s="352"/>
      <c r="J213" s="352"/>
      <c r="K213" s="373"/>
    </row>
    <row r="214" s="1" customFormat="1" ht="15" customHeight="1">
      <c r="B214" s="372"/>
      <c r="C214" s="300"/>
      <c r="D214" s="300"/>
      <c r="E214" s="300"/>
      <c r="F214" s="323"/>
      <c r="G214" s="361"/>
      <c r="H214" s="352"/>
      <c r="I214" s="352"/>
      <c r="J214" s="352"/>
      <c r="K214" s="373"/>
    </row>
    <row r="215" s="1" customFormat="1" ht="15" customHeight="1">
      <c r="B215" s="372"/>
      <c r="C215" s="300" t="s">
        <v>1963</v>
      </c>
      <c r="D215" s="300"/>
      <c r="E215" s="300"/>
      <c r="F215" s="323">
        <v>1</v>
      </c>
      <c r="G215" s="361"/>
      <c r="H215" s="352" t="s">
        <v>2004</v>
      </c>
      <c r="I215" s="352"/>
      <c r="J215" s="352"/>
      <c r="K215" s="373"/>
    </row>
    <row r="216" s="1" customFormat="1" ht="15" customHeight="1">
      <c r="B216" s="372"/>
      <c r="C216" s="300"/>
      <c r="D216" s="300"/>
      <c r="E216" s="300"/>
      <c r="F216" s="323">
        <v>2</v>
      </c>
      <c r="G216" s="361"/>
      <c r="H216" s="352" t="s">
        <v>2005</v>
      </c>
      <c r="I216" s="352"/>
      <c r="J216" s="352"/>
      <c r="K216" s="373"/>
    </row>
    <row r="217" s="1" customFormat="1" ht="15" customHeight="1">
      <c r="B217" s="372"/>
      <c r="C217" s="300"/>
      <c r="D217" s="300"/>
      <c r="E217" s="300"/>
      <c r="F217" s="323">
        <v>3</v>
      </c>
      <c r="G217" s="361"/>
      <c r="H217" s="352" t="s">
        <v>2006</v>
      </c>
      <c r="I217" s="352"/>
      <c r="J217" s="352"/>
      <c r="K217" s="373"/>
    </row>
    <row r="218" s="1" customFormat="1" ht="15" customHeight="1">
      <c r="B218" s="372"/>
      <c r="C218" s="300"/>
      <c r="D218" s="300"/>
      <c r="E218" s="300"/>
      <c r="F218" s="323">
        <v>4</v>
      </c>
      <c r="G218" s="361"/>
      <c r="H218" s="352" t="s">
        <v>2007</v>
      </c>
      <c r="I218" s="352"/>
      <c r="J218" s="352"/>
      <c r="K218" s="373"/>
    </row>
    <row r="219" s="1" customFormat="1" ht="12.75" customHeight="1">
      <c r="B219" s="374"/>
      <c r="C219" s="375"/>
      <c r="D219" s="375"/>
      <c r="E219" s="375"/>
      <c r="F219" s="375"/>
      <c r="G219" s="375"/>
      <c r="H219" s="375"/>
      <c r="I219" s="375"/>
      <c r="J219" s="375"/>
      <c r="K219" s="37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ROUND((SUM(BE81:BE94)),  2)</f>
        <v>0</v>
      </c>
      <c r="G33" s="41"/>
      <c r="H33" s="41"/>
      <c r="I33" s="151">
        <v>0.20999999999999999</v>
      </c>
      <c r="J33" s="150">
        <f>ROUND(((SUM(BE81:BE94))*I33),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ROUND((SUM(BF81:BF94)),  2)</f>
        <v>0</v>
      </c>
      <c r="G34" s="41"/>
      <c r="H34" s="41"/>
      <c r="I34" s="151">
        <v>0.14999999999999999</v>
      </c>
      <c r="J34" s="150">
        <f>ROUND(((SUM(BF81:BF94))*I34),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ROUND((SUM(BG81:BG94)),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ROUND((SUM(BH81:BH94)),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ROUND((SUM(BI81:BI94)),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0 - Příprava území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114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Zámecké konírny - Community Hub, Objekt I - Inhalatorium SO 04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106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0 - Příprava území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Park B.Němcové, Karviná Fryštát</v>
      </c>
      <c r="G75" s="43"/>
      <c r="H75" s="43"/>
      <c r="I75" s="35" t="s">
        <v>23</v>
      </c>
      <c r="J75" s="75" t="str">
        <f>IF(J12="","",J12)</f>
        <v>19. 9. 2023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Statutární město Karviná</v>
      </c>
      <c r="G77" s="43"/>
      <c r="H77" s="43"/>
      <c r="I77" s="35" t="s">
        <v>31</v>
      </c>
      <c r="J77" s="39" t="str">
        <f>E21</f>
        <v>Amun Pro s.r.o., Třanovice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29</v>
      </c>
      <c r="D78" s="43"/>
      <c r="E78" s="43"/>
      <c r="F78" s="30" t="str">
        <f>IF(E18="","",E18)</f>
        <v>Vyplň údaj</v>
      </c>
      <c r="G78" s="43"/>
      <c r="H78" s="43"/>
      <c r="I78" s="35" t="s">
        <v>34</v>
      </c>
      <c r="J78" s="39" t="str">
        <f>E24</f>
        <v>Ing. Alena Chmelová, Opava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115</v>
      </c>
      <c r="D80" s="183" t="s">
        <v>58</v>
      </c>
      <c r="E80" s="183" t="s">
        <v>54</v>
      </c>
      <c r="F80" s="183" t="s">
        <v>55</v>
      </c>
      <c r="G80" s="183" t="s">
        <v>116</v>
      </c>
      <c r="H80" s="183" t="s">
        <v>117</v>
      </c>
      <c r="I80" s="183" t="s">
        <v>118</v>
      </c>
      <c r="J80" s="183" t="s">
        <v>110</v>
      </c>
      <c r="K80" s="184" t="s">
        <v>119</v>
      </c>
      <c r="L80" s="185"/>
      <c r="M80" s="95" t="s">
        <v>19</v>
      </c>
      <c r="N80" s="96" t="s">
        <v>43</v>
      </c>
      <c r="O80" s="96" t="s">
        <v>120</v>
      </c>
      <c r="P80" s="96" t="s">
        <v>121</v>
      </c>
      <c r="Q80" s="96" t="s">
        <v>122</v>
      </c>
      <c r="R80" s="96" t="s">
        <v>123</v>
      </c>
      <c r="S80" s="96" t="s">
        <v>124</v>
      </c>
      <c r="T80" s="97" t="s">
        <v>125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126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72</v>
      </c>
      <c r="AU81" s="20" t="s">
        <v>111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72</v>
      </c>
      <c r="E82" s="194" t="s">
        <v>127</v>
      </c>
      <c r="F82" s="194" t="s">
        <v>128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80</v>
      </c>
      <c r="AT82" s="203" t="s">
        <v>72</v>
      </c>
      <c r="AU82" s="203" t="s">
        <v>73</v>
      </c>
      <c r="AY82" s="202" t="s">
        <v>129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72</v>
      </c>
      <c r="E83" s="205" t="s">
        <v>80</v>
      </c>
      <c r="F83" s="205" t="s">
        <v>130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SUM(P84:P94)</f>
        <v>0</v>
      </c>
      <c r="Q83" s="199"/>
      <c r="R83" s="200">
        <f>SUM(R84:R94)</f>
        <v>0</v>
      </c>
      <c r="S83" s="199"/>
      <c r="T83" s="201">
        <f>SUM(T84:T94)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80</v>
      </c>
      <c r="AT83" s="203" t="s">
        <v>72</v>
      </c>
      <c r="AU83" s="203" t="s">
        <v>80</v>
      </c>
      <c r="AY83" s="202" t="s">
        <v>129</v>
      </c>
      <c r="BK83" s="204">
        <f>SUM(BK84:BK94)</f>
        <v>0</v>
      </c>
    </row>
    <row r="84" s="2" customFormat="1" ht="16.5" customHeight="1">
      <c r="A84" s="41"/>
      <c r="B84" s="42"/>
      <c r="C84" s="207" t="s">
        <v>80</v>
      </c>
      <c r="D84" s="207" t="s">
        <v>131</v>
      </c>
      <c r="E84" s="208" t="s">
        <v>132</v>
      </c>
      <c r="F84" s="209" t="s">
        <v>133</v>
      </c>
      <c r="G84" s="210" t="s">
        <v>134</v>
      </c>
      <c r="H84" s="211">
        <v>600</v>
      </c>
      <c r="I84" s="212"/>
      <c r="J84" s="213">
        <f>ROUND(I84*H84,2)</f>
        <v>0</v>
      </c>
      <c r="K84" s="209" t="s">
        <v>135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90</v>
      </c>
      <c r="AT84" s="218" t="s">
        <v>131</v>
      </c>
      <c r="AU84" s="218" t="s">
        <v>82</v>
      </c>
      <c r="AY84" s="20" t="s">
        <v>129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90</v>
      </c>
      <c r="BM84" s="218" t="s">
        <v>136</v>
      </c>
    </row>
    <row r="85" s="2" customFormat="1">
      <c r="A85" s="41"/>
      <c r="B85" s="42"/>
      <c r="C85" s="43"/>
      <c r="D85" s="220" t="s">
        <v>137</v>
      </c>
      <c r="E85" s="43"/>
      <c r="F85" s="221" t="s">
        <v>138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137</v>
      </c>
      <c r="AU85" s="20" t="s">
        <v>82</v>
      </c>
    </row>
    <row r="86" s="2" customFormat="1">
      <c r="A86" s="41"/>
      <c r="B86" s="42"/>
      <c r="C86" s="43"/>
      <c r="D86" s="225" t="s">
        <v>139</v>
      </c>
      <c r="E86" s="43"/>
      <c r="F86" s="226" t="s">
        <v>140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139</v>
      </c>
      <c r="AU86" s="20" t="s">
        <v>82</v>
      </c>
    </row>
    <row r="87" s="2" customFormat="1" ht="21.75" customHeight="1">
      <c r="A87" s="41"/>
      <c r="B87" s="42"/>
      <c r="C87" s="207" t="s">
        <v>82</v>
      </c>
      <c r="D87" s="207" t="s">
        <v>131</v>
      </c>
      <c r="E87" s="208" t="s">
        <v>141</v>
      </c>
      <c r="F87" s="209" t="s">
        <v>142</v>
      </c>
      <c r="G87" s="210" t="s">
        <v>143</v>
      </c>
      <c r="H87" s="211">
        <v>120</v>
      </c>
      <c r="I87" s="212"/>
      <c r="J87" s="213">
        <f>ROUND(I87*H87,2)</f>
        <v>0</v>
      </c>
      <c r="K87" s="209" t="s">
        <v>135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90</v>
      </c>
      <c r="AT87" s="218" t="s">
        <v>131</v>
      </c>
      <c r="AU87" s="218" t="s">
        <v>82</v>
      </c>
      <c r="AY87" s="20" t="s">
        <v>129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90</v>
      </c>
      <c r="BM87" s="218" t="s">
        <v>144</v>
      </c>
    </row>
    <row r="88" s="2" customFormat="1">
      <c r="A88" s="41"/>
      <c r="B88" s="42"/>
      <c r="C88" s="43"/>
      <c r="D88" s="220" t="s">
        <v>137</v>
      </c>
      <c r="E88" s="43"/>
      <c r="F88" s="221" t="s">
        <v>145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137</v>
      </c>
      <c r="AU88" s="20" t="s">
        <v>82</v>
      </c>
    </row>
    <row r="89" s="2" customFormat="1">
      <c r="A89" s="41"/>
      <c r="B89" s="42"/>
      <c r="C89" s="43"/>
      <c r="D89" s="225" t="s">
        <v>139</v>
      </c>
      <c r="E89" s="43"/>
      <c r="F89" s="226" t="s">
        <v>146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82</v>
      </c>
    </row>
    <row r="90" s="13" customFormat="1">
      <c r="A90" s="13"/>
      <c r="B90" s="227"/>
      <c r="C90" s="228"/>
      <c r="D90" s="220" t="s">
        <v>147</v>
      </c>
      <c r="E90" s="229" t="s">
        <v>19</v>
      </c>
      <c r="F90" s="230" t="s">
        <v>148</v>
      </c>
      <c r="G90" s="228"/>
      <c r="H90" s="231">
        <v>120</v>
      </c>
      <c r="I90" s="232"/>
      <c r="J90" s="228"/>
      <c r="K90" s="228"/>
      <c r="L90" s="233"/>
      <c r="M90" s="234"/>
      <c r="N90" s="235"/>
      <c r="O90" s="235"/>
      <c r="P90" s="235"/>
      <c r="Q90" s="235"/>
      <c r="R90" s="235"/>
      <c r="S90" s="235"/>
      <c r="T90" s="236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7" t="s">
        <v>147</v>
      </c>
      <c r="AU90" s="237" t="s">
        <v>82</v>
      </c>
      <c r="AV90" s="13" t="s">
        <v>82</v>
      </c>
      <c r="AW90" s="13" t="s">
        <v>33</v>
      </c>
      <c r="AX90" s="13" t="s">
        <v>80</v>
      </c>
      <c r="AY90" s="237" t="s">
        <v>129</v>
      </c>
    </row>
    <row r="91" s="14" customFormat="1">
      <c r="A91" s="14"/>
      <c r="B91" s="238"/>
      <c r="C91" s="239"/>
      <c r="D91" s="220" t="s">
        <v>147</v>
      </c>
      <c r="E91" s="240" t="s">
        <v>19</v>
      </c>
      <c r="F91" s="241" t="s">
        <v>149</v>
      </c>
      <c r="G91" s="239"/>
      <c r="H91" s="240" t="s">
        <v>19</v>
      </c>
      <c r="I91" s="242"/>
      <c r="J91" s="239"/>
      <c r="K91" s="239"/>
      <c r="L91" s="243"/>
      <c r="M91" s="244"/>
      <c r="N91" s="245"/>
      <c r="O91" s="245"/>
      <c r="P91" s="245"/>
      <c r="Q91" s="245"/>
      <c r="R91" s="245"/>
      <c r="S91" s="245"/>
      <c r="T91" s="246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7" t="s">
        <v>147</v>
      </c>
      <c r="AU91" s="247" t="s">
        <v>82</v>
      </c>
      <c r="AV91" s="14" t="s">
        <v>80</v>
      </c>
      <c r="AW91" s="14" t="s">
        <v>33</v>
      </c>
      <c r="AX91" s="14" t="s">
        <v>73</v>
      </c>
      <c r="AY91" s="247" t="s">
        <v>129</v>
      </c>
    </row>
    <row r="92" s="2" customFormat="1" ht="16.5" customHeight="1">
      <c r="A92" s="41"/>
      <c r="B92" s="42"/>
      <c r="C92" s="207" t="s">
        <v>87</v>
      </c>
      <c r="D92" s="207" t="s">
        <v>131</v>
      </c>
      <c r="E92" s="208" t="s">
        <v>150</v>
      </c>
      <c r="F92" s="209" t="s">
        <v>151</v>
      </c>
      <c r="G92" s="210" t="s">
        <v>143</v>
      </c>
      <c r="H92" s="211">
        <v>120</v>
      </c>
      <c r="I92" s="212"/>
      <c r="J92" s="213">
        <f>ROUND(I92*H92,2)</f>
        <v>0</v>
      </c>
      <c r="K92" s="209" t="s">
        <v>135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90</v>
      </c>
      <c r="AT92" s="218" t="s">
        <v>131</v>
      </c>
      <c r="AU92" s="218" t="s">
        <v>82</v>
      </c>
      <c r="AY92" s="20" t="s">
        <v>129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90</v>
      </c>
      <c r="BM92" s="218" t="s">
        <v>152</v>
      </c>
    </row>
    <row r="93" s="2" customFormat="1">
      <c r="A93" s="41"/>
      <c r="B93" s="42"/>
      <c r="C93" s="43"/>
      <c r="D93" s="220" t="s">
        <v>137</v>
      </c>
      <c r="E93" s="43"/>
      <c r="F93" s="221" t="s">
        <v>153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137</v>
      </c>
      <c r="AU93" s="20" t="s">
        <v>82</v>
      </c>
    </row>
    <row r="94" s="2" customFormat="1">
      <c r="A94" s="41"/>
      <c r="B94" s="42"/>
      <c r="C94" s="43"/>
      <c r="D94" s="225" t="s">
        <v>139</v>
      </c>
      <c r="E94" s="43"/>
      <c r="F94" s="226" t="s">
        <v>154</v>
      </c>
      <c r="G94" s="43"/>
      <c r="H94" s="43"/>
      <c r="I94" s="222"/>
      <c r="J94" s="43"/>
      <c r="K94" s="43"/>
      <c r="L94" s="47"/>
      <c r="M94" s="248"/>
      <c r="N94" s="249"/>
      <c r="O94" s="250"/>
      <c r="P94" s="250"/>
      <c r="Q94" s="250"/>
      <c r="R94" s="250"/>
      <c r="S94" s="250"/>
      <c r="T94" s="25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139</v>
      </c>
      <c r="AU94" s="20" t="s">
        <v>82</v>
      </c>
    </row>
    <row r="95" s="2" customFormat="1" ht="6.96" customHeight="1">
      <c r="A95" s="41"/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47"/>
      <c r="M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</sheetData>
  <sheetProtection sheet="1" autoFilter="0" formatColumns="0" formatRows="0" objects="1" scenarios="1" spinCount="100000" saltValue="szvt9F4PJfJegTbI8g5hjbLghO0OxTv8lQ3gObm2cjKT6lDSVas0bQ/bUaTNfLXOudNET0/N2WLfH6pxBPEzOw==" hashValue="nVP4iccakJI27b54BWSkx46bIBWcPVXzZT0NgnCSRr/+t6MpymIP/N+KsvIh/kjGTRXIxYX0es9Shp2nlBiyFg==" algorithmName="SHA-512" password="CC35"/>
  <autoFilter ref="C80:K9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3_02/121151123"/>
    <hyperlink ref="F89" r:id="rId2" display="https://podminky.urs.cz/item/CS_URS_2023_02/162351103"/>
    <hyperlink ref="F94" r:id="rId3" display="https://podminky.urs.cz/item/CS_URS_2023_02/17125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155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ROUND((SUM(BE96:BE751)),  2)</f>
        <v>0</v>
      </c>
      <c r="G33" s="41"/>
      <c r="H33" s="41"/>
      <c r="I33" s="151">
        <v>0.20999999999999999</v>
      </c>
      <c r="J33" s="150">
        <f>ROUND(((SUM(BE96:BE751))*I33),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ROUND((SUM(BF96:BF751)),  2)</f>
        <v>0</v>
      </c>
      <c r="G34" s="41"/>
      <c r="H34" s="41"/>
      <c r="I34" s="151">
        <v>0.14999999999999999</v>
      </c>
      <c r="J34" s="150">
        <f>ROUND(((SUM(BF96:BF751))*I34),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ROUND((SUM(BG96:BG751)),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ROUND((SUM(BH96:BH751)),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ROUND((SUM(BI96:BI751)),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1 - Stavební část - SO 04 objekt Inhalatorium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J97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J98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156</v>
      </c>
      <c r="E62" s="177"/>
      <c r="F62" s="177"/>
      <c r="G62" s="177"/>
      <c r="H62" s="177"/>
      <c r="I62" s="177"/>
      <c r="J62" s="178">
        <f>J145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157</v>
      </c>
      <c r="E63" s="177"/>
      <c r="F63" s="177"/>
      <c r="G63" s="177"/>
      <c r="H63" s="177"/>
      <c r="I63" s="177"/>
      <c r="J63" s="178">
        <f>J234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158</v>
      </c>
      <c r="E64" s="177"/>
      <c r="F64" s="177"/>
      <c r="G64" s="177"/>
      <c r="H64" s="177"/>
      <c r="I64" s="177"/>
      <c r="J64" s="178">
        <f>J248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159</v>
      </c>
      <c r="E65" s="177"/>
      <c r="F65" s="177"/>
      <c r="G65" s="177"/>
      <c r="H65" s="177"/>
      <c r="I65" s="177"/>
      <c r="J65" s="178">
        <f>J256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160</v>
      </c>
      <c r="E66" s="177"/>
      <c r="F66" s="177"/>
      <c r="G66" s="177"/>
      <c r="H66" s="177"/>
      <c r="I66" s="177"/>
      <c r="J66" s="178">
        <f>J309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161</v>
      </c>
      <c r="E67" s="171"/>
      <c r="F67" s="171"/>
      <c r="G67" s="171"/>
      <c r="H67" s="171"/>
      <c r="I67" s="171"/>
      <c r="J67" s="172">
        <f>J313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162</v>
      </c>
      <c r="E68" s="177"/>
      <c r="F68" s="177"/>
      <c r="G68" s="177"/>
      <c r="H68" s="177"/>
      <c r="I68" s="177"/>
      <c r="J68" s="178">
        <f>J314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163</v>
      </c>
      <c r="E69" s="177"/>
      <c r="F69" s="177"/>
      <c r="G69" s="177"/>
      <c r="H69" s="177"/>
      <c r="I69" s="177"/>
      <c r="J69" s="178">
        <f>J416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164</v>
      </c>
      <c r="E70" s="177"/>
      <c r="F70" s="177"/>
      <c r="G70" s="177"/>
      <c r="H70" s="177"/>
      <c r="I70" s="177"/>
      <c r="J70" s="178">
        <f>J476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165</v>
      </c>
      <c r="E71" s="177"/>
      <c r="F71" s="177"/>
      <c r="G71" s="177"/>
      <c r="H71" s="177"/>
      <c r="I71" s="177"/>
      <c r="J71" s="178">
        <f>J493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166</v>
      </c>
      <c r="E72" s="177"/>
      <c r="F72" s="177"/>
      <c r="G72" s="177"/>
      <c r="H72" s="177"/>
      <c r="I72" s="177"/>
      <c r="J72" s="178">
        <f>J502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167</v>
      </c>
      <c r="E73" s="177"/>
      <c r="F73" s="177"/>
      <c r="G73" s="177"/>
      <c r="H73" s="177"/>
      <c r="I73" s="177"/>
      <c r="J73" s="178">
        <f>J662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168</v>
      </c>
      <c r="E74" s="177"/>
      <c r="F74" s="177"/>
      <c r="G74" s="177"/>
      <c r="H74" s="177"/>
      <c r="I74" s="177"/>
      <c r="J74" s="178">
        <f>J680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169</v>
      </c>
      <c r="E75" s="177"/>
      <c r="F75" s="177"/>
      <c r="G75" s="177"/>
      <c r="H75" s="177"/>
      <c r="I75" s="177"/>
      <c r="J75" s="178">
        <f>J700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170</v>
      </c>
      <c r="E76" s="177"/>
      <c r="F76" s="177"/>
      <c r="G76" s="177"/>
      <c r="H76" s="177"/>
      <c r="I76" s="177"/>
      <c r="J76" s="178">
        <f>J728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114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63" t="str">
        <f>E7</f>
        <v>Zámecké konírny - Community Hub, Objekt I - Inhalatorium SO 04</v>
      </c>
      <c r="F86" s="35"/>
      <c r="G86" s="35"/>
      <c r="H86" s="35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106</v>
      </c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E9</f>
        <v>1 - Stavební část - SO 04 objekt Inhalatorium</v>
      </c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F12</f>
        <v>Park B.Němcové, Karviná Fryštát</v>
      </c>
      <c r="G90" s="43"/>
      <c r="H90" s="43"/>
      <c r="I90" s="35" t="s">
        <v>23</v>
      </c>
      <c r="J90" s="75" t="str">
        <f>IF(J12="","",J12)</f>
        <v>19. 9. 2023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25.65" customHeight="1">
      <c r="A92" s="41"/>
      <c r="B92" s="42"/>
      <c r="C92" s="35" t="s">
        <v>25</v>
      </c>
      <c r="D92" s="43"/>
      <c r="E92" s="43"/>
      <c r="F92" s="30" t="str">
        <f>E15</f>
        <v>Statutární město Karviná</v>
      </c>
      <c r="G92" s="43"/>
      <c r="H92" s="43"/>
      <c r="I92" s="35" t="s">
        <v>31</v>
      </c>
      <c r="J92" s="39" t="str">
        <f>E21</f>
        <v>Amun Pro s.r.o., Třanovice</v>
      </c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25.65" customHeight="1">
      <c r="A93" s="41"/>
      <c r="B93" s="42"/>
      <c r="C93" s="35" t="s">
        <v>29</v>
      </c>
      <c r="D93" s="43"/>
      <c r="E93" s="43"/>
      <c r="F93" s="30" t="str">
        <f>IF(E18="","",E18)</f>
        <v>Vyplň údaj</v>
      </c>
      <c r="G93" s="43"/>
      <c r="H93" s="43"/>
      <c r="I93" s="35" t="s">
        <v>34</v>
      </c>
      <c r="J93" s="39" t="str">
        <f>E24</f>
        <v>Ing. Alena Chmelová, Opava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0"/>
      <c r="B95" s="181"/>
      <c r="C95" s="182" t="s">
        <v>115</v>
      </c>
      <c r="D95" s="183" t="s">
        <v>58</v>
      </c>
      <c r="E95" s="183" t="s">
        <v>54</v>
      </c>
      <c r="F95" s="183" t="s">
        <v>55</v>
      </c>
      <c r="G95" s="183" t="s">
        <v>116</v>
      </c>
      <c r="H95" s="183" t="s">
        <v>117</v>
      </c>
      <c r="I95" s="183" t="s">
        <v>118</v>
      </c>
      <c r="J95" s="183" t="s">
        <v>110</v>
      </c>
      <c r="K95" s="184" t="s">
        <v>119</v>
      </c>
      <c r="L95" s="185"/>
      <c r="M95" s="95" t="s">
        <v>19</v>
      </c>
      <c r="N95" s="96" t="s">
        <v>43</v>
      </c>
      <c r="O95" s="96" t="s">
        <v>120</v>
      </c>
      <c r="P95" s="96" t="s">
        <v>121</v>
      </c>
      <c r="Q95" s="96" t="s">
        <v>122</v>
      </c>
      <c r="R95" s="96" t="s">
        <v>123</v>
      </c>
      <c r="S95" s="96" t="s">
        <v>124</v>
      </c>
      <c r="T95" s="97" t="s">
        <v>125</v>
      </c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</row>
    <row r="96" s="2" customFormat="1" ht="22.8" customHeight="1">
      <c r="A96" s="41"/>
      <c r="B96" s="42"/>
      <c r="C96" s="102" t="s">
        <v>126</v>
      </c>
      <c r="D96" s="43"/>
      <c r="E96" s="43"/>
      <c r="F96" s="43"/>
      <c r="G96" s="43"/>
      <c r="H96" s="43"/>
      <c r="I96" s="43"/>
      <c r="J96" s="186">
        <f>BK96</f>
        <v>0</v>
      </c>
      <c r="K96" s="43"/>
      <c r="L96" s="47"/>
      <c r="M96" s="98"/>
      <c r="N96" s="187"/>
      <c r="O96" s="99"/>
      <c r="P96" s="188">
        <f>P97+P313</f>
        <v>0</v>
      </c>
      <c r="Q96" s="99"/>
      <c r="R96" s="188">
        <f>R97+R313</f>
        <v>472.51873284999999</v>
      </c>
      <c r="S96" s="99"/>
      <c r="T96" s="189">
        <f>T97+T313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72</v>
      </c>
      <c r="AU96" s="20" t="s">
        <v>111</v>
      </c>
      <c r="BK96" s="190">
        <f>BK97+BK313</f>
        <v>0</v>
      </c>
    </row>
    <row r="97" s="12" customFormat="1" ht="25.92" customHeight="1">
      <c r="A97" s="12"/>
      <c r="B97" s="191"/>
      <c r="C97" s="192"/>
      <c r="D97" s="193" t="s">
        <v>72</v>
      </c>
      <c r="E97" s="194" t="s">
        <v>127</v>
      </c>
      <c r="F97" s="194" t="s">
        <v>128</v>
      </c>
      <c r="G97" s="192"/>
      <c r="H97" s="192"/>
      <c r="I97" s="195"/>
      <c r="J97" s="196">
        <f>BK97</f>
        <v>0</v>
      </c>
      <c r="K97" s="192"/>
      <c r="L97" s="197"/>
      <c r="M97" s="198"/>
      <c r="N97" s="199"/>
      <c r="O97" s="199"/>
      <c r="P97" s="200">
        <f>P98+P145+P234+P248+P256+P309</f>
        <v>0</v>
      </c>
      <c r="Q97" s="199"/>
      <c r="R97" s="200">
        <f>R98+R145+R234+R248+R256+R309</f>
        <v>462.46665277</v>
      </c>
      <c r="S97" s="199"/>
      <c r="T97" s="201">
        <f>T98+T145+T234+T248+T256+T309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80</v>
      </c>
      <c r="AT97" s="203" t="s">
        <v>72</v>
      </c>
      <c r="AU97" s="203" t="s">
        <v>73</v>
      </c>
      <c r="AY97" s="202" t="s">
        <v>129</v>
      </c>
      <c r="BK97" s="204">
        <f>BK98+BK145+BK234+BK248+BK256+BK309</f>
        <v>0</v>
      </c>
    </row>
    <row r="98" s="12" customFormat="1" ht="22.8" customHeight="1">
      <c r="A98" s="12"/>
      <c r="B98" s="191"/>
      <c r="C98" s="192"/>
      <c r="D98" s="193" t="s">
        <v>72</v>
      </c>
      <c r="E98" s="205" t="s">
        <v>80</v>
      </c>
      <c r="F98" s="205" t="s">
        <v>130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SUM(P99:P144)</f>
        <v>0</v>
      </c>
      <c r="Q98" s="199"/>
      <c r="R98" s="200">
        <f>SUM(R99:R144)</f>
        <v>0</v>
      </c>
      <c r="S98" s="199"/>
      <c r="T98" s="201">
        <f>SUM(T99:T144)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72</v>
      </c>
      <c r="AU98" s="203" t="s">
        <v>80</v>
      </c>
      <c r="AY98" s="202" t="s">
        <v>129</v>
      </c>
      <c r="BK98" s="204">
        <f>SUM(BK99:BK144)</f>
        <v>0</v>
      </c>
    </row>
    <row r="99" s="2" customFormat="1" ht="16.5" customHeight="1">
      <c r="A99" s="41"/>
      <c r="B99" s="42"/>
      <c r="C99" s="207" t="s">
        <v>80</v>
      </c>
      <c r="D99" s="207" t="s">
        <v>131</v>
      </c>
      <c r="E99" s="208" t="s">
        <v>171</v>
      </c>
      <c r="F99" s="209" t="s">
        <v>172</v>
      </c>
      <c r="G99" s="210" t="s">
        <v>143</v>
      </c>
      <c r="H99" s="211">
        <v>218.5</v>
      </c>
      <c r="I99" s="212"/>
      <c r="J99" s="213">
        <f>ROUND(I99*H99,2)</f>
        <v>0</v>
      </c>
      <c r="K99" s="209" t="s">
        <v>135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90</v>
      </c>
      <c r="AT99" s="218" t="s">
        <v>131</v>
      </c>
      <c r="AU99" s="218" t="s">
        <v>82</v>
      </c>
      <c r="AY99" s="20" t="s">
        <v>129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90</v>
      </c>
      <c r="BM99" s="218" t="s">
        <v>173</v>
      </c>
    </row>
    <row r="100" s="2" customFormat="1">
      <c r="A100" s="41"/>
      <c r="B100" s="42"/>
      <c r="C100" s="43"/>
      <c r="D100" s="220" t="s">
        <v>137</v>
      </c>
      <c r="E100" s="43"/>
      <c r="F100" s="221" t="s">
        <v>174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137</v>
      </c>
      <c r="AU100" s="20" t="s">
        <v>82</v>
      </c>
    </row>
    <row r="101" s="2" customFormat="1">
      <c r="A101" s="41"/>
      <c r="B101" s="42"/>
      <c r="C101" s="43"/>
      <c r="D101" s="225" t="s">
        <v>139</v>
      </c>
      <c r="E101" s="43"/>
      <c r="F101" s="226" t="s">
        <v>175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139</v>
      </c>
      <c r="AU101" s="20" t="s">
        <v>82</v>
      </c>
    </row>
    <row r="102" s="14" customFormat="1">
      <c r="A102" s="14"/>
      <c r="B102" s="238"/>
      <c r="C102" s="239"/>
      <c r="D102" s="220" t="s">
        <v>147</v>
      </c>
      <c r="E102" s="240" t="s">
        <v>19</v>
      </c>
      <c r="F102" s="241" t="s">
        <v>176</v>
      </c>
      <c r="G102" s="239"/>
      <c r="H102" s="240" t="s">
        <v>19</v>
      </c>
      <c r="I102" s="242"/>
      <c r="J102" s="239"/>
      <c r="K102" s="239"/>
      <c r="L102" s="243"/>
      <c r="M102" s="244"/>
      <c r="N102" s="245"/>
      <c r="O102" s="245"/>
      <c r="P102" s="245"/>
      <c r="Q102" s="245"/>
      <c r="R102" s="245"/>
      <c r="S102" s="245"/>
      <c r="T102" s="246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7" t="s">
        <v>147</v>
      </c>
      <c r="AU102" s="247" t="s">
        <v>82</v>
      </c>
      <c r="AV102" s="14" t="s">
        <v>80</v>
      </c>
      <c r="AW102" s="14" t="s">
        <v>33</v>
      </c>
      <c r="AX102" s="14" t="s">
        <v>73</v>
      </c>
      <c r="AY102" s="247" t="s">
        <v>129</v>
      </c>
    </row>
    <row r="103" s="13" customFormat="1">
      <c r="A103" s="13"/>
      <c r="B103" s="227"/>
      <c r="C103" s="228"/>
      <c r="D103" s="220" t="s">
        <v>147</v>
      </c>
      <c r="E103" s="229" t="s">
        <v>19</v>
      </c>
      <c r="F103" s="230" t="s">
        <v>177</v>
      </c>
      <c r="G103" s="228"/>
      <c r="H103" s="231">
        <v>218.5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147</v>
      </c>
      <c r="AU103" s="237" t="s">
        <v>82</v>
      </c>
      <c r="AV103" s="13" t="s">
        <v>82</v>
      </c>
      <c r="AW103" s="13" t="s">
        <v>33</v>
      </c>
      <c r="AX103" s="13" t="s">
        <v>80</v>
      </c>
      <c r="AY103" s="237" t="s">
        <v>129</v>
      </c>
    </row>
    <row r="104" s="2" customFormat="1" ht="21.75" customHeight="1">
      <c r="A104" s="41"/>
      <c r="B104" s="42"/>
      <c r="C104" s="207" t="s">
        <v>82</v>
      </c>
      <c r="D104" s="207" t="s">
        <v>131</v>
      </c>
      <c r="E104" s="208" t="s">
        <v>178</v>
      </c>
      <c r="F104" s="209" t="s">
        <v>179</v>
      </c>
      <c r="G104" s="210" t="s">
        <v>143</v>
      </c>
      <c r="H104" s="211">
        <v>35.039999999999999</v>
      </c>
      <c r="I104" s="212"/>
      <c r="J104" s="213">
        <f>ROUND(I104*H104,2)</f>
        <v>0</v>
      </c>
      <c r="K104" s="209" t="s">
        <v>135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90</v>
      </c>
      <c r="AT104" s="218" t="s">
        <v>131</v>
      </c>
      <c r="AU104" s="218" t="s">
        <v>82</v>
      </c>
      <c r="AY104" s="20" t="s">
        <v>129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90</v>
      </c>
      <c r="BM104" s="218" t="s">
        <v>180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181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>
      <c r="A106" s="41"/>
      <c r="B106" s="42"/>
      <c r="C106" s="43"/>
      <c r="D106" s="225" t="s">
        <v>139</v>
      </c>
      <c r="E106" s="43"/>
      <c r="F106" s="226" t="s">
        <v>182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139</v>
      </c>
      <c r="AU106" s="20" t="s">
        <v>82</v>
      </c>
    </row>
    <row r="107" s="14" customFormat="1">
      <c r="A107" s="14"/>
      <c r="B107" s="238"/>
      <c r="C107" s="239"/>
      <c r="D107" s="220" t="s">
        <v>147</v>
      </c>
      <c r="E107" s="240" t="s">
        <v>19</v>
      </c>
      <c r="F107" s="241" t="s">
        <v>176</v>
      </c>
      <c r="G107" s="239"/>
      <c r="H107" s="240" t="s">
        <v>19</v>
      </c>
      <c r="I107" s="242"/>
      <c r="J107" s="239"/>
      <c r="K107" s="239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147</v>
      </c>
      <c r="AU107" s="247" t="s">
        <v>82</v>
      </c>
      <c r="AV107" s="14" t="s">
        <v>80</v>
      </c>
      <c r="AW107" s="14" t="s">
        <v>33</v>
      </c>
      <c r="AX107" s="14" t="s">
        <v>73</v>
      </c>
      <c r="AY107" s="247" t="s">
        <v>129</v>
      </c>
    </row>
    <row r="108" s="13" customFormat="1">
      <c r="A108" s="13"/>
      <c r="B108" s="227"/>
      <c r="C108" s="228"/>
      <c r="D108" s="220" t="s">
        <v>147</v>
      </c>
      <c r="E108" s="229" t="s">
        <v>19</v>
      </c>
      <c r="F108" s="230" t="s">
        <v>183</v>
      </c>
      <c r="G108" s="228"/>
      <c r="H108" s="231">
        <v>35.039999999999999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147</v>
      </c>
      <c r="AU108" s="237" t="s">
        <v>82</v>
      </c>
      <c r="AV108" s="13" t="s">
        <v>82</v>
      </c>
      <c r="AW108" s="13" t="s">
        <v>33</v>
      </c>
      <c r="AX108" s="13" t="s">
        <v>80</v>
      </c>
      <c r="AY108" s="237" t="s">
        <v>129</v>
      </c>
    </row>
    <row r="109" s="2" customFormat="1" ht="21.75" customHeight="1">
      <c r="A109" s="41"/>
      <c r="B109" s="42"/>
      <c r="C109" s="207" t="s">
        <v>87</v>
      </c>
      <c r="D109" s="207" t="s">
        <v>131</v>
      </c>
      <c r="E109" s="208" t="s">
        <v>184</v>
      </c>
      <c r="F109" s="209" t="s">
        <v>185</v>
      </c>
      <c r="G109" s="210" t="s">
        <v>143</v>
      </c>
      <c r="H109" s="211">
        <v>240</v>
      </c>
      <c r="I109" s="212"/>
      <c r="J109" s="213">
        <f>ROUND(I109*H109,2)</f>
        <v>0</v>
      </c>
      <c r="K109" s="209" t="s">
        <v>135</v>
      </c>
      <c r="L109" s="47"/>
      <c r="M109" s="214" t="s">
        <v>19</v>
      </c>
      <c r="N109" s="215" t="s">
        <v>44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90</v>
      </c>
      <c r="AT109" s="218" t="s">
        <v>131</v>
      </c>
      <c r="AU109" s="218" t="s">
        <v>82</v>
      </c>
      <c r="AY109" s="20" t="s">
        <v>129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90</v>
      </c>
      <c r="BM109" s="218" t="s">
        <v>186</v>
      </c>
    </row>
    <row r="110" s="2" customFormat="1">
      <c r="A110" s="41"/>
      <c r="B110" s="42"/>
      <c r="C110" s="43"/>
      <c r="D110" s="220" t="s">
        <v>137</v>
      </c>
      <c r="E110" s="43"/>
      <c r="F110" s="221" t="s">
        <v>187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137</v>
      </c>
      <c r="AU110" s="20" t="s">
        <v>82</v>
      </c>
    </row>
    <row r="111" s="2" customFormat="1">
      <c r="A111" s="41"/>
      <c r="B111" s="42"/>
      <c r="C111" s="43"/>
      <c r="D111" s="225" t="s">
        <v>139</v>
      </c>
      <c r="E111" s="43"/>
      <c r="F111" s="226" t="s">
        <v>188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139</v>
      </c>
      <c r="AU111" s="20" t="s">
        <v>82</v>
      </c>
    </row>
    <row r="112" s="14" customFormat="1">
      <c r="A112" s="14"/>
      <c r="B112" s="238"/>
      <c r="C112" s="239"/>
      <c r="D112" s="220" t="s">
        <v>147</v>
      </c>
      <c r="E112" s="240" t="s">
        <v>19</v>
      </c>
      <c r="F112" s="241" t="s">
        <v>176</v>
      </c>
      <c r="G112" s="239"/>
      <c r="H112" s="240" t="s">
        <v>19</v>
      </c>
      <c r="I112" s="242"/>
      <c r="J112" s="239"/>
      <c r="K112" s="239"/>
      <c r="L112" s="243"/>
      <c r="M112" s="244"/>
      <c r="N112" s="245"/>
      <c r="O112" s="245"/>
      <c r="P112" s="245"/>
      <c r="Q112" s="245"/>
      <c r="R112" s="245"/>
      <c r="S112" s="245"/>
      <c r="T112" s="246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7" t="s">
        <v>147</v>
      </c>
      <c r="AU112" s="247" t="s">
        <v>82</v>
      </c>
      <c r="AV112" s="14" t="s">
        <v>80</v>
      </c>
      <c r="AW112" s="14" t="s">
        <v>33</v>
      </c>
      <c r="AX112" s="14" t="s">
        <v>73</v>
      </c>
      <c r="AY112" s="247" t="s">
        <v>129</v>
      </c>
    </row>
    <row r="113" s="13" customFormat="1">
      <c r="A113" s="13"/>
      <c r="B113" s="227"/>
      <c r="C113" s="228"/>
      <c r="D113" s="220" t="s">
        <v>147</v>
      </c>
      <c r="E113" s="229" t="s">
        <v>19</v>
      </c>
      <c r="F113" s="230" t="s">
        <v>189</v>
      </c>
      <c r="G113" s="228"/>
      <c r="H113" s="231">
        <v>240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147</v>
      </c>
      <c r="AU113" s="237" t="s">
        <v>82</v>
      </c>
      <c r="AV113" s="13" t="s">
        <v>82</v>
      </c>
      <c r="AW113" s="13" t="s">
        <v>33</v>
      </c>
      <c r="AX113" s="13" t="s">
        <v>80</v>
      </c>
      <c r="AY113" s="237" t="s">
        <v>129</v>
      </c>
    </row>
    <row r="114" s="2" customFormat="1" ht="21.75" customHeight="1">
      <c r="A114" s="41"/>
      <c r="B114" s="42"/>
      <c r="C114" s="207" t="s">
        <v>90</v>
      </c>
      <c r="D114" s="207" t="s">
        <v>131</v>
      </c>
      <c r="E114" s="208" t="s">
        <v>190</v>
      </c>
      <c r="F114" s="209" t="s">
        <v>191</v>
      </c>
      <c r="G114" s="210" t="s">
        <v>143</v>
      </c>
      <c r="H114" s="211">
        <v>133.53999999999999</v>
      </c>
      <c r="I114" s="212"/>
      <c r="J114" s="213">
        <f>ROUND(I114*H114,2)</f>
        <v>0</v>
      </c>
      <c r="K114" s="209" t="s">
        <v>135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90</v>
      </c>
      <c r="AT114" s="218" t="s">
        <v>131</v>
      </c>
      <c r="AU114" s="218" t="s">
        <v>82</v>
      </c>
      <c r="AY114" s="20" t="s">
        <v>129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90</v>
      </c>
      <c r="BM114" s="218" t="s">
        <v>192</v>
      </c>
    </row>
    <row r="115" s="2" customFormat="1">
      <c r="A115" s="41"/>
      <c r="B115" s="42"/>
      <c r="C115" s="43"/>
      <c r="D115" s="220" t="s">
        <v>137</v>
      </c>
      <c r="E115" s="43"/>
      <c r="F115" s="221" t="s">
        <v>193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137</v>
      </c>
      <c r="AU115" s="20" t="s">
        <v>82</v>
      </c>
    </row>
    <row r="116" s="2" customFormat="1">
      <c r="A116" s="41"/>
      <c r="B116" s="42"/>
      <c r="C116" s="43"/>
      <c r="D116" s="225" t="s">
        <v>139</v>
      </c>
      <c r="E116" s="43"/>
      <c r="F116" s="226" t="s">
        <v>194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139</v>
      </c>
      <c r="AU116" s="20" t="s">
        <v>82</v>
      </c>
    </row>
    <row r="117" s="14" customFormat="1">
      <c r="A117" s="14"/>
      <c r="B117" s="238"/>
      <c r="C117" s="239"/>
      <c r="D117" s="220" t="s">
        <v>147</v>
      </c>
      <c r="E117" s="240" t="s">
        <v>19</v>
      </c>
      <c r="F117" s="241" t="s">
        <v>176</v>
      </c>
      <c r="G117" s="239"/>
      <c r="H117" s="240" t="s">
        <v>19</v>
      </c>
      <c r="I117" s="242"/>
      <c r="J117" s="239"/>
      <c r="K117" s="239"/>
      <c r="L117" s="243"/>
      <c r="M117" s="244"/>
      <c r="N117" s="245"/>
      <c r="O117" s="245"/>
      <c r="P117" s="245"/>
      <c r="Q117" s="245"/>
      <c r="R117" s="245"/>
      <c r="S117" s="245"/>
      <c r="T117" s="246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7" t="s">
        <v>147</v>
      </c>
      <c r="AU117" s="247" t="s">
        <v>82</v>
      </c>
      <c r="AV117" s="14" t="s">
        <v>80</v>
      </c>
      <c r="AW117" s="14" t="s">
        <v>33</v>
      </c>
      <c r="AX117" s="14" t="s">
        <v>73</v>
      </c>
      <c r="AY117" s="247" t="s">
        <v>129</v>
      </c>
    </row>
    <row r="118" s="13" customFormat="1">
      <c r="A118" s="13"/>
      <c r="B118" s="227"/>
      <c r="C118" s="228"/>
      <c r="D118" s="220" t="s">
        <v>147</v>
      </c>
      <c r="E118" s="229" t="s">
        <v>19</v>
      </c>
      <c r="F118" s="230" t="s">
        <v>195</v>
      </c>
      <c r="G118" s="228"/>
      <c r="H118" s="231">
        <v>133.53999999999999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147</v>
      </c>
      <c r="AU118" s="237" t="s">
        <v>82</v>
      </c>
      <c r="AV118" s="13" t="s">
        <v>82</v>
      </c>
      <c r="AW118" s="13" t="s">
        <v>33</v>
      </c>
      <c r="AX118" s="13" t="s">
        <v>80</v>
      </c>
      <c r="AY118" s="237" t="s">
        <v>129</v>
      </c>
    </row>
    <row r="119" s="2" customFormat="1" ht="24.15" customHeight="1">
      <c r="A119" s="41"/>
      <c r="B119" s="42"/>
      <c r="C119" s="207" t="s">
        <v>93</v>
      </c>
      <c r="D119" s="207" t="s">
        <v>131</v>
      </c>
      <c r="E119" s="208" t="s">
        <v>196</v>
      </c>
      <c r="F119" s="209" t="s">
        <v>197</v>
      </c>
      <c r="G119" s="210" t="s">
        <v>143</v>
      </c>
      <c r="H119" s="211">
        <v>267.07999999999998</v>
      </c>
      <c r="I119" s="212"/>
      <c r="J119" s="213">
        <f>ROUND(I119*H119,2)</f>
        <v>0</v>
      </c>
      <c r="K119" s="209" t="s">
        <v>135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90</v>
      </c>
      <c r="AT119" s="218" t="s">
        <v>131</v>
      </c>
      <c r="AU119" s="218" t="s">
        <v>82</v>
      </c>
      <c r="AY119" s="20" t="s">
        <v>129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90</v>
      </c>
      <c r="BM119" s="218" t="s">
        <v>198</v>
      </c>
    </row>
    <row r="120" s="2" customFormat="1">
      <c r="A120" s="41"/>
      <c r="B120" s="42"/>
      <c r="C120" s="43"/>
      <c r="D120" s="220" t="s">
        <v>137</v>
      </c>
      <c r="E120" s="43"/>
      <c r="F120" s="221" t="s">
        <v>199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137</v>
      </c>
      <c r="AU120" s="20" t="s">
        <v>82</v>
      </c>
    </row>
    <row r="121" s="2" customFormat="1">
      <c r="A121" s="41"/>
      <c r="B121" s="42"/>
      <c r="C121" s="43"/>
      <c r="D121" s="225" t="s">
        <v>139</v>
      </c>
      <c r="E121" s="43"/>
      <c r="F121" s="226" t="s">
        <v>200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139</v>
      </c>
      <c r="AU121" s="20" t="s">
        <v>82</v>
      </c>
    </row>
    <row r="122" s="13" customFormat="1">
      <c r="A122" s="13"/>
      <c r="B122" s="227"/>
      <c r="C122" s="228"/>
      <c r="D122" s="220" t="s">
        <v>147</v>
      </c>
      <c r="E122" s="228"/>
      <c r="F122" s="230" t="s">
        <v>201</v>
      </c>
      <c r="G122" s="228"/>
      <c r="H122" s="231">
        <v>267.07999999999998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147</v>
      </c>
      <c r="AU122" s="237" t="s">
        <v>82</v>
      </c>
      <c r="AV122" s="13" t="s">
        <v>82</v>
      </c>
      <c r="AW122" s="13" t="s">
        <v>4</v>
      </c>
      <c r="AX122" s="13" t="s">
        <v>80</v>
      </c>
      <c r="AY122" s="237" t="s">
        <v>129</v>
      </c>
    </row>
    <row r="123" s="2" customFormat="1" ht="16.5" customHeight="1">
      <c r="A123" s="41"/>
      <c r="B123" s="42"/>
      <c r="C123" s="207" t="s">
        <v>96</v>
      </c>
      <c r="D123" s="207" t="s">
        <v>131</v>
      </c>
      <c r="E123" s="208" t="s">
        <v>202</v>
      </c>
      <c r="F123" s="209" t="s">
        <v>203</v>
      </c>
      <c r="G123" s="210" t="s">
        <v>143</v>
      </c>
      <c r="H123" s="211">
        <v>120</v>
      </c>
      <c r="I123" s="212"/>
      <c r="J123" s="213">
        <f>ROUND(I123*H123,2)</f>
        <v>0</v>
      </c>
      <c r="K123" s="209" t="s">
        <v>135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90</v>
      </c>
      <c r="AT123" s="218" t="s">
        <v>131</v>
      </c>
      <c r="AU123" s="218" t="s">
        <v>82</v>
      </c>
      <c r="AY123" s="20" t="s">
        <v>129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90</v>
      </c>
      <c r="BM123" s="218" t="s">
        <v>204</v>
      </c>
    </row>
    <row r="124" s="2" customFormat="1">
      <c r="A124" s="41"/>
      <c r="B124" s="42"/>
      <c r="C124" s="43"/>
      <c r="D124" s="220" t="s">
        <v>137</v>
      </c>
      <c r="E124" s="43"/>
      <c r="F124" s="221" t="s">
        <v>205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137</v>
      </c>
      <c r="AU124" s="20" t="s">
        <v>82</v>
      </c>
    </row>
    <row r="125" s="2" customFormat="1">
      <c r="A125" s="41"/>
      <c r="B125" s="42"/>
      <c r="C125" s="43"/>
      <c r="D125" s="225" t="s">
        <v>139</v>
      </c>
      <c r="E125" s="43"/>
      <c r="F125" s="226" t="s">
        <v>206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139</v>
      </c>
      <c r="AU125" s="20" t="s">
        <v>82</v>
      </c>
    </row>
    <row r="126" s="14" customFormat="1">
      <c r="A126" s="14"/>
      <c r="B126" s="238"/>
      <c r="C126" s="239"/>
      <c r="D126" s="220" t="s">
        <v>147</v>
      </c>
      <c r="E126" s="240" t="s">
        <v>19</v>
      </c>
      <c r="F126" s="241" t="s">
        <v>176</v>
      </c>
      <c r="G126" s="239"/>
      <c r="H126" s="240" t="s">
        <v>19</v>
      </c>
      <c r="I126" s="242"/>
      <c r="J126" s="239"/>
      <c r="K126" s="239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147</v>
      </c>
      <c r="AU126" s="247" t="s">
        <v>82</v>
      </c>
      <c r="AV126" s="14" t="s">
        <v>80</v>
      </c>
      <c r="AW126" s="14" t="s">
        <v>33</v>
      </c>
      <c r="AX126" s="14" t="s">
        <v>73</v>
      </c>
      <c r="AY126" s="247" t="s">
        <v>129</v>
      </c>
    </row>
    <row r="127" s="13" customFormat="1">
      <c r="A127" s="13"/>
      <c r="B127" s="227"/>
      <c r="C127" s="228"/>
      <c r="D127" s="220" t="s">
        <v>147</v>
      </c>
      <c r="E127" s="229" t="s">
        <v>19</v>
      </c>
      <c r="F127" s="230" t="s">
        <v>207</v>
      </c>
      <c r="G127" s="228"/>
      <c r="H127" s="231">
        <v>120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147</v>
      </c>
      <c r="AU127" s="237" t="s">
        <v>82</v>
      </c>
      <c r="AV127" s="13" t="s">
        <v>82</v>
      </c>
      <c r="AW127" s="13" t="s">
        <v>33</v>
      </c>
      <c r="AX127" s="13" t="s">
        <v>80</v>
      </c>
      <c r="AY127" s="237" t="s">
        <v>129</v>
      </c>
    </row>
    <row r="128" s="2" customFormat="1" ht="16.5" customHeight="1">
      <c r="A128" s="41"/>
      <c r="B128" s="42"/>
      <c r="C128" s="207" t="s">
        <v>99</v>
      </c>
      <c r="D128" s="207" t="s">
        <v>131</v>
      </c>
      <c r="E128" s="208" t="s">
        <v>208</v>
      </c>
      <c r="F128" s="209" t="s">
        <v>209</v>
      </c>
      <c r="G128" s="210" t="s">
        <v>210</v>
      </c>
      <c r="H128" s="211">
        <v>240.37200000000001</v>
      </c>
      <c r="I128" s="212"/>
      <c r="J128" s="213">
        <f>ROUND(I128*H128,2)</f>
        <v>0</v>
      </c>
      <c r="K128" s="209" t="s">
        <v>135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90</v>
      </c>
      <c r="AT128" s="218" t="s">
        <v>131</v>
      </c>
      <c r="AU128" s="218" t="s">
        <v>82</v>
      </c>
      <c r="AY128" s="20" t="s">
        <v>129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90</v>
      </c>
      <c r="BM128" s="218" t="s">
        <v>211</v>
      </c>
    </row>
    <row r="129" s="2" customFormat="1">
      <c r="A129" s="41"/>
      <c r="B129" s="42"/>
      <c r="C129" s="43"/>
      <c r="D129" s="220" t="s">
        <v>137</v>
      </c>
      <c r="E129" s="43"/>
      <c r="F129" s="221" t="s">
        <v>212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137</v>
      </c>
      <c r="AU129" s="20" t="s">
        <v>82</v>
      </c>
    </row>
    <row r="130" s="2" customFormat="1">
      <c r="A130" s="41"/>
      <c r="B130" s="42"/>
      <c r="C130" s="43"/>
      <c r="D130" s="225" t="s">
        <v>139</v>
      </c>
      <c r="E130" s="43"/>
      <c r="F130" s="226" t="s">
        <v>213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139</v>
      </c>
      <c r="AU130" s="20" t="s">
        <v>82</v>
      </c>
    </row>
    <row r="131" s="13" customFormat="1">
      <c r="A131" s="13"/>
      <c r="B131" s="227"/>
      <c r="C131" s="228"/>
      <c r="D131" s="220" t="s">
        <v>147</v>
      </c>
      <c r="E131" s="228"/>
      <c r="F131" s="230" t="s">
        <v>214</v>
      </c>
      <c r="G131" s="228"/>
      <c r="H131" s="231">
        <v>240.37200000000001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147</v>
      </c>
      <c r="AU131" s="237" t="s">
        <v>82</v>
      </c>
      <c r="AV131" s="13" t="s">
        <v>82</v>
      </c>
      <c r="AW131" s="13" t="s">
        <v>4</v>
      </c>
      <c r="AX131" s="13" t="s">
        <v>80</v>
      </c>
      <c r="AY131" s="237" t="s">
        <v>129</v>
      </c>
    </row>
    <row r="132" s="2" customFormat="1" ht="16.5" customHeight="1">
      <c r="A132" s="41"/>
      <c r="B132" s="42"/>
      <c r="C132" s="207" t="s">
        <v>215</v>
      </c>
      <c r="D132" s="207" t="s">
        <v>131</v>
      </c>
      <c r="E132" s="208" t="s">
        <v>150</v>
      </c>
      <c r="F132" s="209" t="s">
        <v>151</v>
      </c>
      <c r="G132" s="210" t="s">
        <v>143</v>
      </c>
      <c r="H132" s="211">
        <v>133.53999999999999</v>
      </c>
      <c r="I132" s="212"/>
      <c r="J132" s="213">
        <f>ROUND(I132*H132,2)</f>
        <v>0</v>
      </c>
      <c r="K132" s="209" t="s">
        <v>135</v>
      </c>
      <c r="L132" s="47"/>
      <c r="M132" s="214" t="s">
        <v>19</v>
      </c>
      <c r="N132" s="215" t="s">
        <v>44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90</v>
      </c>
      <c r="AT132" s="218" t="s">
        <v>131</v>
      </c>
      <c r="AU132" s="218" t="s">
        <v>82</v>
      </c>
      <c r="AY132" s="20" t="s">
        <v>129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90</v>
      </c>
      <c r="BM132" s="218" t="s">
        <v>216</v>
      </c>
    </row>
    <row r="133" s="2" customFormat="1">
      <c r="A133" s="41"/>
      <c r="B133" s="42"/>
      <c r="C133" s="43"/>
      <c r="D133" s="220" t="s">
        <v>137</v>
      </c>
      <c r="E133" s="43"/>
      <c r="F133" s="221" t="s">
        <v>153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137</v>
      </c>
      <c r="AU133" s="20" t="s">
        <v>82</v>
      </c>
    </row>
    <row r="134" s="2" customFormat="1">
      <c r="A134" s="41"/>
      <c r="B134" s="42"/>
      <c r="C134" s="43"/>
      <c r="D134" s="225" t="s">
        <v>139</v>
      </c>
      <c r="E134" s="43"/>
      <c r="F134" s="226" t="s">
        <v>154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139</v>
      </c>
      <c r="AU134" s="20" t="s">
        <v>82</v>
      </c>
    </row>
    <row r="135" s="2" customFormat="1" ht="16.5" customHeight="1">
      <c r="A135" s="41"/>
      <c r="B135" s="42"/>
      <c r="C135" s="207" t="s">
        <v>217</v>
      </c>
      <c r="D135" s="207" t="s">
        <v>131</v>
      </c>
      <c r="E135" s="208" t="s">
        <v>218</v>
      </c>
      <c r="F135" s="209" t="s">
        <v>219</v>
      </c>
      <c r="G135" s="210" t="s">
        <v>143</v>
      </c>
      <c r="H135" s="211">
        <v>120</v>
      </c>
      <c r="I135" s="212"/>
      <c r="J135" s="213">
        <f>ROUND(I135*H135,2)</f>
        <v>0</v>
      </c>
      <c r="K135" s="209" t="s">
        <v>135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90</v>
      </c>
      <c r="AT135" s="218" t="s">
        <v>131</v>
      </c>
      <c r="AU135" s="218" t="s">
        <v>82</v>
      </c>
      <c r="AY135" s="20" t="s">
        <v>129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90</v>
      </c>
      <c r="BM135" s="218" t="s">
        <v>220</v>
      </c>
    </row>
    <row r="136" s="2" customFormat="1">
      <c r="A136" s="41"/>
      <c r="B136" s="42"/>
      <c r="C136" s="43"/>
      <c r="D136" s="220" t="s">
        <v>137</v>
      </c>
      <c r="E136" s="43"/>
      <c r="F136" s="221" t="s">
        <v>221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137</v>
      </c>
      <c r="AU136" s="20" t="s">
        <v>82</v>
      </c>
    </row>
    <row r="137" s="2" customFormat="1">
      <c r="A137" s="41"/>
      <c r="B137" s="42"/>
      <c r="C137" s="43"/>
      <c r="D137" s="225" t="s">
        <v>139</v>
      </c>
      <c r="E137" s="43"/>
      <c r="F137" s="226" t="s">
        <v>222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139</v>
      </c>
      <c r="AU137" s="20" t="s">
        <v>82</v>
      </c>
    </row>
    <row r="138" s="2" customFormat="1" ht="16.5" customHeight="1">
      <c r="A138" s="41"/>
      <c r="B138" s="42"/>
      <c r="C138" s="207" t="s">
        <v>223</v>
      </c>
      <c r="D138" s="207" t="s">
        <v>131</v>
      </c>
      <c r="E138" s="208" t="s">
        <v>224</v>
      </c>
      <c r="F138" s="209" t="s">
        <v>225</v>
      </c>
      <c r="G138" s="210" t="s">
        <v>134</v>
      </c>
      <c r="H138" s="211">
        <v>633</v>
      </c>
      <c r="I138" s="212"/>
      <c r="J138" s="213">
        <f>ROUND(I138*H138,2)</f>
        <v>0</v>
      </c>
      <c r="K138" s="209" t="s">
        <v>135</v>
      </c>
      <c r="L138" s="47"/>
      <c r="M138" s="214" t="s">
        <v>19</v>
      </c>
      <c r="N138" s="215" t="s">
        <v>44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90</v>
      </c>
      <c r="AT138" s="218" t="s">
        <v>131</v>
      </c>
      <c r="AU138" s="218" t="s">
        <v>82</v>
      </c>
      <c r="AY138" s="20" t="s">
        <v>129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90</v>
      </c>
      <c r="BM138" s="218" t="s">
        <v>226</v>
      </c>
    </row>
    <row r="139" s="2" customFormat="1">
      <c r="A139" s="41"/>
      <c r="B139" s="42"/>
      <c r="C139" s="43"/>
      <c r="D139" s="220" t="s">
        <v>137</v>
      </c>
      <c r="E139" s="43"/>
      <c r="F139" s="221" t="s">
        <v>227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137</v>
      </c>
      <c r="AU139" s="20" t="s">
        <v>82</v>
      </c>
    </row>
    <row r="140" s="2" customFormat="1">
      <c r="A140" s="41"/>
      <c r="B140" s="42"/>
      <c r="C140" s="43"/>
      <c r="D140" s="225" t="s">
        <v>139</v>
      </c>
      <c r="E140" s="43"/>
      <c r="F140" s="226" t="s">
        <v>228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139</v>
      </c>
      <c r="AU140" s="20" t="s">
        <v>82</v>
      </c>
    </row>
    <row r="141" s="14" customFormat="1">
      <c r="A141" s="14"/>
      <c r="B141" s="238"/>
      <c r="C141" s="239"/>
      <c r="D141" s="220" t="s">
        <v>147</v>
      </c>
      <c r="E141" s="240" t="s">
        <v>19</v>
      </c>
      <c r="F141" s="241" t="s">
        <v>176</v>
      </c>
      <c r="G141" s="239"/>
      <c r="H141" s="240" t="s">
        <v>19</v>
      </c>
      <c r="I141" s="242"/>
      <c r="J141" s="239"/>
      <c r="K141" s="239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147</v>
      </c>
      <c r="AU141" s="247" t="s">
        <v>82</v>
      </c>
      <c r="AV141" s="14" t="s">
        <v>80</v>
      </c>
      <c r="AW141" s="14" t="s">
        <v>33</v>
      </c>
      <c r="AX141" s="14" t="s">
        <v>73</v>
      </c>
      <c r="AY141" s="247" t="s">
        <v>129</v>
      </c>
    </row>
    <row r="142" s="13" customFormat="1">
      <c r="A142" s="13"/>
      <c r="B142" s="227"/>
      <c r="C142" s="228"/>
      <c r="D142" s="220" t="s">
        <v>147</v>
      </c>
      <c r="E142" s="229" t="s">
        <v>19</v>
      </c>
      <c r="F142" s="230" t="s">
        <v>229</v>
      </c>
      <c r="G142" s="228"/>
      <c r="H142" s="231">
        <v>260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147</v>
      </c>
      <c r="AU142" s="237" t="s">
        <v>82</v>
      </c>
      <c r="AV142" s="13" t="s">
        <v>82</v>
      </c>
      <c r="AW142" s="13" t="s">
        <v>33</v>
      </c>
      <c r="AX142" s="13" t="s">
        <v>73</v>
      </c>
      <c r="AY142" s="237" t="s">
        <v>129</v>
      </c>
    </row>
    <row r="143" s="13" customFormat="1">
      <c r="A143" s="13"/>
      <c r="B143" s="227"/>
      <c r="C143" s="228"/>
      <c r="D143" s="220" t="s">
        <v>147</v>
      </c>
      <c r="E143" s="229" t="s">
        <v>19</v>
      </c>
      <c r="F143" s="230" t="s">
        <v>230</v>
      </c>
      <c r="G143" s="228"/>
      <c r="H143" s="231">
        <v>373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147</v>
      </c>
      <c r="AU143" s="237" t="s">
        <v>82</v>
      </c>
      <c r="AV143" s="13" t="s">
        <v>82</v>
      </c>
      <c r="AW143" s="13" t="s">
        <v>33</v>
      </c>
      <c r="AX143" s="13" t="s">
        <v>73</v>
      </c>
      <c r="AY143" s="237" t="s">
        <v>129</v>
      </c>
    </row>
    <row r="144" s="15" customFormat="1">
      <c r="A144" s="15"/>
      <c r="B144" s="252"/>
      <c r="C144" s="253"/>
      <c r="D144" s="220" t="s">
        <v>147</v>
      </c>
      <c r="E144" s="254" t="s">
        <v>19</v>
      </c>
      <c r="F144" s="255" t="s">
        <v>231</v>
      </c>
      <c r="G144" s="253"/>
      <c r="H144" s="256">
        <v>633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147</v>
      </c>
      <c r="AU144" s="262" t="s">
        <v>82</v>
      </c>
      <c r="AV144" s="15" t="s">
        <v>90</v>
      </c>
      <c r="AW144" s="15" t="s">
        <v>33</v>
      </c>
      <c r="AX144" s="15" t="s">
        <v>80</v>
      </c>
      <c r="AY144" s="262" t="s">
        <v>129</v>
      </c>
    </row>
    <row r="145" s="12" customFormat="1" ht="22.8" customHeight="1">
      <c r="A145" s="12"/>
      <c r="B145" s="191"/>
      <c r="C145" s="192"/>
      <c r="D145" s="193" t="s">
        <v>72</v>
      </c>
      <c r="E145" s="205" t="s">
        <v>82</v>
      </c>
      <c r="F145" s="205" t="s">
        <v>232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SUM(P146:P233)</f>
        <v>0</v>
      </c>
      <c r="Q145" s="199"/>
      <c r="R145" s="200">
        <f>SUM(R146:R233)</f>
        <v>306.83949476999999</v>
      </c>
      <c r="S145" s="199"/>
      <c r="T145" s="201">
        <f>SUM(T146:T233)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80</v>
      </c>
      <c r="AT145" s="203" t="s">
        <v>72</v>
      </c>
      <c r="AU145" s="203" t="s">
        <v>80</v>
      </c>
      <c r="AY145" s="202" t="s">
        <v>129</v>
      </c>
      <c r="BK145" s="204">
        <f>SUM(BK146:BK233)</f>
        <v>0</v>
      </c>
    </row>
    <row r="146" s="2" customFormat="1" ht="16.5" customHeight="1">
      <c r="A146" s="41"/>
      <c r="B146" s="42"/>
      <c r="C146" s="207" t="s">
        <v>233</v>
      </c>
      <c r="D146" s="207" t="s">
        <v>131</v>
      </c>
      <c r="E146" s="208" t="s">
        <v>234</v>
      </c>
      <c r="F146" s="209" t="s">
        <v>235</v>
      </c>
      <c r="G146" s="210" t="s">
        <v>143</v>
      </c>
      <c r="H146" s="211">
        <v>25.596</v>
      </c>
      <c r="I146" s="212"/>
      <c r="J146" s="213">
        <f>ROUND(I146*H146,2)</f>
        <v>0</v>
      </c>
      <c r="K146" s="209" t="s">
        <v>135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2.1600000000000001</v>
      </c>
      <c r="R146" s="216">
        <f>Q146*H146</f>
        <v>55.287360000000007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90</v>
      </c>
      <c r="AT146" s="218" t="s">
        <v>131</v>
      </c>
      <c r="AU146" s="218" t="s">
        <v>82</v>
      </c>
      <c r="AY146" s="20" t="s">
        <v>129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90</v>
      </c>
      <c r="BM146" s="218" t="s">
        <v>236</v>
      </c>
    </row>
    <row r="147" s="2" customFormat="1">
      <c r="A147" s="41"/>
      <c r="B147" s="42"/>
      <c r="C147" s="43"/>
      <c r="D147" s="220" t="s">
        <v>137</v>
      </c>
      <c r="E147" s="43"/>
      <c r="F147" s="221" t="s">
        <v>237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137</v>
      </c>
      <c r="AU147" s="20" t="s">
        <v>82</v>
      </c>
    </row>
    <row r="148" s="2" customFormat="1">
      <c r="A148" s="41"/>
      <c r="B148" s="42"/>
      <c r="C148" s="43"/>
      <c r="D148" s="225" t="s">
        <v>139</v>
      </c>
      <c r="E148" s="43"/>
      <c r="F148" s="226" t="s">
        <v>238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139</v>
      </c>
      <c r="AU148" s="20" t="s">
        <v>82</v>
      </c>
    </row>
    <row r="149" s="14" customFormat="1">
      <c r="A149" s="14"/>
      <c r="B149" s="238"/>
      <c r="C149" s="239"/>
      <c r="D149" s="220" t="s">
        <v>147</v>
      </c>
      <c r="E149" s="240" t="s">
        <v>19</v>
      </c>
      <c r="F149" s="241" t="s">
        <v>176</v>
      </c>
      <c r="G149" s="239"/>
      <c r="H149" s="240" t="s">
        <v>19</v>
      </c>
      <c r="I149" s="242"/>
      <c r="J149" s="239"/>
      <c r="K149" s="239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147</v>
      </c>
      <c r="AU149" s="247" t="s">
        <v>82</v>
      </c>
      <c r="AV149" s="14" t="s">
        <v>80</v>
      </c>
      <c r="AW149" s="14" t="s">
        <v>33</v>
      </c>
      <c r="AX149" s="14" t="s">
        <v>73</v>
      </c>
      <c r="AY149" s="247" t="s">
        <v>129</v>
      </c>
    </row>
    <row r="150" s="14" customFormat="1">
      <c r="A150" s="14"/>
      <c r="B150" s="238"/>
      <c r="C150" s="239"/>
      <c r="D150" s="220" t="s">
        <v>147</v>
      </c>
      <c r="E150" s="240" t="s">
        <v>19</v>
      </c>
      <c r="F150" s="241" t="s">
        <v>239</v>
      </c>
      <c r="G150" s="239"/>
      <c r="H150" s="240" t="s">
        <v>19</v>
      </c>
      <c r="I150" s="242"/>
      <c r="J150" s="239"/>
      <c r="K150" s="239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147</v>
      </c>
      <c r="AU150" s="247" t="s">
        <v>82</v>
      </c>
      <c r="AV150" s="14" t="s">
        <v>80</v>
      </c>
      <c r="AW150" s="14" t="s">
        <v>33</v>
      </c>
      <c r="AX150" s="14" t="s">
        <v>73</v>
      </c>
      <c r="AY150" s="247" t="s">
        <v>129</v>
      </c>
    </row>
    <row r="151" s="13" customFormat="1">
      <c r="A151" s="13"/>
      <c r="B151" s="227"/>
      <c r="C151" s="228"/>
      <c r="D151" s="220" t="s">
        <v>147</v>
      </c>
      <c r="E151" s="229" t="s">
        <v>19</v>
      </c>
      <c r="F151" s="230" t="s">
        <v>240</v>
      </c>
      <c r="G151" s="228"/>
      <c r="H151" s="231">
        <v>25.596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147</v>
      </c>
      <c r="AU151" s="237" t="s">
        <v>82</v>
      </c>
      <c r="AV151" s="13" t="s">
        <v>82</v>
      </c>
      <c r="AW151" s="13" t="s">
        <v>33</v>
      </c>
      <c r="AX151" s="13" t="s">
        <v>80</v>
      </c>
      <c r="AY151" s="237" t="s">
        <v>129</v>
      </c>
    </row>
    <row r="152" s="2" customFormat="1" ht="16.5" customHeight="1">
      <c r="A152" s="41"/>
      <c r="B152" s="42"/>
      <c r="C152" s="207" t="s">
        <v>241</v>
      </c>
      <c r="D152" s="207" t="s">
        <v>131</v>
      </c>
      <c r="E152" s="208" t="s">
        <v>242</v>
      </c>
      <c r="F152" s="209" t="s">
        <v>243</v>
      </c>
      <c r="G152" s="210" t="s">
        <v>143</v>
      </c>
      <c r="H152" s="211">
        <v>2.5600000000000001</v>
      </c>
      <c r="I152" s="212"/>
      <c r="J152" s="213">
        <f>ROUND(I152*H152,2)</f>
        <v>0</v>
      </c>
      <c r="K152" s="209" t="s">
        <v>135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2.5018699999999998</v>
      </c>
      <c r="R152" s="216">
        <f>Q152*H152</f>
        <v>6.4047871999999995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90</v>
      </c>
      <c r="AT152" s="218" t="s">
        <v>131</v>
      </c>
      <c r="AU152" s="218" t="s">
        <v>82</v>
      </c>
      <c r="AY152" s="20" t="s">
        <v>129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90</v>
      </c>
      <c r="BM152" s="218" t="s">
        <v>244</v>
      </c>
    </row>
    <row r="153" s="2" customFormat="1">
      <c r="A153" s="41"/>
      <c r="B153" s="42"/>
      <c r="C153" s="43"/>
      <c r="D153" s="220" t="s">
        <v>137</v>
      </c>
      <c r="E153" s="43"/>
      <c r="F153" s="221" t="s">
        <v>245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137</v>
      </c>
      <c r="AU153" s="20" t="s">
        <v>82</v>
      </c>
    </row>
    <row r="154" s="2" customFormat="1">
      <c r="A154" s="41"/>
      <c r="B154" s="42"/>
      <c r="C154" s="43"/>
      <c r="D154" s="225" t="s">
        <v>139</v>
      </c>
      <c r="E154" s="43"/>
      <c r="F154" s="226" t="s">
        <v>246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139</v>
      </c>
      <c r="AU154" s="20" t="s">
        <v>82</v>
      </c>
    </row>
    <row r="155" s="14" customFormat="1">
      <c r="A155" s="14"/>
      <c r="B155" s="238"/>
      <c r="C155" s="239"/>
      <c r="D155" s="220" t="s">
        <v>147</v>
      </c>
      <c r="E155" s="240" t="s">
        <v>19</v>
      </c>
      <c r="F155" s="241" t="s">
        <v>247</v>
      </c>
      <c r="G155" s="239"/>
      <c r="H155" s="240" t="s">
        <v>19</v>
      </c>
      <c r="I155" s="242"/>
      <c r="J155" s="239"/>
      <c r="K155" s="239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147</v>
      </c>
      <c r="AU155" s="247" t="s">
        <v>82</v>
      </c>
      <c r="AV155" s="14" t="s">
        <v>80</v>
      </c>
      <c r="AW155" s="14" t="s">
        <v>33</v>
      </c>
      <c r="AX155" s="14" t="s">
        <v>73</v>
      </c>
      <c r="AY155" s="247" t="s">
        <v>129</v>
      </c>
    </row>
    <row r="156" s="14" customFormat="1">
      <c r="A156" s="14"/>
      <c r="B156" s="238"/>
      <c r="C156" s="239"/>
      <c r="D156" s="220" t="s">
        <v>147</v>
      </c>
      <c r="E156" s="240" t="s">
        <v>19</v>
      </c>
      <c r="F156" s="241" t="s">
        <v>248</v>
      </c>
      <c r="G156" s="239"/>
      <c r="H156" s="240" t="s">
        <v>19</v>
      </c>
      <c r="I156" s="242"/>
      <c r="J156" s="239"/>
      <c r="K156" s="239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147</v>
      </c>
      <c r="AU156" s="247" t="s">
        <v>82</v>
      </c>
      <c r="AV156" s="14" t="s">
        <v>80</v>
      </c>
      <c r="AW156" s="14" t="s">
        <v>33</v>
      </c>
      <c r="AX156" s="14" t="s">
        <v>73</v>
      </c>
      <c r="AY156" s="247" t="s">
        <v>129</v>
      </c>
    </row>
    <row r="157" s="13" customFormat="1">
      <c r="A157" s="13"/>
      <c r="B157" s="227"/>
      <c r="C157" s="228"/>
      <c r="D157" s="220" t="s">
        <v>147</v>
      </c>
      <c r="E157" s="229" t="s">
        <v>19</v>
      </c>
      <c r="F157" s="230" t="s">
        <v>249</v>
      </c>
      <c r="G157" s="228"/>
      <c r="H157" s="231">
        <v>2.5600000000000001</v>
      </c>
      <c r="I157" s="232"/>
      <c r="J157" s="228"/>
      <c r="K157" s="228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147</v>
      </c>
      <c r="AU157" s="237" t="s">
        <v>82</v>
      </c>
      <c r="AV157" s="13" t="s">
        <v>82</v>
      </c>
      <c r="AW157" s="13" t="s">
        <v>33</v>
      </c>
      <c r="AX157" s="13" t="s">
        <v>80</v>
      </c>
      <c r="AY157" s="237" t="s">
        <v>129</v>
      </c>
    </row>
    <row r="158" s="2" customFormat="1" ht="16.5" customHeight="1">
      <c r="A158" s="41"/>
      <c r="B158" s="42"/>
      <c r="C158" s="207" t="s">
        <v>250</v>
      </c>
      <c r="D158" s="207" t="s">
        <v>131</v>
      </c>
      <c r="E158" s="208" t="s">
        <v>251</v>
      </c>
      <c r="F158" s="209" t="s">
        <v>252</v>
      </c>
      <c r="G158" s="210" t="s">
        <v>143</v>
      </c>
      <c r="H158" s="211">
        <v>20.766999999999999</v>
      </c>
      <c r="I158" s="212"/>
      <c r="J158" s="213">
        <f>ROUND(I158*H158,2)</f>
        <v>0</v>
      </c>
      <c r="K158" s="209" t="s">
        <v>135</v>
      </c>
      <c r="L158" s="47"/>
      <c r="M158" s="214" t="s">
        <v>19</v>
      </c>
      <c r="N158" s="215" t="s">
        <v>44</v>
      </c>
      <c r="O158" s="87"/>
      <c r="P158" s="216">
        <f>O158*H158</f>
        <v>0</v>
      </c>
      <c r="Q158" s="216">
        <v>2.5236100000000001</v>
      </c>
      <c r="R158" s="216">
        <f>Q158*H158</f>
        <v>52.407808870000004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90</v>
      </c>
      <c r="AT158" s="218" t="s">
        <v>131</v>
      </c>
      <c r="AU158" s="218" t="s">
        <v>82</v>
      </c>
      <c r="AY158" s="20" t="s">
        <v>129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90</v>
      </c>
      <c r="BM158" s="218" t="s">
        <v>253</v>
      </c>
    </row>
    <row r="159" s="2" customFormat="1">
      <c r="A159" s="41"/>
      <c r="B159" s="42"/>
      <c r="C159" s="43"/>
      <c r="D159" s="220" t="s">
        <v>137</v>
      </c>
      <c r="E159" s="43"/>
      <c r="F159" s="221" t="s">
        <v>254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137</v>
      </c>
      <c r="AU159" s="20" t="s">
        <v>82</v>
      </c>
    </row>
    <row r="160" s="2" customFormat="1">
      <c r="A160" s="41"/>
      <c r="B160" s="42"/>
      <c r="C160" s="43"/>
      <c r="D160" s="225" t="s">
        <v>139</v>
      </c>
      <c r="E160" s="43"/>
      <c r="F160" s="226" t="s">
        <v>255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139</v>
      </c>
      <c r="AU160" s="20" t="s">
        <v>82</v>
      </c>
    </row>
    <row r="161" s="14" customFormat="1">
      <c r="A161" s="14"/>
      <c r="B161" s="238"/>
      <c r="C161" s="239"/>
      <c r="D161" s="220" t="s">
        <v>147</v>
      </c>
      <c r="E161" s="240" t="s">
        <v>19</v>
      </c>
      <c r="F161" s="241" t="s">
        <v>247</v>
      </c>
      <c r="G161" s="239"/>
      <c r="H161" s="240" t="s">
        <v>19</v>
      </c>
      <c r="I161" s="242"/>
      <c r="J161" s="239"/>
      <c r="K161" s="239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147</v>
      </c>
      <c r="AU161" s="247" t="s">
        <v>82</v>
      </c>
      <c r="AV161" s="14" t="s">
        <v>80</v>
      </c>
      <c r="AW161" s="14" t="s">
        <v>33</v>
      </c>
      <c r="AX161" s="14" t="s">
        <v>73</v>
      </c>
      <c r="AY161" s="247" t="s">
        <v>129</v>
      </c>
    </row>
    <row r="162" s="14" customFormat="1">
      <c r="A162" s="14"/>
      <c r="B162" s="238"/>
      <c r="C162" s="239"/>
      <c r="D162" s="220" t="s">
        <v>147</v>
      </c>
      <c r="E162" s="240" t="s">
        <v>19</v>
      </c>
      <c r="F162" s="241" t="s">
        <v>256</v>
      </c>
      <c r="G162" s="239"/>
      <c r="H162" s="240" t="s">
        <v>19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147</v>
      </c>
      <c r="AU162" s="247" t="s">
        <v>82</v>
      </c>
      <c r="AV162" s="14" t="s">
        <v>80</v>
      </c>
      <c r="AW162" s="14" t="s">
        <v>33</v>
      </c>
      <c r="AX162" s="14" t="s">
        <v>73</v>
      </c>
      <c r="AY162" s="247" t="s">
        <v>129</v>
      </c>
    </row>
    <row r="163" s="13" customFormat="1">
      <c r="A163" s="13"/>
      <c r="B163" s="227"/>
      <c r="C163" s="228"/>
      <c r="D163" s="220" t="s">
        <v>147</v>
      </c>
      <c r="E163" s="229" t="s">
        <v>19</v>
      </c>
      <c r="F163" s="230" t="s">
        <v>257</v>
      </c>
      <c r="G163" s="228"/>
      <c r="H163" s="231">
        <v>20.766999999999999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147</v>
      </c>
      <c r="AU163" s="237" t="s">
        <v>82</v>
      </c>
      <c r="AV163" s="13" t="s">
        <v>82</v>
      </c>
      <c r="AW163" s="13" t="s">
        <v>33</v>
      </c>
      <c r="AX163" s="13" t="s">
        <v>80</v>
      </c>
      <c r="AY163" s="237" t="s">
        <v>129</v>
      </c>
    </row>
    <row r="164" s="14" customFormat="1">
      <c r="A164" s="14"/>
      <c r="B164" s="238"/>
      <c r="C164" s="239"/>
      <c r="D164" s="220" t="s">
        <v>147</v>
      </c>
      <c r="E164" s="240" t="s">
        <v>19</v>
      </c>
      <c r="F164" s="241" t="s">
        <v>258</v>
      </c>
      <c r="G164" s="239"/>
      <c r="H164" s="240" t="s">
        <v>19</v>
      </c>
      <c r="I164" s="242"/>
      <c r="J164" s="239"/>
      <c r="K164" s="239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147</v>
      </c>
      <c r="AU164" s="247" t="s">
        <v>82</v>
      </c>
      <c r="AV164" s="14" t="s">
        <v>80</v>
      </c>
      <c r="AW164" s="14" t="s">
        <v>33</v>
      </c>
      <c r="AX164" s="14" t="s">
        <v>73</v>
      </c>
      <c r="AY164" s="247" t="s">
        <v>129</v>
      </c>
    </row>
    <row r="165" s="2" customFormat="1" ht="16.5" customHeight="1">
      <c r="A165" s="41"/>
      <c r="B165" s="42"/>
      <c r="C165" s="207" t="s">
        <v>259</v>
      </c>
      <c r="D165" s="207" t="s">
        <v>131</v>
      </c>
      <c r="E165" s="208" t="s">
        <v>260</v>
      </c>
      <c r="F165" s="209" t="s">
        <v>261</v>
      </c>
      <c r="G165" s="210" t="s">
        <v>143</v>
      </c>
      <c r="H165" s="211">
        <v>47.347999999999999</v>
      </c>
      <c r="I165" s="212"/>
      <c r="J165" s="213">
        <f>ROUND(I165*H165,2)</f>
        <v>0</v>
      </c>
      <c r="K165" s="209" t="s">
        <v>135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2.5018699999999998</v>
      </c>
      <c r="R165" s="216">
        <f>Q165*H165</f>
        <v>118.45854075999999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90</v>
      </c>
      <c r="AT165" s="218" t="s">
        <v>131</v>
      </c>
      <c r="AU165" s="218" t="s">
        <v>82</v>
      </c>
      <c r="AY165" s="20" t="s">
        <v>129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90</v>
      </c>
      <c r="BM165" s="218" t="s">
        <v>262</v>
      </c>
    </row>
    <row r="166" s="2" customFormat="1">
      <c r="A166" s="41"/>
      <c r="B166" s="42"/>
      <c r="C166" s="43"/>
      <c r="D166" s="220" t="s">
        <v>137</v>
      </c>
      <c r="E166" s="43"/>
      <c r="F166" s="221" t="s">
        <v>263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137</v>
      </c>
      <c r="AU166" s="20" t="s">
        <v>82</v>
      </c>
    </row>
    <row r="167" s="2" customFormat="1">
      <c r="A167" s="41"/>
      <c r="B167" s="42"/>
      <c r="C167" s="43"/>
      <c r="D167" s="225" t="s">
        <v>139</v>
      </c>
      <c r="E167" s="43"/>
      <c r="F167" s="226" t="s">
        <v>264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139</v>
      </c>
      <c r="AU167" s="20" t="s">
        <v>82</v>
      </c>
    </row>
    <row r="168" s="14" customFormat="1">
      <c r="A168" s="14"/>
      <c r="B168" s="238"/>
      <c r="C168" s="239"/>
      <c r="D168" s="220" t="s">
        <v>147</v>
      </c>
      <c r="E168" s="240" t="s">
        <v>19</v>
      </c>
      <c r="F168" s="241" t="s">
        <v>247</v>
      </c>
      <c r="G168" s="239"/>
      <c r="H168" s="240" t="s">
        <v>19</v>
      </c>
      <c r="I168" s="242"/>
      <c r="J168" s="239"/>
      <c r="K168" s="239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147</v>
      </c>
      <c r="AU168" s="247" t="s">
        <v>82</v>
      </c>
      <c r="AV168" s="14" t="s">
        <v>80</v>
      </c>
      <c r="AW168" s="14" t="s">
        <v>33</v>
      </c>
      <c r="AX168" s="14" t="s">
        <v>73</v>
      </c>
      <c r="AY168" s="247" t="s">
        <v>129</v>
      </c>
    </row>
    <row r="169" s="14" customFormat="1">
      <c r="A169" s="14"/>
      <c r="B169" s="238"/>
      <c r="C169" s="239"/>
      <c r="D169" s="220" t="s">
        <v>147</v>
      </c>
      <c r="E169" s="240" t="s">
        <v>19</v>
      </c>
      <c r="F169" s="241" t="s">
        <v>265</v>
      </c>
      <c r="G169" s="239"/>
      <c r="H169" s="240" t="s">
        <v>19</v>
      </c>
      <c r="I169" s="242"/>
      <c r="J169" s="239"/>
      <c r="K169" s="239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147</v>
      </c>
      <c r="AU169" s="247" t="s">
        <v>82</v>
      </c>
      <c r="AV169" s="14" t="s">
        <v>80</v>
      </c>
      <c r="AW169" s="14" t="s">
        <v>33</v>
      </c>
      <c r="AX169" s="14" t="s">
        <v>73</v>
      </c>
      <c r="AY169" s="247" t="s">
        <v>129</v>
      </c>
    </row>
    <row r="170" s="13" customFormat="1">
      <c r="A170" s="13"/>
      <c r="B170" s="227"/>
      <c r="C170" s="228"/>
      <c r="D170" s="220" t="s">
        <v>147</v>
      </c>
      <c r="E170" s="229" t="s">
        <v>19</v>
      </c>
      <c r="F170" s="230" t="s">
        <v>266</v>
      </c>
      <c r="G170" s="228"/>
      <c r="H170" s="231">
        <v>14.497999999999999</v>
      </c>
      <c r="I170" s="232"/>
      <c r="J170" s="228"/>
      <c r="K170" s="228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147</v>
      </c>
      <c r="AU170" s="237" t="s">
        <v>82</v>
      </c>
      <c r="AV170" s="13" t="s">
        <v>82</v>
      </c>
      <c r="AW170" s="13" t="s">
        <v>33</v>
      </c>
      <c r="AX170" s="13" t="s">
        <v>73</v>
      </c>
      <c r="AY170" s="237" t="s">
        <v>129</v>
      </c>
    </row>
    <row r="171" s="14" customFormat="1">
      <c r="A171" s="14"/>
      <c r="B171" s="238"/>
      <c r="C171" s="239"/>
      <c r="D171" s="220" t="s">
        <v>147</v>
      </c>
      <c r="E171" s="240" t="s">
        <v>19</v>
      </c>
      <c r="F171" s="241" t="s">
        <v>267</v>
      </c>
      <c r="G171" s="239"/>
      <c r="H171" s="240" t="s">
        <v>19</v>
      </c>
      <c r="I171" s="242"/>
      <c r="J171" s="239"/>
      <c r="K171" s="239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147</v>
      </c>
      <c r="AU171" s="247" t="s">
        <v>82</v>
      </c>
      <c r="AV171" s="14" t="s">
        <v>80</v>
      </c>
      <c r="AW171" s="14" t="s">
        <v>33</v>
      </c>
      <c r="AX171" s="14" t="s">
        <v>73</v>
      </c>
      <c r="AY171" s="247" t="s">
        <v>129</v>
      </c>
    </row>
    <row r="172" s="13" customFormat="1">
      <c r="A172" s="13"/>
      <c r="B172" s="227"/>
      <c r="C172" s="228"/>
      <c r="D172" s="220" t="s">
        <v>147</v>
      </c>
      <c r="E172" s="229" t="s">
        <v>19</v>
      </c>
      <c r="F172" s="230" t="s">
        <v>268</v>
      </c>
      <c r="G172" s="228"/>
      <c r="H172" s="231">
        <v>32.850000000000001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147</v>
      </c>
      <c r="AU172" s="237" t="s">
        <v>82</v>
      </c>
      <c r="AV172" s="13" t="s">
        <v>82</v>
      </c>
      <c r="AW172" s="13" t="s">
        <v>33</v>
      </c>
      <c r="AX172" s="13" t="s">
        <v>73</v>
      </c>
      <c r="AY172" s="237" t="s">
        <v>129</v>
      </c>
    </row>
    <row r="173" s="15" customFormat="1">
      <c r="A173" s="15"/>
      <c r="B173" s="252"/>
      <c r="C173" s="253"/>
      <c r="D173" s="220" t="s">
        <v>147</v>
      </c>
      <c r="E173" s="254" t="s">
        <v>19</v>
      </c>
      <c r="F173" s="255" t="s">
        <v>231</v>
      </c>
      <c r="G173" s="253"/>
      <c r="H173" s="256">
        <v>47.347999999999999</v>
      </c>
      <c r="I173" s="257"/>
      <c r="J173" s="253"/>
      <c r="K173" s="253"/>
      <c r="L173" s="258"/>
      <c r="M173" s="259"/>
      <c r="N173" s="260"/>
      <c r="O173" s="260"/>
      <c r="P173" s="260"/>
      <c r="Q173" s="260"/>
      <c r="R173" s="260"/>
      <c r="S173" s="260"/>
      <c r="T173" s="26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2" t="s">
        <v>147</v>
      </c>
      <c r="AU173" s="262" t="s">
        <v>82</v>
      </c>
      <c r="AV173" s="15" t="s">
        <v>90</v>
      </c>
      <c r="AW173" s="15" t="s">
        <v>33</v>
      </c>
      <c r="AX173" s="15" t="s">
        <v>80</v>
      </c>
      <c r="AY173" s="262" t="s">
        <v>129</v>
      </c>
    </row>
    <row r="174" s="2" customFormat="1" ht="16.5" customHeight="1">
      <c r="A174" s="41"/>
      <c r="B174" s="42"/>
      <c r="C174" s="207" t="s">
        <v>8</v>
      </c>
      <c r="D174" s="207" t="s">
        <v>131</v>
      </c>
      <c r="E174" s="208" t="s">
        <v>269</v>
      </c>
      <c r="F174" s="209" t="s">
        <v>270</v>
      </c>
      <c r="G174" s="210" t="s">
        <v>143</v>
      </c>
      <c r="H174" s="211">
        <v>14.016</v>
      </c>
      <c r="I174" s="212"/>
      <c r="J174" s="213">
        <f>ROUND(I174*H174,2)</f>
        <v>0</v>
      </c>
      <c r="K174" s="209" t="s">
        <v>135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2.5018699999999998</v>
      </c>
      <c r="R174" s="216">
        <f>Q174*H174</f>
        <v>35.066209919999999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90</v>
      </c>
      <c r="AT174" s="218" t="s">
        <v>131</v>
      </c>
      <c r="AU174" s="218" t="s">
        <v>82</v>
      </c>
      <c r="AY174" s="20" t="s">
        <v>129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90</v>
      </c>
      <c r="BM174" s="218" t="s">
        <v>271</v>
      </c>
    </row>
    <row r="175" s="2" customFormat="1">
      <c r="A175" s="41"/>
      <c r="B175" s="42"/>
      <c r="C175" s="43"/>
      <c r="D175" s="220" t="s">
        <v>137</v>
      </c>
      <c r="E175" s="43"/>
      <c r="F175" s="221" t="s">
        <v>272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137</v>
      </c>
      <c r="AU175" s="20" t="s">
        <v>82</v>
      </c>
    </row>
    <row r="176" s="2" customFormat="1">
      <c r="A176" s="41"/>
      <c r="B176" s="42"/>
      <c r="C176" s="43"/>
      <c r="D176" s="225" t="s">
        <v>139</v>
      </c>
      <c r="E176" s="43"/>
      <c r="F176" s="226" t="s">
        <v>273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139</v>
      </c>
      <c r="AU176" s="20" t="s">
        <v>82</v>
      </c>
    </row>
    <row r="177" s="14" customFormat="1">
      <c r="A177" s="14"/>
      <c r="B177" s="238"/>
      <c r="C177" s="239"/>
      <c r="D177" s="220" t="s">
        <v>147</v>
      </c>
      <c r="E177" s="240" t="s">
        <v>19</v>
      </c>
      <c r="F177" s="241" t="s">
        <v>247</v>
      </c>
      <c r="G177" s="239"/>
      <c r="H177" s="240" t="s">
        <v>19</v>
      </c>
      <c r="I177" s="242"/>
      <c r="J177" s="239"/>
      <c r="K177" s="239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147</v>
      </c>
      <c r="AU177" s="247" t="s">
        <v>82</v>
      </c>
      <c r="AV177" s="14" t="s">
        <v>80</v>
      </c>
      <c r="AW177" s="14" t="s">
        <v>33</v>
      </c>
      <c r="AX177" s="14" t="s">
        <v>73</v>
      </c>
      <c r="AY177" s="247" t="s">
        <v>129</v>
      </c>
    </row>
    <row r="178" s="14" customFormat="1">
      <c r="A178" s="14"/>
      <c r="B178" s="238"/>
      <c r="C178" s="239"/>
      <c r="D178" s="220" t="s">
        <v>147</v>
      </c>
      <c r="E178" s="240" t="s">
        <v>19</v>
      </c>
      <c r="F178" s="241" t="s">
        <v>274</v>
      </c>
      <c r="G178" s="239"/>
      <c r="H178" s="240" t="s">
        <v>19</v>
      </c>
      <c r="I178" s="242"/>
      <c r="J178" s="239"/>
      <c r="K178" s="239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147</v>
      </c>
      <c r="AU178" s="247" t="s">
        <v>82</v>
      </c>
      <c r="AV178" s="14" t="s">
        <v>80</v>
      </c>
      <c r="AW178" s="14" t="s">
        <v>33</v>
      </c>
      <c r="AX178" s="14" t="s">
        <v>73</v>
      </c>
      <c r="AY178" s="247" t="s">
        <v>129</v>
      </c>
    </row>
    <row r="179" s="13" customFormat="1">
      <c r="A179" s="13"/>
      <c r="B179" s="227"/>
      <c r="C179" s="228"/>
      <c r="D179" s="220" t="s">
        <v>147</v>
      </c>
      <c r="E179" s="229" t="s">
        <v>19</v>
      </c>
      <c r="F179" s="230" t="s">
        <v>275</v>
      </c>
      <c r="G179" s="228"/>
      <c r="H179" s="231">
        <v>14.016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147</v>
      </c>
      <c r="AU179" s="237" t="s">
        <v>82</v>
      </c>
      <c r="AV179" s="13" t="s">
        <v>82</v>
      </c>
      <c r="AW179" s="13" t="s">
        <v>33</v>
      </c>
      <c r="AX179" s="13" t="s">
        <v>80</v>
      </c>
      <c r="AY179" s="237" t="s">
        <v>129</v>
      </c>
    </row>
    <row r="180" s="2" customFormat="1" ht="16.5" customHeight="1">
      <c r="A180" s="41"/>
      <c r="B180" s="42"/>
      <c r="C180" s="207" t="s">
        <v>276</v>
      </c>
      <c r="D180" s="207" t="s">
        <v>131</v>
      </c>
      <c r="E180" s="208" t="s">
        <v>277</v>
      </c>
      <c r="F180" s="209" t="s">
        <v>278</v>
      </c>
      <c r="G180" s="210" t="s">
        <v>134</v>
      </c>
      <c r="H180" s="211">
        <v>262.976</v>
      </c>
      <c r="I180" s="212"/>
      <c r="J180" s="213">
        <f>ROUND(I180*H180,2)</f>
        <v>0</v>
      </c>
      <c r="K180" s="209" t="s">
        <v>135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0.0026900000000000001</v>
      </c>
      <c r="R180" s="216">
        <f>Q180*H180</f>
        <v>0.70740544000000005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90</v>
      </c>
      <c r="AT180" s="218" t="s">
        <v>131</v>
      </c>
      <c r="AU180" s="218" t="s">
        <v>82</v>
      </c>
      <c r="AY180" s="20" t="s">
        <v>129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90</v>
      </c>
      <c r="BM180" s="218" t="s">
        <v>279</v>
      </c>
    </row>
    <row r="181" s="2" customFormat="1">
      <c r="A181" s="41"/>
      <c r="B181" s="42"/>
      <c r="C181" s="43"/>
      <c r="D181" s="220" t="s">
        <v>137</v>
      </c>
      <c r="E181" s="43"/>
      <c r="F181" s="221" t="s">
        <v>280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137</v>
      </c>
      <c r="AU181" s="20" t="s">
        <v>82</v>
      </c>
    </row>
    <row r="182" s="2" customFormat="1">
      <c r="A182" s="41"/>
      <c r="B182" s="42"/>
      <c r="C182" s="43"/>
      <c r="D182" s="225" t="s">
        <v>139</v>
      </c>
      <c r="E182" s="43"/>
      <c r="F182" s="226" t="s">
        <v>281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139</v>
      </c>
      <c r="AU182" s="20" t="s">
        <v>82</v>
      </c>
    </row>
    <row r="183" s="14" customFormat="1">
      <c r="A183" s="14"/>
      <c r="B183" s="238"/>
      <c r="C183" s="239"/>
      <c r="D183" s="220" t="s">
        <v>147</v>
      </c>
      <c r="E183" s="240" t="s">
        <v>19</v>
      </c>
      <c r="F183" s="241" t="s">
        <v>247</v>
      </c>
      <c r="G183" s="239"/>
      <c r="H183" s="240" t="s">
        <v>19</v>
      </c>
      <c r="I183" s="242"/>
      <c r="J183" s="239"/>
      <c r="K183" s="239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147</v>
      </c>
      <c r="AU183" s="247" t="s">
        <v>82</v>
      </c>
      <c r="AV183" s="14" t="s">
        <v>80</v>
      </c>
      <c r="AW183" s="14" t="s">
        <v>33</v>
      </c>
      <c r="AX183" s="14" t="s">
        <v>73</v>
      </c>
      <c r="AY183" s="247" t="s">
        <v>129</v>
      </c>
    </row>
    <row r="184" s="14" customFormat="1">
      <c r="A184" s="14"/>
      <c r="B184" s="238"/>
      <c r="C184" s="239"/>
      <c r="D184" s="220" t="s">
        <v>147</v>
      </c>
      <c r="E184" s="240" t="s">
        <v>19</v>
      </c>
      <c r="F184" s="241" t="s">
        <v>282</v>
      </c>
      <c r="G184" s="239"/>
      <c r="H184" s="240" t="s">
        <v>19</v>
      </c>
      <c r="I184" s="242"/>
      <c r="J184" s="239"/>
      <c r="K184" s="239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147</v>
      </c>
      <c r="AU184" s="247" t="s">
        <v>82</v>
      </c>
      <c r="AV184" s="14" t="s">
        <v>80</v>
      </c>
      <c r="AW184" s="14" t="s">
        <v>33</v>
      </c>
      <c r="AX184" s="14" t="s">
        <v>73</v>
      </c>
      <c r="AY184" s="247" t="s">
        <v>129</v>
      </c>
    </row>
    <row r="185" s="13" customFormat="1">
      <c r="A185" s="13"/>
      <c r="B185" s="227"/>
      <c r="C185" s="228"/>
      <c r="D185" s="220" t="s">
        <v>147</v>
      </c>
      <c r="E185" s="229" t="s">
        <v>19</v>
      </c>
      <c r="F185" s="230" t="s">
        <v>283</v>
      </c>
      <c r="G185" s="228"/>
      <c r="H185" s="231">
        <v>70.079999999999998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147</v>
      </c>
      <c r="AU185" s="237" t="s">
        <v>82</v>
      </c>
      <c r="AV185" s="13" t="s">
        <v>82</v>
      </c>
      <c r="AW185" s="13" t="s">
        <v>33</v>
      </c>
      <c r="AX185" s="13" t="s">
        <v>73</v>
      </c>
      <c r="AY185" s="237" t="s">
        <v>129</v>
      </c>
    </row>
    <row r="186" s="14" customFormat="1">
      <c r="A186" s="14"/>
      <c r="B186" s="238"/>
      <c r="C186" s="239"/>
      <c r="D186" s="220" t="s">
        <v>147</v>
      </c>
      <c r="E186" s="240" t="s">
        <v>19</v>
      </c>
      <c r="F186" s="241" t="s">
        <v>284</v>
      </c>
      <c r="G186" s="239"/>
      <c r="H186" s="240" t="s">
        <v>19</v>
      </c>
      <c r="I186" s="242"/>
      <c r="J186" s="239"/>
      <c r="K186" s="239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147</v>
      </c>
      <c r="AU186" s="247" t="s">
        <v>82</v>
      </c>
      <c r="AV186" s="14" t="s">
        <v>80</v>
      </c>
      <c r="AW186" s="14" t="s">
        <v>33</v>
      </c>
      <c r="AX186" s="14" t="s">
        <v>73</v>
      </c>
      <c r="AY186" s="247" t="s">
        <v>129</v>
      </c>
    </row>
    <row r="187" s="13" customFormat="1">
      <c r="A187" s="13"/>
      <c r="B187" s="227"/>
      <c r="C187" s="228"/>
      <c r="D187" s="220" t="s">
        <v>147</v>
      </c>
      <c r="E187" s="229" t="s">
        <v>19</v>
      </c>
      <c r="F187" s="230" t="s">
        <v>285</v>
      </c>
      <c r="G187" s="228"/>
      <c r="H187" s="231">
        <v>57.991999999999997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147</v>
      </c>
      <c r="AU187" s="237" t="s">
        <v>82</v>
      </c>
      <c r="AV187" s="13" t="s">
        <v>82</v>
      </c>
      <c r="AW187" s="13" t="s">
        <v>33</v>
      </c>
      <c r="AX187" s="13" t="s">
        <v>73</v>
      </c>
      <c r="AY187" s="237" t="s">
        <v>129</v>
      </c>
    </row>
    <row r="188" s="14" customFormat="1">
      <c r="A188" s="14"/>
      <c r="B188" s="238"/>
      <c r="C188" s="239"/>
      <c r="D188" s="220" t="s">
        <v>147</v>
      </c>
      <c r="E188" s="240" t="s">
        <v>19</v>
      </c>
      <c r="F188" s="241" t="s">
        <v>267</v>
      </c>
      <c r="G188" s="239"/>
      <c r="H188" s="240" t="s">
        <v>19</v>
      </c>
      <c r="I188" s="242"/>
      <c r="J188" s="239"/>
      <c r="K188" s="239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147</v>
      </c>
      <c r="AU188" s="247" t="s">
        <v>82</v>
      </c>
      <c r="AV188" s="14" t="s">
        <v>80</v>
      </c>
      <c r="AW188" s="14" t="s">
        <v>33</v>
      </c>
      <c r="AX188" s="14" t="s">
        <v>73</v>
      </c>
      <c r="AY188" s="247" t="s">
        <v>129</v>
      </c>
    </row>
    <row r="189" s="13" customFormat="1">
      <c r="A189" s="13"/>
      <c r="B189" s="227"/>
      <c r="C189" s="228"/>
      <c r="D189" s="220" t="s">
        <v>147</v>
      </c>
      <c r="E189" s="229" t="s">
        <v>19</v>
      </c>
      <c r="F189" s="230" t="s">
        <v>286</v>
      </c>
      <c r="G189" s="228"/>
      <c r="H189" s="231">
        <v>134.904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147</v>
      </c>
      <c r="AU189" s="237" t="s">
        <v>82</v>
      </c>
      <c r="AV189" s="13" t="s">
        <v>82</v>
      </c>
      <c r="AW189" s="13" t="s">
        <v>33</v>
      </c>
      <c r="AX189" s="13" t="s">
        <v>73</v>
      </c>
      <c r="AY189" s="237" t="s">
        <v>129</v>
      </c>
    </row>
    <row r="190" s="15" customFormat="1">
      <c r="A190" s="15"/>
      <c r="B190" s="252"/>
      <c r="C190" s="253"/>
      <c r="D190" s="220" t="s">
        <v>147</v>
      </c>
      <c r="E190" s="254" t="s">
        <v>19</v>
      </c>
      <c r="F190" s="255" t="s">
        <v>231</v>
      </c>
      <c r="G190" s="253"/>
      <c r="H190" s="256">
        <v>262.976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2" t="s">
        <v>147</v>
      </c>
      <c r="AU190" s="262" t="s">
        <v>82</v>
      </c>
      <c r="AV190" s="15" t="s">
        <v>90</v>
      </c>
      <c r="AW190" s="15" t="s">
        <v>33</v>
      </c>
      <c r="AX190" s="15" t="s">
        <v>80</v>
      </c>
      <c r="AY190" s="262" t="s">
        <v>129</v>
      </c>
    </row>
    <row r="191" s="2" customFormat="1" ht="16.5" customHeight="1">
      <c r="A191" s="41"/>
      <c r="B191" s="42"/>
      <c r="C191" s="207" t="s">
        <v>287</v>
      </c>
      <c r="D191" s="207" t="s">
        <v>131</v>
      </c>
      <c r="E191" s="208" t="s">
        <v>288</v>
      </c>
      <c r="F191" s="209" t="s">
        <v>289</v>
      </c>
      <c r="G191" s="210" t="s">
        <v>134</v>
      </c>
      <c r="H191" s="211">
        <v>262.976</v>
      </c>
      <c r="I191" s="212"/>
      <c r="J191" s="213">
        <f>ROUND(I191*H191,2)</f>
        <v>0</v>
      </c>
      <c r="K191" s="209" t="s">
        <v>135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90</v>
      </c>
      <c r="AT191" s="218" t="s">
        <v>131</v>
      </c>
      <c r="AU191" s="218" t="s">
        <v>82</v>
      </c>
      <c r="AY191" s="20" t="s">
        <v>129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90</v>
      </c>
      <c r="BM191" s="218" t="s">
        <v>290</v>
      </c>
    </row>
    <row r="192" s="2" customFormat="1">
      <c r="A192" s="41"/>
      <c r="B192" s="42"/>
      <c r="C192" s="43"/>
      <c r="D192" s="220" t="s">
        <v>137</v>
      </c>
      <c r="E192" s="43"/>
      <c r="F192" s="221" t="s">
        <v>291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137</v>
      </c>
      <c r="AU192" s="20" t="s">
        <v>82</v>
      </c>
    </row>
    <row r="193" s="2" customFormat="1">
      <c r="A193" s="41"/>
      <c r="B193" s="42"/>
      <c r="C193" s="43"/>
      <c r="D193" s="225" t="s">
        <v>139</v>
      </c>
      <c r="E193" s="43"/>
      <c r="F193" s="226" t="s">
        <v>292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139</v>
      </c>
      <c r="AU193" s="20" t="s">
        <v>82</v>
      </c>
    </row>
    <row r="194" s="2" customFormat="1" ht="16.5" customHeight="1">
      <c r="A194" s="41"/>
      <c r="B194" s="42"/>
      <c r="C194" s="207" t="s">
        <v>293</v>
      </c>
      <c r="D194" s="207" t="s">
        <v>131</v>
      </c>
      <c r="E194" s="208" t="s">
        <v>294</v>
      </c>
      <c r="F194" s="209" t="s">
        <v>295</v>
      </c>
      <c r="G194" s="210" t="s">
        <v>210</v>
      </c>
      <c r="H194" s="211">
        <v>0.499</v>
      </c>
      <c r="I194" s="212"/>
      <c r="J194" s="213">
        <f>ROUND(I194*H194,2)</f>
        <v>0</v>
      </c>
      <c r="K194" s="209" t="s">
        <v>135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1.0606199999999999</v>
      </c>
      <c r="R194" s="216">
        <f>Q194*H194</f>
        <v>0.52924937999999999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90</v>
      </c>
      <c r="AT194" s="218" t="s">
        <v>131</v>
      </c>
      <c r="AU194" s="218" t="s">
        <v>82</v>
      </c>
      <c r="AY194" s="20" t="s">
        <v>129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90</v>
      </c>
      <c r="BM194" s="218" t="s">
        <v>296</v>
      </c>
    </row>
    <row r="195" s="2" customFormat="1">
      <c r="A195" s="41"/>
      <c r="B195" s="42"/>
      <c r="C195" s="43"/>
      <c r="D195" s="220" t="s">
        <v>137</v>
      </c>
      <c r="E195" s="43"/>
      <c r="F195" s="221" t="s">
        <v>297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137</v>
      </c>
      <c r="AU195" s="20" t="s">
        <v>82</v>
      </c>
    </row>
    <row r="196" s="2" customFormat="1">
      <c r="A196" s="41"/>
      <c r="B196" s="42"/>
      <c r="C196" s="43"/>
      <c r="D196" s="225" t="s">
        <v>139</v>
      </c>
      <c r="E196" s="43"/>
      <c r="F196" s="226" t="s">
        <v>298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139</v>
      </c>
      <c r="AU196" s="20" t="s">
        <v>82</v>
      </c>
    </row>
    <row r="197" s="14" customFormat="1">
      <c r="A197" s="14"/>
      <c r="B197" s="238"/>
      <c r="C197" s="239"/>
      <c r="D197" s="220" t="s">
        <v>147</v>
      </c>
      <c r="E197" s="240" t="s">
        <v>19</v>
      </c>
      <c r="F197" s="241" t="s">
        <v>247</v>
      </c>
      <c r="G197" s="239"/>
      <c r="H197" s="240" t="s">
        <v>19</v>
      </c>
      <c r="I197" s="242"/>
      <c r="J197" s="239"/>
      <c r="K197" s="239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147</v>
      </c>
      <c r="AU197" s="247" t="s">
        <v>82</v>
      </c>
      <c r="AV197" s="14" t="s">
        <v>80</v>
      </c>
      <c r="AW197" s="14" t="s">
        <v>33</v>
      </c>
      <c r="AX197" s="14" t="s">
        <v>73</v>
      </c>
      <c r="AY197" s="247" t="s">
        <v>129</v>
      </c>
    </row>
    <row r="198" s="14" customFormat="1">
      <c r="A198" s="14"/>
      <c r="B198" s="238"/>
      <c r="C198" s="239"/>
      <c r="D198" s="220" t="s">
        <v>147</v>
      </c>
      <c r="E198" s="240" t="s">
        <v>19</v>
      </c>
      <c r="F198" s="241" t="s">
        <v>274</v>
      </c>
      <c r="G198" s="239"/>
      <c r="H198" s="240" t="s">
        <v>19</v>
      </c>
      <c r="I198" s="242"/>
      <c r="J198" s="239"/>
      <c r="K198" s="239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147</v>
      </c>
      <c r="AU198" s="247" t="s">
        <v>82</v>
      </c>
      <c r="AV198" s="14" t="s">
        <v>80</v>
      </c>
      <c r="AW198" s="14" t="s">
        <v>33</v>
      </c>
      <c r="AX198" s="14" t="s">
        <v>73</v>
      </c>
      <c r="AY198" s="247" t="s">
        <v>129</v>
      </c>
    </row>
    <row r="199" s="14" customFormat="1">
      <c r="A199" s="14"/>
      <c r="B199" s="238"/>
      <c r="C199" s="239"/>
      <c r="D199" s="220" t="s">
        <v>147</v>
      </c>
      <c r="E199" s="240" t="s">
        <v>19</v>
      </c>
      <c r="F199" s="241" t="s">
        <v>299</v>
      </c>
      <c r="G199" s="239"/>
      <c r="H199" s="240" t="s">
        <v>19</v>
      </c>
      <c r="I199" s="242"/>
      <c r="J199" s="239"/>
      <c r="K199" s="239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147</v>
      </c>
      <c r="AU199" s="247" t="s">
        <v>82</v>
      </c>
      <c r="AV199" s="14" t="s">
        <v>80</v>
      </c>
      <c r="AW199" s="14" t="s">
        <v>33</v>
      </c>
      <c r="AX199" s="14" t="s">
        <v>73</v>
      </c>
      <c r="AY199" s="247" t="s">
        <v>129</v>
      </c>
    </row>
    <row r="200" s="13" customFormat="1">
      <c r="A200" s="13"/>
      <c r="B200" s="227"/>
      <c r="C200" s="228"/>
      <c r="D200" s="220" t="s">
        <v>147</v>
      </c>
      <c r="E200" s="229" t="s">
        <v>19</v>
      </c>
      <c r="F200" s="230" t="s">
        <v>300</v>
      </c>
      <c r="G200" s="228"/>
      <c r="H200" s="231">
        <v>0.34200000000000003</v>
      </c>
      <c r="I200" s="232"/>
      <c r="J200" s="228"/>
      <c r="K200" s="228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147</v>
      </c>
      <c r="AU200" s="237" t="s">
        <v>82</v>
      </c>
      <c r="AV200" s="13" t="s">
        <v>82</v>
      </c>
      <c r="AW200" s="13" t="s">
        <v>33</v>
      </c>
      <c r="AX200" s="13" t="s">
        <v>73</v>
      </c>
      <c r="AY200" s="237" t="s">
        <v>129</v>
      </c>
    </row>
    <row r="201" s="14" customFormat="1">
      <c r="A201" s="14"/>
      <c r="B201" s="238"/>
      <c r="C201" s="239"/>
      <c r="D201" s="220" t="s">
        <v>147</v>
      </c>
      <c r="E201" s="240" t="s">
        <v>19</v>
      </c>
      <c r="F201" s="241" t="s">
        <v>301</v>
      </c>
      <c r="G201" s="239"/>
      <c r="H201" s="240" t="s">
        <v>19</v>
      </c>
      <c r="I201" s="242"/>
      <c r="J201" s="239"/>
      <c r="K201" s="239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147</v>
      </c>
      <c r="AU201" s="247" t="s">
        <v>82</v>
      </c>
      <c r="AV201" s="14" t="s">
        <v>80</v>
      </c>
      <c r="AW201" s="14" t="s">
        <v>33</v>
      </c>
      <c r="AX201" s="14" t="s">
        <v>73</v>
      </c>
      <c r="AY201" s="247" t="s">
        <v>129</v>
      </c>
    </row>
    <row r="202" s="13" customFormat="1">
      <c r="A202" s="13"/>
      <c r="B202" s="227"/>
      <c r="C202" s="228"/>
      <c r="D202" s="220" t="s">
        <v>147</v>
      </c>
      <c r="E202" s="229" t="s">
        <v>19</v>
      </c>
      <c r="F202" s="230" t="s">
        <v>302</v>
      </c>
      <c r="G202" s="228"/>
      <c r="H202" s="231">
        <v>0.157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147</v>
      </c>
      <c r="AU202" s="237" t="s">
        <v>82</v>
      </c>
      <c r="AV202" s="13" t="s">
        <v>82</v>
      </c>
      <c r="AW202" s="13" t="s">
        <v>33</v>
      </c>
      <c r="AX202" s="13" t="s">
        <v>73</v>
      </c>
      <c r="AY202" s="237" t="s">
        <v>129</v>
      </c>
    </row>
    <row r="203" s="15" customFormat="1">
      <c r="A203" s="15"/>
      <c r="B203" s="252"/>
      <c r="C203" s="253"/>
      <c r="D203" s="220" t="s">
        <v>147</v>
      </c>
      <c r="E203" s="254" t="s">
        <v>19</v>
      </c>
      <c r="F203" s="255" t="s">
        <v>231</v>
      </c>
      <c r="G203" s="253"/>
      <c r="H203" s="256">
        <v>0.499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2" t="s">
        <v>147</v>
      </c>
      <c r="AU203" s="262" t="s">
        <v>82</v>
      </c>
      <c r="AV203" s="15" t="s">
        <v>90</v>
      </c>
      <c r="AW203" s="15" t="s">
        <v>33</v>
      </c>
      <c r="AX203" s="15" t="s">
        <v>80</v>
      </c>
      <c r="AY203" s="262" t="s">
        <v>129</v>
      </c>
    </row>
    <row r="204" s="2" customFormat="1" ht="16.5" customHeight="1">
      <c r="A204" s="41"/>
      <c r="B204" s="42"/>
      <c r="C204" s="207" t="s">
        <v>303</v>
      </c>
      <c r="D204" s="207" t="s">
        <v>131</v>
      </c>
      <c r="E204" s="208" t="s">
        <v>304</v>
      </c>
      <c r="F204" s="209" t="s">
        <v>305</v>
      </c>
      <c r="G204" s="210" t="s">
        <v>143</v>
      </c>
      <c r="H204" s="211">
        <v>12.821999999999999</v>
      </c>
      <c r="I204" s="212"/>
      <c r="J204" s="213">
        <f>ROUND(I204*H204,2)</f>
        <v>0</v>
      </c>
      <c r="K204" s="209" t="s">
        <v>135</v>
      </c>
      <c r="L204" s="47"/>
      <c r="M204" s="214" t="s">
        <v>19</v>
      </c>
      <c r="N204" s="215" t="s">
        <v>44</v>
      </c>
      <c r="O204" s="87"/>
      <c r="P204" s="216">
        <f>O204*H204</f>
        <v>0</v>
      </c>
      <c r="Q204" s="216">
        <v>2.5234999999999999</v>
      </c>
      <c r="R204" s="216">
        <f>Q204*H204</f>
        <v>32.356316999999997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90</v>
      </c>
      <c r="AT204" s="218" t="s">
        <v>131</v>
      </c>
      <c r="AU204" s="218" t="s">
        <v>82</v>
      </c>
      <c r="AY204" s="20" t="s">
        <v>129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90</v>
      </c>
      <c r="BM204" s="218" t="s">
        <v>306</v>
      </c>
    </row>
    <row r="205" s="2" customFormat="1">
      <c r="A205" s="41"/>
      <c r="B205" s="42"/>
      <c r="C205" s="43"/>
      <c r="D205" s="220" t="s">
        <v>137</v>
      </c>
      <c r="E205" s="43"/>
      <c r="F205" s="221" t="s">
        <v>307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137</v>
      </c>
      <c r="AU205" s="20" t="s">
        <v>82</v>
      </c>
    </row>
    <row r="206" s="2" customFormat="1">
      <c r="A206" s="41"/>
      <c r="B206" s="42"/>
      <c r="C206" s="43"/>
      <c r="D206" s="225" t="s">
        <v>139</v>
      </c>
      <c r="E206" s="43"/>
      <c r="F206" s="226" t="s">
        <v>308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139</v>
      </c>
      <c r="AU206" s="20" t="s">
        <v>82</v>
      </c>
    </row>
    <row r="207" s="14" customFormat="1">
      <c r="A207" s="14"/>
      <c r="B207" s="238"/>
      <c r="C207" s="239"/>
      <c r="D207" s="220" t="s">
        <v>147</v>
      </c>
      <c r="E207" s="240" t="s">
        <v>19</v>
      </c>
      <c r="F207" s="241" t="s">
        <v>247</v>
      </c>
      <c r="G207" s="239"/>
      <c r="H207" s="240" t="s">
        <v>19</v>
      </c>
      <c r="I207" s="242"/>
      <c r="J207" s="239"/>
      <c r="K207" s="239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147</v>
      </c>
      <c r="AU207" s="247" t="s">
        <v>82</v>
      </c>
      <c r="AV207" s="14" t="s">
        <v>80</v>
      </c>
      <c r="AW207" s="14" t="s">
        <v>33</v>
      </c>
      <c r="AX207" s="14" t="s">
        <v>73</v>
      </c>
      <c r="AY207" s="247" t="s">
        <v>129</v>
      </c>
    </row>
    <row r="208" s="13" customFormat="1">
      <c r="A208" s="13"/>
      <c r="B208" s="227"/>
      <c r="C208" s="228"/>
      <c r="D208" s="220" t="s">
        <v>147</v>
      </c>
      <c r="E208" s="229" t="s">
        <v>19</v>
      </c>
      <c r="F208" s="230" t="s">
        <v>309</v>
      </c>
      <c r="G208" s="228"/>
      <c r="H208" s="231">
        <v>11.682</v>
      </c>
      <c r="I208" s="232"/>
      <c r="J208" s="228"/>
      <c r="K208" s="228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147</v>
      </c>
      <c r="AU208" s="237" t="s">
        <v>82</v>
      </c>
      <c r="AV208" s="13" t="s">
        <v>82</v>
      </c>
      <c r="AW208" s="13" t="s">
        <v>33</v>
      </c>
      <c r="AX208" s="13" t="s">
        <v>73</v>
      </c>
      <c r="AY208" s="237" t="s">
        <v>129</v>
      </c>
    </row>
    <row r="209" s="14" customFormat="1">
      <c r="A209" s="14"/>
      <c r="B209" s="238"/>
      <c r="C209" s="239"/>
      <c r="D209" s="220" t="s">
        <v>147</v>
      </c>
      <c r="E209" s="240" t="s">
        <v>19</v>
      </c>
      <c r="F209" s="241" t="s">
        <v>310</v>
      </c>
      <c r="G209" s="239"/>
      <c r="H209" s="240" t="s">
        <v>19</v>
      </c>
      <c r="I209" s="242"/>
      <c r="J209" s="239"/>
      <c r="K209" s="239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147</v>
      </c>
      <c r="AU209" s="247" t="s">
        <v>82</v>
      </c>
      <c r="AV209" s="14" t="s">
        <v>80</v>
      </c>
      <c r="AW209" s="14" t="s">
        <v>33</v>
      </c>
      <c r="AX209" s="14" t="s">
        <v>73</v>
      </c>
      <c r="AY209" s="247" t="s">
        <v>129</v>
      </c>
    </row>
    <row r="210" s="13" customFormat="1">
      <c r="A210" s="13"/>
      <c r="B210" s="227"/>
      <c r="C210" s="228"/>
      <c r="D210" s="220" t="s">
        <v>147</v>
      </c>
      <c r="E210" s="229" t="s">
        <v>19</v>
      </c>
      <c r="F210" s="230" t="s">
        <v>311</v>
      </c>
      <c r="G210" s="228"/>
      <c r="H210" s="231">
        <v>0.71999999999999997</v>
      </c>
      <c r="I210" s="232"/>
      <c r="J210" s="228"/>
      <c r="K210" s="228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147</v>
      </c>
      <c r="AU210" s="237" t="s">
        <v>82</v>
      </c>
      <c r="AV210" s="13" t="s">
        <v>82</v>
      </c>
      <c r="AW210" s="13" t="s">
        <v>33</v>
      </c>
      <c r="AX210" s="13" t="s">
        <v>73</v>
      </c>
      <c r="AY210" s="237" t="s">
        <v>129</v>
      </c>
    </row>
    <row r="211" s="13" customFormat="1">
      <c r="A211" s="13"/>
      <c r="B211" s="227"/>
      <c r="C211" s="228"/>
      <c r="D211" s="220" t="s">
        <v>147</v>
      </c>
      <c r="E211" s="229" t="s">
        <v>19</v>
      </c>
      <c r="F211" s="230" t="s">
        <v>312</v>
      </c>
      <c r="G211" s="228"/>
      <c r="H211" s="231">
        <v>0.41999999999999998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147</v>
      </c>
      <c r="AU211" s="237" t="s">
        <v>82</v>
      </c>
      <c r="AV211" s="13" t="s">
        <v>82</v>
      </c>
      <c r="AW211" s="13" t="s">
        <v>33</v>
      </c>
      <c r="AX211" s="13" t="s">
        <v>73</v>
      </c>
      <c r="AY211" s="237" t="s">
        <v>129</v>
      </c>
    </row>
    <row r="212" s="15" customFormat="1">
      <c r="A212" s="15"/>
      <c r="B212" s="252"/>
      <c r="C212" s="253"/>
      <c r="D212" s="220" t="s">
        <v>147</v>
      </c>
      <c r="E212" s="254" t="s">
        <v>19</v>
      </c>
      <c r="F212" s="255" t="s">
        <v>231</v>
      </c>
      <c r="G212" s="253"/>
      <c r="H212" s="256">
        <v>12.821999999999999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2" t="s">
        <v>147</v>
      </c>
      <c r="AU212" s="262" t="s">
        <v>82</v>
      </c>
      <c r="AV212" s="15" t="s">
        <v>90</v>
      </c>
      <c r="AW212" s="15" t="s">
        <v>33</v>
      </c>
      <c r="AX212" s="15" t="s">
        <v>80</v>
      </c>
      <c r="AY212" s="262" t="s">
        <v>129</v>
      </c>
    </row>
    <row r="213" s="2" customFormat="1" ht="16.5" customHeight="1">
      <c r="A213" s="41"/>
      <c r="B213" s="42"/>
      <c r="C213" s="207" t="s">
        <v>313</v>
      </c>
      <c r="D213" s="207" t="s">
        <v>131</v>
      </c>
      <c r="E213" s="208" t="s">
        <v>314</v>
      </c>
      <c r="F213" s="209" t="s">
        <v>315</v>
      </c>
      <c r="G213" s="210" t="s">
        <v>134</v>
      </c>
      <c r="H213" s="211">
        <v>103.476</v>
      </c>
      <c r="I213" s="212"/>
      <c r="J213" s="213">
        <f>ROUND(I213*H213,2)</f>
        <v>0</v>
      </c>
      <c r="K213" s="209" t="s">
        <v>135</v>
      </c>
      <c r="L213" s="47"/>
      <c r="M213" s="214" t="s">
        <v>19</v>
      </c>
      <c r="N213" s="215" t="s">
        <v>44</v>
      </c>
      <c r="O213" s="87"/>
      <c r="P213" s="216">
        <f>O213*H213</f>
        <v>0</v>
      </c>
      <c r="Q213" s="216">
        <v>0.0027499999999999998</v>
      </c>
      <c r="R213" s="216">
        <f>Q213*H213</f>
        <v>0.28455900000000001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90</v>
      </c>
      <c r="AT213" s="218" t="s">
        <v>131</v>
      </c>
      <c r="AU213" s="218" t="s">
        <v>82</v>
      </c>
      <c r="AY213" s="20" t="s">
        <v>129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90</v>
      </c>
      <c r="BM213" s="218" t="s">
        <v>316</v>
      </c>
    </row>
    <row r="214" s="2" customFormat="1">
      <c r="A214" s="41"/>
      <c r="B214" s="42"/>
      <c r="C214" s="43"/>
      <c r="D214" s="220" t="s">
        <v>137</v>
      </c>
      <c r="E214" s="43"/>
      <c r="F214" s="221" t="s">
        <v>317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137</v>
      </c>
      <c r="AU214" s="20" t="s">
        <v>82</v>
      </c>
    </row>
    <row r="215" s="2" customFormat="1">
      <c r="A215" s="41"/>
      <c r="B215" s="42"/>
      <c r="C215" s="43"/>
      <c r="D215" s="225" t="s">
        <v>139</v>
      </c>
      <c r="E215" s="43"/>
      <c r="F215" s="226" t="s">
        <v>318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139</v>
      </c>
      <c r="AU215" s="20" t="s">
        <v>82</v>
      </c>
    </row>
    <row r="216" s="14" customFormat="1">
      <c r="A216" s="14"/>
      <c r="B216" s="238"/>
      <c r="C216" s="239"/>
      <c r="D216" s="220" t="s">
        <v>147</v>
      </c>
      <c r="E216" s="240" t="s">
        <v>19</v>
      </c>
      <c r="F216" s="241" t="s">
        <v>247</v>
      </c>
      <c r="G216" s="239"/>
      <c r="H216" s="240" t="s">
        <v>19</v>
      </c>
      <c r="I216" s="242"/>
      <c r="J216" s="239"/>
      <c r="K216" s="239"/>
      <c r="L216" s="243"/>
      <c r="M216" s="244"/>
      <c r="N216" s="245"/>
      <c r="O216" s="245"/>
      <c r="P216" s="245"/>
      <c r="Q216" s="245"/>
      <c r="R216" s="245"/>
      <c r="S216" s="245"/>
      <c r="T216" s="24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7" t="s">
        <v>147</v>
      </c>
      <c r="AU216" s="247" t="s">
        <v>82</v>
      </c>
      <c r="AV216" s="14" t="s">
        <v>80</v>
      </c>
      <c r="AW216" s="14" t="s">
        <v>33</v>
      </c>
      <c r="AX216" s="14" t="s">
        <v>73</v>
      </c>
      <c r="AY216" s="247" t="s">
        <v>129</v>
      </c>
    </row>
    <row r="217" s="13" customFormat="1">
      <c r="A217" s="13"/>
      <c r="B217" s="227"/>
      <c r="C217" s="228"/>
      <c r="D217" s="220" t="s">
        <v>147</v>
      </c>
      <c r="E217" s="229" t="s">
        <v>19</v>
      </c>
      <c r="F217" s="230" t="s">
        <v>319</v>
      </c>
      <c r="G217" s="228"/>
      <c r="H217" s="231">
        <v>57.036000000000001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147</v>
      </c>
      <c r="AU217" s="237" t="s">
        <v>82</v>
      </c>
      <c r="AV217" s="13" t="s">
        <v>82</v>
      </c>
      <c r="AW217" s="13" t="s">
        <v>33</v>
      </c>
      <c r="AX217" s="13" t="s">
        <v>73</v>
      </c>
      <c r="AY217" s="237" t="s">
        <v>129</v>
      </c>
    </row>
    <row r="218" s="13" customFormat="1">
      <c r="A218" s="13"/>
      <c r="B218" s="227"/>
      <c r="C218" s="228"/>
      <c r="D218" s="220" t="s">
        <v>147</v>
      </c>
      <c r="E218" s="229" t="s">
        <v>19</v>
      </c>
      <c r="F218" s="230" t="s">
        <v>320</v>
      </c>
      <c r="G218" s="228"/>
      <c r="H218" s="231">
        <v>39.240000000000002</v>
      </c>
      <c r="I218" s="232"/>
      <c r="J218" s="228"/>
      <c r="K218" s="228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147</v>
      </c>
      <c r="AU218" s="237" t="s">
        <v>82</v>
      </c>
      <c r="AV218" s="13" t="s">
        <v>82</v>
      </c>
      <c r="AW218" s="13" t="s">
        <v>33</v>
      </c>
      <c r="AX218" s="13" t="s">
        <v>73</v>
      </c>
      <c r="AY218" s="237" t="s">
        <v>129</v>
      </c>
    </row>
    <row r="219" s="13" customFormat="1">
      <c r="A219" s="13"/>
      <c r="B219" s="227"/>
      <c r="C219" s="228"/>
      <c r="D219" s="220" t="s">
        <v>147</v>
      </c>
      <c r="E219" s="229" t="s">
        <v>19</v>
      </c>
      <c r="F219" s="230" t="s">
        <v>321</v>
      </c>
      <c r="G219" s="228"/>
      <c r="H219" s="231">
        <v>7.2000000000000002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147</v>
      </c>
      <c r="AU219" s="237" t="s">
        <v>82</v>
      </c>
      <c r="AV219" s="13" t="s">
        <v>82</v>
      </c>
      <c r="AW219" s="13" t="s">
        <v>33</v>
      </c>
      <c r="AX219" s="13" t="s">
        <v>73</v>
      </c>
      <c r="AY219" s="237" t="s">
        <v>129</v>
      </c>
    </row>
    <row r="220" s="15" customFormat="1">
      <c r="A220" s="15"/>
      <c r="B220" s="252"/>
      <c r="C220" s="253"/>
      <c r="D220" s="220" t="s">
        <v>147</v>
      </c>
      <c r="E220" s="254" t="s">
        <v>19</v>
      </c>
      <c r="F220" s="255" t="s">
        <v>231</v>
      </c>
      <c r="G220" s="253"/>
      <c r="H220" s="256">
        <v>103.476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2" t="s">
        <v>147</v>
      </c>
      <c r="AU220" s="262" t="s">
        <v>82</v>
      </c>
      <c r="AV220" s="15" t="s">
        <v>90</v>
      </c>
      <c r="AW220" s="15" t="s">
        <v>33</v>
      </c>
      <c r="AX220" s="15" t="s">
        <v>80</v>
      </c>
      <c r="AY220" s="262" t="s">
        <v>129</v>
      </c>
    </row>
    <row r="221" s="14" customFormat="1">
      <c r="A221" s="14"/>
      <c r="B221" s="238"/>
      <c r="C221" s="239"/>
      <c r="D221" s="220" t="s">
        <v>147</v>
      </c>
      <c r="E221" s="240" t="s">
        <v>19</v>
      </c>
      <c r="F221" s="241" t="s">
        <v>322</v>
      </c>
      <c r="G221" s="239"/>
      <c r="H221" s="240" t="s">
        <v>19</v>
      </c>
      <c r="I221" s="242"/>
      <c r="J221" s="239"/>
      <c r="K221" s="239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147</v>
      </c>
      <c r="AU221" s="247" t="s">
        <v>82</v>
      </c>
      <c r="AV221" s="14" t="s">
        <v>80</v>
      </c>
      <c r="AW221" s="14" t="s">
        <v>33</v>
      </c>
      <c r="AX221" s="14" t="s">
        <v>73</v>
      </c>
      <c r="AY221" s="247" t="s">
        <v>129</v>
      </c>
    </row>
    <row r="222" s="2" customFormat="1" ht="16.5" customHeight="1">
      <c r="A222" s="41"/>
      <c r="B222" s="42"/>
      <c r="C222" s="207" t="s">
        <v>7</v>
      </c>
      <c r="D222" s="207" t="s">
        <v>131</v>
      </c>
      <c r="E222" s="208" t="s">
        <v>323</v>
      </c>
      <c r="F222" s="209" t="s">
        <v>324</v>
      </c>
      <c r="G222" s="210" t="s">
        <v>134</v>
      </c>
      <c r="H222" s="211">
        <v>103.476</v>
      </c>
      <c r="I222" s="212"/>
      <c r="J222" s="213">
        <f>ROUND(I222*H222,2)</f>
        <v>0</v>
      </c>
      <c r="K222" s="209" t="s">
        <v>135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90</v>
      </c>
      <c r="AT222" s="218" t="s">
        <v>131</v>
      </c>
      <c r="AU222" s="218" t="s">
        <v>82</v>
      </c>
      <c r="AY222" s="20" t="s">
        <v>129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90</v>
      </c>
      <c r="BM222" s="218" t="s">
        <v>325</v>
      </c>
    </row>
    <row r="223" s="2" customFormat="1">
      <c r="A223" s="41"/>
      <c r="B223" s="42"/>
      <c r="C223" s="43"/>
      <c r="D223" s="220" t="s">
        <v>137</v>
      </c>
      <c r="E223" s="43"/>
      <c r="F223" s="221" t="s">
        <v>326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137</v>
      </c>
      <c r="AU223" s="20" t="s">
        <v>82</v>
      </c>
    </row>
    <row r="224" s="2" customFormat="1">
      <c r="A224" s="41"/>
      <c r="B224" s="42"/>
      <c r="C224" s="43"/>
      <c r="D224" s="225" t="s">
        <v>139</v>
      </c>
      <c r="E224" s="43"/>
      <c r="F224" s="226" t="s">
        <v>327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139</v>
      </c>
      <c r="AU224" s="20" t="s">
        <v>82</v>
      </c>
    </row>
    <row r="225" s="2" customFormat="1" ht="16.5" customHeight="1">
      <c r="A225" s="41"/>
      <c r="B225" s="42"/>
      <c r="C225" s="207" t="s">
        <v>328</v>
      </c>
      <c r="D225" s="207" t="s">
        <v>131</v>
      </c>
      <c r="E225" s="208" t="s">
        <v>329</v>
      </c>
      <c r="F225" s="209" t="s">
        <v>330</v>
      </c>
      <c r="G225" s="210" t="s">
        <v>210</v>
      </c>
      <c r="H225" s="211">
        <v>5.0380000000000003</v>
      </c>
      <c r="I225" s="212"/>
      <c r="J225" s="213">
        <f>ROUND(I225*H225,2)</f>
        <v>0</v>
      </c>
      <c r="K225" s="209" t="s">
        <v>135</v>
      </c>
      <c r="L225" s="47"/>
      <c r="M225" s="214" t="s">
        <v>19</v>
      </c>
      <c r="N225" s="215" t="s">
        <v>44</v>
      </c>
      <c r="O225" s="87"/>
      <c r="P225" s="216">
        <f>O225*H225</f>
        <v>0</v>
      </c>
      <c r="Q225" s="216">
        <v>1.0593999999999999</v>
      </c>
      <c r="R225" s="216">
        <f>Q225*H225</f>
        <v>5.3372571999999998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90</v>
      </c>
      <c r="AT225" s="218" t="s">
        <v>131</v>
      </c>
      <c r="AU225" s="218" t="s">
        <v>82</v>
      </c>
      <c r="AY225" s="20" t="s">
        <v>129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90</v>
      </c>
      <c r="BM225" s="218" t="s">
        <v>331</v>
      </c>
    </row>
    <row r="226" s="2" customFormat="1">
      <c r="A226" s="41"/>
      <c r="B226" s="42"/>
      <c r="C226" s="43"/>
      <c r="D226" s="220" t="s">
        <v>137</v>
      </c>
      <c r="E226" s="43"/>
      <c r="F226" s="221" t="s">
        <v>332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137</v>
      </c>
      <c r="AU226" s="20" t="s">
        <v>82</v>
      </c>
    </row>
    <row r="227" s="2" customFormat="1">
      <c r="A227" s="41"/>
      <c r="B227" s="42"/>
      <c r="C227" s="43"/>
      <c r="D227" s="225" t="s">
        <v>139</v>
      </c>
      <c r="E227" s="43"/>
      <c r="F227" s="226" t="s">
        <v>333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139</v>
      </c>
      <c r="AU227" s="20" t="s">
        <v>82</v>
      </c>
    </row>
    <row r="228" s="14" customFormat="1">
      <c r="A228" s="14"/>
      <c r="B228" s="238"/>
      <c r="C228" s="239"/>
      <c r="D228" s="220" t="s">
        <v>147</v>
      </c>
      <c r="E228" s="240" t="s">
        <v>19</v>
      </c>
      <c r="F228" s="241" t="s">
        <v>247</v>
      </c>
      <c r="G228" s="239"/>
      <c r="H228" s="240" t="s">
        <v>19</v>
      </c>
      <c r="I228" s="242"/>
      <c r="J228" s="239"/>
      <c r="K228" s="239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147</v>
      </c>
      <c r="AU228" s="247" t="s">
        <v>82</v>
      </c>
      <c r="AV228" s="14" t="s">
        <v>80</v>
      </c>
      <c r="AW228" s="14" t="s">
        <v>33</v>
      </c>
      <c r="AX228" s="14" t="s">
        <v>73</v>
      </c>
      <c r="AY228" s="247" t="s">
        <v>129</v>
      </c>
    </row>
    <row r="229" s="14" customFormat="1">
      <c r="A229" s="14"/>
      <c r="B229" s="238"/>
      <c r="C229" s="239"/>
      <c r="D229" s="220" t="s">
        <v>147</v>
      </c>
      <c r="E229" s="240" t="s">
        <v>19</v>
      </c>
      <c r="F229" s="241" t="s">
        <v>334</v>
      </c>
      <c r="G229" s="239"/>
      <c r="H229" s="240" t="s">
        <v>19</v>
      </c>
      <c r="I229" s="242"/>
      <c r="J229" s="239"/>
      <c r="K229" s="239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147</v>
      </c>
      <c r="AU229" s="247" t="s">
        <v>82</v>
      </c>
      <c r="AV229" s="14" t="s">
        <v>80</v>
      </c>
      <c r="AW229" s="14" t="s">
        <v>33</v>
      </c>
      <c r="AX229" s="14" t="s">
        <v>73</v>
      </c>
      <c r="AY229" s="247" t="s">
        <v>129</v>
      </c>
    </row>
    <row r="230" s="13" customFormat="1">
      <c r="A230" s="13"/>
      <c r="B230" s="227"/>
      <c r="C230" s="228"/>
      <c r="D230" s="220" t="s">
        <v>147</v>
      </c>
      <c r="E230" s="229" t="s">
        <v>19</v>
      </c>
      <c r="F230" s="230" t="s">
        <v>335</v>
      </c>
      <c r="G230" s="228"/>
      <c r="H230" s="231">
        <v>20.766999999999999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147</v>
      </c>
      <c r="AU230" s="237" t="s">
        <v>82</v>
      </c>
      <c r="AV230" s="13" t="s">
        <v>82</v>
      </c>
      <c r="AW230" s="13" t="s">
        <v>33</v>
      </c>
      <c r="AX230" s="13" t="s">
        <v>73</v>
      </c>
      <c r="AY230" s="237" t="s">
        <v>129</v>
      </c>
    </row>
    <row r="231" s="13" customFormat="1">
      <c r="A231" s="13"/>
      <c r="B231" s="227"/>
      <c r="C231" s="228"/>
      <c r="D231" s="220" t="s">
        <v>147</v>
      </c>
      <c r="E231" s="229" t="s">
        <v>19</v>
      </c>
      <c r="F231" s="230" t="s">
        <v>336</v>
      </c>
      <c r="G231" s="228"/>
      <c r="H231" s="231">
        <v>12.821999999999999</v>
      </c>
      <c r="I231" s="232"/>
      <c r="J231" s="228"/>
      <c r="K231" s="228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147</v>
      </c>
      <c r="AU231" s="237" t="s">
        <v>82</v>
      </c>
      <c r="AV231" s="13" t="s">
        <v>82</v>
      </c>
      <c r="AW231" s="13" t="s">
        <v>33</v>
      </c>
      <c r="AX231" s="13" t="s">
        <v>73</v>
      </c>
      <c r="AY231" s="237" t="s">
        <v>129</v>
      </c>
    </row>
    <row r="232" s="15" customFormat="1">
      <c r="A232" s="15"/>
      <c r="B232" s="252"/>
      <c r="C232" s="253"/>
      <c r="D232" s="220" t="s">
        <v>147</v>
      </c>
      <c r="E232" s="254" t="s">
        <v>19</v>
      </c>
      <c r="F232" s="255" t="s">
        <v>231</v>
      </c>
      <c r="G232" s="253"/>
      <c r="H232" s="256">
        <v>33.588999999999999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2" t="s">
        <v>147</v>
      </c>
      <c r="AU232" s="262" t="s">
        <v>82</v>
      </c>
      <c r="AV232" s="15" t="s">
        <v>90</v>
      </c>
      <c r="AW232" s="15" t="s">
        <v>33</v>
      </c>
      <c r="AX232" s="15" t="s">
        <v>73</v>
      </c>
      <c r="AY232" s="262" t="s">
        <v>129</v>
      </c>
    </row>
    <row r="233" s="13" customFormat="1">
      <c r="A233" s="13"/>
      <c r="B233" s="227"/>
      <c r="C233" s="228"/>
      <c r="D233" s="220" t="s">
        <v>147</v>
      </c>
      <c r="E233" s="229" t="s">
        <v>19</v>
      </c>
      <c r="F233" s="230" t="s">
        <v>337</v>
      </c>
      <c r="G233" s="228"/>
      <c r="H233" s="231">
        <v>5.0380000000000003</v>
      </c>
      <c r="I233" s="232"/>
      <c r="J233" s="228"/>
      <c r="K233" s="228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147</v>
      </c>
      <c r="AU233" s="237" t="s">
        <v>82</v>
      </c>
      <c r="AV233" s="13" t="s">
        <v>82</v>
      </c>
      <c r="AW233" s="13" t="s">
        <v>33</v>
      </c>
      <c r="AX233" s="13" t="s">
        <v>80</v>
      </c>
      <c r="AY233" s="237" t="s">
        <v>129</v>
      </c>
    </row>
    <row r="234" s="12" customFormat="1" ht="22.8" customHeight="1">
      <c r="A234" s="12"/>
      <c r="B234" s="191"/>
      <c r="C234" s="192"/>
      <c r="D234" s="193" t="s">
        <v>72</v>
      </c>
      <c r="E234" s="205" t="s">
        <v>93</v>
      </c>
      <c r="F234" s="205" t="s">
        <v>338</v>
      </c>
      <c r="G234" s="192"/>
      <c r="H234" s="192"/>
      <c r="I234" s="195"/>
      <c r="J234" s="206">
        <f>BK234</f>
        <v>0</v>
      </c>
      <c r="K234" s="192"/>
      <c r="L234" s="197"/>
      <c r="M234" s="198"/>
      <c r="N234" s="199"/>
      <c r="O234" s="199"/>
      <c r="P234" s="200">
        <f>SUM(P235:P247)</f>
        <v>0</v>
      </c>
      <c r="Q234" s="199"/>
      <c r="R234" s="200">
        <f>SUM(R235:R247)</f>
        <v>155.46639999999999</v>
      </c>
      <c r="S234" s="199"/>
      <c r="T234" s="201">
        <f>SUM(T235:T247)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2" t="s">
        <v>80</v>
      </c>
      <c r="AT234" s="203" t="s">
        <v>72</v>
      </c>
      <c r="AU234" s="203" t="s">
        <v>80</v>
      </c>
      <c r="AY234" s="202" t="s">
        <v>129</v>
      </c>
      <c r="BK234" s="204">
        <f>SUM(BK235:BK247)</f>
        <v>0</v>
      </c>
    </row>
    <row r="235" s="2" customFormat="1" ht="16.5" customHeight="1">
      <c r="A235" s="41"/>
      <c r="B235" s="42"/>
      <c r="C235" s="207" t="s">
        <v>339</v>
      </c>
      <c r="D235" s="207" t="s">
        <v>131</v>
      </c>
      <c r="E235" s="208" t="s">
        <v>340</v>
      </c>
      <c r="F235" s="209" t="s">
        <v>341</v>
      </c>
      <c r="G235" s="210" t="s">
        <v>134</v>
      </c>
      <c r="H235" s="211">
        <v>373</v>
      </c>
      <c r="I235" s="212"/>
      <c r="J235" s="213">
        <f>ROUND(I235*H235,2)</f>
        <v>0</v>
      </c>
      <c r="K235" s="209" t="s">
        <v>135</v>
      </c>
      <c r="L235" s="47"/>
      <c r="M235" s="214" t="s">
        <v>19</v>
      </c>
      <c r="N235" s="215" t="s">
        <v>44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90</v>
      </c>
      <c r="AT235" s="218" t="s">
        <v>131</v>
      </c>
      <c r="AU235" s="218" t="s">
        <v>82</v>
      </c>
      <c r="AY235" s="20" t="s">
        <v>129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90</v>
      </c>
      <c r="BM235" s="218" t="s">
        <v>342</v>
      </c>
    </row>
    <row r="236" s="2" customFormat="1">
      <c r="A236" s="41"/>
      <c r="B236" s="42"/>
      <c r="C236" s="43"/>
      <c r="D236" s="220" t="s">
        <v>137</v>
      </c>
      <c r="E236" s="43"/>
      <c r="F236" s="221" t="s">
        <v>343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137</v>
      </c>
      <c r="AU236" s="20" t="s">
        <v>82</v>
      </c>
    </row>
    <row r="237" s="2" customFormat="1">
      <c r="A237" s="41"/>
      <c r="B237" s="42"/>
      <c r="C237" s="43"/>
      <c r="D237" s="225" t="s">
        <v>139</v>
      </c>
      <c r="E237" s="43"/>
      <c r="F237" s="226" t="s">
        <v>344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139</v>
      </c>
      <c r="AU237" s="20" t="s">
        <v>82</v>
      </c>
    </row>
    <row r="238" s="14" customFormat="1">
      <c r="A238" s="14"/>
      <c r="B238" s="238"/>
      <c r="C238" s="239"/>
      <c r="D238" s="220" t="s">
        <v>147</v>
      </c>
      <c r="E238" s="240" t="s">
        <v>19</v>
      </c>
      <c r="F238" s="241" t="s">
        <v>345</v>
      </c>
      <c r="G238" s="239"/>
      <c r="H238" s="240" t="s">
        <v>19</v>
      </c>
      <c r="I238" s="242"/>
      <c r="J238" s="239"/>
      <c r="K238" s="239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147</v>
      </c>
      <c r="AU238" s="247" t="s">
        <v>82</v>
      </c>
      <c r="AV238" s="14" t="s">
        <v>80</v>
      </c>
      <c r="AW238" s="14" t="s">
        <v>33</v>
      </c>
      <c r="AX238" s="14" t="s">
        <v>73</v>
      </c>
      <c r="AY238" s="247" t="s">
        <v>129</v>
      </c>
    </row>
    <row r="239" s="13" customFormat="1">
      <c r="A239" s="13"/>
      <c r="B239" s="227"/>
      <c r="C239" s="228"/>
      <c r="D239" s="220" t="s">
        <v>147</v>
      </c>
      <c r="E239" s="229" t="s">
        <v>19</v>
      </c>
      <c r="F239" s="230" t="s">
        <v>346</v>
      </c>
      <c r="G239" s="228"/>
      <c r="H239" s="231">
        <v>373</v>
      </c>
      <c r="I239" s="232"/>
      <c r="J239" s="228"/>
      <c r="K239" s="228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147</v>
      </c>
      <c r="AU239" s="237" t="s">
        <v>82</v>
      </c>
      <c r="AV239" s="13" t="s">
        <v>82</v>
      </c>
      <c r="AW239" s="13" t="s">
        <v>33</v>
      </c>
      <c r="AX239" s="13" t="s">
        <v>80</v>
      </c>
      <c r="AY239" s="237" t="s">
        <v>129</v>
      </c>
    </row>
    <row r="240" s="2" customFormat="1" ht="16.5" customHeight="1">
      <c r="A240" s="41"/>
      <c r="B240" s="42"/>
      <c r="C240" s="207" t="s">
        <v>347</v>
      </c>
      <c r="D240" s="207" t="s">
        <v>131</v>
      </c>
      <c r="E240" s="208" t="s">
        <v>348</v>
      </c>
      <c r="F240" s="209" t="s">
        <v>349</v>
      </c>
      <c r="G240" s="210" t="s">
        <v>134</v>
      </c>
      <c r="H240" s="211">
        <v>373</v>
      </c>
      <c r="I240" s="212"/>
      <c r="J240" s="213">
        <f>ROUND(I240*H240,2)</f>
        <v>0</v>
      </c>
      <c r="K240" s="209" t="s">
        <v>135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0.1837</v>
      </c>
      <c r="R240" s="216">
        <f>Q240*H240</f>
        <v>68.520099999999999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90</v>
      </c>
      <c r="AT240" s="218" t="s">
        <v>131</v>
      </c>
      <c r="AU240" s="218" t="s">
        <v>82</v>
      </c>
      <c r="AY240" s="20" t="s">
        <v>129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90</v>
      </c>
      <c r="BM240" s="218" t="s">
        <v>350</v>
      </c>
    </row>
    <row r="241" s="2" customFormat="1">
      <c r="A241" s="41"/>
      <c r="B241" s="42"/>
      <c r="C241" s="43"/>
      <c r="D241" s="220" t="s">
        <v>137</v>
      </c>
      <c r="E241" s="43"/>
      <c r="F241" s="221" t="s">
        <v>351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137</v>
      </c>
      <c r="AU241" s="20" t="s">
        <v>82</v>
      </c>
    </row>
    <row r="242" s="2" customFormat="1">
      <c r="A242" s="41"/>
      <c r="B242" s="42"/>
      <c r="C242" s="43"/>
      <c r="D242" s="225" t="s">
        <v>139</v>
      </c>
      <c r="E242" s="43"/>
      <c r="F242" s="226" t="s">
        <v>352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139</v>
      </c>
      <c r="AU242" s="20" t="s">
        <v>82</v>
      </c>
    </row>
    <row r="243" s="2" customFormat="1" ht="16.5" customHeight="1">
      <c r="A243" s="41"/>
      <c r="B243" s="42"/>
      <c r="C243" s="263" t="s">
        <v>353</v>
      </c>
      <c r="D243" s="263" t="s">
        <v>354</v>
      </c>
      <c r="E243" s="264" t="s">
        <v>355</v>
      </c>
      <c r="F243" s="265" t="s">
        <v>356</v>
      </c>
      <c r="G243" s="266" t="s">
        <v>134</v>
      </c>
      <c r="H243" s="267">
        <v>391.64999999999998</v>
      </c>
      <c r="I243" s="268"/>
      <c r="J243" s="269">
        <f>ROUND(I243*H243,2)</f>
        <v>0</v>
      </c>
      <c r="K243" s="265" t="s">
        <v>19</v>
      </c>
      <c r="L243" s="270"/>
      <c r="M243" s="271" t="s">
        <v>19</v>
      </c>
      <c r="N243" s="272" t="s">
        <v>44</v>
      </c>
      <c r="O243" s="87"/>
      <c r="P243" s="216">
        <f>O243*H243</f>
        <v>0</v>
      </c>
      <c r="Q243" s="216">
        <v>0.222</v>
      </c>
      <c r="R243" s="216">
        <f>Q243*H243</f>
        <v>86.946299999999994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215</v>
      </c>
      <c r="AT243" s="218" t="s">
        <v>354</v>
      </c>
      <c r="AU243" s="218" t="s">
        <v>82</v>
      </c>
      <c r="AY243" s="20" t="s">
        <v>129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90</v>
      </c>
      <c r="BM243" s="218" t="s">
        <v>357</v>
      </c>
    </row>
    <row r="244" s="2" customFormat="1">
      <c r="A244" s="41"/>
      <c r="B244" s="42"/>
      <c r="C244" s="43"/>
      <c r="D244" s="220" t="s">
        <v>137</v>
      </c>
      <c r="E244" s="43"/>
      <c r="F244" s="221" t="s">
        <v>356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137</v>
      </c>
      <c r="AU244" s="20" t="s">
        <v>82</v>
      </c>
    </row>
    <row r="245" s="13" customFormat="1">
      <c r="A245" s="13"/>
      <c r="B245" s="227"/>
      <c r="C245" s="228"/>
      <c r="D245" s="220" t="s">
        <v>147</v>
      </c>
      <c r="E245" s="228"/>
      <c r="F245" s="230" t="s">
        <v>358</v>
      </c>
      <c r="G245" s="228"/>
      <c r="H245" s="231">
        <v>391.64999999999998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147</v>
      </c>
      <c r="AU245" s="237" t="s">
        <v>82</v>
      </c>
      <c r="AV245" s="13" t="s">
        <v>82</v>
      </c>
      <c r="AW245" s="13" t="s">
        <v>4</v>
      </c>
      <c r="AX245" s="13" t="s">
        <v>80</v>
      </c>
      <c r="AY245" s="237" t="s">
        <v>129</v>
      </c>
    </row>
    <row r="246" s="2" customFormat="1" ht="16.5" customHeight="1">
      <c r="A246" s="41"/>
      <c r="B246" s="42"/>
      <c r="C246" s="207" t="s">
        <v>359</v>
      </c>
      <c r="D246" s="207" t="s">
        <v>131</v>
      </c>
      <c r="E246" s="208" t="s">
        <v>360</v>
      </c>
      <c r="F246" s="209" t="s">
        <v>361</v>
      </c>
      <c r="G246" s="210" t="s">
        <v>134</v>
      </c>
      <c r="H246" s="211">
        <v>373</v>
      </c>
      <c r="I246" s="212"/>
      <c r="J246" s="213">
        <f>ROUND(I246*H246,2)</f>
        <v>0</v>
      </c>
      <c r="K246" s="209" t="s">
        <v>19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90</v>
      </c>
      <c r="AT246" s="218" t="s">
        <v>131</v>
      </c>
      <c r="AU246" s="218" t="s">
        <v>82</v>
      </c>
      <c r="AY246" s="20" t="s">
        <v>129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90</v>
      </c>
      <c r="BM246" s="218" t="s">
        <v>362</v>
      </c>
    </row>
    <row r="247" s="2" customFormat="1">
      <c r="A247" s="41"/>
      <c r="B247" s="42"/>
      <c r="C247" s="43"/>
      <c r="D247" s="220" t="s">
        <v>137</v>
      </c>
      <c r="E247" s="43"/>
      <c r="F247" s="221" t="s">
        <v>361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137</v>
      </c>
      <c r="AU247" s="20" t="s">
        <v>82</v>
      </c>
    </row>
    <row r="248" s="12" customFormat="1" ht="22.8" customHeight="1">
      <c r="A248" s="12"/>
      <c r="B248" s="191"/>
      <c r="C248" s="192"/>
      <c r="D248" s="193" t="s">
        <v>72</v>
      </c>
      <c r="E248" s="205" t="s">
        <v>96</v>
      </c>
      <c r="F248" s="205" t="s">
        <v>363</v>
      </c>
      <c r="G248" s="192"/>
      <c r="H248" s="192"/>
      <c r="I248" s="195"/>
      <c r="J248" s="206">
        <f>BK248</f>
        <v>0</v>
      </c>
      <c r="K248" s="192"/>
      <c r="L248" s="197"/>
      <c r="M248" s="198"/>
      <c r="N248" s="199"/>
      <c r="O248" s="199"/>
      <c r="P248" s="200">
        <f>SUM(P249:P255)</f>
        <v>0</v>
      </c>
      <c r="Q248" s="199"/>
      <c r="R248" s="200">
        <f>SUM(R249:R255)</f>
        <v>0.10143000000000001</v>
      </c>
      <c r="S248" s="199"/>
      <c r="T248" s="201">
        <f>SUM(T249:T255)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2" t="s">
        <v>80</v>
      </c>
      <c r="AT248" s="203" t="s">
        <v>72</v>
      </c>
      <c r="AU248" s="203" t="s">
        <v>80</v>
      </c>
      <c r="AY248" s="202" t="s">
        <v>129</v>
      </c>
      <c r="BK248" s="204">
        <f>SUM(BK249:BK255)</f>
        <v>0</v>
      </c>
    </row>
    <row r="249" s="2" customFormat="1" ht="16.5" customHeight="1">
      <c r="A249" s="41"/>
      <c r="B249" s="42"/>
      <c r="C249" s="207" t="s">
        <v>364</v>
      </c>
      <c r="D249" s="207" t="s">
        <v>131</v>
      </c>
      <c r="E249" s="208" t="s">
        <v>365</v>
      </c>
      <c r="F249" s="209" t="s">
        <v>366</v>
      </c>
      <c r="G249" s="210" t="s">
        <v>134</v>
      </c>
      <c r="H249" s="211">
        <v>1.6100000000000001</v>
      </c>
      <c r="I249" s="212"/>
      <c r="J249" s="213">
        <f>ROUND(I249*H249,2)</f>
        <v>0</v>
      </c>
      <c r="K249" s="209" t="s">
        <v>135</v>
      </c>
      <c r="L249" s="47"/>
      <c r="M249" s="214" t="s">
        <v>19</v>
      </c>
      <c r="N249" s="215" t="s">
        <v>44</v>
      </c>
      <c r="O249" s="87"/>
      <c r="P249" s="216">
        <f>O249*H249</f>
        <v>0</v>
      </c>
      <c r="Q249" s="216">
        <v>0.063</v>
      </c>
      <c r="R249" s="216">
        <f>Q249*H249</f>
        <v>0.10143000000000001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90</v>
      </c>
      <c r="AT249" s="218" t="s">
        <v>131</v>
      </c>
      <c r="AU249" s="218" t="s">
        <v>82</v>
      </c>
      <c r="AY249" s="20" t="s">
        <v>129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90</v>
      </c>
      <c r="BM249" s="218" t="s">
        <v>367</v>
      </c>
    </row>
    <row r="250" s="2" customFormat="1">
      <c r="A250" s="41"/>
      <c r="B250" s="42"/>
      <c r="C250" s="43"/>
      <c r="D250" s="220" t="s">
        <v>137</v>
      </c>
      <c r="E250" s="43"/>
      <c r="F250" s="221" t="s">
        <v>368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137</v>
      </c>
      <c r="AU250" s="20" t="s">
        <v>82</v>
      </c>
    </row>
    <row r="251" s="2" customFormat="1">
      <c r="A251" s="41"/>
      <c r="B251" s="42"/>
      <c r="C251" s="43"/>
      <c r="D251" s="225" t="s">
        <v>139</v>
      </c>
      <c r="E251" s="43"/>
      <c r="F251" s="226" t="s">
        <v>369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139</v>
      </c>
      <c r="AU251" s="20" t="s">
        <v>82</v>
      </c>
    </row>
    <row r="252" s="14" customFormat="1">
      <c r="A252" s="14"/>
      <c r="B252" s="238"/>
      <c r="C252" s="239"/>
      <c r="D252" s="220" t="s">
        <v>147</v>
      </c>
      <c r="E252" s="240" t="s">
        <v>19</v>
      </c>
      <c r="F252" s="241" t="s">
        <v>176</v>
      </c>
      <c r="G252" s="239"/>
      <c r="H252" s="240" t="s">
        <v>19</v>
      </c>
      <c r="I252" s="242"/>
      <c r="J252" s="239"/>
      <c r="K252" s="239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147</v>
      </c>
      <c r="AU252" s="247" t="s">
        <v>82</v>
      </c>
      <c r="AV252" s="14" t="s">
        <v>80</v>
      </c>
      <c r="AW252" s="14" t="s">
        <v>33</v>
      </c>
      <c r="AX252" s="14" t="s">
        <v>73</v>
      </c>
      <c r="AY252" s="247" t="s">
        <v>129</v>
      </c>
    </row>
    <row r="253" s="14" customFormat="1">
      <c r="A253" s="14"/>
      <c r="B253" s="238"/>
      <c r="C253" s="239"/>
      <c r="D253" s="220" t="s">
        <v>147</v>
      </c>
      <c r="E253" s="240" t="s">
        <v>19</v>
      </c>
      <c r="F253" s="241" t="s">
        <v>370</v>
      </c>
      <c r="G253" s="239"/>
      <c r="H253" s="240" t="s">
        <v>19</v>
      </c>
      <c r="I253" s="242"/>
      <c r="J253" s="239"/>
      <c r="K253" s="239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147</v>
      </c>
      <c r="AU253" s="247" t="s">
        <v>82</v>
      </c>
      <c r="AV253" s="14" t="s">
        <v>80</v>
      </c>
      <c r="AW253" s="14" t="s">
        <v>33</v>
      </c>
      <c r="AX253" s="14" t="s">
        <v>73</v>
      </c>
      <c r="AY253" s="247" t="s">
        <v>129</v>
      </c>
    </row>
    <row r="254" s="13" customFormat="1">
      <c r="A254" s="13"/>
      <c r="B254" s="227"/>
      <c r="C254" s="228"/>
      <c r="D254" s="220" t="s">
        <v>147</v>
      </c>
      <c r="E254" s="229" t="s">
        <v>19</v>
      </c>
      <c r="F254" s="230" t="s">
        <v>371</v>
      </c>
      <c r="G254" s="228"/>
      <c r="H254" s="231">
        <v>0.80500000000000005</v>
      </c>
      <c r="I254" s="232"/>
      <c r="J254" s="228"/>
      <c r="K254" s="228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147</v>
      </c>
      <c r="AU254" s="237" t="s">
        <v>82</v>
      </c>
      <c r="AV254" s="13" t="s">
        <v>82</v>
      </c>
      <c r="AW254" s="13" t="s">
        <v>33</v>
      </c>
      <c r="AX254" s="13" t="s">
        <v>73</v>
      </c>
      <c r="AY254" s="237" t="s">
        <v>129</v>
      </c>
    </row>
    <row r="255" s="13" customFormat="1">
      <c r="A255" s="13"/>
      <c r="B255" s="227"/>
      <c r="C255" s="228"/>
      <c r="D255" s="220" t="s">
        <v>147</v>
      </c>
      <c r="E255" s="229" t="s">
        <v>19</v>
      </c>
      <c r="F255" s="230" t="s">
        <v>372</v>
      </c>
      <c r="G255" s="228"/>
      <c r="H255" s="231">
        <v>1.6100000000000001</v>
      </c>
      <c r="I255" s="232"/>
      <c r="J255" s="228"/>
      <c r="K255" s="228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147</v>
      </c>
      <c r="AU255" s="237" t="s">
        <v>82</v>
      </c>
      <c r="AV255" s="13" t="s">
        <v>82</v>
      </c>
      <c r="AW255" s="13" t="s">
        <v>33</v>
      </c>
      <c r="AX255" s="13" t="s">
        <v>80</v>
      </c>
      <c r="AY255" s="237" t="s">
        <v>129</v>
      </c>
    </row>
    <row r="256" s="12" customFormat="1" ht="22.8" customHeight="1">
      <c r="A256" s="12"/>
      <c r="B256" s="191"/>
      <c r="C256" s="192"/>
      <c r="D256" s="193" t="s">
        <v>72</v>
      </c>
      <c r="E256" s="205" t="s">
        <v>217</v>
      </c>
      <c r="F256" s="205" t="s">
        <v>373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SUM(P257:P308)</f>
        <v>0</v>
      </c>
      <c r="Q256" s="199"/>
      <c r="R256" s="200">
        <f>SUM(R257:R308)</f>
        <v>0.059327999999999999</v>
      </c>
      <c r="S256" s="199"/>
      <c r="T256" s="201">
        <f>SUM(T257:T308)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80</v>
      </c>
      <c r="AT256" s="203" t="s">
        <v>72</v>
      </c>
      <c r="AU256" s="203" t="s">
        <v>80</v>
      </c>
      <c r="AY256" s="202" t="s">
        <v>129</v>
      </c>
      <c r="BK256" s="204">
        <f>SUM(BK257:BK308)</f>
        <v>0</v>
      </c>
    </row>
    <row r="257" s="2" customFormat="1" ht="24.15" customHeight="1">
      <c r="A257" s="41"/>
      <c r="B257" s="42"/>
      <c r="C257" s="207" t="s">
        <v>374</v>
      </c>
      <c r="D257" s="207" t="s">
        <v>131</v>
      </c>
      <c r="E257" s="208" t="s">
        <v>375</v>
      </c>
      <c r="F257" s="209" t="s">
        <v>376</v>
      </c>
      <c r="G257" s="210" t="s">
        <v>377</v>
      </c>
      <c r="H257" s="211">
        <v>1</v>
      </c>
      <c r="I257" s="212"/>
      <c r="J257" s="213">
        <f>ROUND(I257*H257,2)</f>
        <v>0</v>
      </c>
      <c r="K257" s="209" t="s">
        <v>135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90</v>
      </c>
      <c r="AT257" s="218" t="s">
        <v>131</v>
      </c>
      <c r="AU257" s="218" t="s">
        <v>82</v>
      </c>
      <c r="AY257" s="20" t="s">
        <v>129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90</v>
      </c>
      <c r="BM257" s="218" t="s">
        <v>378</v>
      </c>
    </row>
    <row r="258" s="2" customFormat="1">
      <c r="A258" s="41"/>
      <c r="B258" s="42"/>
      <c r="C258" s="43"/>
      <c r="D258" s="220" t="s">
        <v>137</v>
      </c>
      <c r="E258" s="43"/>
      <c r="F258" s="221" t="s">
        <v>379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137</v>
      </c>
      <c r="AU258" s="20" t="s">
        <v>82</v>
      </c>
    </row>
    <row r="259" s="2" customFormat="1">
      <c r="A259" s="41"/>
      <c r="B259" s="42"/>
      <c r="C259" s="43"/>
      <c r="D259" s="225" t="s">
        <v>139</v>
      </c>
      <c r="E259" s="43"/>
      <c r="F259" s="226" t="s">
        <v>380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139</v>
      </c>
      <c r="AU259" s="20" t="s">
        <v>82</v>
      </c>
    </row>
    <row r="260" s="2" customFormat="1" ht="21.75" customHeight="1">
      <c r="A260" s="41"/>
      <c r="B260" s="42"/>
      <c r="C260" s="207" t="s">
        <v>381</v>
      </c>
      <c r="D260" s="207" t="s">
        <v>131</v>
      </c>
      <c r="E260" s="208" t="s">
        <v>382</v>
      </c>
      <c r="F260" s="209" t="s">
        <v>383</v>
      </c>
      <c r="G260" s="210" t="s">
        <v>134</v>
      </c>
      <c r="H260" s="211">
        <v>714</v>
      </c>
      <c r="I260" s="212"/>
      <c r="J260" s="213">
        <f>ROUND(I260*H260,2)</f>
        <v>0</v>
      </c>
      <c r="K260" s="209" t="s">
        <v>135</v>
      </c>
      <c r="L260" s="47"/>
      <c r="M260" s="214" t="s">
        <v>19</v>
      </c>
      <c r="N260" s="215" t="s">
        <v>44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90</v>
      </c>
      <c r="AT260" s="218" t="s">
        <v>131</v>
      </c>
      <c r="AU260" s="218" t="s">
        <v>82</v>
      </c>
      <c r="AY260" s="20" t="s">
        <v>129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90</v>
      </c>
      <c r="BM260" s="218" t="s">
        <v>384</v>
      </c>
    </row>
    <row r="261" s="2" customFormat="1">
      <c r="A261" s="41"/>
      <c r="B261" s="42"/>
      <c r="C261" s="43"/>
      <c r="D261" s="220" t="s">
        <v>137</v>
      </c>
      <c r="E261" s="43"/>
      <c r="F261" s="221" t="s">
        <v>385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137</v>
      </c>
      <c r="AU261" s="20" t="s">
        <v>82</v>
      </c>
    </row>
    <row r="262" s="2" customFormat="1">
      <c r="A262" s="41"/>
      <c r="B262" s="42"/>
      <c r="C262" s="43"/>
      <c r="D262" s="225" t="s">
        <v>139</v>
      </c>
      <c r="E262" s="43"/>
      <c r="F262" s="226" t="s">
        <v>386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139</v>
      </c>
      <c r="AU262" s="20" t="s">
        <v>82</v>
      </c>
    </row>
    <row r="263" s="14" customFormat="1">
      <c r="A263" s="14"/>
      <c r="B263" s="238"/>
      <c r="C263" s="239"/>
      <c r="D263" s="220" t="s">
        <v>147</v>
      </c>
      <c r="E263" s="240" t="s">
        <v>19</v>
      </c>
      <c r="F263" s="241" t="s">
        <v>176</v>
      </c>
      <c r="G263" s="239"/>
      <c r="H263" s="240" t="s">
        <v>19</v>
      </c>
      <c r="I263" s="242"/>
      <c r="J263" s="239"/>
      <c r="K263" s="239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147</v>
      </c>
      <c r="AU263" s="247" t="s">
        <v>82</v>
      </c>
      <c r="AV263" s="14" t="s">
        <v>80</v>
      </c>
      <c r="AW263" s="14" t="s">
        <v>33</v>
      </c>
      <c r="AX263" s="14" t="s">
        <v>73</v>
      </c>
      <c r="AY263" s="247" t="s">
        <v>129</v>
      </c>
    </row>
    <row r="264" s="13" customFormat="1">
      <c r="A264" s="13"/>
      <c r="B264" s="227"/>
      <c r="C264" s="228"/>
      <c r="D264" s="220" t="s">
        <v>147</v>
      </c>
      <c r="E264" s="229" t="s">
        <v>19</v>
      </c>
      <c r="F264" s="230" t="s">
        <v>387</v>
      </c>
      <c r="G264" s="228"/>
      <c r="H264" s="231">
        <v>714</v>
      </c>
      <c r="I264" s="232"/>
      <c r="J264" s="228"/>
      <c r="K264" s="228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147</v>
      </c>
      <c r="AU264" s="237" t="s">
        <v>82</v>
      </c>
      <c r="AV264" s="13" t="s">
        <v>82</v>
      </c>
      <c r="AW264" s="13" t="s">
        <v>33</v>
      </c>
      <c r="AX264" s="13" t="s">
        <v>80</v>
      </c>
      <c r="AY264" s="237" t="s">
        <v>129</v>
      </c>
    </row>
    <row r="265" s="2" customFormat="1" ht="24.15" customHeight="1">
      <c r="A265" s="41"/>
      <c r="B265" s="42"/>
      <c r="C265" s="207" t="s">
        <v>388</v>
      </c>
      <c r="D265" s="207" t="s">
        <v>131</v>
      </c>
      <c r="E265" s="208" t="s">
        <v>389</v>
      </c>
      <c r="F265" s="209" t="s">
        <v>390</v>
      </c>
      <c r="G265" s="210" t="s">
        <v>134</v>
      </c>
      <c r="H265" s="211">
        <v>64260</v>
      </c>
      <c r="I265" s="212"/>
      <c r="J265" s="213">
        <f>ROUND(I265*H265,2)</f>
        <v>0</v>
      </c>
      <c r="K265" s="209" t="s">
        <v>135</v>
      </c>
      <c r="L265" s="47"/>
      <c r="M265" s="214" t="s">
        <v>19</v>
      </c>
      <c r="N265" s="215" t="s">
        <v>44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90</v>
      </c>
      <c r="AT265" s="218" t="s">
        <v>131</v>
      </c>
      <c r="AU265" s="218" t="s">
        <v>82</v>
      </c>
      <c r="AY265" s="20" t="s">
        <v>129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90</v>
      </c>
      <c r="BM265" s="218" t="s">
        <v>391</v>
      </c>
    </row>
    <row r="266" s="2" customFormat="1">
      <c r="A266" s="41"/>
      <c r="B266" s="42"/>
      <c r="C266" s="43"/>
      <c r="D266" s="220" t="s">
        <v>137</v>
      </c>
      <c r="E266" s="43"/>
      <c r="F266" s="221" t="s">
        <v>392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137</v>
      </c>
      <c r="AU266" s="20" t="s">
        <v>82</v>
      </c>
    </row>
    <row r="267" s="2" customFormat="1">
      <c r="A267" s="41"/>
      <c r="B267" s="42"/>
      <c r="C267" s="43"/>
      <c r="D267" s="225" t="s">
        <v>139</v>
      </c>
      <c r="E267" s="43"/>
      <c r="F267" s="226" t="s">
        <v>393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139</v>
      </c>
      <c r="AU267" s="20" t="s">
        <v>82</v>
      </c>
    </row>
    <row r="268" s="13" customFormat="1">
      <c r="A268" s="13"/>
      <c r="B268" s="227"/>
      <c r="C268" s="228"/>
      <c r="D268" s="220" t="s">
        <v>147</v>
      </c>
      <c r="E268" s="228"/>
      <c r="F268" s="230" t="s">
        <v>394</v>
      </c>
      <c r="G268" s="228"/>
      <c r="H268" s="231">
        <v>64260</v>
      </c>
      <c r="I268" s="232"/>
      <c r="J268" s="228"/>
      <c r="K268" s="228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147</v>
      </c>
      <c r="AU268" s="237" t="s">
        <v>82</v>
      </c>
      <c r="AV268" s="13" t="s">
        <v>82</v>
      </c>
      <c r="AW268" s="13" t="s">
        <v>4</v>
      </c>
      <c r="AX268" s="13" t="s">
        <v>80</v>
      </c>
      <c r="AY268" s="237" t="s">
        <v>129</v>
      </c>
    </row>
    <row r="269" s="2" customFormat="1" ht="21.75" customHeight="1">
      <c r="A269" s="41"/>
      <c r="B269" s="42"/>
      <c r="C269" s="207" t="s">
        <v>395</v>
      </c>
      <c r="D269" s="207" t="s">
        <v>131</v>
      </c>
      <c r="E269" s="208" t="s">
        <v>396</v>
      </c>
      <c r="F269" s="209" t="s">
        <v>397</v>
      </c>
      <c r="G269" s="210" t="s">
        <v>134</v>
      </c>
      <c r="H269" s="211">
        <v>714</v>
      </c>
      <c r="I269" s="212"/>
      <c r="J269" s="213">
        <f>ROUND(I269*H269,2)</f>
        <v>0</v>
      </c>
      <c r="K269" s="209" t="s">
        <v>135</v>
      </c>
      <c r="L269" s="47"/>
      <c r="M269" s="214" t="s">
        <v>19</v>
      </c>
      <c r="N269" s="215" t="s">
        <v>44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90</v>
      </c>
      <c r="AT269" s="218" t="s">
        <v>131</v>
      </c>
      <c r="AU269" s="218" t="s">
        <v>82</v>
      </c>
      <c r="AY269" s="20" t="s">
        <v>129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90</v>
      </c>
      <c r="BM269" s="218" t="s">
        <v>398</v>
      </c>
    </row>
    <row r="270" s="2" customFormat="1">
      <c r="A270" s="41"/>
      <c r="B270" s="42"/>
      <c r="C270" s="43"/>
      <c r="D270" s="220" t="s">
        <v>137</v>
      </c>
      <c r="E270" s="43"/>
      <c r="F270" s="221" t="s">
        <v>399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137</v>
      </c>
      <c r="AU270" s="20" t="s">
        <v>82</v>
      </c>
    </row>
    <row r="271" s="2" customFormat="1">
      <c r="A271" s="41"/>
      <c r="B271" s="42"/>
      <c r="C271" s="43"/>
      <c r="D271" s="225" t="s">
        <v>139</v>
      </c>
      <c r="E271" s="43"/>
      <c r="F271" s="226" t="s">
        <v>400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139</v>
      </c>
      <c r="AU271" s="20" t="s">
        <v>82</v>
      </c>
    </row>
    <row r="272" s="2" customFormat="1" ht="16.5" customHeight="1">
      <c r="A272" s="41"/>
      <c r="B272" s="42"/>
      <c r="C272" s="207" t="s">
        <v>401</v>
      </c>
      <c r="D272" s="207" t="s">
        <v>131</v>
      </c>
      <c r="E272" s="208" t="s">
        <v>402</v>
      </c>
      <c r="F272" s="209" t="s">
        <v>403</v>
      </c>
      <c r="G272" s="210" t="s">
        <v>134</v>
      </c>
      <c r="H272" s="211">
        <v>714</v>
      </c>
      <c r="I272" s="212"/>
      <c r="J272" s="213">
        <f>ROUND(I272*H272,2)</f>
        <v>0</v>
      </c>
      <c r="K272" s="209" t="s">
        <v>135</v>
      </c>
      <c r="L272" s="47"/>
      <c r="M272" s="214" t="s">
        <v>19</v>
      </c>
      <c r="N272" s="215" t="s">
        <v>44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90</v>
      </c>
      <c r="AT272" s="218" t="s">
        <v>131</v>
      </c>
      <c r="AU272" s="218" t="s">
        <v>82</v>
      </c>
      <c r="AY272" s="20" t="s">
        <v>129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90</v>
      </c>
      <c r="BM272" s="218" t="s">
        <v>404</v>
      </c>
    </row>
    <row r="273" s="2" customFormat="1">
      <c r="A273" s="41"/>
      <c r="B273" s="42"/>
      <c r="C273" s="43"/>
      <c r="D273" s="220" t="s">
        <v>137</v>
      </c>
      <c r="E273" s="43"/>
      <c r="F273" s="221" t="s">
        <v>405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137</v>
      </c>
      <c r="AU273" s="20" t="s">
        <v>82</v>
      </c>
    </row>
    <row r="274" s="2" customFormat="1">
      <c r="A274" s="41"/>
      <c r="B274" s="42"/>
      <c r="C274" s="43"/>
      <c r="D274" s="225" t="s">
        <v>139</v>
      </c>
      <c r="E274" s="43"/>
      <c r="F274" s="226" t="s">
        <v>406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139</v>
      </c>
      <c r="AU274" s="20" t="s">
        <v>82</v>
      </c>
    </row>
    <row r="275" s="2" customFormat="1" ht="16.5" customHeight="1">
      <c r="A275" s="41"/>
      <c r="B275" s="42"/>
      <c r="C275" s="207" t="s">
        <v>407</v>
      </c>
      <c r="D275" s="207" t="s">
        <v>131</v>
      </c>
      <c r="E275" s="208" t="s">
        <v>408</v>
      </c>
      <c r="F275" s="209" t="s">
        <v>409</v>
      </c>
      <c r="G275" s="210" t="s">
        <v>134</v>
      </c>
      <c r="H275" s="211">
        <v>64260</v>
      </c>
      <c r="I275" s="212"/>
      <c r="J275" s="213">
        <f>ROUND(I275*H275,2)</f>
        <v>0</v>
      </c>
      <c r="K275" s="209" t="s">
        <v>135</v>
      </c>
      <c r="L275" s="47"/>
      <c r="M275" s="214" t="s">
        <v>19</v>
      </c>
      <c r="N275" s="215" t="s">
        <v>44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90</v>
      </c>
      <c r="AT275" s="218" t="s">
        <v>131</v>
      </c>
      <c r="AU275" s="218" t="s">
        <v>82</v>
      </c>
      <c r="AY275" s="20" t="s">
        <v>129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90</v>
      </c>
      <c r="BM275" s="218" t="s">
        <v>410</v>
      </c>
    </row>
    <row r="276" s="2" customFormat="1">
      <c r="A276" s="41"/>
      <c r="B276" s="42"/>
      <c r="C276" s="43"/>
      <c r="D276" s="220" t="s">
        <v>137</v>
      </c>
      <c r="E276" s="43"/>
      <c r="F276" s="221" t="s">
        <v>411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137</v>
      </c>
      <c r="AU276" s="20" t="s">
        <v>82</v>
      </c>
    </row>
    <row r="277" s="2" customFormat="1">
      <c r="A277" s="41"/>
      <c r="B277" s="42"/>
      <c r="C277" s="43"/>
      <c r="D277" s="225" t="s">
        <v>139</v>
      </c>
      <c r="E277" s="43"/>
      <c r="F277" s="226" t="s">
        <v>412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139</v>
      </c>
      <c r="AU277" s="20" t="s">
        <v>82</v>
      </c>
    </row>
    <row r="278" s="13" customFormat="1">
      <c r="A278" s="13"/>
      <c r="B278" s="227"/>
      <c r="C278" s="228"/>
      <c r="D278" s="220" t="s">
        <v>147</v>
      </c>
      <c r="E278" s="228"/>
      <c r="F278" s="230" t="s">
        <v>394</v>
      </c>
      <c r="G278" s="228"/>
      <c r="H278" s="231">
        <v>64260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147</v>
      </c>
      <c r="AU278" s="237" t="s">
        <v>82</v>
      </c>
      <c r="AV278" s="13" t="s">
        <v>82</v>
      </c>
      <c r="AW278" s="13" t="s">
        <v>4</v>
      </c>
      <c r="AX278" s="13" t="s">
        <v>80</v>
      </c>
      <c r="AY278" s="237" t="s">
        <v>129</v>
      </c>
    </row>
    <row r="279" s="2" customFormat="1" ht="16.5" customHeight="1">
      <c r="A279" s="41"/>
      <c r="B279" s="42"/>
      <c r="C279" s="207" t="s">
        <v>413</v>
      </c>
      <c r="D279" s="207" t="s">
        <v>131</v>
      </c>
      <c r="E279" s="208" t="s">
        <v>414</v>
      </c>
      <c r="F279" s="209" t="s">
        <v>415</v>
      </c>
      <c r="G279" s="210" t="s">
        <v>134</v>
      </c>
      <c r="H279" s="211">
        <v>714</v>
      </c>
      <c r="I279" s="212"/>
      <c r="J279" s="213">
        <f>ROUND(I279*H279,2)</f>
        <v>0</v>
      </c>
      <c r="K279" s="209" t="s">
        <v>135</v>
      </c>
      <c r="L279" s="47"/>
      <c r="M279" s="214" t="s">
        <v>19</v>
      </c>
      <c r="N279" s="215" t="s">
        <v>44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90</v>
      </c>
      <c r="AT279" s="218" t="s">
        <v>131</v>
      </c>
      <c r="AU279" s="218" t="s">
        <v>82</v>
      </c>
      <c r="AY279" s="20" t="s">
        <v>129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80</v>
      </c>
      <c r="BK279" s="219">
        <f>ROUND(I279*H279,2)</f>
        <v>0</v>
      </c>
      <c r="BL279" s="20" t="s">
        <v>90</v>
      </c>
      <c r="BM279" s="218" t="s">
        <v>416</v>
      </c>
    </row>
    <row r="280" s="2" customFormat="1">
      <c r="A280" s="41"/>
      <c r="B280" s="42"/>
      <c r="C280" s="43"/>
      <c r="D280" s="220" t="s">
        <v>137</v>
      </c>
      <c r="E280" s="43"/>
      <c r="F280" s="221" t="s">
        <v>417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137</v>
      </c>
      <c r="AU280" s="20" t="s">
        <v>82</v>
      </c>
    </row>
    <row r="281" s="2" customFormat="1">
      <c r="A281" s="41"/>
      <c r="B281" s="42"/>
      <c r="C281" s="43"/>
      <c r="D281" s="225" t="s">
        <v>139</v>
      </c>
      <c r="E281" s="43"/>
      <c r="F281" s="226" t="s">
        <v>418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139</v>
      </c>
      <c r="AU281" s="20" t="s">
        <v>82</v>
      </c>
    </row>
    <row r="282" s="2" customFormat="1" ht="21.75" customHeight="1">
      <c r="A282" s="41"/>
      <c r="B282" s="42"/>
      <c r="C282" s="207" t="s">
        <v>419</v>
      </c>
      <c r="D282" s="207" t="s">
        <v>131</v>
      </c>
      <c r="E282" s="208" t="s">
        <v>420</v>
      </c>
      <c r="F282" s="209" t="s">
        <v>421</v>
      </c>
      <c r="G282" s="210" t="s">
        <v>134</v>
      </c>
      <c r="H282" s="211">
        <v>140.40000000000001</v>
      </c>
      <c r="I282" s="212"/>
      <c r="J282" s="213">
        <f>ROUND(I282*H282,2)</f>
        <v>0</v>
      </c>
      <c r="K282" s="209" t="s">
        <v>135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0.00012999999999999999</v>
      </c>
      <c r="R282" s="216">
        <f>Q282*H282</f>
        <v>0.018252000000000001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90</v>
      </c>
      <c r="AT282" s="218" t="s">
        <v>131</v>
      </c>
      <c r="AU282" s="218" t="s">
        <v>82</v>
      </c>
      <c r="AY282" s="20" t="s">
        <v>129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90</v>
      </c>
      <c r="BM282" s="218" t="s">
        <v>422</v>
      </c>
    </row>
    <row r="283" s="2" customFormat="1">
      <c r="A283" s="41"/>
      <c r="B283" s="42"/>
      <c r="C283" s="43"/>
      <c r="D283" s="220" t="s">
        <v>137</v>
      </c>
      <c r="E283" s="43"/>
      <c r="F283" s="221" t="s">
        <v>423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137</v>
      </c>
      <c r="AU283" s="20" t="s">
        <v>82</v>
      </c>
    </row>
    <row r="284" s="2" customFormat="1">
      <c r="A284" s="41"/>
      <c r="B284" s="42"/>
      <c r="C284" s="43"/>
      <c r="D284" s="225" t="s">
        <v>139</v>
      </c>
      <c r="E284" s="43"/>
      <c r="F284" s="226" t="s">
        <v>424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139</v>
      </c>
      <c r="AU284" s="20" t="s">
        <v>82</v>
      </c>
    </row>
    <row r="285" s="14" customFormat="1">
      <c r="A285" s="14"/>
      <c r="B285" s="238"/>
      <c r="C285" s="239"/>
      <c r="D285" s="220" t="s">
        <v>147</v>
      </c>
      <c r="E285" s="240" t="s">
        <v>19</v>
      </c>
      <c r="F285" s="241" t="s">
        <v>176</v>
      </c>
      <c r="G285" s="239"/>
      <c r="H285" s="240" t="s">
        <v>19</v>
      </c>
      <c r="I285" s="242"/>
      <c r="J285" s="239"/>
      <c r="K285" s="239"/>
      <c r="L285" s="243"/>
      <c r="M285" s="244"/>
      <c r="N285" s="245"/>
      <c r="O285" s="245"/>
      <c r="P285" s="245"/>
      <c r="Q285" s="245"/>
      <c r="R285" s="245"/>
      <c r="S285" s="245"/>
      <c r="T285" s="24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7" t="s">
        <v>147</v>
      </c>
      <c r="AU285" s="247" t="s">
        <v>82</v>
      </c>
      <c r="AV285" s="14" t="s">
        <v>80</v>
      </c>
      <c r="AW285" s="14" t="s">
        <v>33</v>
      </c>
      <c r="AX285" s="14" t="s">
        <v>73</v>
      </c>
      <c r="AY285" s="247" t="s">
        <v>129</v>
      </c>
    </row>
    <row r="286" s="13" customFormat="1">
      <c r="A286" s="13"/>
      <c r="B286" s="227"/>
      <c r="C286" s="228"/>
      <c r="D286" s="220" t="s">
        <v>147</v>
      </c>
      <c r="E286" s="229" t="s">
        <v>19</v>
      </c>
      <c r="F286" s="230" t="s">
        <v>425</v>
      </c>
      <c r="G286" s="228"/>
      <c r="H286" s="231">
        <v>140.40000000000001</v>
      </c>
      <c r="I286" s="232"/>
      <c r="J286" s="228"/>
      <c r="K286" s="228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147</v>
      </c>
      <c r="AU286" s="237" t="s">
        <v>82</v>
      </c>
      <c r="AV286" s="13" t="s">
        <v>82</v>
      </c>
      <c r="AW286" s="13" t="s">
        <v>33</v>
      </c>
      <c r="AX286" s="13" t="s">
        <v>80</v>
      </c>
      <c r="AY286" s="237" t="s">
        <v>129</v>
      </c>
    </row>
    <row r="287" s="2" customFormat="1" ht="24.15" customHeight="1">
      <c r="A287" s="41"/>
      <c r="B287" s="42"/>
      <c r="C287" s="207" t="s">
        <v>426</v>
      </c>
      <c r="D287" s="207" t="s">
        <v>131</v>
      </c>
      <c r="E287" s="208" t="s">
        <v>427</v>
      </c>
      <c r="F287" s="209" t="s">
        <v>428</v>
      </c>
      <c r="G287" s="210" t="s">
        <v>134</v>
      </c>
      <c r="H287" s="211">
        <v>140.40000000000001</v>
      </c>
      <c r="I287" s="212"/>
      <c r="J287" s="213">
        <f>ROUND(I287*H287,2)</f>
        <v>0</v>
      </c>
      <c r="K287" s="209" t="s">
        <v>135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0.00021000000000000001</v>
      </c>
      <c r="R287" s="216">
        <f>Q287*H287</f>
        <v>0.029484000000000003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90</v>
      </c>
      <c r="AT287" s="218" t="s">
        <v>131</v>
      </c>
      <c r="AU287" s="218" t="s">
        <v>82</v>
      </c>
      <c r="AY287" s="20" t="s">
        <v>129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90</v>
      </c>
      <c r="BM287" s="218" t="s">
        <v>429</v>
      </c>
    </row>
    <row r="288" s="2" customFormat="1">
      <c r="A288" s="41"/>
      <c r="B288" s="42"/>
      <c r="C288" s="43"/>
      <c r="D288" s="220" t="s">
        <v>137</v>
      </c>
      <c r="E288" s="43"/>
      <c r="F288" s="221" t="s">
        <v>430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137</v>
      </c>
      <c r="AU288" s="20" t="s">
        <v>82</v>
      </c>
    </row>
    <row r="289" s="2" customFormat="1">
      <c r="A289" s="41"/>
      <c r="B289" s="42"/>
      <c r="C289" s="43"/>
      <c r="D289" s="225" t="s">
        <v>139</v>
      </c>
      <c r="E289" s="43"/>
      <c r="F289" s="226" t="s">
        <v>431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139</v>
      </c>
      <c r="AU289" s="20" t="s">
        <v>82</v>
      </c>
    </row>
    <row r="290" s="2" customFormat="1" ht="16.5" customHeight="1">
      <c r="A290" s="41"/>
      <c r="B290" s="42"/>
      <c r="C290" s="207" t="s">
        <v>432</v>
      </c>
      <c r="D290" s="207" t="s">
        <v>131</v>
      </c>
      <c r="E290" s="208" t="s">
        <v>433</v>
      </c>
      <c r="F290" s="209" t="s">
        <v>434</v>
      </c>
      <c r="G290" s="210" t="s">
        <v>134</v>
      </c>
      <c r="H290" s="211">
        <v>280.80000000000001</v>
      </c>
      <c r="I290" s="212"/>
      <c r="J290" s="213">
        <f>ROUND(I290*H290,2)</f>
        <v>0</v>
      </c>
      <c r="K290" s="209" t="s">
        <v>135</v>
      </c>
      <c r="L290" s="47"/>
      <c r="M290" s="214" t="s">
        <v>19</v>
      </c>
      <c r="N290" s="215" t="s">
        <v>44</v>
      </c>
      <c r="O290" s="87"/>
      <c r="P290" s="216">
        <f>O290*H290</f>
        <v>0</v>
      </c>
      <c r="Q290" s="216">
        <v>4.0000000000000003E-05</v>
      </c>
      <c r="R290" s="216">
        <f>Q290*H290</f>
        <v>0.011232000000000001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90</v>
      </c>
      <c r="AT290" s="218" t="s">
        <v>131</v>
      </c>
      <c r="AU290" s="218" t="s">
        <v>82</v>
      </c>
      <c r="AY290" s="20" t="s">
        <v>129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80</v>
      </c>
      <c r="BK290" s="219">
        <f>ROUND(I290*H290,2)</f>
        <v>0</v>
      </c>
      <c r="BL290" s="20" t="s">
        <v>90</v>
      </c>
      <c r="BM290" s="218" t="s">
        <v>435</v>
      </c>
    </row>
    <row r="291" s="2" customFormat="1">
      <c r="A291" s="41"/>
      <c r="B291" s="42"/>
      <c r="C291" s="43"/>
      <c r="D291" s="220" t="s">
        <v>137</v>
      </c>
      <c r="E291" s="43"/>
      <c r="F291" s="221" t="s">
        <v>436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137</v>
      </c>
      <c r="AU291" s="20" t="s">
        <v>82</v>
      </c>
    </row>
    <row r="292" s="2" customFormat="1">
      <c r="A292" s="41"/>
      <c r="B292" s="42"/>
      <c r="C292" s="43"/>
      <c r="D292" s="225" t="s">
        <v>139</v>
      </c>
      <c r="E292" s="43"/>
      <c r="F292" s="226" t="s">
        <v>437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139</v>
      </c>
      <c r="AU292" s="20" t="s">
        <v>82</v>
      </c>
    </row>
    <row r="293" s="14" customFormat="1">
      <c r="A293" s="14"/>
      <c r="B293" s="238"/>
      <c r="C293" s="239"/>
      <c r="D293" s="220" t="s">
        <v>147</v>
      </c>
      <c r="E293" s="240" t="s">
        <v>19</v>
      </c>
      <c r="F293" s="241" t="s">
        <v>176</v>
      </c>
      <c r="G293" s="239"/>
      <c r="H293" s="240" t="s">
        <v>19</v>
      </c>
      <c r="I293" s="242"/>
      <c r="J293" s="239"/>
      <c r="K293" s="239"/>
      <c r="L293" s="243"/>
      <c r="M293" s="244"/>
      <c r="N293" s="245"/>
      <c r="O293" s="245"/>
      <c r="P293" s="245"/>
      <c r="Q293" s="245"/>
      <c r="R293" s="245"/>
      <c r="S293" s="245"/>
      <c r="T293" s="24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7" t="s">
        <v>147</v>
      </c>
      <c r="AU293" s="247" t="s">
        <v>82</v>
      </c>
      <c r="AV293" s="14" t="s">
        <v>80</v>
      </c>
      <c r="AW293" s="14" t="s">
        <v>33</v>
      </c>
      <c r="AX293" s="14" t="s">
        <v>73</v>
      </c>
      <c r="AY293" s="247" t="s">
        <v>129</v>
      </c>
    </row>
    <row r="294" s="13" customFormat="1">
      <c r="A294" s="13"/>
      <c r="B294" s="227"/>
      <c r="C294" s="228"/>
      <c r="D294" s="220" t="s">
        <v>147</v>
      </c>
      <c r="E294" s="229" t="s">
        <v>19</v>
      </c>
      <c r="F294" s="230" t="s">
        <v>438</v>
      </c>
      <c r="G294" s="228"/>
      <c r="H294" s="231">
        <v>280.80000000000001</v>
      </c>
      <c r="I294" s="232"/>
      <c r="J294" s="228"/>
      <c r="K294" s="228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147</v>
      </c>
      <c r="AU294" s="237" t="s">
        <v>82</v>
      </c>
      <c r="AV294" s="13" t="s">
        <v>82</v>
      </c>
      <c r="AW294" s="13" t="s">
        <v>33</v>
      </c>
      <c r="AX294" s="13" t="s">
        <v>80</v>
      </c>
      <c r="AY294" s="237" t="s">
        <v>129</v>
      </c>
    </row>
    <row r="295" s="2" customFormat="1" ht="16.5" customHeight="1">
      <c r="A295" s="41"/>
      <c r="B295" s="42"/>
      <c r="C295" s="207" t="s">
        <v>439</v>
      </c>
      <c r="D295" s="207" t="s">
        <v>131</v>
      </c>
      <c r="E295" s="208" t="s">
        <v>440</v>
      </c>
      <c r="F295" s="209" t="s">
        <v>441</v>
      </c>
      <c r="G295" s="210" t="s">
        <v>377</v>
      </c>
      <c r="H295" s="211">
        <v>2</v>
      </c>
      <c r="I295" s="212"/>
      <c r="J295" s="213">
        <f>ROUND(I295*H295,2)</f>
        <v>0</v>
      </c>
      <c r="K295" s="209" t="s">
        <v>135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0.00018000000000000001</v>
      </c>
      <c r="R295" s="216">
        <f>Q295*H295</f>
        <v>0.00036000000000000002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90</v>
      </c>
      <c r="AT295" s="218" t="s">
        <v>131</v>
      </c>
      <c r="AU295" s="218" t="s">
        <v>82</v>
      </c>
      <c r="AY295" s="20" t="s">
        <v>129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90</v>
      </c>
      <c r="BM295" s="218" t="s">
        <v>442</v>
      </c>
    </row>
    <row r="296" s="2" customFormat="1">
      <c r="A296" s="41"/>
      <c r="B296" s="42"/>
      <c r="C296" s="43"/>
      <c r="D296" s="220" t="s">
        <v>137</v>
      </c>
      <c r="E296" s="43"/>
      <c r="F296" s="221" t="s">
        <v>443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137</v>
      </c>
      <c r="AU296" s="20" t="s">
        <v>82</v>
      </c>
    </row>
    <row r="297" s="2" customFormat="1">
      <c r="A297" s="41"/>
      <c r="B297" s="42"/>
      <c r="C297" s="43"/>
      <c r="D297" s="225" t="s">
        <v>139</v>
      </c>
      <c r="E297" s="43"/>
      <c r="F297" s="226" t="s">
        <v>444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139</v>
      </c>
      <c r="AU297" s="20" t="s">
        <v>82</v>
      </c>
    </row>
    <row r="298" s="14" customFormat="1">
      <c r="A298" s="14"/>
      <c r="B298" s="238"/>
      <c r="C298" s="239"/>
      <c r="D298" s="220" t="s">
        <v>147</v>
      </c>
      <c r="E298" s="240" t="s">
        <v>19</v>
      </c>
      <c r="F298" s="241" t="s">
        <v>445</v>
      </c>
      <c r="G298" s="239"/>
      <c r="H298" s="240" t="s">
        <v>19</v>
      </c>
      <c r="I298" s="242"/>
      <c r="J298" s="239"/>
      <c r="K298" s="239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147</v>
      </c>
      <c r="AU298" s="247" t="s">
        <v>82</v>
      </c>
      <c r="AV298" s="14" t="s">
        <v>80</v>
      </c>
      <c r="AW298" s="14" t="s">
        <v>33</v>
      </c>
      <c r="AX298" s="14" t="s">
        <v>73</v>
      </c>
      <c r="AY298" s="247" t="s">
        <v>129</v>
      </c>
    </row>
    <row r="299" s="13" customFormat="1">
      <c r="A299" s="13"/>
      <c r="B299" s="227"/>
      <c r="C299" s="228"/>
      <c r="D299" s="220" t="s">
        <v>147</v>
      </c>
      <c r="E299" s="229" t="s">
        <v>19</v>
      </c>
      <c r="F299" s="230" t="s">
        <v>446</v>
      </c>
      <c r="G299" s="228"/>
      <c r="H299" s="231">
        <v>2</v>
      </c>
      <c r="I299" s="232"/>
      <c r="J299" s="228"/>
      <c r="K299" s="228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147</v>
      </c>
      <c r="AU299" s="237" t="s">
        <v>82</v>
      </c>
      <c r="AV299" s="13" t="s">
        <v>82</v>
      </c>
      <c r="AW299" s="13" t="s">
        <v>33</v>
      </c>
      <c r="AX299" s="13" t="s">
        <v>80</v>
      </c>
      <c r="AY299" s="237" t="s">
        <v>129</v>
      </c>
    </row>
    <row r="300" s="2" customFormat="1" ht="16.5" customHeight="1">
      <c r="A300" s="41"/>
      <c r="B300" s="42"/>
      <c r="C300" s="263" t="s">
        <v>447</v>
      </c>
      <c r="D300" s="263" t="s">
        <v>354</v>
      </c>
      <c r="E300" s="264" t="s">
        <v>448</v>
      </c>
      <c r="F300" s="265" t="s">
        <v>449</v>
      </c>
      <c r="G300" s="266" t="s">
        <v>377</v>
      </c>
      <c r="H300" s="267">
        <v>2</v>
      </c>
      <c r="I300" s="268"/>
      <c r="J300" s="269">
        <f>ROUND(I300*H300,2)</f>
        <v>0</v>
      </c>
      <c r="K300" s="265" t="s">
        <v>19</v>
      </c>
      <c r="L300" s="270"/>
      <c r="M300" s="271" t="s">
        <v>19</v>
      </c>
      <c r="N300" s="272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215</v>
      </c>
      <c r="AT300" s="218" t="s">
        <v>354</v>
      </c>
      <c r="AU300" s="218" t="s">
        <v>82</v>
      </c>
      <c r="AY300" s="20" t="s">
        <v>129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90</v>
      </c>
      <c r="BM300" s="218" t="s">
        <v>450</v>
      </c>
    </row>
    <row r="301" s="2" customFormat="1">
      <c r="A301" s="41"/>
      <c r="B301" s="42"/>
      <c r="C301" s="43"/>
      <c r="D301" s="220" t="s">
        <v>137</v>
      </c>
      <c r="E301" s="43"/>
      <c r="F301" s="221" t="s">
        <v>449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137</v>
      </c>
      <c r="AU301" s="20" t="s">
        <v>82</v>
      </c>
    </row>
    <row r="302" s="2" customFormat="1" ht="16.5" customHeight="1">
      <c r="A302" s="41"/>
      <c r="B302" s="42"/>
      <c r="C302" s="207" t="s">
        <v>451</v>
      </c>
      <c r="D302" s="207" t="s">
        <v>131</v>
      </c>
      <c r="E302" s="208" t="s">
        <v>452</v>
      </c>
      <c r="F302" s="209" t="s">
        <v>453</v>
      </c>
      <c r="G302" s="210" t="s">
        <v>134</v>
      </c>
      <c r="H302" s="211">
        <v>714</v>
      </c>
      <c r="I302" s="212"/>
      <c r="J302" s="213">
        <f>ROUND(I302*H302,2)</f>
        <v>0</v>
      </c>
      <c r="K302" s="209" t="s">
        <v>135</v>
      </c>
      <c r="L302" s="47"/>
      <c r="M302" s="214" t="s">
        <v>19</v>
      </c>
      <c r="N302" s="215" t="s">
        <v>44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90</v>
      </c>
      <c r="AT302" s="218" t="s">
        <v>131</v>
      </c>
      <c r="AU302" s="218" t="s">
        <v>82</v>
      </c>
      <c r="AY302" s="20" t="s">
        <v>129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80</v>
      </c>
      <c r="BK302" s="219">
        <f>ROUND(I302*H302,2)</f>
        <v>0</v>
      </c>
      <c r="BL302" s="20" t="s">
        <v>90</v>
      </c>
      <c r="BM302" s="218" t="s">
        <v>454</v>
      </c>
    </row>
    <row r="303" s="2" customFormat="1">
      <c r="A303" s="41"/>
      <c r="B303" s="42"/>
      <c r="C303" s="43"/>
      <c r="D303" s="220" t="s">
        <v>137</v>
      </c>
      <c r="E303" s="43"/>
      <c r="F303" s="221" t="s">
        <v>455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137</v>
      </c>
      <c r="AU303" s="20" t="s">
        <v>82</v>
      </c>
    </row>
    <row r="304" s="2" customFormat="1">
      <c r="A304" s="41"/>
      <c r="B304" s="42"/>
      <c r="C304" s="43"/>
      <c r="D304" s="225" t="s">
        <v>139</v>
      </c>
      <c r="E304" s="43"/>
      <c r="F304" s="226" t="s">
        <v>456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139</v>
      </c>
      <c r="AU304" s="20" t="s">
        <v>82</v>
      </c>
    </row>
    <row r="305" s="2" customFormat="1" ht="16.5" customHeight="1">
      <c r="A305" s="41"/>
      <c r="B305" s="42"/>
      <c r="C305" s="207" t="s">
        <v>457</v>
      </c>
      <c r="D305" s="207" t="s">
        <v>131</v>
      </c>
      <c r="E305" s="208" t="s">
        <v>458</v>
      </c>
      <c r="F305" s="209" t="s">
        <v>459</v>
      </c>
      <c r="G305" s="210" t="s">
        <v>134</v>
      </c>
      <c r="H305" s="211">
        <v>7140</v>
      </c>
      <c r="I305" s="212"/>
      <c r="J305" s="213">
        <f>ROUND(I305*H305,2)</f>
        <v>0</v>
      </c>
      <c r="K305" s="209" t="s">
        <v>135</v>
      </c>
      <c r="L305" s="47"/>
      <c r="M305" s="214" t="s">
        <v>19</v>
      </c>
      <c r="N305" s="215" t="s">
        <v>44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90</v>
      </c>
      <c r="AT305" s="218" t="s">
        <v>131</v>
      </c>
      <c r="AU305" s="218" t="s">
        <v>82</v>
      </c>
      <c r="AY305" s="20" t="s">
        <v>129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80</v>
      </c>
      <c r="BK305" s="219">
        <f>ROUND(I305*H305,2)</f>
        <v>0</v>
      </c>
      <c r="BL305" s="20" t="s">
        <v>90</v>
      </c>
      <c r="BM305" s="218" t="s">
        <v>460</v>
      </c>
    </row>
    <row r="306" s="2" customFormat="1">
      <c r="A306" s="41"/>
      <c r="B306" s="42"/>
      <c r="C306" s="43"/>
      <c r="D306" s="220" t="s">
        <v>137</v>
      </c>
      <c r="E306" s="43"/>
      <c r="F306" s="221" t="s">
        <v>461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137</v>
      </c>
      <c r="AU306" s="20" t="s">
        <v>82</v>
      </c>
    </row>
    <row r="307" s="2" customFormat="1">
      <c r="A307" s="41"/>
      <c r="B307" s="42"/>
      <c r="C307" s="43"/>
      <c r="D307" s="225" t="s">
        <v>139</v>
      </c>
      <c r="E307" s="43"/>
      <c r="F307" s="226" t="s">
        <v>462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139</v>
      </c>
      <c r="AU307" s="20" t="s">
        <v>82</v>
      </c>
    </row>
    <row r="308" s="13" customFormat="1">
      <c r="A308" s="13"/>
      <c r="B308" s="227"/>
      <c r="C308" s="228"/>
      <c r="D308" s="220" t="s">
        <v>147</v>
      </c>
      <c r="E308" s="228"/>
      <c r="F308" s="230" t="s">
        <v>463</v>
      </c>
      <c r="G308" s="228"/>
      <c r="H308" s="231">
        <v>7140</v>
      </c>
      <c r="I308" s="232"/>
      <c r="J308" s="228"/>
      <c r="K308" s="228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147</v>
      </c>
      <c r="AU308" s="237" t="s">
        <v>82</v>
      </c>
      <c r="AV308" s="13" t="s">
        <v>82</v>
      </c>
      <c r="AW308" s="13" t="s">
        <v>4</v>
      </c>
      <c r="AX308" s="13" t="s">
        <v>80</v>
      </c>
      <c r="AY308" s="237" t="s">
        <v>129</v>
      </c>
    </row>
    <row r="309" s="12" customFormat="1" ht="22.8" customHeight="1">
      <c r="A309" s="12"/>
      <c r="B309" s="191"/>
      <c r="C309" s="192"/>
      <c r="D309" s="193" t="s">
        <v>72</v>
      </c>
      <c r="E309" s="205" t="s">
        <v>464</v>
      </c>
      <c r="F309" s="205" t="s">
        <v>465</v>
      </c>
      <c r="G309" s="192"/>
      <c r="H309" s="192"/>
      <c r="I309" s="195"/>
      <c r="J309" s="206">
        <f>BK309</f>
        <v>0</v>
      </c>
      <c r="K309" s="192"/>
      <c r="L309" s="197"/>
      <c r="M309" s="198"/>
      <c r="N309" s="199"/>
      <c r="O309" s="199"/>
      <c r="P309" s="200">
        <f>SUM(P310:P312)</f>
        <v>0</v>
      </c>
      <c r="Q309" s="199"/>
      <c r="R309" s="200">
        <f>SUM(R310:R312)</f>
        <v>0</v>
      </c>
      <c r="S309" s="199"/>
      <c r="T309" s="201">
        <f>SUM(T310:T312)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2" t="s">
        <v>80</v>
      </c>
      <c r="AT309" s="203" t="s">
        <v>72</v>
      </c>
      <c r="AU309" s="203" t="s">
        <v>80</v>
      </c>
      <c r="AY309" s="202" t="s">
        <v>129</v>
      </c>
      <c r="BK309" s="204">
        <f>SUM(BK310:BK312)</f>
        <v>0</v>
      </c>
    </row>
    <row r="310" s="2" customFormat="1" ht="16.5" customHeight="1">
      <c r="A310" s="41"/>
      <c r="B310" s="42"/>
      <c r="C310" s="207" t="s">
        <v>466</v>
      </c>
      <c r="D310" s="207" t="s">
        <v>131</v>
      </c>
      <c r="E310" s="208" t="s">
        <v>467</v>
      </c>
      <c r="F310" s="209" t="s">
        <v>468</v>
      </c>
      <c r="G310" s="210" t="s">
        <v>210</v>
      </c>
      <c r="H310" s="211">
        <v>466.34399999999999</v>
      </c>
      <c r="I310" s="212"/>
      <c r="J310" s="213">
        <f>ROUND(I310*H310,2)</f>
        <v>0</v>
      </c>
      <c r="K310" s="209" t="s">
        <v>135</v>
      </c>
      <c r="L310" s="47"/>
      <c r="M310" s="214" t="s">
        <v>19</v>
      </c>
      <c r="N310" s="215" t="s">
        <v>44</v>
      </c>
      <c r="O310" s="87"/>
      <c r="P310" s="216">
        <f>O310*H310</f>
        <v>0</v>
      </c>
      <c r="Q310" s="216">
        <v>0</v>
      </c>
      <c r="R310" s="216">
        <f>Q310*H310</f>
        <v>0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90</v>
      </c>
      <c r="AT310" s="218" t="s">
        <v>131</v>
      </c>
      <c r="AU310" s="218" t="s">
        <v>82</v>
      </c>
      <c r="AY310" s="20" t="s">
        <v>129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80</v>
      </c>
      <c r="BK310" s="219">
        <f>ROUND(I310*H310,2)</f>
        <v>0</v>
      </c>
      <c r="BL310" s="20" t="s">
        <v>90</v>
      </c>
      <c r="BM310" s="218" t="s">
        <v>469</v>
      </c>
    </row>
    <row r="311" s="2" customFormat="1">
      <c r="A311" s="41"/>
      <c r="B311" s="42"/>
      <c r="C311" s="43"/>
      <c r="D311" s="220" t="s">
        <v>137</v>
      </c>
      <c r="E311" s="43"/>
      <c r="F311" s="221" t="s">
        <v>470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137</v>
      </c>
      <c r="AU311" s="20" t="s">
        <v>82</v>
      </c>
    </row>
    <row r="312" s="2" customFormat="1">
      <c r="A312" s="41"/>
      <c r="B312" s="42"/>
      <c r="C312" s="43"/>
      <c r="D312" s="225" t="s">
        <v>139</v>
      </c>
      <c r="E312" s="43"/>
      <c r="F312" s="226" t="s">
        <v>471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139</v>
      </c>
      <c r="AU312" s="20" t="s">
        <v>82</v>
      </c>
    </row>
    <row r="313" s="12" customFormat="1" ht="25.92" customHeight="1">
      <c r="A313" s="12"/>
      <c r="B313" s="191"/>
      <c r="C313" s="192"/>
      <c r="D313" s="193" t="s">
        <v>72</v>
      </c>
      <c r="E313" s="194" t="s">
        <v>472</v>
      </c>
      <c r="F313" s="194" t="s">
        <v>473</v>
      </c>
      <c r="G313" s="192"/>
      <c r="H313" s="192"/>
      <c r="I313" s="195"/>
      <c r="J313" s="196">
        <f>BK313</f>
        <v>0</v>
      </c>
      <c r="K313" s="192"/>
      <c r="L313" s="197"/>
      <c r="M313" s="198"/>
      <c r="N313" s="199"/>
      <c r="O313" s="199"/>
      <c r="P313" s="200">
        <f>P314+P416+P476+P493+P502+P662+P680+P700+P728</f>
        <v>0</v>
      </c>
      <c r="Q313" s="199"/>
      <c r="R313" s="200">
        <f>R314+R416+R476+R493+R502+R662+R680+R700+R728</f>
        <v>10.052080080000001</v>
      </c>
      <c r="S313" s="199"/>
      <c r="T313" s="201">
        <f>T314+T416+T476+T493+T502+T662+T680+T700+T728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2" t="s">
        <v>82</v>
      </c>
      <c r="AT313" s="203" t="s">
        <v>72</v>
      </c>
      <c r="AU313" s="203" t="s">
        <v>73</v>
      </c>
      <c r="AY313" s="202" t="s">
        <v>129</v>
      </c>
      <c r="BK313" s="204">
        <f>BK314+BK416+BK476+BK493+BK502+BK662+BK680+BK700+BK728</f>
        <v>0</v>
      </c>
    </row>
    <row r="314" s="12" customFormat="1" ht="22.8" customHeight="1">
      <c r="A314" s="12"/>
      <c r="B314" s="191"/>
      <c r="C314" s="192"/>
      <c r="D314" s="193" t="s">
        <v>72</v>
      </c>
      <c r="E314" s="205" t="s">
        <v>474</v>
      </c>
      <c r="F314" s="205" t="s">
        <v>475</v>
      </c>
      <c r="G314" s="192"/>
      <c r="H314" s="192"/>
      <c r="I314" s="195"/>
      <c r="J314" s="206">
        <f>BK314</f>
        <v>0</v>
      </c>
      <c r="K314" s="192"/>
      <c r="L314" s="197"/>
      <c r="M314" s="198"/>
      <c r="N314" s="199"/>
      <c r="O314" s="199"/>
      <c r="P314" s="200">
        <f>SUM(P315:P415)</f>
        <v>0</v>
      </c>
      <c r="Q314" s="199"/>
      <c r="R314" s="200">
        <f>SUM(R315:R415)</f>
        <v>1.9899398199999998</v>
      </c>
      <c r="S314" s="199"/>
      <c r="T314" s="201">
        <f>SUM(T315:T415)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2" t="s">
        <v>82</v>
      </c>
      <c r="AT314" s="203" t="s">
        <v>72</v>
      </c>
      <c r="AU314" s="203" t="s">
        <v>80</v>
      </c>
      <c r="AY314" s="202" t="s">
        <v>129</v>
      </c>
      <c r="BK314" s="204">
        <f>SUM(BK315:BK415)</f>
        <v>0</v>
      </c>
    </row>
    <row r="315" s="2" customFormat="1" ht="16.5" customHeight="1">
      <c r="A315" s="41"/>
      <c r="B315" s="42"/>
      <c r="C315" s="207" t="s">
        <v>476</v>
      </c>
      <c r="D315" s="207" t="s">
        <v>131</v>
      </c>
      <c r="E315" s="208" t="s">
        <v>477</v>
      </c>
      <c r="F315" s="209" t="s">
        <v>478</v>
      </c>
      <c r="G315" s="210" t="s">
        <v>134</v>
      </c>
      <c r="H315" s="211">
        <v>69.224000000000004</v>
      </c>
      <c r="I315" s="212"/>
      <c r="J315" s="213">
        <f>ROUND(I315*H315,2)</f>
        <v>0</v>
      </c>
      <c r="K315" s="209" t="s">
        <v>135</v>
      </c>
      <c r="L315" s="47"/>
      <c r="M315" s="214" t="s">
        <v>19</v>
      </c>
      <c r="N315" s="215" t="s">
        <v>44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276</v>
      </c>
      <c r="AT315" s="218" t="s">
        <v>131</v>
      </c>
      <c r="AU315" s="218" t="s">
        <v>82</v>
      </c>
      <c r="AY315" s="20" t="s">
        <v>129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80</v>
      </c>
      <c r="BK315" s="219">
        <f>ROUND(I315*H315,2)</f>
        <v>0</v>
      </c>
      <c r="BL315" s="20" t="s">
        <v>276</v>
      </c>
      <c r="BM315" s="218" t="s">
        <v>479</v>
      </c>
    </row>
    <row r="316" s="2" customFormat="1">
      <c r="A316" s="41"/>
      <c r="B316" s="42"/>
      <c r="C316" s="43"/>
      <c r="D316" s="220" t="s">
        <v>137</v>
      </c>
      <c r="E316" s="43"/>
      <c r="F316" s="221" t="s">
        <v>480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137</v>
      </c>
      <c r="AU316" s="20" t="s">
        <v>82</v>
      </c>
    </row>
    <row r="317" s="2" customFormat="1">
      <c r="A317" s="41"/>
      <c r="B317" s="42"/>
      <c r="C317" s="43"/>
      <c r="D317" s="225" t="s">
        <v>139</v>
      </c>
      <c r="E317" s="43"/>
      <c r="F317" s="226" t="s">
        <v>481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139</v>
      </c>
      <c r="AU317" s="20" t="s">
        <v>82</v>
      </c>
    </row>
    <row r="318" s="14" customFormat="1">
      <c r="A318" s="14"/>
      <c r="B318" s="238"/>
      <c r="C318" s="239"/>
      <c r="D318" s="220" t="s">
        <v>147</v>
      </c>
      <c r="E318" s="240" t="s">
        <v>19</v>
      </c>
      <c r="F318" s="241" t="s">
        <v>176</v>
      </c>
      <c r="G318" s="239"/>
      <c r="H318" s="240" t="s">
        <v>19</v>
      </c>
      <c r="I318" s="242"/>
      <c r="J318" s="239"/>
      <c r="K318" s="239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147</v>
      </c>
      <c r="AU318" s="247" t="s">
        <v>82</v>
      </c>
      <c r="AV318" s="14" t="s">
        <v>80</v>
      </c>
      <c r="AW318" s="14" t="s">
        <v>33</v>
      </c>
      <c r="AX318" s="14" t="s">
        <v>73</v>
      </c>
      <c r="AY318" s="247" t="s">
        <v>129</v>
      </c>
    </row>
    <row r="319" s="14" customFormat="1">
      <c r="A319" s="14"/>
      <c r="B319" s="238"/>
      <c r="C319" s="239"/>
      <c r="D319" s="220" t="s">
        <v>147</v>
      </c>
      <c r="E319" s="240" t="s">
        <v>19</v>
      </c>
      <c r="F319" s="241" t="s">
        <v>370</v>
      </c>
      <c r="G319" s="239"/>
      <c r="H319" s="240" t="s">
        <v>19</v>
      </c>
      <c r="I319" s="242"/>
      <c r="J319" s="239"/>
      <c r="K319" s="239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147</v>
      </c>
      <c r="AU319" s="247" t="s">
        <v>82</v>
      </c>
      <c r="AV319" s="14" t="s">
        <v>80</v>
      </c>
      <c r="AW319" s="14" t="s">
        <v>33</v>
      </c>
      <c r="AX319" s="14" t="s">
        <v>73</v>
      </c>
      <c r="AY319" s="247" t="s">
        <v>129</v>
      </c>
    </row>
    <row r="320" s="13" customFormat="1">
      <c r="A320" s="13"/>
      <c r="B320" s="227"/>
      <c r="C320" s="228"/>
      <c r="D320" s="220" t="s">
        <v>147</v>
      </c>
      <c r="E320" s="229" t="s">
        <v>19</v>
      </c>
      <c r="F320" s="230" t="s">
        <v>482</v>
      </c>
      <c r="G320" s="228"/>
      <c r="H320" s="231">
        <v>69.224000000000004</v>
      </c>
      <c r="I320" s="232"/>
      <c r="J320" s="228"/>
      <c r="K320" s="228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147</v>
      </c>
      <c r="AU320" s="237" t="s">
        <v>82</v>
      </c>
      <c r="AV320" s="13" t="s">
        <v>82</v>
      </c>
      <c r="AW320" s="13" t="s">
        <v>33</v>
      </c>
      <c r="AX320" s="13" t="s">
        <v>80</v>
      </c>
      <c r="AY320" s="237" t="s">
        <v>129</v>
      </c>
    </row>
    <row r="321" s="2" customFormat="1" ht="16.5" customHeight="1">
      <c r="A321" s="41"/>
      <c r="B321" s="42"/>
      <c r="C321" s="263" t="s">
        <v>483</v>
      </c>
      <c r="D321" s="263" t="s">
        <v>354</v>
      </c>
      <c r="E321" s="264" t="s">
        <v>484</v>
      </c>
      <c r="F321" s="265" t="s">
        <v>485</v>
      </c>
      <c r="G321" s="266" t="s">
        <v>210</v>
      </c>
      <c r="H321" s="267">
        <v>0.021000000000000001</v>
      </c>
      <c r="I321" s="268"/>
      <c r="J321" s="269">
        <f>ROUND(I321*H321,2)</f>
        <v>0</v>
      </c>
      <c r="K321" s="265" t="s">
        <v>135</v>
      </c>
      <c r="L321" s="270"/>
      <c r="M321" s="271" t="s">
        <v>19</v>
      </c>
      <c r="N321" s="272" t="s">
        <v>44</v>
      </c>
      <c r="O321" s="87"/>
      <c r="P321" s="216">
        <f>O321*H321</f>
        <v>0</v>
      </c>
      <c r="Q321" s="216">
        <v>1</v>
      </c>
      <c r="R321" s="216">
        <f>Q321*H321</f>
        <v>0.021000000000000001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401</v>
      </c>
      <c r="AT321" s="218" t="s">
        <v>354</v>
      </c>
      <c r="AU321" s="218" t="s">
        <v>82</v>
      </c>
      <c r="AY321" s="20" t="s">
        <v>129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80</v>
      </c>
      <c r="BK321" s="219">
        <f>ROUND(I321*H321,2)</f>
        <v>0</v>
      </c>
      <c r="BL321" s="20" t="s">
        <v>276</v>
      </c>
      <c r="BM321" s="218" t="s">
        <v>486</v>
      </c>
    </row>
    <row r="322" s="2" customFormat="1">
      <c r="A322" s="41"/>
      <c r="B322" s="42"/>
      <c r="C322" s="43"/>
      <c r="D322" s="220" t="s">
        <v>137</v>
      </c>
      <c r="E322" s="43"/>
      <c r="F322" s="221" t="s">
        <v>485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137</v>
      </c>
      <c r="AU322" s="20" t="s">
        <v>82</v>
      </c>
    </row>
    <row r="323" s="13" customFormat="1">
      <c r="A323" s="13"/>
      <c r="B323" s="227"/>
      <c r="C323" s="228"/>
      <c r="D323" s="220" t="s">
        <v>147</v>
      </c>
      <c r="E323" s="228"/>
      <c r="F323" s="230" t="s">
        <v>487</v>
      </c>
      <c r="G323" s="228"/>
      <c r="H323" s="231">
        <v>0.021000000000000001</v>
      </c>
      <c r="I323" s="232"/>
      <c r="J323" s="228"/>
      <c r="K323" s="228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147</v>
      </c>
      <c r="AU323" s="237" t="s">
        <v>82</v>
      </c>
      <c r="AV323" s="13" t="s">
        <v>82</v>
      </c>
      <c r="AW323" s="13" t="s">
        <v>4</v>
      </c>
      <c r="AX323" s="13" t="s">
        <v>80</v>
      </c>
      <c r="AY323" s="237" t="s">
        <v>129</v>
      </c>
    </row>
    <row r="324" s="2" customFormat="1" ht="16.5" customHeight="1">
      <c r="A324" s="41"/>
      <c r="B324" s="42"/>
      <c r="C324" s="207" t="s">
        <v>488</v>
      </c>
      <c r="D324" s="207" t="s">
        <v>131</v>
      </c>
      <c r="E324" s="208" t="s">
        <v>489</v>
      </c>
      <c r="F324" s="209" t="s">
        <v>490</v>
      </c>
      <c r="G324" s="210" t="s">
        <v>134</v>
      </c>
      <c r="H324" s="211">
        <v>40.740000000000002</v>
      </c>
      <c r="I324" s="212"/>
      <c r="J324" s="213">
        <f>ROUND(I324*H324,2)</f>
        <v>0</v>
      </c>
      <c r="K324" s="209" t="s">
        <v>135</v>
      </c>
      <c r="L324" s="47"/>
      <c r="M324" s="214" t="s">
        <v>19</v>
      </c>
      <c r="N324" s="215" t="s">
        <v>44</v>
      </c>
      <c r="O324" s="87"/>
      <c r="P324" s="216">
        <f>O324*H324</f>
        <v>0</v>
      </c>
      <c r="Q324" s="216">
        <v>0</v>
      </c>
      <c r="R324" s="216">
        <f>Q324*H324</f>
        <v>0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276</v>
      </c>
      <c r="AT324" s="218" t="s">
        <v>131</v>
      </c>
      <c r="AU324" s="218" t="s">
        <v>82</v>
      </c>
      <c r="AY324" s="20" t="s">
        <v>129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80</v>
      </c>
      <c r="BK324" s="219">
        <f>ROUND(I324*H324,2)</f>
        <v>0</v>
      </c>
      <c r="BL324" s="20" t="s">
        <v>276</v>
      </c>
      <c r="BM324" s="218" t="s">
        <v>491</v>
      </c>
    </row>
    <row r="325" s="2" customFormat="1">
      <c r="A325" s="41"/>
      <c r="B325" s="42"/>
      <c r="C325" s="43"/>
      <c r="D325" s="220" t="s">
        <v>137</v>
      </c>
      <c r="E325" s="43"/>
      <c r="F325" s="221" t="s">
        <v>492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137</v>
      </c>
      <c r="AU325" s="20" t="s">
        <v>82</v>
      </c>
    </row>
    <row r="326" s="2" customFormat="1">
      <c r="A326" s="41"/>
      <c r="B326" s="42"/>
      <c r="C326" s="43"/>
      <c r="D326" s="225" t="s">
        <v>139</v>
      </c>
      <c r="E326" s="43"/>
      <c r="F326" s="226" t="s">
        <v>493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139</v>
      </c>
      <c r="AU326" s="20" t="s">
        <v>82</v>
      </c>
    </row>
    <row r="327" s="14" customFormat="1">
      <c r="A327" s="14"/>
      <c r="B327" s="238"/>
      <c r="C327" s="239"/>
      <c r="D327" s="220" t="s">
        <v>147</v>
      </c>
      <c r="E327" s="240" t="s">
        <v>19</v>
      </c>
      <c r="F327" s="241" t="s">
        <v>176</v>
      </c>
      <c r="G327" s="239"/>
      <c r="H327" s="240" t="s">
        <v>19</v>
      </c>
      <c r="I327" s="242"/>
      <c r="J327" s="239"/>
      <c r="K327" s="239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147</v>
      </c>
      <c r="AU327" s="247" t="s">
        <v>82</v>
      </c>
      <c r="AV327" s="14" t="s">
        <v>80</v>
      </c>
      <c r="AW327" s="14" t="s">
        <v>33</v>
      </c>
      <c r="AX327" s="14" t="s">
        <v>73</v>
      </c>
      <c r="AY327" s="247" t="s">
        <v>129</v>
      </c>
    </row>
    <row r="328" s="13" customFormat="1">
      <c r="A328" s="13"/>
      <c r="B328" s="227"/>
      <c r="C328" s="228"/>
      <c r="D328" s="220" t="s">
        <v>147</v>
      </c>
      <c r="E328" s="229" t="s">
        <v>19</v>
      </c>
      <c r="F328" s="230" t="s">
        <v>494</v>
      </c>
      <c r="G328" s="228"/>
      <c r="H328" s="231">
        <v>40.740000000000002</v>
      </c>
      <c r="I328" s="232"/>
      <c r="J328" s="228"/>
      <c r="K328" s="228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147</v>
      </c>
      <c r="AU328" s="237" t="s">
        <v>82</v>
      </c>
      <c r="AV328" s="13" t="s">
        <v>82</v>
      </c>
      <c r="AW328" s="13" t="s">
        <v>33</v>
      </c>
      <c r="AX328" s="13" t="s">
        <v>80</v>
      </c>
      <c r="AY328" s="237" t="s">
        <v>129</v>
      </c>
    </row>
    <row r="329" s="2" customFormat="1" ht="16.5" customHeight="1">
      <c r="A329" s="41"/>
      <c r="B329" s="42"/>
      <c r="C329" s="263" t="s">
        <v>495</v>
      </c>
      <c r="D329" s="263" t="s">
        <v>354</v>
      </c>
      <c r="E329" s="264" t="s">
        <v>484</v>
      </c>
      <c r="F329" s="265" t="s">
        <v>485</v>
      </c>
      <c r="G329" s="266" t="s">
        <v>210</v>
      </c>
      <c r="H329" s="267">
        <v>0.014</v>
      </c>
      <c r="I329" s="268"/>
      <c r="J329" s="269">
        <f>ROUND(I329*H329,2)</f>
        <v>0</v>
      </c>
      <c r="K329" s="265" t="s">
        <v>135</v>
      </c>
      <c r="L329" s="270"/>
      <c r="M329" s="271" t="s">
        <v>19</v>
      </c>
      <c r="N329" s="272" t="s">
        <v>44</v>
      </c>
      <c r="O329" s="87"/>
      <c r="P329" s="216">
        <f>O329*H329</f>
        <v>0</v>
      </c>
      <c r="Q329" s="216">
        <v>1</v>
      </c>
      <c r="R329" s="216">
        <f>Q329*H329</f>
        <v>0.014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401</v>
      </c>
      <c r="AT329" s="218" t="s">
        <v>354</v>
      </c>
      <c r="AU329" s="218" t="s">
        <v>82</v>
      </c>
      <c r="AY329" s="20" t="s">
        <v>129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80</v>
      </c>
      <c r="BK329" s="219">
        <f>ROUND(I329*H329,2)</f>
        <v>0</v>
      </c>
      <c r="BL329" s="20" t="s">
        <v>276</v>
      </c>
      <c r="BM329" s="218" t="s">
        <v>496</v>
      </c>
    </row>
    <row r="330" s="2" customFormat="1">
      <c r="A330" s="41"/>
      <c r="B330" s="42"/>
      <c r="C330" s="43"/>
      <c r="D330" s="220" t="s">
        <v>137</v>
      </c>
      <c r="E330" s="43"/>
      <c r="F330" s="221" t="s">
        <v>485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137</v>
      </c>
      <c r="AU330" s="20" t="s">
        <v>82</v>
      </c>
    </row>
    <row r="331" s="13" customFormat="1">
      <c r="A331" s="13"/>
      <c r="B331" s="227"/>
      <c r="C331" s="228"/>
      <c r="D331" s="220" t="s">
        <v>147</v>
      </c>
      <c r="E331" s="228"/>
      <c r="F331" s="230" t="s">
        <v>497</v>
      </c>
      <c r="G331" s="228"/>
      <c r="H331" s="231">
        <v>0.014</v>
      </c>
      <c r="I331" s="232"/>
      <c r="J331" s="228"/>
      <c r="K331" s="228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147</v>
      </c>
      <c r="AU331" s="237" t="s">
        <v>82</v>
      </c>
      <c r="AV331" s="13" t="s">
        <v>82</v>
      </c>
      <c r="AW331" s="13" t="s">
        <v>4</v>
      </c>
      <c r="AX331" s="13" t="s">
        <v>80</v>
      </c>
      <c r="AY331" s="237" t="s">
        <v>129</v>
      </c>
    </row>
    <row r="332" s="2" customFormat="1" ht="16.5" customHeight="1">
      <c r="A332" s="41"/>
      <c r="B332" s="42"/>
      <c r="C332" s="207" t="s">
        <v>498</v>
      </c>
      <c r="D332" s="207" t="s">
        <v>131</v>
      </c>
      <c r="E332" s="208" t="s">
        <v>499</v>
      </c>
      <c r="F332" s="209" t="s">
        <v>500</v>
      </c>
      <c r="G332" s="210" t="s">
        <v>134</v>
      </c>
      <c r="H332" s="211">
        <v>138.44800000000001</v>
      </c>
      <c r="I332" s="212"/>
      <c r="J332" s="213">
        <f>ROUND(I332*H332,2)</f>
        <v>0</v>
      </c>
      <c r="K332" s="209" t="s">
        <v>135</v>
      </c>
      <c r="L332" s="47"/>
      <c r="M332" s="214" t="s">
        <v>19</v>
      </c>
      <c r="N332" s="215" t="s">
        <v>44</v>
      </c>
      <c r="O332" s="87"/>
      <c r="P332" s="216">
        <f>O332*H332</f>
        <v>0</v>
      </c>
      <c r="Q332" s="216">
        <v>0.00040000000000000002</v>
      </c>
      <c r="R332" s="216">
        <f>Q332*H332</f>
        <v>0.055379200000000003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276</v>
      </c>
      <c r="AT332" s="218" t="s">
        <v>131</v>
      </c>
      <c r="AU332" s="218" t="s">
        <v>82</v>
      </c>
      <c r="AY332" s="20" t="s">
        <v>129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80</v>
      </c>
      <c r="BK332" s="219">
        <f>ROUND(I332*H332,2)</f>
        <v>0</v>
      </c>
      <c r="BL332" s="20" t="s">
        <v>276</v>
      </c>
      <c r="BM332" s="218" t="s">
        <v>501</v>
      </c>
    </row>
    <row r="333" s="2" customFormat="1">
      <c r="A333" s="41"/>
      <c r="B333" s="42"/>
      <c r="C333" s="43"/>
      <c r="D333" s="220" t="s">
        <v>137</v>
      </c>
      <c r="E333" s="43"/>
      <c r="F333" s="221" t="s">
        <v>502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137</v>
      </c>
      <c r="AU333" s="20" t="s">
        <v>82</v>
      </c>
    </row>
    <row r="334" s="2" customFormat="1">
      <c r="A334" s="41"/>
      <c r="B334" s="42"/>
      <c r="C334" s="43"/>
      <c r="D334" s="225" t="s">
        <v>139</v>
      </c>
      <c r="E334" s="43"/>
      <c r="F334" s="226" t="s">
        <v>503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139</v>
      </c>
      <c r="AU334" s="20" t="s">
        <v>82</v>
      </c>
    </row>
    <row r="335" s="14" customFormat="1">
      <c r="A335" s="14"/>
      <c r="B335" s="238"/>
      <c r="C335" s="239"/>
      <c r="D335" s="220" t="s">
        <v>147</v>
      </c>
      <c r="E335" s="240" t="s">
        <v>19</v>
      </c>
      <c r="F335" s="241" t="s">
        <v>176</v>
      </c>
      <c r="G335" s="239"/>
      <c r="H335" s="240" t="s">
        <v>19</v>
      </c>
      <c r="I335" s="242"/>
      <c r="J335" s="239"/>
      <c r="K335" s="239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147</v>
      </c>
      <c r="AU335" s="247" t="s">
        <v>82</v>
      </c>
      <c r="AV335" s="14" t="s">
        <v>80</v>
      </c>
      <c r="AW335" s="14" t="s">
        <v>33</v>
      </c>
      <c r="AX335" s="14" t="s">
        <v>73</v>
      </c>
      <c r="AY335" s="247" t="s">
        <v>129</v>
      </c>
    </row>
    <row r="336" s="14" customFormat="1">
      <c r="A336" s="14"/>
      <c r="B336" s="238"/>
      <c r="C336" s="239"/>
      <c r="D336" s="220" t="s">
        <v>147</v>
      </c>
      <c r="E336" s="240" t="s">
        <v>19</v>
      </c>
      <c r="F336" s="241" t="s">
        <v>370</v>
      </c>
      <c r="G336" s="239"/>
      <c r="H336" s="240" t="s">
        <v>19</v>
      </c>
      <c r="I336" s="242"/>
      <c r="J336" s="239"/>
      <c r="K336" s="239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147</v>
      </c>
      <c r="AU336" s="247" t="s">
        <v>82</v>
      </c>
      <c r="AV336" s="14" t="s">
        <v>80</v>
      </c>
      <c r="AW336" s="14" t="s">
        <v>33</v>
      </c>
      <c r="AX336" s="14" t="s">
        <v>73</v>
      </c>
      <c r="AY336" s="247" t="s">
        <v>129</v>
      </c>
    </row>
    <row r="337" s="13" customFormat="1">
      <c r="A337" s="13"/>
      <c r="B337" s="227"/>
      <c r="C337" s="228"/>
      <c r="D337" s="220" t="s">
        <v>147</v>
      </c>
      <c r="E337" s="229" t="s">
        <v>19</v>
      </c>
      <c r="F337" s="230" t="s">
        <v>504</v>
      </c>
      <c r="G337" s="228"/>
      <c r="H337" s="231">
        <v>138.44800000000001</v>
      </c>
      <c r="I337" s="232"/>
      <c r="J337" s="228"/>
      <c r="K337" s="228"/>
      <c r="L337" s="233"/>
      <c r="M337" s="234"/>
      <c r="N337" s="235"/>
      <c r="O337" s="235"/>
      <c r="P337" s="235"/>
      <c r="Q337" s="235"/>
      <c r="R337" s="235"/>
      <c r="S337" s="235"/>
      <c r="T337" s="23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7" t="s">
        <v>147</v>
      </c>
      <c r="AU337" s="237" t="s">
        <v>82</v>
      </c>
      <c r="AV337" s="13" t="s">
        <v>82</v>
      </c>
      <c r="AW337" s="13" t="s">
        <v>33</v>
      </c>
      <c r="AX337" s="13" t="s">
        <v>80</v>
      </c>
      <c r="AY337" s="237" t="s">
        <v>129</v>
      </c>
    </row>
    <row r="338" s="2" customFormat="1" ht="24.15" customHeight="1">
      <c r="A338" s="41"/>
      <c r="B338" s="42"/>
      <c r="C338" s="263" t="s">
        <v>505</v>
      </c>
      <c r="D338" s="263" t="s">
        <v>354</v>
      </c>
      <c r="E338" s="264" t="s">
        <v>506</v>
      </c>
      <c r="F338" s="265" t="s">
        <v>507</v>
      </c>
      <c r="G338" s="266" t="s">
        <v>134</v>
      </c>
      <c r="H338" s="267">
        <v>80.680999999999997</v>
      </c>
      <c r="I338" s="268"/>
      <c r="J338" s="269">
        <f>ROUND(I338*H338,2)</f>
        <v>0</v>
      </c>
      <c r="K338" s="265" t="s">
        <v>135</v>
      </c>
      <c r="L338" s="270"/>
      <c r="M338" s="271" t="s">
        <v>19</v>
      </c>
      <c r="N338" s="272" t="s">
        <v>44</v>
      </c>
      <c r="O338" s="87"/>
      <c r="P338" s="216">
        <f>O338*H338</f>
        <v>0</v>
      </c>
      <c r="Q338" s="216">
        <v>0.0054000000000000003</v>
      </c>
      <c r="R338" s="216">
        <f>Q338*H338</f>
        <v>0.43567739999999999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401</v>
      </c>
      <c r="AT338" s="218" t="s">
        <v>354</v>
      </c>
      <c r="AU338" s="218" t="s">
        <v>82</v>
      </c>
      <c r="AY338" s="20" t="s">
        <v>129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80</v>
      </c>
      <c r="BK338" s="219">
        <f>ROUND(I338*H338,2)</f>
        <v>0</v>
      </c>
      <c r="BL338" s="20" t="s">
        <v>276</v>
      </c>
      <c r="BM338" s="218" t="s">
        <v>508</v>
      </c>
    </row>
    <row r="339" s="2" customFormat="1">
      <c r="A339" s="41"/>
      <c r="B339" s="42"/>
      <c r="C339" s="43"/>
      <c r="D339" s="220" t="s">
        <v>137</v>
      </c>
      <c r="E339" s="43"/>
      <c r="F339" s="221" t="s">
        <v>507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137</v>
      </c>
      <c r="AU339" s="20" t="s">
        <v>82</v>
      </c>
    </row>
    <row r="340" s="13" customFormat="1">
      <c r="A340" s="13"/>
      <c r="B340" s="227"/>
      <c r="C340" s="228"/>
      <c r="D340" s="220" t="s">
        <v>147</v>
      </c>
      <c r="E340" s="228"/>
      <c r="F340" s="230" t="s">
        <v>509</v>
      </c>
      <c r="G340" s="228"/>
      <c r="H340" s="231">
        <v>80.680999999999997</v>
      </c>
      <c r="I340" s="232"/>
      <c r="J340" s="228"/>
      <c r="K340" s="228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147</v>
      </c>
      <c r="AU340" s="237" t="s">
        <v>82</v>
      </c>
      <c r="AV340" s="13" t="s">
        <v>82</v>
      </c>
      <c r="AW340" s="13" t="s">
        <v>4</v>
      </c>
      <c r="AX340" s="13" t="s">
        <v>80</v>
      </c>
      <c r="AY340" s="237" t="s">
        <v>129</v>
      </c>
    </row>
    <row r="341" s="2" customFormat="1" ht="24.15" customHeight="1">
      <c r="A341" s="41"/>
      <c r="B341" s="42"/>
      <c r="C341" s="263" t="s">
        <v>510</v>
      </c>
      <c r="D341" s="263" t="s">
        <v>354</v>
      </c>
      <c r="E341" s="264" t="s">
        <v>511</v>
      </c>
      <c r="F341" s="265" t="s">
        <v>512</v>
      </c>
      <c r="G341" s="266" t="s">
        <v>134</v>
      </c>
      <c r="H341" s="267">
        <v>80.680999999999997</v>
      </c>
      <c r="I341" s="268"/>
      <c r="J341" s="269">
        <f>ROUND(I341*H341,2)</f>
        <v>0</v>
      </c>
      <c r="K341" s="265" t="s">
        <v>135</v>
      </c>
      <c r="L341" s="270"/>
      <c r="M341" s="271" t="s">
        <v>19</v>
      </c>
      <c r="N341" s="272" t="s">
        <v>44</v>
      </c>
      <c r="O341" s="87"/>
      <c r="P341" s="216">
        <f>O341*H341</f>
        <v>0</v>
      </c>
      <c r="Q341" s="216">
        <v>0.0053</v>
      </c>
      <c r="R341" s="216">
        <f>Q341*H341</f>
        <v>0.42760929999999997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401</v>
      </c>
      <c r="AT341" s="218" t="s">
        <v>354</v>
      </c>
      <c r="AU341" s="218" t="s">
        <v>82</v>
      </c>
      <c r="AY341" s="20" t="s">
        <v>129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80</v>
      </c>
      <c r="BK341" s="219">
        <f>ROUND(I341*H341,2)</f>
        <v>0</v>
      </c>
      <c r="BL341" s="20" t="s">
        <v>276</v>
      </c>
      <c r="BM341" s="218" t="s">
        <v>513</v>
      </c>
    </row>
    <row r="342" s="2" customFormat="1">
      <c r="A342" s="41"/>
      <c r="B342" s="42"/>
      <c r="C342" s="43"/>
      <c r="D342" s="220" t="s">
        <v>137</v>
      </c>
      <c r="E342" s="43"/>
      <c r="F342" s="221" t="s">
        <v>512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137</v>
      </c>
      <c r="AU342" s="20" t="s">
        <v>82</v>
      </c>
    </row>
    <row r="343" s="13" customFormat="1">
      <c r="A343" s="13"/>
      <c r="B343" s="227"/>
      <c r="C343" s="228"/>
      <c r="D343" s="220" t="s">
        <v>147</v>
      </c>
      <c r="E343" s="228"/>
      <c r="F343" s="230" t="s">
        <v>509</v>
      </c>
      <c r="G343" s="228"/>
      <c r="H343" s="231">
        <v>80.680999999999997</v>
      </c>
      <c r="I343" s="232"/>
      <c r="J343" s="228"/>
      <c r="K343" s="228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147</v>
      </c>
      <c r="AU343" s="237" t="s">
        <v>82</v>
      </c>
      <c r="AV343" s="13" t="s">
        <v>82</v>
      </c>
      <c r="AW343" s="13" t="s">
        <v>4</v>
      </c>
      <c r="AX343" s="13" t="s">
        <v>80</v>
      </c>
      <c r="AY343" s="237" t="s">
        <v>129</v>
      </c>
    </row>
    <row r="344" s="2" customFormat="1" ht="16.5" customHeight="1">
      <c r="A344" s="41"/>
      <c r="B344" s="42"/>
      <c r="C344" s="207" t="s">
        <v>514</v>
      </c>
      <c r="D344" s="207" t="s">
        <v>131</v>
      </c>
      <c r="E344" s="208" t="s">
        <v>515</v>
      </c>
      <c r="F344" s="209" t="s">
        <v>516</v>
      </c>
      <c r="G344" s="210" t="s">
        <v>134</v>
      </c>
      <c r="H344" s="211">
        <v>81.480000000000004</v>
      </c>
      <c r="I344" s="212"/>
      <c r="J344" s="213">
        <f>ROUND(I344*H344,2)</f>
        <v>0</v>
      </c>
      <c r="K344" s="209" t="s">
        <v>135</v>
      </c>
      <c r="L344" s="47"/>
      <c r="M344" s="214" t="s">
        <v>19</v>
      </c>
      <c r="N344" s="215" t="s">
        <v>44</v>
      </c>
      <c r="O344" s="87"/>
      <c r="P344" s="216">
        <f>O344*H344</f>
        <v>0</v>
      </c>
      <c r="Q344" s="216">
        <v>0.00040000000000000002</v>
      </c>
      <c r="R344" s="216">
        <f>Q344*H344</f>
        <v>0.032592000000000003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276</v>
      </c>
      <c r="AT344" s="218" t="s">
        <v>131</v>
      </c>
      <c r="AU344" s="218" t="s">
        <v>82</v>
      </c>
      <c r="AY344" s="20" t="s">
        <v>129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80</v>
      </c>
      <c r="BK344" s="219">
        <f>ROUND(I344*H344,2)</f>
        <v>0</v>
      </c>
      <c r="BL344" s="20" t="s">
        <v>276</v>
      </c>
      <c r="BM344" s="218" t="s">
        <v>517</v>
      </c>
    </row>
    <row r="345" s="2" customFormat="1">
      <c r="A345" s="41"/>
      <c r="B345" s="42"/>
      <c r="C345" s="43"/>
      <c r="D345" s="220" t="s">
        <v>137</v>
      </c>
      <c r="E345" s="43"/>
      <c r="F345" s="221" t="s">
        <v>518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137</v>
      </c>
      <c r="AU345" s="20" t="s">
        <v>82</v>
      </c>
    </row>
    <row r="346" s="2" customFormat="1">
      <c r="A346" s="41"/>
      <c r="B346" s="42"/>
      <c r="C346" s="43"/>
      <c r="D346" s="225" t="s">
        <v>139</v>
      </c>
      <c r="E346" s="43"/>
      <c r="F346" s="226" t="s">
        <v>519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139</v>
      </c>
      <c r="AU346" s="20" t="s">
        <v>82</v>
      </c>
    </row>
    <row r="347" s="14" customFormat="1">
      <c r="A347" s="14"/>
      <c r="B347" s="238"/>
      <c r="C347" s="239"/>
      <c r="D347" s="220" t="s">
        <v>147</v>
      </c>
      <c r="E347" s="240" t="s">
        <v>19</v>
      </c>
      <c r="F347" s="241" t="s">
        <v>176</v>
      </c>
      <c r="G347" s="239"/>
      <c r="H347" s="240" t="s">
        <v>19</v>
      </c>
      <c r="I347" s="242"/>
      <c r="J347" s="239"/>
      <c r="K347" s="239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147</v>
      </c>
      <c r="AU347" s="247" t="s">
        <v>82</v>
      </c>
      <c r="AV347" s="14" t="s">
        <v>80</v>
      </c>
      <c r="AW347" s="14" t="s">
        <v>33</v>
      </c>
      <c r="AX347" s="14" t="s">
        <v>73</v>
      </c>
      <c r="AY347" s="247" t="s">
        <v>129</v>
      </c>
    </row>
    <row r="348" s="13" customFormat="1">
      <c r="A348" s="13"/>
      <c r="B348" s="227"/>
      <c r="C348" s="228"/>
      <c r="D348" s="220" t="s">
        <v>147</v>
      </c>
      <c r="E348" s="229" t="s">
        <v>19</v>
      </c>
      <c r="F348" s="230" t="s">
        <v>520</v>
      </c>
      <c r="G348" s="228"/>
      <c r="H348" s="231">
        <v>81.480000000000004</v>
      </c>
      <c r="I348" s="232"/>
      <c r="J348" s="228"/>
      <c r="K348" s="228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147</v>
      </c>
      <c r="AU348" s="237" t="s">
        <v>82</v>
      </c>
      <c r="AV348" s="13" t="s">
        <v>82</v>
      </c>
      <c r="AW348" s="13" t="s">
        <v>33</v>
      </c>
      <c r="AX348" s="13" t="s">
        <v>80</v>
      </c>
      <c r="AY348" s="237" t="s">
        <v>129</v>
      </c>
    </row>
    <row r="349" s="2" customFormat="1" ht="24.15" customHeight="1">
      <c r="A349" s="41"/>
      <c r="B349" s="42"/>
      <c r="C349" s="263" t="s">
        <v>521</v>
      </c>
      <c r="D349" s="263" t="s">
        <v>354</v>
      </c>
      <c r="E349" s="264" t="s">
        <v>506</v>
      </c>
      <c r="F349" s="265" t="s">
        <v>507</v>
      </c>
      <c r="G349" s="266" t="s">
        <v>134</v>
      </c>
      <c r="H349" s="267">
        <v>49.744</v>
      </c>
      <c r="I349" s="268"/>
      <c r="J349" s="269">
        <f>ROUND(I349*H349,2)</f>
        <v>0</v>
      </c>
      <c r="K349" s="265" t="s">
        <v>135</v>
      </c>
      <c r="L349" s="270"/>
      <c r="M349" s="271" t="s">
        <v>19</v>
      </c>
      <c r="N349" s="272" t="s">
        <v>44</v>
      </c>
      <c r="O349" s="87"/>
      <c r="P349" s="216">
        <f>O349*H349</f>
        <v>0</v>
      </c>
      <c r="Q349" s="216">
        <v>0.0054000000000000003</v>
      </c>
      <c r="R349" s="216">
        <f>Q349*H349</f>
        <v>0.26861760000000001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401</v>
      </c>
      <c r="AT349" s="218" t="s">
        <v>354</v>
      </c>
      <c r="AU349" s="218" t="s">
        <v>82</v>
      </c>
      <c r="AY349" s="20" t="s">
        <v>129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80</v>
      </c>
      <c r="BK349" s="219">
        <f>ROUND(I349*H349,2)</f>
        <v>0</v>
      </c>
      <c r="BL349" s="20" t="s">
        <v>276</v>
      </c>
      <c r="BM349" s="218" t="s">
        <v>522</v>
      </c>
    </row>
    <row r="350" s="2" customFormat="1">
      <c r="A350" s="41"/>
      <c r="B350" s="42"/>
      <c r="C350" s="43"/>
      <c r="D350" s="220" t="s">
        <v>137</v>
      </c>
      <c r="E350" s="43"/>
      <c r="F350" s="221" t="s">
        <v>507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137</v>
      </c>
      <c r="AU350" s="20" t="s">
        <v>82</v>
      </c>
    </row>
    <row r="351" s="13" customFormat="1">
      <c r="A351" s="13"/>
      <c r="B351" s="227"/>
      <c r="C351" s="228"/>
      <c r="D351" s="220" t="s">
        <v>147</v>
      </c>
      <c r="E351" s="228"/>
      <c r="F351" s="230" t="s">
        <v>523</v>
      </c>
      <c r="G351" s="228"/>
      <c r="H351" s="231">
        <v>49.744</v>
      </c>
      <c r="I351" s="232"/>
      <c r="J351" s="228"/>
      <c r="K351" s="228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147</v>
      </c>
      <c r="AU351" s="237" t="s">
        <v>82</v>
      </c>
      <c r="AV351" s="13" t="s">
        <v>82</v>
      </c>
      <c r="AW351" s="13" t="s">
        <v>4</v>
      </c>
      <c r="AX351" s="13" t="s">
        <v>80</v>
      </c>
      <c r="AY351" s="237" t="s">
        <v>129</v>
      </c>
    </row>
    <row r="352" s="2" customFormat="1" ht="24.15" customHeight="1">
      <c r="A352" s="41"/>
      <c r="B352" s="42"/>
      <c r="C352" s="263" t="s">
        <v>524</v>
      </c>
      <c r="D352" s="263" t="s">
        <v>354</v>
      </c>
      <c r="E352" s="264" t="s">
        <v>511</v>
      </c>
      <c r="F352" s="265" t="s">
        <v>512</v>
      </c>
      <c r="G352" s="266" t="s">
        <v>134</v>
      </c>
      <c r="H352" s="267">
        <v>49.744</v>
      </c>
      <c r="I352" s="268"/>
      <c r="J352" s="269">
        <f>ROUND(I352*H352,2)</f>
        <v>0</v>
      </c>
      <c r="K352" s="265" t="s">
        <v>135</v>
      </c>
      <c r="L352" s="270"/>
      <c r="M352" s="271" t="s">
        <v>19</v>
      </c>
      <c r="N352" s="272" t="s">
        <v>44</v>
      </c>
      <c r="O352" s="87"/>
      <c r="P352" s="216">
        <f>O352*H352</f>
        <v>0</v>
      </c>
      <c r="Q352" s="216">
        <v>0.0053</v>
      </c>
      <c r="R352" s="216">
        <f>Q352*H352</f>
        <v>0.26364320000000002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401</v>
      </c>
      <c r="AT352" s="218" t="s">
        <v>354</v>
      </c>
      <c r="AU352" s="218" t="s">
        <v>82</v>
      </c>
      <c r="AY352" s="20" t="s">
        <v>129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80</v>
      </c>
      <c r="BK352" s="219">
        <f>ROUND(I352*H352,2)</f>
        <v>0</v>
      </c>
      <c r="BL352" s="20" t="s">
        <v>276</v>
      </c>
      <c r="BM352" s="218" t="s">
        <v>525</v>
      </c>
    </row>
    <row r="353" s="2" customFormat="1">
      <c r="A353" s="41"/>
      <c r="B353" s="42"/>
      <c r="C353" s="43"/>
      <c r="D353" s="220" t="s">
        <v>137</v>
      </c>
      <c r="E353" s="43"/>
      <c r="F353" s="221" t="s">
        <v>512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137</v>
      </c>
      <c r="AU353" s="20" t="s">
        <v>82</v>
      </c>
    </row>
    <row r="354" s="13" customFormat="1">
      <c r="A354" s="13"/>
      <c r="B354" s="227"/>
      <c r="C354" s="228"/>
      <c r="D354" s="220" t="s">
        <v>147</v>
      </c>
      <c r="E354" s="228"/>
      <c r="F354" s="230" t="s">
        <v>523</v>
      </c>
      <c r="G354" s="228"/>
      <c r="H354" s="231">
        <v>49.744</v>
      </c>
      <c r="I354" s="232"/>
      <c r="J354" s="228"/>
      <c r="K354" s="228"/>
      <c r="L354" s="233"/>
      <c r="M354" s="234"/>
      <c r="N354" s="235"/>
      <c r="O354" s="235"/>
      <c r="P354" s="235"/>
      <c r="Q354" s="235"/>
      <c r="R354" s="235"/>
      <c r="S354" s="235"/>
      <c r="T354" s="23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7" t="s">
        <v>147</v>
      </c>
      <c r="AU354" s="237" t="s">
        <v>82</v>
      </c>
      <c r="AV354" s="13" t="s">
        <v>82</v>
      </c>
      <c r="AW354" s="13" t="s">
        <v>4</v>
      </c>
      <c r="AX354" s="13" t="s">
        <v>80</v>
      </c>
      <c r="AY354" s="237" t="s">
        <v>129</v>
      </c>
    </row>
    <row r="355" s="2" customFormat="1" ht="16.5" customHeight="1">
      <c r="A355" s="41"/>
      <c r="B355" s="42"/>
      <c r="C355" s="207" t="s">
        <v>526</v>
      </c>
      <c r="D355" s="207" t="s">
        <v>131</v>
      </c>
      <c r="E355" s="208" t="s">
        <v>527</v>
      </c>
      <c r="F355" s="209" t="s">
        <v>528</v>
      </c>
      <c r="G355" s="210" t="s">
        <v>134</v>
      </c>
      <c r="H355" s="211">
        <v>40.740000000000002</v>
      </c>
      <c r="I355" s="212"/>
      <c r="J355" s="213">
        <f>ROUND(I355*H355,2)</f>
        <v>0</v>
      </c>
      <c r="K355" s="209" t="s">
        <v>135</v>
      </c>
      <c r="L355" s="47"/>
      <c r="M355" s="214" t="s">
        <v>19</v>
      </c>
      <c r="N355" s="215" t="s">
        <v>44</v>
      </c>
      <c r="O355" s="87"/>
      <c r="P355" s="216">
        <f>O355*H355</f>
        <v>0</v>
      </c>
      <c r="Q355" s="216">
        <v>0.00040000000000000002</v>
      </c>
      <c r="R355" s="216">
        <f>Q355*H355</f>
        <v>0.016296000000000001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276</v>
      </c>
      <c r="AT355" s="218" t="s">
        <v>131</v>
      </c>
      <c r="AU355" s="218" t="s">
        <v>82</v>
      </c>
      <c r="AY355" s="20" t="s">
        <v>129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80</v>
      </c>
      <c r="BK355" s="219">
        <f>ROUND(I355*H355,2)</f>
        <v>0</v>
      </c>
      <c r="BL355" s="20" t="s">
        <v>276</v>
      </c>
      <c r="BM355" s="218" t="s">
        <v>529</v>
      </c>
    </row>
    <row r="356" s="2" customFormat="1">
      <c r="A356" s="41"/>
      <c r="B356" s="42"/>
      <c r="C356" s="43"/>
      <c r="D356" s="220" t="s">
        <v>137</v>
      </c>
      <c r="E356" s="43"/>
      <c r="F356" s="221" t="s">
        <v>530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137</v>
      </c>
      <c r="AU356" s="20" t="s">
        <v>82</v>
      </c>
    </row>
    <row r="357" s="2" customFormat="1">
      <c r="A357" s="41"/>
      <c r="B357" s="42"/>
      <c r="C357" s="43"/>
      <c r="D357" s="225" t="s">
        <v>139</v>
      </c>
      <c r="E357" s="43"/>
      <c r="F357" s="226" t="s">
        <v>531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139</v>
      </c>
      <c r="AU357" s="20" t="s">
        <v>82</v>
      </c>
    </row>
    <row r="358" s="14" customFormat="1">
      <c r="A358" s="14"/>
      <c r="B358" s="238"/>
      <c r="C358" s="239"/>
      <c r="D358" s="220" t="s">
        <v>147</v>
      </c>
      <c r="E358" s="240" t="s">
        <v>19</v>
      </c>
      <c r="F358" s="241" t="s">
        <v>176</v>
      </c>
      <c r="G358" s="239"/>
      <c r="H358" s="240" t="s">
        <v>19</v>
      </c>
      <c r="I358" s="242"/>
      <c r="J358" s="239"/>
      <c r="K358" s="239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147</v>
      </c>
      <c r="AU358" s="247" t="s">
        <v>82</v>
      </c>
      <c r="AV358" s="14" t="s">
        <v>80</v>
      </c>
      <c r="AW358" s="14" t="s">
        <v>33</v>
      </c>
      <c r="AX358" s="14" t="s">
        <v>73</v>
      </c>
      <c r="AY358" s="247" t="s">
        <v>129</v>
      </c>
    </row>
    <row r="359" s="13" customFormat="1">
      <c r="A359" s="13"/>
      <c r="B359" s="227"/>
      <c r="C359" s="228"/>
      <c r="D359" s="220" t="s">
        <v>147</v>
      </c>
      <c r="E359" s="229" t="s">
        <v>19</v>
      </c>
      <c r="F359" s="230" t="s">
        <v>494</v>
      </c>
      <c r="G359" s="228"/>
      <c r="H359" s="231">
        <v>40.740000000000002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7" t="s">
        <v>147</v>
      </c>
      <c r="AU359" s="237" t="s">
        <v>82</v>
      </c>
      <c r="AV359" s="13" t="s">
        <v>82</v>
      </c>
      <c r="AW359" s="13" t="s">
        <v>33</v>
      </c>
      <c r="AX359" s="13" t="s">
        <v>80</v>
      </c>
      <c r="AY359" s="237" t="s">
        <v>129</v>
      </c>
    </row>
    <row r="360" s="2" customFormat="1" ht="16.5" customHeight="1">
      <c r="A360" s="41"/>
      <c r="B360" s="42"/>
      <c r="C360" s="207" t="s">
        <v>532</v>
      </c>
      <c r="D360" s="207" t="s">
        <v>131</v>
      </c>
      <c r="E360" s="208" t="s">
        <v>533</v>
      </c>
      <c r="F360" s="209" t="s">
        <v>534</v>
      </c>
      <c r="G360" s="210" t="s">
        <v>134</v>
      </c>
      <c r="H360" s="211">
        <v>53.648000000000003</v>
      </c>
      <c r="I360" s="212"/>
      <c r="J360" s="213">
        <f>ROUND(I360*H360,2)</f>
        <v>0</v>
      </c>
      <c r="K360" s="209" t="s">
        <v>135</v>
      </c>
      <c r="L360" s="47"/>
      <c r="M360" s="214" t="s">
        <v>19</v>
      </c>
      <c r="N360" s="215" t="s">
        <v>44</v>
      </c>
      <c r="O360" s="87"/>
      <c r="P360" s="216">
        <f>O360*H360</f>
        <v>0</v>
      </c>
      <c r="Q360" s="216">
        <v>0.00076999999999999996</v>
      </c>
      <c r="R360" s="216">
        <f>Q360*H360</f>
        <v>0.041308959999999999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276</v>
      </c>
      <c r="AT360" s="218" t="s">
        <v>131</v>
      </c>
      <c r="AU360" s="218" t="s">
        <v>82</v>
      </c>
      <c r="AY360" s="20" t="s">
        <v>129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80</v>
      </c>
      <c r="BK360" s="219">
        <f>ROUND(I360*H360,2)</f>
        <v>0</v>
      </c>
      <c r="BL360" s="20" t="s">
        <v>276</v>
      </c>
      <c r="BM360" s="218" t="s">
        <v>535</v>
      </c>
    </row>
    <row r="361" s="2" customFormat="1">
      <c r="A361" s="41"/>
      <c r="B361" s="42"/>
      <c r="C361" s="43"/>
      <c r="D361" s="220" t="s">
        <v>137</v>
      </c>
      <c r="E361" s="43"/>
      <c r="F361" s="221" t="s">
        <v>536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137</v>
      </c>
      <c r="AU361" s="20" t="s">
        <v>82</v>
      </c>
    </row>
    <row r="362" s="2" customFormat="1">
      <c r="A362" s="41"/>
      <c r="B362" s="42"/>
      <c r="C362" s="43"/>
      <c r="D362" s="225" t="s">
        <v>139</v>
      </c>
      <c r="E362" s="43"/>
      <c r="F362" s="226" t="s">
        <v>537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139</v>
      </c>
      <c r="AU362" s="20" t="s">
        <v>82</v>
      </c>
    </row>
    <row r="363" s="14" customFormat="1">
      <c r="A363" s="14"/>
      <c r="B363" s="238"/>
      <c r="C363" s="239"/>
      <c r="D363" s="220" t="s">
        <v>147</v>
      </c>
      <c r="E363" s="240" t="s">
        <v>19</v>
      </c>
      <c r="F363" s="241" t="s">
        <v>176</v>
      </c>
      <c r="G363" s="239"/>
      <c r="H363" s="240" t="s">
        <v>19</v>
      </c>
      <c r="I363" s="242"/>
      <c r="J363" s="239"/>
      <c r="K363" s="239"/>
      <c r="L363" s="243"/>
      <c r="M363" s="244"/>
      <c r="N363" s="245"/>
      <c r="O363" s="245"/>
      <c r="P363" s="245"/>
      <c r="Q363" s="245"/>
      <c r="R363" s="245"/>
      <c r="S363" s="245"/>
      <c r="T363" s="24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7" t="s">
        <v>147</v>
      </c>
      <c r="AU363" s="247" t="s">
        <v>82</v>
      </c>
      <c r="AV363" s="14" t="s">
        <v>80</v>
      </c>
      <c r="AW363" s="14" t="s">
        <v>33</v>
      </c>
      <c r="AX363" s="14" t="s">
        <v>73</v>
      </c>
      <c r="AY363" s="247" t="s">
        <v>129</v>
      </c>
    </row>
    <row r="364" s="14" customFormat="1">
      <c r="A364" s="14"/>
      <c r="B364" s="238"/>
      <c r="C364" s="239"/>
      <c r="D364" s="220" t="s">
        <v>147</v>
      </c>
      <c r="E364" s="240" t="s">
        <v>19</v>
      </c>
      <c r="F364" s="241" t="s">
        <v>370</v>
      </c>
      <c r="G364" s="239"/>
      <c r="H364" s="240" t="s">
        <v>19</v>
      </c>
      <c r="I364" s="242"/>
      <c r="J364" s="239"/>
      <c r="K364" s="239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147</v>
      </c>
      <c r="AU364" s="247" t="s">
        <v>82</v>
      </c>
      <c r="AV364" s="14" t="s">
        <v>80</v>
      </c>
      <c r="AW364" s="14" t="s">
        <v>33</v>
      </c>
      <c r="AX364" s="14" t="s">
        <v>73</v>
      </c>
      <c r="AY364" s="247" t="s">
        <v>129</v>
      </c>
    </row>
    <row r="365" s="13" customFormat="1">
      <c r="A365" s="13"/>
      <c r="B365" s="227"/>
      <c r="C365" s="228"/>
      <c r="D365" s="220" t="s">
        <v>147</v>
      </c>
      <c r="E365" s="229" t="s">
        <v>19</v>
      </c>
      <c r="F365" s="230" t="s">
        <v>538</v>
      </c>
      <c r="G365" s="228"/>
      <c r="H365" s="231">
        <v>26.824000000000002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147</v>
      </c>
      <c r="AU365" s="237" t="s">
        <v>82</v>
      </c>
      <c r="AV365" s="13" t="s">
        <v>82</v>
      </c>
      <c r="AW365" s="13" t="s">
        <v>33</v>
      </c>
      <c r="AX365" s="13" t="s">
        <v>73</v>
      </c>
      <c r="AY365" s="237" t="s">
        <v>129</v>
      </c>
    </row>
    <row r="366" s="13" customFormat="1">
      <c r="A366" s="13"/>
      <c r="B366" s="227"/>
      <c r="C366" s="228"/>
      <c r="D366" s="220" t="s">
        <v>147</v>
      </c>
      <c r="E366" s="229" t="s">
        <v>19</v>
      </c>
      <c r="F366" s="230" t="s">
        <v>539</v>
      </c>
      <c r="G366" s="228"/>
      <c r="H366" s="231">
        <v>53.648000000000003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147</v>
      </c>
      <c r="AU366" s="237" t="s">
        <v>82</v>
      </c>
      <c r="AV366" s="13" t="s">
        <v>82</v>
      </c>
      <c r="AW366" s="13" t="s">
        <v>33</v>
      </c>
      <c r="AX366" s="13" t="s">
        <v>80</v>
      </c>
      <c r="AY366" s="237" t="s">
        <v>129</v>
      </c>
    </row>
    <row r="367" s="2" customFormat="1" ht="16.5" customHeight="1">
      <c r="A367" s="41"/>
      <c r="B367" s="42"/>
      <c r="C367" s="263" t="s">
        <v>540</v>
      </c>
      <c r="D367" s="263" t="s">
        <v>354</v>
      </c>
      <c r="E367" s="264" t="s">
        <v>541</v>
      </c>
      <c r="F367" s="265" t="s">
        <v>542</v>
      </c>
      <c r="G367" s="266" t="s">
        <v>134</v>
      </c>
      <c r="H367" s="267">
        <v>62.527000000000001</v>
      </c>
      <c r="I367" s="268"/>
      <c r="J367" s="269">
        <f>ROUND(I367*H367,2)</f>
        <v>0</v>
      </c>
      <c r="K367" s="265" t="s">
        <v>135</v>
      </c>
      <c r="L367" s="270"/>
      <c r="M367" s="271" t="s">
        <v>19</v>
      </c>
      <c r="N367" s="272" t="s">
        <v>44</v>
      </c>
      <c r="O367" s="87"/>
      <c r="P367" s="216">
        <f>O367*H367</f>
        <v>0</v>
      </c>
      <c r="Q367" s="216">
        <v>0.002</v>
      </c>
      <c r="R367" s="216">
        <f>Q367*H367</f>
        <v>0.125054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401</v>
      </c>
      <c r="AT367" s="218" t="s">
        <v>354</v>
      </c>
      <c r="AU367" s="218" t="s">
        <v>82</v>
      </c>
      <c r="AY367" s="20" t="s">
        <v>129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80</v>
      </c>
      <c r="BK367" s="219">
        <f>ROUND(I367*H367,2)</f>
        <v>0</v>
      </c>
      <c r="BL367" s="20" t="s">
        <v>276</v>
      </c>
      <c r="BM367" s="218" t="s">
        <v>543</v>
      </c>
    </row>
    <row r="368" s="2" customFormat="1">
      <c r="A368" s="41"/>
      <c r="B368" s="42"/>
      <c r="C368" s="43"/>
      <c r="D368" s="220" t="s">
        <v>137</v>
      </c>
      <c r="E368" s="43"/>
      <c r="F368" s="221" t="s">
        <v>542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137</v>
      </c>
      <c r="AU368" s="20" t="s">
        <v>82</v>
      </c>
    </row>
    <row r="369" s="13" customFormat="1">
      <c r="A369" s="13"/>
      <c r="B369" s="227"/>
      <c r="C369" s="228"/>
      <c r="D369" s="220" t="s">
        <v>147</v>
      </c>
      <c r="E369" s="228"/>
      <c r="F369" s="230" t="s">
        <v>544</v>
      </c>
      <c r="G369" s="228"/>
      <c r="H369" s="231">
        <v>62.527000000000001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147</v>
      </c>
      <c r="AU369" s="237" t="s">
        <v>82</v>
      </c>
      <c r="AV369" s="13" t="s">
        <v>82</v>
      </c>
      <c r="AW369" s="13" t="s">
        <v>4</v>
      </c>
      <c r="AX369" s="13" t="s">
        <v>80</v>
      </c>
      <c r="AY369" s="237" t="s">
        <v>129</v>
      </c>
    </row>
    <row r="370" s="2" customFormat="1" ht="16.5" customHeight="1">
      <c r="A370" s="41"/>
      <c r="B370" s="42"/>
      <c r="C370" s="207" t="s">
        <v>545</v>
      </c>
      <c r="D370" s="207" t="s">
        <v>131</v>
      </c>
      <c r="E370" s="208" t="s">
        <v>546</v>
      </c>
      <c r="F370" s="209" t="s">
        <v>547</v>
      </c>
      <c r="G370" s="210" t="s">
        <v>134</v>
      </c>
      <c r="H370" s="211">
        <v>49.479999999999997</v>
      </c>
      <c r="I370" s="212"/>
      <c r="J370" s="213">
        <f>ROUND(I370*H370,2)</f>
        <v>0</v>
      </c>
      <c r="K370" s="209" t="s">
        <v>135</v>
      </c>
      <c r="L370" s="47"/>
      <c r="M370" s="214" t="s">
        <v>19</v>
      </c>
      <c r="N370" s="215" t="s">
        <v>44</v>
      </c>
      <c r="O370" s="87"/>
      <c r="P370" s="216">
        <f>O370*H370</f>
        <v>0</v>
      </c>
      <c r="Q370" s="216">
        <v>0.00076999999999999996</v>
      </c>
      <c r="R370" s="216">
        <f>Q370*H370</f>
        <v>0.038099599999999997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276</v>
      </c>
      <c r="AT370" s="218" t="s">
        <v>131</v>
      </c>
      <c r="AU370" s="218" t="s">
        <v>82</v>
      </c>
      <c r="AY370" s="20" t="s">
        <v>129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80</v>
      </c>
      <c r="BK370" s="219">
        <f>ROUND(I370*H370,2)</f>
        <v>0</v>
      </c>
      <c r="BL370" s="20" t="s">
        <v>276</v>
      </c>
      <c r="BM370" s="218" t="s">
        <v>548</v>
      </c>
    </row>
    <row r="371" s="2" customFormat="1">
      <c r="A371" s="41"/>
      <c r="B371" s="42"/>
      <c r="C371" s="43"/>
      <c r="D371" s="220" t="s">
        <v>137</v>
      </c>
      <c r="E371" s="43"/>
      <c r="F371" s="221" t="s">
        <v>549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137</v>
      </c>
      <c r="AU371" s="20" t="s">
        <v>82</v>
      </c>
    </row>
    <row r="372" s="2" customFormat="1">
      <c r="A372" s="41"/>
      <c r="B372" s="42"/>
      <c r="C372" s="43"/>
      <c r="D372" s="225" t="s">
        <v>139</v>
      </c>
      <c r="E372" s="43"/>
      <c r="F372" s="226" t="s">
        <v>550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139</v>
      </c>
      <c r="AU372" s="20" t="s">
        <v>82</v>
      </c>
    </row>
    <row r="373" s="14" customFormat="1">
      <c r="A373" s="14"/>
      <c r="B373" s="238"/>
      <c r="C373" s="239"/>
      <c r="D373" s="220" t="s">
        <v>147</v>
      </c>
      <c r="E373" s="240" t="s">
        <v>19</v>
      </c>
      <c r="F373" s="241" t="s">
        <v>176</v>
      </c>
      <c r="G373" s="239"/>
      <c r="H373" s="240" t="s">
        <v>19</v>
      </c>
      <c r="I373" s="242"/>
      <c r="J373" s="239"/>
      <c r="K373" s="239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147</v>
      </c>
      <c r="AU373" s="247" t="s">
        <v>82</v>
      </c>
      <c r="AV373" s="14" t="s">
        <v>80</v>
      </c>
      <c r="AW373" s="14" t="s">
        <v>33</v>
      </c>
      <c r="AX373" s="14" t="s">
        <v>73</v>
      </c>
      <c r="AY373" s="247" t="s">
        <v>129</v>
      </c>
    </row>
    <row r="374" s="14" customFormat="1">
      <c r="A374" s="14"/>
      <c r="B374" s="238"/>
      <c r="C374" s="239"/>
      <c r="D374" s="220" t="s">
        <v>147</v>
      </c>
      <c r="E374" s="240" t="s">
        <v>19</v>
      </c>
      <c r="F374" s="241" t="s">
        <v>370</v>
      </c>
      <c r="G374" s="239"/>
      <c r="H374" s="240" t="s">
        <v>19</v>
      </c>
      <c r="I374" s="242"/>
      <c r="J374" s="239"/>
      <c r="K374" s="239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147</v>
      </c>
      <c r="AU374" s="247" t="s">
        <v>82</v>
      </c>
      <c r="AV374" s="14" t="s">
        <v>80</v>
      </c>
      <c r="AW374" s="14" t="s">
        <v>33</v>
      </c>
      <c r="AX374" s="14" t="s">
        <v>73</v>
      </c>
      <c r="AY374" s="247" t="s">
        <v>129</v>
      </c>
    </row>
    <row r="375" s="13" customFormat="1">
      <c r="A375" s="13"/>
      <c r="B375" s="227"/>
      <c r="C375" s="228"/>
      <c r="D375" s="220" t="s">
        <v>147</v>
      </c>
      <c r="E375" s="229" t="s">
        <v>19</v>
      </c>
      <c r="F375" s="230" t="s">
        <v>551</v>
      </c>
      <c r="G375" s="228"/>
      <c r="H375" s="231">
        <v>18.57</v>
      </c>
      <c r="I375" s="232"/>
      <c r="J375" s="228"/>
      <c r="K375" s="228"/>
      <c r="L375" s="233"/>
      <c r="M375" s="234"/>
      <c r="N375" s="235"/>
      <c r="O375" s="235"/>
      <c r="P375" s="235"/>
      <c r="Q375" s="235"/>
      <c r="R375" s="235"/>
      <c r="S375" s="235"/>
      <c r="T375" s="23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7" t="s">
        <v>147</v>
      </c>
      <c r="AU375" s="237" t="s">
        <v>82</v>
      </c>
      <c r="AV375" s="13" t="s">
        <v>82</v>
      </c>
      <c r="AW375" s="13" t="s">
        <v>33</v>
      </c>
      <c r="AX375" s="13" t="s">
        <v>73</v>
      </c>
      <c r="AY375" s="237" t="s">
        <v>129</v>
      </c>
    </row>
    <row r="376" s="13" customFormat="1">
      <c r="A376" s="13"/>
      <c r="B376" s="227"/>
      <c r="C376" s="228"/>
      <c r="D376" s="220" t="s">
        <v>147</v>
      </c>
      <c r="E376" s="229" t="s">
        <v>19</v>
      </c>
      <c r="F376" s="230" t="s">
        <v>552</v>
      </c>
      <c r="G376" s="228"/>
      <c r="H376" s="231">
        <v>4.6500000000000004</v>
      </c>
      <c r="I376" s="232"/>
      <c r="J376" s="228"/>
      <c r="K376" s="228"/>
      <c r="L376" s="233"/>
      <c r="M376" s="234"/>
      <c r="N376" s="235"/>
      <c r="O376" s="235"/>
      <c r="P376" s="235"/>
      <c r="Q376" s="235"/>
      <c r="R376" s="235"/>
      <c r="S376" s="235"/>
      <c r="T376" s="23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7" t="s">
        <v>147</v>
      </c>
      <c r="AU376" s="237" t="s">
        <v>82</v>
      </c>
      <c r="AV376" s="13" t="s">
        <v>82</v>
      </c>
      <c r="AW376" s="13" t="s">
        <v>33</v>
      </c>
      <c r="AX376" s="13" t="s">
        <v>73</v>
      </c>
      <c r="AY376" s="237" t="s">
        <v>129</v>
      </c>
    </row>
    <row r="377" s="13" customFormat="1">
      <c r="A377" s="13"/>
      <c r="B377" s="227"/>
      <c r="C377" s="228"/>
      <c r="D377" s="220" t="s">
        <v>147</v>
      </c>
      <c r="E377" s="229" t="s">
        <v>19</v>
      </c>
      <c r="F377" s="230" t="s">
        <v>553</v>
      </c>
      <c r="G377" s="228"/>
      <c r="H377" s="231">
        <v>1.52</v>
      </c>
      <c r="I377" s="232"/>
      <c r="J377" s="228"/>
      <c r="K377" s="228"/>
      <c r="L377" s="233"/>
      <c r="M377" s="234"/>
      <c r="N377" s="235"/>
      <c r="O377" s="235"/>
      <c r="P377" s="235"/>
      <c r="Q377" s="235"/>
      <c r="R377" s="235"/>
      <c r="S377" s="235"/>
      <c r="T377" s="23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7" t="s">
        <v>147</v>
      </c>
      <c r="AU377" s="237" t="s">
        <v>82</v>
      </c>
      <c r="AV377" s="13" t="s">
        <v>82</v>
      </c>
      <c r="AW377" s="13" t="s">
        <v>33</v>
      </c>
      <c r="AX377" s="13" t="s">
        <v>73</v>
      </c>
      <c r="AY377" s="237" t="s">
        <v>129</v>
      </c>
    </row>
    <row r="378" s="15" customFormat="1">
      <c r="A378" s="15"/>
      <c r="B378" s="252"/>
      <c r="C378" s="253"/>
      <c r="D378" s="220" t="s">
        <v>147</v>
      </c>
      <c r="E378" s="254" t="s">
        <v>19</v>
      </c>
      <c r="F378" s="255" t="s">
        <v>231</v>
      </c>
      <c r="G378" s="253"/>
      <c r="H378" s="256">
        <v>24.739999999999998</v>
      </c>
      <c r="I378" s="257"/>
      <c r="J378" s="253"/>
      <c r="K378" s="253"/>
      <c r="L378" s="258"/>
      <c r="M378" s="259"/>
      <c r="N378" s="260"/>
      <c r="O378" s="260"/>
      <c r="P378" s="260"/>
      <c r="Q378" s="260"/>
      <c r="R378" s="260"/>
      <c r="S378" s="260"/>
      <c r="T378" s="26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2" t="s">
        <v>147</v>
      </c>
      <c r="AU378" s="262" t="s">
        <v>82</v>
      </c>
      <c r="AV378" s="15" t="s">
        <v>90</v>
      </c>
      <c r="AW378" s="15" t="s">
        <v>33</v>
      </c>
      <c r="AX378" s="15" t="s">
        <v>73</v>
      </c>
      <c r="AY378" s="262" t="s">
        <v>129</v>
      </c>
    </row>
    <row r="379" s="13" customFormat="1">
      <c r="A379" s="13"/>
      <c r="B379" s="227"/>
      <c r="C379" s="228"/>
      <c r="D379" s="220" t="s">
        <v>147</v>
      </c>
      <c r="E379" s="229" t="s">
        <v>19</v>
      </c>
      <c r="F379" s="230" t="s">
        <v>554</v>
      </c>
      <c r="G379" s="228"/>
      <c r="H379" s="231">
        <v>49.479999999999997</v>
      </c>
      <c r="I379" s="232"/>
      <c r="J379" s="228"/>
      <c r="K379" s="228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147</v>
      </c>
      <c r="AU379" s="237" t="s">
        <v>82</v>
      </c>
      <c r="AV379" s="13" t="s">
        <v>82</v>
      </c>
      <c r="AW379" s="13" t="s">
        <v>33</v>
      </c>
      <c r="AX379" s="13" t="s">
        <v>80</v>
      </c>
      <c r="AY379" s="237" t="s">
        <v>129</v>
      </c>
    </row>
    <row r="380" s="2" customFormat="1" ht="16.5" customHeight="1">
      <c r="A380" s="41"/>
      <c r="B380" s="42"/>
      <c r="C380" s="263" t="s">
        <v>555</v>
      </c>
      <c r="D380" s="263" t="s">
        <v>354</v>
      </c>
      <c r="E380" s="264" t="s">
        <v>541</v>
      </c>
      <c r="F380" s="265" t="s">
        <v>542</v>
      </c>
      <c r="G380" s="266" t="s">
        <v>134</v>
      </c>
      <c r="H380" s="267">
        <v>60.414999999999999</v>
      </c>
      <c r="I380" s="268"/>
      <c r="J380" s="269">
        <f>ROUND(I380*H380,2)</f>
        <v>0</v>
      </c>
      <c r="K380" s="265" t="s">
        <v>135</v>
      </c>
      <c r="L380" s="270"/>
      <c r="M380" s="271" t="s">
        <v>19</v>
      </c>
      <c r="N380" s="272" t="s">
        <v>44</v>
      </c>
      <c r="O380" s="87"/>
      <c r="P380" s="216">
        <f>O380*H380</f>
        <v>0</v>
      </c>
      <c r="Q380" s="216">
        <v>0.002</v>
      </c>
      <c r="R380" s="216">
        <f>Q380*H380</f>
        <v>0.12083000000000001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401</v>
      </c>
      <c r="AT380" s="218" t="s">
        <v>354</v>
      </c>
      <c r="AU380" s="218" t="s">
        <v>82</v>
      </c>
      <c r="AY380" s="20" t="s">
        <v>129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80</v>
      </c>
      <c r="BK380" s="219">
        <f>ROUND(I380*H380,2)</f>
        <v>0</v>
      </c>
      <c r="BL380" s="20" t="s">
        <v>276</v>
      </c>
      <c r="BM380" s="218" t="s">
        <v>556</v>
      </c>
    </row>
    <row r="381" s="2" customFormat="1">
      <c r="A381" s="41"/>
      <c r="B381" s="42"/>
      <c r="C381" s="43"/>
      <c r="D381" s="220" t="s">
        <v>137</v>
      </c>
      <c r="E381" s="43"/>
      <c r="F381" s="221" t="s">
        <v>542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137</v>
      </c>
      <c r="AU381" s="20" t="s">
        <v>82</v>
      </c>
    </row>
    <row r="382" s="13" customFormat="1">
      <c r="A382" s="13"/>
      <c r="B382" s="227"/>
      <c r="C382" s="228"/>
      <c r="D382" s="220" t="s">
        <v>147</v>
      </c>
      <c r="E382" s="228"/>
      <c r="F382" s="230" t="s">
        <v>557</v>
      </c>
      <c r="G382" s="228"/>
      <c r="H382" s="231">
        <v>60.414999999999999</v>
      </c>
      <c r="I382" s="232"/>
      <c r="J382" s="228"/>
      <c r="K382" s="228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147</v>
      </c>
      <c r="AU382" s="237" t="s">
        <v>82</v>
      </c>
      <c r="AV382" s="13" t="s">
        <v>82</v>
      </c>
      <c r="AW382" s="13" t="s">
        <v>4</v>
      </c>
      <c r="AX382" s="13" t="s">
        <v>80</v>
      </c>
      <c r="AY382" s="237" t="s">
        <v>129</v>
      </c>
    </row>
    <row r="383" s="2" customFormat="1" ht="16.5" customHeight="1">
      <c r="A383" s="41"/>
      <c r="B383" s="42"/>
      <c r="C383" s="207" t="s">
        <v>558</v>
      </c>
      <c r="D383" s="207" t="s">
        <v>131</v>
      </c>
      <c r="E383" s="208" t="s">
        <v>559</v>
      </c>
      <c r="F383" s="209" t="s">
        <v>560</v>
      </c>
      <c r="G383" s="210" t="s">
        <v>134</v>
      </c>
      <c r="H383" s="211">
        <v>53.648000000000003</v>
      </c>
      <c r="I383" s="212"/>
      <c r="J383" s="213">
        <f>ROUND(I383*H383,2)</f>
        <v>0</v>
      </c>
      <c r="K383" s="209" t="s">
        <v>135</v>
      </c>
      <c r="L383" s="47"/>
      <c r="M383" s="214" t="s">
        <v>19</v>
      </c>
      <c r="N383" s="215" t="s">
        <v>44</v>
      </c>
      <c r="O383" s="87"/>
      <c r="P383" s="216">
        <f>O383*H383</f>
        <v>0</v>
      </c>
      <c r="Q383" s="216">
        <v>0</v>
      </c>
      <c r="R383" s="216">
        <f>Q383*H383</f>
        <v>0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276</v>
      </c>
      <c r="AT383" s="218" t="s">
        <v>131</v>
      </c>
      <c r="AU383" s="218" t="s">
        <v>82</v>
      </c>
      <c r="AY383" s="20" t="s">
        <v>129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80</v>
      </c>
      <c r="BK383" s="219">
        <f>ROUND(I383*H383,2)</f>
        <v>0</v>
      </c>
      <c r="BL383" s="20" t="s">
        <v>276</v>
      </c>
      <c r="BM383" s="218" t="s">
        <v>561</v>
      </c>
    </row>
    <row r="384" s="2" customFormat="1">
      <c r="A384" s="41"/>
      <c r="B384" s="42"/>
      <c r="C384" s="43"/>
      <c r="D384" s="220" t="s">
        <v>137</v>
      </c>
      <c r="E384" s="43"/>
      <c r="F384" s="221" t="s">
        <v>562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137</v>
      </c>
      <c r="AU384" s="20" t="s">
        <v>82</v>
      </c>
    </row>
    <row r="385" s="2" customFormat="1">
      <c r="A385" s="41"/>
      <c r="B385" s="42"/>
      <c r="C385" s="43"/>
      <c r="D385" s="225" t="s">
        <v>139</v>
      </c>
      <c r="E385" s="43"/>
      <c r="F385" s="226" t="s">
        <v>563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139</v>
      </c>
      <c r="AU385" s="20" t="s">
        <v>82</v>
      </c>
    </row>
    <row r="386" s="2" customFormat="1" ht="16.5" customHeight="1">
      <c r="A386" s="41"/>
      <c r="B386" s="42"/>
      <c r="C386" s="263" t="s">
        <v>564</v>
      </c>
      <c r="D386" s="263" t="s">
        <v>354</v>
      </c>
      <c r="E386" s="264" t="s">
        <v>565</v>
      </c>
      <c r="F386" s="265" t="s">
        <v>566</v>
      </c>
      <c r="G386" s="266" t="s">
        <v>134</v>
      </c>
      <c r="H386" s="267">
        <v>56.329999999999998</v>
      </c>
      <c r="I386" s="268"/>
      <c r="J386" s="269">
        <f>ROUND(I386*H386,2)</f>
        <v>0</v>
      </c>
      <c r="K386" s="265" t="s">
        <v>135</v>
      </c>
      <c r="L386" s="270"/>
      <c r="M386" s="271" t="s">
        <v>19</v>
      </c>
      <c r="N386" s="272" t="s">
        <v>44</v>
      </c>
      <c r="O386" s="87"/>
      <c r="P386" s="216">
        <f>O386*H386</f>
        <v>0</v>
      </c>
      <c r="Q386" s="216">
        <v>0.00050000000000000001</v>
      </c>
      <c r="R386" s="216">
        <f>Q386*H386</f>
        <v>0.028164999999999999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401</v>
      </c>
      <c r="AT386" s="218" t="s">
        <v>354</v>
      </c>
      <c r="AU386" s="218" t="s">
        <v>82</v>
      </c>
      <c r="AY386" s="20" t="s">
        <v>129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80</v>
      </c>
      <c r="BK386" s="219">
        <f>ROUND(I386*H386,2)</f>
        <v>0</v>
      </c>
      <c r="BL386" s="20" t="s">
        <v>276</v>
      </c>
      <c r="BM386" s="218" t="s">
        <v>567</v>
      </c>
    </row>
    <row r="387" s="2" customFormat="1">
      <c r="A387" s="41"/>
      <c r="B387" s="42"/>
      <c r="C387" s="43"/>
      <c r="D387" s="220" t="s">
        <v>137</v>
      </c>
      <c r="E387" s="43"/>
      <c r="F387" s="221" t="s">
        <v>566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137</v>
      </c>
      <c r="AU387" s="20" t="s">
        <v>82</v>
      </c>
    </row>
    <row r="388" s="13" customFormat="1">
      <c r="A388" s="13"/>
      <c r="B388" s="227"/>
      <c r="C388" s="228"/>
      <c r="D388" s="220" t="s">
        <v>147</v>
      </c>
      <c r="E388" s="228"/>
      <c r="F388" s="230" t="s">
        <v>568</v>
      </c>
      <c r="G388" s="228"/>
      <c r="H388" s="231">
        <v>56.329999999999998</v>
      </c>
      <c r="I388" s="232"/>
      <c r="J388" s="228"/>
      <c r="K388" s="228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147</v>
      </c>
      <c r="AU388" s="237" t="s">
        <v>82</v>
      </c>
      <c r="AV388" s="13" t="s">
        <v>82</v>
      </c>
      <c r="AW388" s="13" t="s">
        <v>4</v>
      </c>
      <c r="AX388" s="13" t="s">
        <v>80</v>
      </c>
      <c r="AY388" s="237" t="s">
        <v>129</v>
      </c>
    </row>
    <row r="389" s="2" customFormat="1" ht="16.5" customHeight="1">
      <c r="A389" s="41"/>
      <c r="B389" s="42"/>
      <c r="C389" s="207" t="s">
        <v>569</v>
      </c>
      <c r="D389" s="207" t="s">
        <v>131</v>
      </c>
      <c r="E389" s="208" t="s">
        <v>570</v>
      </c>
      <c r="F389" s="209" t="s">
        <v>571</v>
      </c>
      <c r="G389" s="210" t="s">
        <v>572</v>
      </c>
      <c r="H389" s="211">
        <v>123.84</v>
      </c>
      <c r="I389" s="212"/>
      <c r="J389" s="213">
        <f>ROUND(I389*H389,2)</f>
        <v>0</v>
      </c>
      <c r="K389" s="209" t="s">
        <v>135</v>
      </c>
      <c r="L389" s="47"/>
      <c r="M389" s="214" t="s">
        <v>19</v>
      </c>
      <c r="N389" s="215" t="s">
        <v>44</v>
      </c>
      <c r="O389" s="87"/>
      <c r="P389" s="216">
        <f>O389*H389</f>
        <v>0</v>
      </c>
      <c r="Q389" s="216">
        <v>4.0000000000000003E-05</v>
      </c>
      <c r="R389" s="216">
        <f>Q389*H389</f>
        <v>0.0049536000000000007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276</v>
      </c>
      <c r="AT389" s="218" t="s">
        <v>131</v>
      </c>
      <c r="AU389" s="218" t="s">
        <v>82</v>
      </c>
      <c r="AY389" s="20" t="s">
        <v>129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80</v>
      </c>
      <c r="BK389" s="219">
        <f>ROUND(I389*H389,2)</f>
        <v>0</v>
      </c>
      <c r="BL389" s="20" t="s">
        <v>276</v>
      </c>
      <c r="BM389" s="218" t="s">
        <v>573</v>
      </c>
    </row>
    <row r="390" s="2" customFormat="1">
      <c r="A390" s="41"/>
      <c r="B390" s="42"/>
      <c r="C390" s="43"/>
      <c r="D390" s="220" t="s">
        <v>137</v>
      </c>
      <c r="E390" s="43"/>
      <c r="F390" s="221" t="s">
        <v>574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137</v>
      </c>
      <c r="AU390" s="20" t="s">
        <v>82</v>
      </c>
    </row>
    <row r="391" s="2" customFormat="1">
      <c r="A391" s="41"/>
      <c r="B391" s="42"/>
      <c r="C391" s="43"/>
      <c r="D391" s="225" t="s">
        <v>139</v>
      </c>
      <c r="E391" s="43"/>
      <c r="F391" s="226" t="s">
        <v>575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139</v>
      </c>
      <c r="AU391" s="20" t="s">
        <v>82</v>
      </c>
    </row>
    <row r="392" s="14" customFormat="1">
      <c r="A392" s="14"/>
      <c r="B392" s="238"/>
      <c r="C392" s="239"/>
      <c r="D392" s="220" t="s">
        <v>147</v>
      </c>
      <c r="E392" s="240" t="s">
        <v>19</v>
      </c>
      <c r="F392" s="241" t="s">
        <v>176</v>
      </c>
      <c r="G392" s="239"/>
      <c r="H392" s="240" t="s">
        <v>19</v>
      </c>
      <c r="I392" s="242"/>
      <c r="J392" s="239"/>
      <c r="K392" s="239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147</v>
      </c>
      <c r="AU392" s="247" t="s">
        <v>82</v>
      </c>
      <c r="AV392" s="14" t="s">
        <v>80</v>
      </c>
      <c r="AW392" s="14" t="s">
        <v>33</v>
      </c>
      <c r="AX392" s="14" t="s">
        <v>73</v>
      </c>
      <c r="AY392" s="247" t="s">
        <v>129</v>
      </c>
    </row>
    <row r="393" s="14" customFormat="1">
      <c r="A393" s="14"/>
      <c r="B393" s="238"/>
      <c r="C393" s="239"/>
      <c r="D393" s="220" t="s">
        <v>147</v>
      </c>
      <c r="E393" s="240" t="s">
        <v>19</v>
      </c>
      <c r="F393" s="241" t="s">
        <v>576</v>
      </c>
      <c r="G393" s="239"/>
      <c r="H393" s="240" t="s">
        <v>19</v>
      </c>
      <c r="I393" s="242"/>
      <c r="J393" s="239"/>
      <c r="K393" s="239"/>
      <c r="L393" s="243"/>
      <c r="M393" s="244"/>
      <c r="N393" s="245"/>
      <c r="O393" s="245"/>
      <c r="P393" s="245"/>
      <c r="Q393" s="245"/>
      <c r="R393" s="245"/>
      <c r="S393" s="245"/>
      <c r="T393" s="24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147</v>
      </c>
      <c r="AU393" s="247" t="s">
        <v>82</v>
      </c>
      <c r="AV393" s="14" t="s">
        <v>80</v>
      </c>
      <c r="AW393" s="14" t="s">
        <v>33</v>
      </c>
      <c r="AX393" s="14" t="s">
        <v>73</v>
      </c>
      <c r="AY393" s="247" t="s">
        <v>129</v>
      </c>
    </row>
    <row r="394" s="13" customFormat="1">
      <c r="A394" s="13"/>
      <c r="B394" s="227"/>
      <c r="C394" s="228"/>
      <c r="D394" s="220" t="s">
        <v>147</v>
      </c>
      <c r="E394" s="229" t="s">
        <v>19</v>
      </c>
      <c r="F394" s="230" t="s">
        <v>577</v>
      </c>
      <c r="G394" s="228"/>
      <c r="H394" s="231">
        <v>49.520000000000003</v>
      </c>
      <c r="I394" s="232"/>
      <c r="J394" s="228"/>
      <c r="K394" s="228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147</v>
      </c>
      <c r="AU394" s="237" t="s">
        <v>82</v>
      </c>
      <c r="AV394" s="13" t="s">
        <v>82</v>
      </c>
      <c r="AW394" s="13" t="s">
        <v>33</v>
      </c>
      <c r="AX394" s="13" t="s">
        <v>73</v>
      </c>
      <c r="AY394" s="237" t="s">
        <v>129</v>
      </c>
    </row>
    <row r="395" s="13" customFormat="1">
      <c r="A395" s="13"/>
      <c r="B395" s="227"/>
      <c r="C395" s="228"/>
      <c r="D395" s="220" t="s">
        <v>147</v>
      </c>
      <c r="E395" s="229" t="s">
        <v>19</v>
      </c>
      <c r="F395" s="230" t="s">
        <v>578</v>
      </c>
      <c r="G395" s="228"/>
      <c r="H395" s="231">
        <v>12.4</v>
      </c>
      <c r="I395" s="232"/>
      <c r="J395" s="228"/>
      <c r="K395" s="228"/>
      <c r="L395" s="233"/>
      <c r="M395" s="234"/>
      <c r="N395" s="235"/>
      <c r="O395" s="235"/>
      <c r="P395" s="235"/>
      <c r="Q395" s="235"/>
      <c r="R395" s="235"/>
      <c r="S395" s="235"/>
      <c r="T395" s="23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7" t="s">
        <v>147</v>
      </c>
      <c r="AU395" s="237" t="s">
        <v>82</v>
      </c>
      <c r="AV395" s="13" t="s">
        <v>82</v>
      </c>
      <c r="AW395" s="13" t="s">
        <v>33</v>
      </c>
      <c r="AX395" s="13" t="s">
        <v>73</v>
      </c>
      <c r="AY395" s="237" t="s">
        <v>129</v>
      </c>
    </row>
    <row r="396" s="16" customFormat="1">
      <c r="A396" s="16"/>
      <c r="B396" s="273"/>
      <c r="C396" s="274"/>
      <c r="D396" s="220" t="s">
        <v>147</v>
      </c>
      <c r="E396" s="275" t="s">
        <v>19</v>
      </c>
      <c r="F396" s="276" t="s">
        <v>579</v>
      </c>
      <c r="G396" s="274"/>
      <c r="H396" s="277">
        <v>61.920000000000002</v>
      </c>
      <c r="I396" s="278"/>
      <c r="J396" s="274"/>
      <c r="K396" s="274"/>
      <c r="L396" s="279"/>
      <c r="M396" s="280"/>
      <c r="N396" s="281"/>
      <c r="O396" s="281"/>
      <c r="P396" s="281"/>
      <c r="Q396" s="281"/>
      <c r="R396" s="281"/>
      <c r="S396" s="281"/>
      <c r="T396" s="282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83" t="s">
        <v>147</v>
      </c>
      <c r="AU396" s="283" t="s">
        <v>82</v>
      </c>
      <c r="AV396" s="16" t="s">
        <v>87</v>
      </c>
      <c r="AW396" s="16" t="s">
        <v>33</v>
      </c>
      <c r="AX396" s="16" t="s">
        <v>73</v>
      </c>
      <c r="AY396" s="283" t="s">
        <v>129</v>
      </c>
    </row>
    <row r="397" s="13" customFormat="1">
      <c r="A397" s="13"/>
      <c r="B397" s="227"/>
      <c r="C397" s="228"/>
      <c r="D397" s="220" t="s">
        <v>147</v>
      </c>
      <c r="E397" s="229" t="s">
        <v>19</v>
      </c>
      <c r="F397" s="230" t="s">
        <v>580</v>
      </c>
      <c r="G397" s="228"/>
      <c r="H397" s="231">
        <v>61.920000000000002</v>
      </c>
      <c r="I397" s="232"/>
      <c r="J397" s="228"/>
      <c r="K397" s="228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147</v>
      </c>
      <c r="AU397" s="237" t="s">
        <v>82</v>
      </c>
      <c r="AV397" s="13" t="s">
        <v>82</v>
      </c>
      <c r="AW397" s="13" t="s">
        <v>33</v>
      </c>
      <c r="AX397" s="13" t="s">
        <v>73</v>
      </c>
      <c r="AY397" s="237" t="s">
        <v>129</v>
      </c>
    </row>
    <row r="398" s="15" customFormat="1">
      <c r="A398" s="15"/>
      <c r="B398" s="252"/>
      <c r="C398" s="253"/>
      <c r="D398" s="220" t="s">
        <v>147</v>
      </c>
      <c r="E398" s="254" t="s">
        <v>19</v>
      </c>
      <c r="F398" s="255" t="s">
        <v>231</v>
      </c>
      <c r="G398" s="253"/>
      <c r="H398" s="256">
        <v>123.84</v>
      </c>
      <c r="I398" s="257"/>
      <c r="J398" s="253"/>
      <c r="K398" s="253"/>
      <c r="L398" s="258"/>
      <c r="M398" s="259"/>
      <c r="N398" s="260"/>
      <c r="O398" s="260"/>
      <c r="P398" s="260"/>
      <c r="Q398" s="260"/>
      <c r="R398" s="260"/>
      <c r="S398" s="260"/>
      <c r="T398" s="261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2" t="s">
        <v>147</v>
      </c>
      <c r="AU398" s="262" t="s">
        <v>82</v>
      </c>
      <c r="AV398" s="15" t="s">
        <v>90</v>
      </c>
      <c r="AW398" s="15" t="s">
        <v>33</v>
      </c>
      <c r="AX398" s="15" t="s">
        <v>80</v>
      </c>
      <c r="AY398" s="262" t="s">
        <v>129</v>
      </c>
    </row>
    <row r="399" s="2" customFormat="1" ht="16.5" customHeight="1">
      <c r="A399" s="41"/>
      <c r="B399" s="42"/>
      <c r="C399" s="263" t="s">
        <v>581</v>
      </c>
      <c r="D399" s="263" t="s">
        <v>354</v>
      </c>
      <c r="E399" s="264" t="s">
        <v>582</v>
      </c>
      <c r="F399" s="265" t="s">
        <v>583</v>
      </c>
      <c r="G399" s="266" t="s">
        <v>572</v>
      </c>
      <c r="H399" s="267">
        <v>63.158000000000001</v>
      </c>
      <c r="I399" s="268"/>
      <c r="J399" s="269">
        <f>ROUND(I399*H399,2)</f>
        <v>0</v>
      </c>
      <c r="K399" s="265" t="s">
        <v>135</v>
      </c>
      <c r="L399" s="270"/>
      <c r="M399" s="271" t="s">
        <v>19</v>
      </c>
      <c r="N399" s="272" t="s">
        <v>44</v>
      </c>
      <c r="O399" s="87"/>
      <c r="P399" s="216">
        <f>O399*H399</f>
        <v>0</v>
      </c>
      <c r="Q399" s="216">
        <v>0.00055999999999999995</v>
      </c>
      <c r="R399" s="216">
        <f>Q399*H399</f>
        <v>0.035368480000000001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401</v>
      </c>
      <c r="AT399" s="218" t="s">
        <v>354</v>
      </c>
      <c r="AU399" s="218" t="s">
        <v>82</v>
      </c>
      <c r="AY399" s="20" t="s">
        <v>129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80</v>
      </c>
      <c r="BK399" s="219">
        <f>ROUND(I399*H399,2)</f>
        <v>0</v>
      </c>
      <c r="BL399" s="20" t="s">
        <v>276</v>
      </c>
      <c r="BM399" s="218" t="s">
        <v>584</v>
      </c>
    </row>
    <row r="400" s="2" customFormat="1">
      <c r="A400" s="41"/>
      <c r="B400" s="42"/>
      <c r="C400" s="43"/>
      <c r="D400" s="220" t="s">
        <v>137</v>
      </c>
      <c r="E400" s="43"/>
      <c r="F400" s="221" t="s">
        <v>583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137</v>
      </c>
      <c r="AU400" s="20" t="s">
        <v>82</v>
      </c>
    </row>
    <row r="401" s="13" customFormat="1">
      <c r="A401" s="13"/>
      <c r="B401" s="227"/>
      <c r="C401" s="228"/>
      <c r="D401" s="220" t="s">
        <v>147</v>
      </c>
      <c r="E401" s="228"/>
      <c r="F401" s="230" t="s">
        <v>585</v>
      </c>
      <c r="G401" s="228"/>
      <c r="H401" s="231">
        <v>63.158000000000001</v>
      </c>
      <c r="I401" s="232"/>
      <c r="J401" s="228"/>
      <c r="K401" s="228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147</v>
      </c>
      <c r="AU401" s="237" t="s">
        <v>82</v>
      </c>
      <c r="AV401" s="13" t="s">
        <v>82</v>
      </c>
      <c r="AW401" s="13" t="s">
        <v>4</v>
      </c>
      <c r="AX401" s="13" t="s">
        <v>80</v>
      </c>
      <c r="AY401" s="237" t="s">
        <v>129</v>
      </c>
    </row>
    <row r="402" s="2" customFormat="1" ht="16.5" customHeight="1">
      <c r="A402" s="41"/>
      <c r="B402" s="42"/>
      <c r="C402" s="263" t="s">
        <v>586</v>
      </c>
      <c r="D402" s="263" t="s">
        <v>354</v>
      </c>
      <c r="E402" s="264" t="s">
        <v>587</v>
      </c>
      <c r="F402" s="265" t="s">
        <v>588</v>
      </c>
      <c r="G402" s="266" t="s">
        <v>572</v>
      </c>
      <c r="H402" s="267">
        <v>63.158000000000001</v>
      </c>
      <c r="I402" s="268"/>
      <c r="J402" s="269">
        <f>ROUND(I402*H402,2)</f>
        <v>0</v>
      </c>
      <c r="K402" s="265" t="s">
        <v>135</v>
      </c>
      <c r="L402" s="270"/>
      <c r="M402" s="271" t="s">
        <v>19</v>
      </c>
      <c r="N402" s="272" t="s">
        <v>44</v>
      </c>
      <c r="O402" s="87"/>
      <c r="P402" s="216">
        <f>O402*H402</f>
        <v>0</v>
      </c>
      <c r="Q402" s="216">
        <v>0.00055999999999999995</v>
      </c>
      <c r="R402" s="216">
        <f>Q402*H402</f>
        <v>0.035368480000000001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401</v>
      </c>
      <c r="AT402" s="218" t="s">
        <v>354</v>
      </c>
      <c r="AU402" s="218" t="s">
        <v>82</v>
      </c>
      <c r="AY402" s="20" t="s">
        <v>129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80</v>
      </c>
      <c r="BK402" s="219">
        <f>ROUND(I402*H402,2)</f>
        <v>0</v>
      </c>
      <c r="BL402" s="20" t="s">
        <v>276</v>
      </c>
      <c r="BM402" s="218" t="s">
        <v>589</v>
      </c>
    </row>
    <row r="403" s="2" customFormat="1">
      <c r="A403" s="41"/>
      <c r="B403" s="42"/>
      <c r="C403" s="43"/>
      <c r="D403" s="220" t="s">
        <v>137</v>
      </c>
      <c r="E403" s="43"/>
      <c r="F403" s="221" t="s">
        <v>588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137</v>
      </c>
      <c r="AU403" s="20" t="s">
        <v>82</v>
      </c>
    </row>
    <row r="404" s="13" customFormat="1">
      <c r="A404" s="13"/>
      <c r="B404" s="227"/>
      <c r="C404" s="228"/>
      <c r="D404" s="220" t="s">
        <v>147</v>
      </c>
      <c r="E404" s="228"/>
      <c r="F404" s="230" t="s">
        <v>585</v>
      </c>
      <c r="G404" s="228"/>
      <c r="H404" s="231">
        <v>63.158000000000001</v>
      </c>
      <c r="I404" s="232"/>
      <c r="J404" s="228"/>
      <c r="K404" s="228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147</v>
      </c>
      <c r="AU404" s="237" t="s">
        <v>82</v>
      </c>
      <c r="AV404" s="13" t="s">
        <v>82</v>
      </c>
      <c r="AW404" s="13" t="s">
        <v>4</v>
      </c>
      <c r="AX404" s="13" t="s">
        <v>80</v>
      </c>
      <c r="AY404" s="237" t="s">
        <v>129</v>
      </c>
    </row>
    <row r="405" s="2" customFormat="1" ht="24.15" customHeight="1">
      <c r="A405" s="41"/>
      <c r="B405" s="42"/>
      <c r="C405" s="207" t="s">
        <v>590</v>
      </c>
      <c r="D405" s="207" t="s">
        <v>131</v>
      </c>
      <c r="E405" s="208" t="s">
        <v>591</v>
      </c>
      <c r="F405" s="209" t="s">
        <v>592</v>
      </c>
      <c r="G405" s="210" t="s">
        <v>593</v>
      </c>
      <c r="H405" s="211">
        <v>1</v>
      </c>
      <c r="I405" s="212"/>
      <c r="J405" s="213">
        <f>ROUND(I405*H405,2)</f>
        <v>0</v>
      </c>
      <c r="K405" s="209" t="s">
        <v>19</v>
      </c>
      <c r="L405" s="47"/>
      <c r="M405" s="214" t="s">
        <v>19</v>
      </c>
      <c r="N405" s="215" t="s">
        <v>44</v>
      </c>
      <c r="O405" s="87"/>
      <c r="P405" s="216">
        <f>O405*H405</f>
        <v>0</v>
      </c>
      <c r="Q405" s="216">
        <v>0</v>
      </c>
      <c r="R405" s="216">
        <f>Q405*H405</f>
        <v>0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276</v>
      </c>
      <c r="AT405" s="218" t="s">
        <v>131</v>
      </c>
      <c r="AU405" s="218" t="s">
        <v>82</v>
      </c>
      <c r="AY405" s="20" t="s">
        <v>129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80</v>
      </c>
      <c r="BK405" s="219">
        <f>ROUND(I405*H405,2)</f>
        <v>0</v>
      </c>
      <c r="BL405" s="20" t="s">
        <v>276</v>
      </c>
      <c r="BM405" s="218" t="s">
        <v>594</v>
      </c>
    </row>
    <row r="406" s="2" customFormat="1">
      <c r="A406" s="41"/>
      <c r="B406" s="42"/>
      <c r="C406" s="43"/>
      <c r="D406" s="220" t="s">
        <v>137</v>
      </c>
      <c r="E406" s="43"/>
      <c r="F406" s="221" t="s">
        <v>595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137</v>
      </c>
      <c r="AU406" s="20" t="s">
        <v>82</v>
      </c>
    </row>
    <row r="407" s="2" customFormat="1" ht="16.5" customHeight="1">
      <c r="A407" s="41"/>
      <c r="B407" s="42"/>
      <c r="C407" s="207" t="s">
        <v>596</v>
      </c>
      <c r="D407" s="207" t="s">
        <v>131</v>
      </c>
      <c r="E407" s="208" t="s">
        <v>597</v>
      </c>
      <c r="F407" s="209" t="s">
        <v>598</v>
      </c>
      <c r="G407" s="210" t="s">
        <v>134</v>
      </c>
      <c r="H407" s="211">
        <v>49.479999999999997</v>
      </c>
      <c r="I407" s="212"/>
      <c r="J407" s="213">
        <f>ROUND(I407*H407,2)</f>
        <v>0</v>
      </c>
      <c r="K407" s="209" t="s">
        <v>135</v>
      </c>
      <c r="L407" s="47"/>
      <c r="M407" s="214" t="s">
        <v>19</v>
      </c>
      <c r="N407" s="215" t="s">
        <v>44</v>
      </c>
      <c r="O407" s="87"/>
      <c r="P407" s="216">
        <f>O407*H407</f>
        <v>0</v>
      </c>
      <c r="Q407" s="216">
        <v>0</v>
      </c>
      <c r="R407" s="216">
        <f>Q407*H407</f>
        <v>0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276</v>
      </c>
      <c r="AT407" s="218" t="s">
        <v>131</v>
      </c>
      <c r="AU407" s="218" t="s">
        <v>82</v>
      </c>
      <c r="AY407" s="20" t="s">
        <v>129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80</v>
      </c>
      <c r="BK407" s="219">
        <f>ROUND(I407*H407,2)</f>
        <v>0</v>
      </c>
      <c r="BL407" s="20" t="s">
        <v>276</v>
      </c>
      <c r="BM407" s="218" t="s">
        <v>599</v>
      </c>
    </row>
    <row r="408" s="2" customFormat="1">
      <c r="A408" s="41"/>
      <c r="B408" s="42"/>
      <c r="C408" s="43"/>
      <c r="D408" s="220" t="s">
        <v>137</v>
      </c>
      <c r="E408" s="43"/>
      <c r="F408" s="221" t="s">
        <v>600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137</v>
      </c>
      <c r="AU408" s="20" t="s">
        <v>82</v>
      </c>
    </row>
    <row r="409" s="2" customFormat="1">
      <c r="A409" s="41"/>
      <c r="B409" s="42"/>
      <c r="C409" s="43"/>
      <c r="D409" s="225" t="s">
        <v>139</v>
      </c>
      <c r="E409" s="43"/>
      <c r="F409" s="226" t="s">
        <v>601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139</v>
      </c>
      <c r="AU409" s="20" t="s">
        <v>82</v>
      </c>
    </row>
    <row r="410" s="2" customFormat="1" ht="16.5" customHeight="1">
      <c r="A410" s="41"/>
      <c r="B410" s="42"/>
      <c r="C410" s="263" t="s">
        <v>602</v>
      </c>
      <c r="D410" s="263" t="s">
        <v>354</v>
      </c>
      <c r="E410" s="264" t="s">
        <v>565</v>
      </c>
      <c r="F410" s="265" t="s">
        <v>566</v>
      </c>
      <c r="G410" s="266" t="s">
        <v>134</v>
      </c>
      <c r="H410" s="267">
        <v>51.954000000000001</v>
      </c>
      <c r="I410" s="268"/>
      <c r="J410" s="269">
        <f>ROUND(I410*H410,2)</f>
        <v>0</v>
      </c>
      <c r="K410" s="265" t="s">
        <v>135</v>
      </c>
      <c r="L410" s="270"/>
      <c r="M410" s="271" t="s">
        <v>19</v>
      </c>
      <c r="N410" s="272" t="s">
        <v>44</v>
      </c>
      <c r="O410" s="87"/>
      <c r="P410" s="216">
        <f>O410*H410</f>
        <v>0</v>
      </c>
      <c r="Q410" s="216">
        <v>0.00050000000000000001</v>
      </c>
      <c r="R410" s="216">
        <f>Q410*H410</f>
        <v>0.025977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401</v>
      </c>
      <c r="AT410" s="218" t="s">
        <v>354</v>
      </c>
      <c r="AU410" s="218" t="s">
        <v>82</v>
      </c>
      <c r="AY410" s="20" t="s">
        <v>129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80</v>
      </c>
      <c r="BK410" s="219">
        <f>ROUND(I410*H410,2)</f>
        <v>0</v>
      </c>
      <c r="BL410" s="20" t="s">
        <v>276</v>
      </c>
      <c r="BM410" s="218" t="s">
        <v>603</v>
      </c>
    </row>
    <row r="411" s="2" customFormat="1">
      <c r="A411" s="41"/>
      <c r="B411" s="42"/>
      <c r="C411" s="43"/>
      <c r="D411" s="220" t="s">
        <v>137</v>
      </c>
      <c r="E411" s="43"/>
      <c r="F411" s="221" t="s">
        <v>566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137</v>
      </c>
      <c r="AU411" s="20" t="s">
        <v>82</v>
      </c>
    </row>
    <row r="412" s="13" customFormat="1">
      <c r="A412" s="13"/>
      <c r="B412" s="227"/>
      <c r="C412" s="228"/>
      <c r="D412" s="220" t="s">
        <v>147</v>
      </c>
      <c r="E412" s="228"/>
      <c r="F412" s="230" t="s">
        <v>604</v>
      </c>
      <c r="G412" s="228"/>
      <c r="H412" s="231">
        <v>51.954000000000001</v>
      </c>
      <c r="I412" s="232"/>
      <c r="J412" s="228"/>
      <c r="K412" s="228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147</v>
      </c>
      <c r="AU412" s="237" t="s">
        <v>82</v>
      </c>
      <c r="AV412" s="13" t="s">
        <v>82</v>
      </c>
      <c r="AW412" s="13" t="s">
        <v>4</v>
      </c>
      <c r="AX412" s="13" t="s">
        <v>80</v>
      </c>
      <c r="AY412" s="237" t="s">
        <v>129</v>
      </c>
    </row>
    <row r="413" s="2" customFormat="1" ht="16.5" customHeight="1">
      <c r="A413" s="41"/>
      <c r="B413" s="42"/>
      <c r="C413" s="207" t="s">
        <v>605</v>
      </c>
      <c r="D413" s="207" t="s">
        <v>131</v>
      </c>
      <c r="E413" s="208" t="s">
        <v>606</v>
      </c>
      <c r="F413" s="209" t="s">
        <v>607</v>
      </c>
      <c r="G413" s="210" t="s">
        <v>210</v>
      </c>
      <c r="H413" s="211">
        <v>1.99</v>
      </c>
      <c r="I413" s="212"/>
      <c r="J413" s="213">
        <f>ROUND(I413*H413,2)</f>
        <v>0</v>
      </c>
      <c r="K413" s="209" t="s">
        <v>135</v>
      </c>
      <c r="L413" s="47"/>
      <c r="M413" s="214" t="s">
        <v>19</v>
      </c>
      <c r="N413" s="215" t="s">
        <v>44</v>
      </c>
      <c r="O413" s="87"/>
      <c r="P413" s="216">
        <f>O413*H413</f>
        <v>0</v>
      </c>
      <c r="Q413" s="216">
        <v>0</v>
      </c>
      <c r="R413" s="216">
        <f>Q413*H413</f>
        <v>0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276</v>
      </c>
      <c r="AT413" s="218" t="s">
        <v>131</v>
      </c>
      <c r="AU413" s="218" t="s">
        <v>82</v>
      </c>
      <c r="AY413" s="20" t="s">
        <v>129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80</v>
      </c>
      <c r="BK413" s="219">
        <f>ROUND(I413*H413,2)</f>
        <v>0</v>
      </c>
      <c r="BL413" s="20" t="s">
        <v>276</v>
      </c>
      <c r="BM413" s="218" t="s">
        <v>608</v>
      </c>
    </row>
    <row r="414" s="2" customFormat="1">
      <c r="A414" s="41"/>
      <c r="B414" s="42"/>
      <c r="C414" s="43"/>
      <c r="D414" s="220" t="s">
        <v>137</v>
      </c>
      <c r="E414" s="43"/>
      <c r="F414" s="221" t="s">
        <v>609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137</v>
      </c>
      <c r="AU414" s="20" t="s">
        <v>82</v>
      </c>
    </row>
    <row r="415" s="2" customFormat="1">
      <c r="A415" s="41"/>
      <c r="B415" s="42"/>
      <c r="C415" s="43"/>
      <c r="D415" s="225" t="s">
        <v>139</v>
      </c>
      <c r="E415" s="43"/>
      <c r="F415" s="226" t="s">
        <v>610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139</v>
      </c>
      <c r="AU415" s="20" t="s">
        <v>82</v>
      </c>
    </row>
    <row r="416" s="12" customFormat="1" ht="22.8" customHeight="1">
      <c r="A416" s="12"/>
      <c r="B416" s="191"/>
      <c r="C416" s="192"/>
      <c r="D416" s="193" t="s">
        <v>72</v>
      </c>
      <c r="E416" s="205" t="s">
        <v>611</v>
      </c>
      <c r="F416" s="205" t="s">
        <v>612</v>
      </c>
      <c r="G416" s="192"/>
      <c r="H416" s="192"/>
      <c r="I416" s="195"/>
      <c r="J416" s="206">
        <f>BK416</f>
        <v>0</v>
      </c>
      <c r="K416" s="192"/>
      <c r="L416" s="197"/>
      <c r="M416" s="198"/>
      <c r="N416" s="199"/>
      <c r="O416" s="199"/>
      <c r="P416" s="200">
        <f>SUM(P417:P475)</f>
        <v>0</v>
      </c>
      <c r="Q416" s="199"/>
      <c r="R416" s="200">
        <f>SUM(R417:R475)</f>
        <v>1.0971127999999999</v>
      </c>
      <c r="S416" s="199"/>
      <c r="T416" s="201">
        <f>SUM(T417:T475)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02" t="s">
        <v>82</v>
      </c>
      <c r="AT416" s="203" t="s">
        <v>72</v>
      </c>
      <c r="AU416" s="203" t="s">
        <v>80</v>
      </c>
      <c r="AY416" s="202" t="s">
        <v>129</v>
      </c>
      <c r="BK416" s="204">
        <f>SUM(BK417:BK475)</f>
        <v>0</v>
      </c>
    </row>
    <row r="417" s="2" customFormat="1" ht="16.5" customHeight="1">
      <c r="A417" s="41"/>
      <c r="B417" s="42"/>
      <c r="C417" s="207" t="s">
        <v>613</v>
      </c>
      <c r="D417" s="207" t="s">
        <v>131</v>
      </c>
      <c r="E417" s="208" t="s">
        <v>614</v>
      </c>
      <c r="F417" s="209" t="s">
        <v>615</v>
      </c>
      <c r="G417" s="210" t="s">
        <v>134</v>
      </c>
      <c r="H417" s="211">
        <v>122.045</v>
      </c>
      <c r="I417" s="212"/>
      <c r="J417" s="213">
        <f>ROUND(I417*H417,2)</f>
        <v>0</v>
      </c>
      <c r="K417" s="209" t="s">
        <v>135</v>
      </c>
      <c r="L417" s="47"/>
      <c r="M417" s="214" t="s">
        <v>19</v>
      </c>
      <c r="N417" s="215" t="s">
        <v>44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276</v>
      </c>
      <c r="AT417" s="218" t="s">
        <v>131</v>
      </c>
      <c r="AU417" s="218" t="s">
        <v>82</v>
      </c>
      <c r="AY417" s="20" t="s">
        <v>129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80</v>
      </c>
      <c r="BK417" s="219">
        <f>ROUND(I417*H417,2)</f>
        <v>0</v>
      </c>
      <c r="BL417" s="20" t="s">
        <v>276</v>
      </c>
      <c r="BM417" s="218" t="s">
        <v>616</v>
      </c>
    </row>
    <row r="418" s="2" customFormat="1">
      <c r="A418" s="41"/>
      <c r="B418" s="42"/>
      <c r="C418" s="43"/>
      <c r="D418" s="220" t="s">
        <v>137</v>
      </c>
      <c r="E418" s="43"/>
      <c r="F418" s="221" t="s">
        <v>617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137</v>
      </c>
      <c r="AU418" s="20" t="s">
        <v>82</v>
      </c>
    </row>
    <row r="419" s="2" customFormat="1">
      <c r="A419" s="41"/>
      <c r="B419" s="42"/>
      <c r="C419" s="43"/>
      <c r="D419" s="225" t="s">
        <v>139</v>
      </c>
      <c r="E419" s="43"/>
      <c r="F419" s="226" t="s">
        <v>618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139</v>
      </c>
      <c r="AU419" s="20" t="s">
        <v>82</v>
      </c>
    </row>
    <row r="420" s="14" customFormat="1">
      <c r="A420" s="14"/>
      <c r="B420" s="238"/>
      <c r="C420" s="239"/>
      <c r="D420" s="220" t="s">
        <v>147</v>
      </c>
      <c r="E420" s="240" t="s">
        <v>19</v>
      </c>
      <c r="F420" s="241" t="s">
        <v>619</v>
      </c>
      <c r="G420" s="239"/>
      <c r="H420" s="240" t="s">
        <v>19</v>
      </c>
      <c r="I420" s="242"/>
      <c r="J420" s="239"/>
      <c r="K420" s="239"/>
      <c r="L420" s="243"/>
      <c r="M420" s="244"/>
      <c r="N420" s="245"/>
      <c r="O420" s="245"/>
      <c r="P420" s="245"/>
      <c r="Q420" s="245"/>
      <c r="R420" s="245"/>
      <c r="S420" s="245"/>
      <c r="T420" s="24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7" t="s">
        <v>147</v>
      </c>
      <c r="AU420" s="247" t="s">
        <v>82</v>
      </c>
      <c r="AV420" s="14" t="s">
        <v>80</v>
      </c>
      <c r="AW420" s="14" t="s">
        <v>33</v>
      </c>
      <c r="AX420" s="14" t="s">
        <v>73</v>
      </c>
      <c r="AY420" s="247" t="s">
        <v>129</v>
      </c>
    </row>
    <row r="421" s="14" customFormat="1">
      <c r="A421" s="14"/>
      <c r="B421" s="238"/>
      <c r="C421" s="239"/>
      <c r="D421" s="220" t="s">
        <v>147</v>
      </c>
      <c r="E421" s="240" t="s">
        <v>19</v>
      </c>
      <c r="F421" s="241" t="s">
        <v>620</v>
      </c>
      <c r="G421" s="239"/>
      <c r="H421" s="240" t="s">
        <v>19</v>
      </c>
      <c r="I421" s="242"/>
      <c r="J421" s="239"/>
      <c r="K421" s="239"/>
      <c r="L421" s="243"/>
      <c r="M421" s="244"/>
      <c r="N421" s="245"/>
      <c r="O421" s="245"/>
      <c r="P421" s="245"/>
      <c r="Q421" s="245"/>
      <c r="R421" s="245"/>
      <c r="S421" s="245"/>
      <c r="T421" s="24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7" t="s">
        <v>147</v>
      </c>
      <c r="AU421" s="247" t="s">
        <v>82</v>
      </c>
      <c r="AV421" s="14" t="s">
        <v>80</v>
      </c>
      <c r="AW421" s="14" t="s">
        <v>33</v>
      </c>
      <c r="AX421" s="14" t="s">
        <v>73</v>
      </c>
      <c r="AY421" s="247" t="s">
        <v>129</v>
      </c>
    </row>
    <row r="422" s="13" customFormat="1">
      <c r="A422" s="13"/>
      <c r="B422" s="227"/>
      <c r="C422" s="228"/>
      <c r="D422" s="220" t="s">
        <v>147</v>
      </c>
      <c r="E422" s="229" t="s">
        <v>19</v>
      </c>
      <c r="F422" s="230" t="s">
        <v>621</v>
      </c>
      <c r="G422" s="228"/>
      <c r="H422" s="231">
        <v>91</v>
      </c>
      <c r="I422" s="232"/>
      <c r="J422" s="228"/>
      <c r="K422" s="228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147</v>
      </c>
      <c r="AU422" s="237" t="s">
        <v>82</v>
      </c>
      <c r="AV422" s="13" t="s">
        <v>82</v>
      </c>
      <c r="AW422" s="13" t="s">
        <v>33</v>
      </c>
      <c r="AX422" s="13" t="s">
        <v>73</v>
      </c>
      <c r="AY422" s="237" t="s">
        <v>129</v>
      </c>
    </row>
    <row r="423" s="13" customFormat="1">
      <c r="A423" s="13"/>
      <c r="B423" s="227"/>
      <c r="C423" s="228"/>
      <c r="D423" s="220" t="s">
        <v>147</v>
      </c>
      <c r="E423" s="229" t="s">
        <v>19</v>
      </c>
      <c r="F423" s="230" t="s">
        <v>622</v>
      </c>
      <c r="G423" s="228"/>
      <c r="H423" s="231">
        <v>31.045000000000002</v>
      </c>
      <c r="I423" s="232"/>
      <c r="J423" s="228"/>
      <c r="K423" s="228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147</v>
      </c>
      <c r="AU423" s="237" t="s">
        <v>82</v>
      </c>
      <c r="AV423" s="13" t="s">
        <v>82</v>
      </c>
      <c r="AW423" s="13" t="s">
        <v>33</v>
      </c>
      <c r="AX423" s="13" t="s">
        <v>73</v>
      </c>
      <c r="AY423" s="237" t="s">
        <v>129</v>
      </c>
    </row>
    <row r="424" s="15" customFormat="1">
      <c r="A424" s="15"/>
      <c r="B424" s="252"/>
      <c r="C424" s="253"/>
      <c r="D424" s="220" t="s">
        <v>147</v>
      </c>
      <c r="E424" s="254" t="s">
        <v>19</v>
      </c>
      <c r="F424" s="255" t="s">
        <v>231</v>
      </c>
      <c r="G424" s="253"/>
      <c r="H424" s="256">
        <v>122.045</v>
      </c>
      <c r="I424" s="257"/>
      <c r="J424" s="253"/>
      <c r="K424" s="253"/>
      <c r="L424" s="258"/>
      <c r="M424" s="259"/>
      <c r="N424" s="260"/>
      <c r="O424" s="260"/>
      <c r="P424" s="260"/>
      <c r="Q424" s="260"/>
      <c r="R424" s="260"/>
      <c r="S424" s="260"/>
      <c r="T424" s="261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2" t="s">
        <v>147</v>
      </c>
      <c r="AU424" s="262" t="s">
        <v>82</v>
      </c>
      <c r="AV424" s="15" t="s">
        <v>90</v>
      </c>
      <c r="AW424" s="15" t="s">
        <v>33</v>
      </c>
      <c r="AX424" s="15" t="s">
        <v>80</v>
      </c>
      <c r="AY424" s="262" t="s">
        <v>129</v>
      </c>
    </row>
    <row r="425" s="2" customFormat="1" ht="16.5" customHeight="1">
      <c r="A425" s="41"/>
      <c r="B425" s="42"/>
      <c r="C425" s="263" t="s">
        <v>623</v>
      </c>
      <c r="D425" s="263" t="s">
        <v>354</v>
      </c>
      <c r="E425" s="264" t="s">
        <v>484</v>
      </c>
      <c r="F425" s="265" t="s">
        <v>485</v>
      </c>
      <c r="G425" s="266" t="s">
        <v>210</v>
      </c>
      <c r="H425" s="267">
        <v>0.039</v>
      </c>
      <c r="I425" s="268"/>
      <c r="J425" s="269">
        <f>ROUND(I425*H425,2)</f>
        <v>0</v>
      </c>
      <c r="K425" s="265" t="s">
        <v>135</v>
      </c>
      <c r="L425" s="270"/>
      <c r="M425" s="271" t="s">
        <v>19</v>
      </c>
      <c r="N425" s="272" t="s">
        <v>44</v>
      </c>
      <c r="O425" s="87"/>
      <c r="P425" s="216">
        <f>O425*H425</f>
        <v>0</v>
      </c>
      <c r="Q425" s="216">
        <v>1</v>
      </c>
      <c r="R425" s="216">
        <f>Q425*H425</f>
        <v>0.039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401</v>
      </c>
      <c r="AT425" s="218" t="s">
        <v>354</v>
      </c>
      <c r="AU425" s="218" t="s">
        <v>82</v>
      </c>
      <c r="AY425" s="20" t="s">
        <v>129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80</v>
      </c>
      <c r="BK425" s="219">
        <f>ROUND(I425*H425,2)</f>
        <v>0</v>
      </c>
      <c r="BL425" s="20" t="s">
        <v>276</v>
      </c>
      <c r="BM425" s="218" t="s">
        <v>624</v>
      </c>
    </row>
    <row r="426" s="2" customFormat="1">
      <c r="A426" s="41"/>
      <c r="B426" s="42"/>
      <c r="C426" s="43"/>
      <c r="D426" s="220" t="s">
        <v>137</v>
      </c>
      <c r="E426" s="43"/>
      <c r="F426" s="221" t="s">
        <v>485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137</v>
      </c>
      <c r="AU426" s="20" t="s">
        <v>82</v>
      </c>
    </row>
    <row r="427" s="13" customFormat="1">
      <c r="A427" s="13"/>
      <c r="B427" s="227"/>
      <c r="C427" s="228"/>
      <c r="D427" s="220" t="s">
        <v>147</v>
      </c>
      <c r="E427" s="228"/>
      <c r="F427" s="230" t="s">
        <v>625</v>
      </c>
      <c r="G427" s="228"/>
      <c r="H427" s="231">
        <v>0.039</v>
      </c>
      <c r="I427" s="232"/>
      <c r="J427" s="228"/>
      <c r="K427" s="228"/>
      <c r="L427" s="233"/>
      <c r="M427" s="234"/>
      <c r="N427" s="235"/>
      <c r="O427" s="235"/>
      <c r="P427" s="235"/>
      <c r="Q427" s="235"/>
      <c r="R427" s="235"/>
      <c r="S427" s="235"/>
      <c r="T427" s="23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7" t="s">
        <v>147</v>
      </c>
      <c r="AU427" s="237" t="s">
        <v>82</v>
      </c>
      <c r="AV427" s="13" t="s">
        <v>82</v>
      </c>
      <c r="AW427" s="13" t="s">
        <v>4</v>
      </c>
      <c r="AX427" s="13" t="s">
        <v>80</v>
      </c>
      <c r="AY427" s="237" t="s">
        <v>129</v>
      </c>
    </row>
    <row r="428" s="2" customFormat="1" ht="16.5" customHeight="1">
      <c r="A428" s="41"/>
      <c r="B428" s="42"/>
      <c r="C428" s="207" t="s">
        <v>626</v>
      </c>
      <c r="D428" s="207" t="s">
        <v>131</v>
      </c>
      <c r="E428" s="208" t="s">
        <v>627</v>
      </c>
      <c r="F428" s="209" t="s">
        <v>628</v>
      </c>
      <c r="G428" s="210" t="s">
        <v>134</v>
      </c>
      <c r="H428" s="211">
        <v>122.045</v>
      </c>
      <c r="I428" s="212"/>
      <c r="J428" s="213">
        <f>ROUND(I428*H428,2)</f>
        <v>0</v>
      </c>
      <c r="K428" s="209" t="s">
        <v>135</v>
      </c>
      <c r="L428" s="47"/>
      <c r="M428" s="214" t="s">
        <v>19</v>
      </c>
      <c r="N428" s="215" t="s">
        <v>44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276</v>
      </c>
      <c r="AT428" s="218" t="s">
        <v>131</v>
      </c>
      <c r="AU428" s="218" t="s">
        <v>82</v>
      </c>
      <c r="AY428" s="20" t="s">
        <v>129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80</v>
      </c>
      <c r="BK428" s="219">
        <f>ROUND(I428*H428,2)</f>
        <v>0</v>
      </c>
      <c r="BL428" s="20" t="s">
        <v>276</v>
      </c>
      <c r="BM428" s="218" t="s">
        <v>629</v>
      </c>
    </row>
    <row r="429" s="2" customFormat="1">
      <c r="A429" s="41"/>
      <c r="B429" s="42"/>
      <c r="C429" s="43"/>
      <c r="D429" s="220" t="s">
        <v>137</v>
      </c>
      <c r="E429" s="43"/>
      <c r="F429" s="221" t="s">
        <v>630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137</v>
      </c>
      <c r="AU429" s="20" t="s">
        <v>82</v>
      </c>
    </row>
    <row r="430" s="2" customFormat="1">
      <c r="A430" s="41"/>
      <c r="B430" s="42"/>
      <c r="C430" s="43"/>
      <c r="D430" s="225" t="s">
        <v>139</v>
      </c>
      <c r="E430" s="43"/>
      <c r="F430" s="226" t="s">
        <v>631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139</v>
      </c>
      <c r="AU430" s="20" t="s">
        <v>82</v>
      </c>
    </row>
    <row r="431" s="2" customFormat="1" ht="24.15" customHeight="1">
      <c r="A431" s="41"/>
      <c r="B431" s="42"/>
      <c r="C431" s="263" t="s">
        <v>632</v>
      </c>
      <c r="D431" s="263" t="s">
        <v>354</v>
      </c>
      <c r="E431" s="264" t="s">
        <v>633</v>
      </c>
      <c r="F431" s="265" t="s">
        <v>634</v>
      </c>
      <c r="G431" s="266" t="s">
        <v>134</v>
      </c>
      <c r="H431" s="267">
        <v>142.243</v>
      </c>
      <c r="I431" s="268"/>
      <c r="J431" s="269">
        <f>ROUND(I431*H431,2)</f>
        <v>0</v>
      </c>
      <c r="K431" s="265" t="s">
        <v>135</v>
      </c>
      <c r="L431" s="270"/>
      <c r="M431" s="271" t="s">
        <v>19</v>
      </c>
      <c r="N431" s="272" t="s">
        <v>44</v>
      </c>
      <c r="O431" s="87"/>
      <c r="P431" s="216">
        <f>O431*H431</f>
        <v>0</v>
      </c>
      <c r="Q431" s="216">
        <v>0.0040000000000000001</v>
      </c>
      <c r="R431" s="216">
        <f>Q431*H431</f>
        <v>0.56897200000000003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401</v>
      </c>
      <c r="AT431" s="218" t="s">
        <v>354</v>
      </c>
      <c r="AU431" s="218" t="s">
        <v>82</v>
      </c>
      <c r="AY431" s="20" t="s">
        <v>129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80</v>
      </c>
      <c r="BK431" s="219">
        <f>ROUND(I431*H431,2)</f>
        <v>0</v>
      </c>
      <c r="BL431" s="20" t="s">
        <v>276</v>
      </c>
      <c r="BM431" s="218" t="s">
        <v>635</v>
      </c>
    </row>
    <row r="432" s="2" customFormat="1">
      <c r="A432" s="41"/>
      <c r="B432" s="42"/>
      <c r="C432" s="43"/>
      <c r="D432" s="220" t="s">
        <v>137</v>
      </c>
      <c r="E432" s="43"/>
      <c r="F432" s="221" t="s">
        <v>634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137</v>
      </c>
      <c r="AU432" s="20" t="s">
        <v>82</v>
      </c>
    </row>
    <row r="433" s="13" customFormat="1">
      <c r="A433" s="13"/>
      <c r="B433" s="227"/>
      <c r="C433" s="228"/>
      <c r="D433" s="220" t="s">
        <v>147</v>
      </c>
      <c r="E433" s="228"/>
      <c r="F433" s="230" t="s">
        <v>636</v>
      </c>
      <c r="G433" s="228"/>
      <c r="H433" s="231">
        <v>142.243</v>
      </c>
      <c r="I433" s="232"/>
      <c r="J433" s="228"/>
      <c r="K433" s="228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147</v>
      </c>
      <c r="AU433" s="237" t="s">
        <v>82</v>
      </c>
      <c r="AV433" s="13" t="s">
        <v>82</v>
      </c>
      <c r="AW433" s="13" t="s">
        <v>4</v>
      </c>
      <c r="AX433" s="13" t="s">
        <v>80</v>
      </c>
      <c r="AY433" s="237" t="s">
        <v>129</v>
      </c>
    </row>
    <row r="434" s="2" customFormat="1" ht="21.75" customHeight="1">
      <c r="A434" s="41"/>
      <c r="B434" s="42"/>
      <c r="C434" s="207" t="s">
        <v>637</v>
      </c>
      <c r="D434" s="207" t="s">
        <v>131</v>
      </c>
      <c r="E434" s="208" t="s">
        <v>638</v>
      </c>
      <c r="F434" s="209" t="s">
        <v>639</v>
      </c>
      <c r="G434" s="210" t="s">
        <v>572</v>
      </c>
      <c r="H434" s="211">
        <v>88.700000000000003</v>
      </c>
      <c r="I434" s="212"/>
      <c r="J434" s="213">
        <f>ROUND(I434*H434,2)</f>
        <v>0</v>
      </c>
      <c r="K434" s="209" t="s">
        <v>135</v>
      </c>
      <c r="L434" s="47"/>
      <c r="M434" s="214" t="s">
        <v>19</v>
      </c>
      <c r="N434" s="215" t="s">
        <v>44</v>
      </c>
      <c r="O434" s="87"/>
      <c r="P434" s="216">
        <f>O434*H434</f>
        <v>0</v>
      </c>
      <c r="Q434" s="216">
        <v>0.00059999999999999995</v>
      </c>
      <c r="R434" s="216">
        <f>Q434*H434</f>
        <v>0.053219999999999996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276</v>
      </c>
      <c r="AT434" s="218" t="s">
        <v>131</v>
      </c>
      <c r="AU434" s="218" t="s">
        <v>82</v>
      </c>
      <c r="AY434" s="20" t="s">
        <v>129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80</v>
      </c>
      <c r="BK434" s="219">
        <f>ROUND(I434*H434,2)</f>
        <v>0</v>
      </c>
      <c r="BL434" s="20" t="s">
        <v>276</v>
      </c>
      <c r="BM434" s="218" t="s">
        <v>640</v>
      </c>
    </row>
    <row r="435" s="2" customFormat="1">
      <c r="A435" s="41"/>
      <c r="B435" s="42"/>
      <c r="C435" s="43"/>
      <c r="D435" s="220" t="s">
        <v>137</v>
      </c>
      <c r="E435" s="43"/>
      <c r="F435" s="221" t="s">
        <v>641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137</v>
      </c>
      <c r="AU435" s="20" t="s">
        <v>82</v>
      </c>
    </row>
    <row r="436" s="2" customFormat="1">
      <c r="A436" s="41"/>
      <c r="B436" s="42"/>
      <c r="C436" s="43"/>
      <c r="D436" s="225" t="s">
        <v>139</v>
      </c>
      <c r="E436" s="43"/>
      <c r="F436" s="226" t="s">
        <v>642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139</v>
      </c>
      <c r="AU436" s="20" t="s">
        <v>82</v>
      </c>
    </row>
    <row r="437" s="14" customFormat="1">
      <c r="A437" s="14"/>
      <c r="B437" s="238"/>
      <c r="C437" s="239"/>
      <c r="D437" s="220" t="s">
        <v>147</v>
      </c>
      <c r="E437" s="240" t="s">
        <v>19</v>
      </c>
      <c r="F437" s="241" t="s">
        <v>619</v>
      </c>
      <c r="G437" s="239"/>
      <c r="H437" s="240" t="s">
        <v>19</v>
      </c>
      <c r="I437" s="242"/>
      <c r="J437" s="239"/>
      <c r="K437" s="239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147</v>
      </c>
      <c r="AU437" s="247" t="s">
        <v>82</v>
      </c>
      <c r="AV437" s="14" t="s">
        <v>80</v>
      </c>
      <c r="AW437" s="14" t="s">
        <v>33</v>
      </c>
      <c r="AX437" s="14" t="s">
        <v>73</v>
      </c>
      <c r="AY437" s="247" t="s">
        <v>129</v>
      </c>
    </row>
    <row r="438" s="13" customFormat="1">
      <c r="A438" s="13"/>
      <c r="B438" s="227"/>
      <c r="C438" s="228"/>
      <c r="D438" s="220" t="s">
        <v>147</v>
      </c>
      <c r="E438" s="229" t="s">
        <v>19</v>
      </c>
      <c r="F438" s="230" t="s">
        <v>643</v>
      </c>
      <c r="G438" s="228"/>
      <c r="H438" s="231">
        <v>88.700000000000003</v>
      </c>
      <c r="I438" s="232"/>
      <c r="J438" s="228"/>
      <c r="K438" s="228"/>
      <c r="L438" s="233"/>
      <c r="M438" s="234"/>
      <c r="N438" s="235"/>
      <c r="O438" s="235"/>
      <c r="P438" s="235"/>
      <c r="Q438" s="235"/>
      <c r="R438" s="235"/>
      <c r="S438" s="235"/>
      <c r="T438" s="23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7" t="s">
        <v>147</v>
      </c>
      <c r="AU438" s="237" t="s">
        <v>82</v>
      </c>
      <c r="AV438" s="13" t="s">
        <v>82</v>
      </c>
      <c r="AW438" s="13" t="s">
        <v>33</v>
      </c>
      <c r="AX438" s="13" t="s">
        <v>80</v>
      </c>
      <c r="AY438" s="237" t="s">
        <v>129</v>
      </c>
    </row>
    <row r="439" s="2" customFormat="1" ht="21.75" customHeight="1">
      <c r="A439" s="41"/>
      <c r="B439" s="42"/>
      <c r="C439" s="207" t="s">
        <v>644</v>
      </c>
      <c r="D439" s="207" t="s">
        <v>131</v>
      </c>
      <c r="E439" s="208" t="s">
        <v>645</v>
      </c>
      <c r="F439" s="209" t="s">
        <v>646</v>
      </c>
      <c r="G439" s="210" t="s">
        <v>572</v>
      </c>
      <c r="H439" s="211">
        <v>88.700000000000003</v>
      </c>
      <c r="I439" s="212"/>
      <c r="J439" s="213">
        <f>ROUND(I439*H439,2)</f>
        <v>0</v>
      </c>
      <c r="K439" s="209" t="s">
        <v>135</v>
      </c>
      <c r="L439" s="47"/>
      <c r="M439" s="214" t="s">
        <v>19</v>
      </c>
      <c r="N439" s="215" t="s">
        <v>44</v>
      </c>
      <c r="O439" s="87"/>
      <c r="P439" s="216">
        <f>O439*H439</f>
        <v>0</v>
      </c>
      <c r="Q439" s="216">
        <v>0.00059999999999999995</v>
      </c>
      <c r="R439" s="216">
        <f>Q439*H439</f>
        <v>0.053219999999999996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276</v>
      </c>
      <c r="AT439" s="218" t="s">
        <v>131</v>
      </c>
      <c r="AU439" s="218" t="s">
        <v>82</v>
      </c>
      <c r="AY439" s="20" t="s">
        <v>129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80</v>
      </c>
      <c r="BK439" s="219">
        <f>ROUND(I439*H439,2)</f>
        <v>0</v>
      </c>
      <c r="BL439" s="20" t="s">
        <v>276</v>
      </c>
      <c r="BM439" s="218" t="s">
        <v>647</v>
      </c>
    </row>
    <row r="440" s="2" customFormat="1">
      <c r="A440" s="41"/>
      <c r="B440" s="42"/>
      <c r="C440" s="43"/>
      <c r="D440" s="220" t="s">
        <v>137</v>
      </c>
      <c r="E440" s="43"/>
      <c r="F440" s="221" t="s">
        <v>648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137</v>
      </c>
      <c r="AU440" s="20" t="s">
        <v>82</v>
      </c>
    </row>
    <row r="441" s="2" customFormat="1">
      <c r="A441" s="41"/>
      <c r="B441" s="42"/>
      <c r="C441" s="43"/>
      <c r="D441" s="225" t="s">
        <v>139</v>
      </c>
      <c r="E441" s="43"/>
      <c r="F441" s="226" t="s">
        <v>649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139</v>
      </c>
      <c r="AU441" s="20" t="s">
        <v>82</v>
      </c>
    </row>
    <row r="442" s="2" customFormat="1" ht="21.75" customHeight="1">
      <c r="A442" s="41"/>
      <c r="B442" s="42"/>
      <c r="C442" s="207" t="s">
        <v>650</v>
      </c>
      <c r="D442" s="207" t="s">
        <v>131</v>
      </c>
      <c r="E442" s="208" t="s">
        <v>651</v>
      </c>
      <c r="F442" s="209" t="s">
        <v>652</v>
      </c>
      <c r="G442" s="210" t="s">
        <v>572</v>
      </c>
      <c r="H442" s="211">
        <v>88.700000000000003</v>
      </c>
      <c r="I442" s="212"/>
      <c r="J442" s="213">
        <f>ROUND(I442*H442,2)</f>
        <v>0</v>
      </c>
      <c r="K442" s="209" t="s">
        <v>135</v>
      </c>
      <c r="L442" s="47"/>
      <c r="M442" s="214" t="s">
        <v>19</v>
      </c>
      <c r="N442" s="215" t="s">
        <v>44</v>
      </c>
      <c r="O442" s="87"/>
      <c r="P442" s="216">
        <f>O442*H442</f>
        <v>0</v>
      </c>
      <c r="Q442" s="216">
        <v>0.00054000000000000001</v>
      </c>
      <c r="R442" s="216">
        <f>Q442*H442</f>
        <v>0.047898000000000003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276</v>
      </c>
      <c r="AT442" s="218" t="s">
        <v>131</v>
      </c>
      <c r="AU442" s="218" t="s">
        <v>82</v>
      </c>
      <c r="AY442" s="20" t="s">
        <v>129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80</v>
      </c>
      <c r="BK442" s="219">
        <f>ROUND(I442*H442,2)</f>
        <v>0</v>
      </c>
      <c r="BL442" s="20" t="s">
        <v>276</v>
      </c>
      <c r="BM442" s="218" t="s">
        <v>653</v>
      </c>
    </row>
    <row r="443" s="2" customFormat="1">
      <c r="A443" s="41"/>
      <c r="B443" s="42"/>
      <c r="C443" s="43"/>
      <c r="D443" s="220" t="s">
        <v>137</v>
      </c>
      <c r="E443" s="43"/>
      <c r="F443" s="221" t="s">
        <v>654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137</v>
      </c>
      <c r="AU443" s="20" t="s">
        <v>82</v>
      </c>
    </row>
    <row r="444" s="2" customFormat="1">
      <c r="A444" s="41"/>
      <c r="B444" s="42"/>
      <c r="C444" s="43"/>
      <c r="D444" s="225" t="s">
        <v>139</v>
      </c>
      <c r="E444" s="43"/>
      <c r="F444" s="226" t="s">
        <v>655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139</v>
      </c>
      <c r="AU444" s="20" t="s">
        <v>82</v>
      </c>
    </row>
    <row r="445" s="2" customFormat="1" ht="24.15" customHeight="1">
      <c r="A445" s="41"/>
      <c r="B445" s="42"/>
      <c r="C445" s="207" t="s">
        <v>656</v>
      </c>
      <c r="D445" s="207" t="s">
        <v>131</v>
      </c>
      <c r="E445" s="208" t="s">
        <v>657</v>
      </c>
      <c r="F445" s="209" t="s">
        <v>658</v>
      </c>
      <c r="G445" s="210" t="s">
        <v>134</v>
      </c>
      <c r="H445" s="211">
        <v>91</v>
      </c>
      <c r="I445" s="212"/>
      <c r="J445" s="213">
        <f>ROUND(I445*H445,2)</f>
        <v>0</v>
      </c>
      <c r="K445" s="209" t="s">
        <v>135</v>
      </c>
      <c r="L445" s="47"/>
      <c r="M445" s="214" t="s">
        <v>19</v>
      </c>
      <c r="N445" s="215" t="s">
        <v>44</v>
      </c>
      <c r="O445" s="87"/>
      <c r="P445" s="216">
        <f>O445*H445</f>
        <v>0</v>
      </c>
      <c r="Q445" s="216">
        <v>0.00020000000000000001</v>
      </c>
      <c r="R445" s="216">
        <f>Q445*H445</f>
        <v>0.018200000000000001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276</v>
      </c>
      <c r="AT445" s="218" t="s">
        <v>131</v>
      </c>
      <c r="AU445" s="218" t="s">
        <v>82</v>
      </c>
      <c r="AY445" s="20" t="s">
        <v>129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80</v>
      </c>
      <c r="BK445" s="219">
        <f>ROUND(I445*H445,2)</f>
        <v>0</v>
      </c>
      <c r="BL445" s="20" t="s">
        <v>276</v>
      </c>
      <c r="BM445" s="218" t="s">
        <v>659</v>
      </c>
    </row>
    <row r="446" s="2" customFormat="1">
      <c r="A446" s="41"/>
      <c r="B446" s="42"/>
      <c r="C446" s="43"/>
      <c r="D446" s="220" t="s">
        <v>137</v>
      </c>
      <c r="E446" s="43"/>
      <c r="F446" s="221" t="s">
        <v>660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137</v>
      </c>
      <c r="AU446" s="20" t="s">
        <v>82</v>
      </c>
    </row>
    <row r="447" s="2" customFormat="1">
      <c r="A447" s="41"/>
      <c r="B447" s="42"/>
      <c r="C447" s="43"/>
      <c r="D447" s="225" t="s">
        <v>139</v>
      </c>
      <c r="E447" s="43"/>
      <c r="F447" s="226" t="s">
        <v>661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139</v>
      </c>
      <c r="AU447" s="20" t="s">
        <v>82</v>
      </c>
    </row>
    <row r="448" s="14" customFormat="1">
      <c r="A448" s="14"/>
      <c r="B448" s="238"/>
      <c r="C448" s="239"/>
      <c r="D448" s="220" t="s">
        <v>147</v>
      </c>
      <c r="E448" s="240" t="s">
        <v>19</v>
      </c>
      <c r="F448" s="241" t="s">
        <v>619</v>
      </c>
      <c r="G448" s="239"/>
      <c r="H448" s="240" t="s">
        <v>19</v>
      </c>
      <c r="I448" s="242"/>
      <c r="J448" s="239"/>
      <c r="K448" s="239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147</v>
      </c>
      <c r="AU448" s="247" t="s">
        <v>82</v>
      </c>
      <c r="AV448" s="14" t="s">
        <v>80</v>
      </c>
      <c r="AW448" s="14" t="s">
        <v>33</v>
      </c>
      <c r="AX448" s="14" t="s">
        <v>73</v>
      </c>
      <c r="AY448" s="247" t="s">
        <v>129</v>
      </c>
    </row>
    <row r="449" s="13" customFormat="1">
      <c r="A449" s="13"/>
      <c r="B449" s="227"/>
      <c r="C449" s="228"/>
      <c r="D449" s="220" t="s">
        <v>147</v>
      </c>
      <c r="E449" s="229" t="s">
        <v>19</v>
      </c>
      <c r="F449" s="230" t="s">
        <v>621</v>
      </c>
      <c r="G449" s="228"/>
      <c r="H449" s="231">
        <v>91</v>
      </c>
      <c r="I449" s="232"/>
      <c r="J449" s="228"/>
      <c r="K449" s="228"/>
      <c r="L449" s="233"/>
      <c r="M449" s="234"/>
      <c r="N449" s="235"/>
      <c r="O449" s="235"/>
      <c r="P449" s="235"/>
      <c r="Q449" s="235"/>
      <c r="R449" s="235"/>
      <c r="S449" s="235"/>
      <c r="T449" s="23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7" t="s">
        <v>147</v>
      </c>
      <c r="AU449" s="237" t="s">
        <v>82</v>
      </c>
      <c r="AV449" s="13" t="s">
        <v>82</v>
      </c>
      <c r="AW449" s="13" t="s">
        <v>33</v>
      </c>
      <c r="AX449" s="13" t="s">
        <v>80</v>
      </c>
      <c r="AY449" s="237" t="s">
        <v>129</v>
      </c>
    </row>
    <row r="450" s="2" customFormat="1" ht="16.5" customHeight="1">
      <c r="A450" s="41"/>
      <c r="B450" s="42"/>
      <c r="C450" s="263" t="s">
        <v>662</v>
      </c>
      <c r="D450" s="263" t="s">
        <v>354</v>
      </c>
      <c r="E450" s="264" t="s">
        <v>663</v>
      </c>
      <c r="F450" s="265" t="s">
        <v>664</v>
      </c>
      <c r="G450" s="266" t="s">
        <v>134</v>
      </c>
      <c r="H450" s="267">
        <v>106.06100000000001</v>
      </c>
      <c r="I450" s="268"/>
      <c r="J450" s="269">
        <f>ROUND(I450*H450,2)</f>
        <v>0</v>
      </c>
      <c r="K450" s="265" t="s">
        <v>135</v>
      </c>
      <c r="L450" s="270"/>
      <c r="M450" s="271" t="s">
        <v>19</v>
      </c>
      <c r="N450" s="272" t="s">
        <v>44</v>
      </c>
      <c r="O450" s="87"/>
      <c r="P450" s="216">
        <f>O450*H450</f>
        <v>0</v>
      </c>
      <c r="Q450" s="216">
        <v>0.0019</v>
      </c>
      <c r="R450" s="216">
        <f>Q450*H450</f>
        <v>0.20151590000000003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401</v>
      </c>
      <c r="AT450" s="218" t="s">
        <v>354</v>
      </c>
      <c r="AU450" s="218" t="s">
        <v>82</v>
      </c>
      <c r="AY450" s="20" t="s">
        <v>129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80</v>
      </c>
      <c r="BK450" s="219">
        <f>ROUND(I450*H450,2)</f>
        <v>0</v>
      </c>
      <c r="BL450" s="20" t="s">
        <v>276</v>
      </c>
      <c r="BM450" s="218" t="s">
        <v>665</v>
      </c>
    </row>
    <row r="451" s="2" customFormat="1">
      <c r="A451" s="41"/>
      <c r="B451" s="42"/>
      <c r="C451" s="43"/>
      <c r="D451" s="220" t="s">
        <v>137</v>
      </c>
      <c r="E451" s="43"/>
      <c r="F451" s="221" t="s">
        <v>664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137</v>
      </c>
      <c r="AU451" s="20" t="s">
        <v>82</v>
      </c>
    </row>
    <row r="452" s="13" customFormat="1">
      <c r="A452" s="13"/>
      <c r="B452" s="227"/>
      <c r="C452" s="228"/>
      <c r="D452" s="220" t="s">
        <v>147</v>
      </c>
      <c r="E452" s="228"/>
      <c r="F452" s="230" t="s">
        <v>666</v>
      </c>
      <c r="G452" s="228"/>
      <c r="H452" s="231">
        <v>106.06100000000001</v>
      </c>
      <c r="I452" s="232"/>
      <c r="J452" s="228"/>
      <c r="K452" s="228"/>
      <c r="L452" s="233"/>
      <c r="M452" s="234"/>
      <c r="N452" s="235"/>
      <c r="O452" s="235"/>
      <c r="P452" s="235"/>
      <c r="Q452" s="235"/>
      <c r="R452" s="235"/>
      <c r="S452" s="235"/>
      <c r="T452" s="23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7" t="s">
        <v>147</v>
      </c>
      <c r="AU452" s="237" t="s">
        <v>82</v>
      </c>
      <c r="AV452" s="13" t="s">
        <v>82</v>
      </c>
      <c r="AW452" s="13" t="s">
        <v>4</v>
      </c>
      <c r="AX452" s="13" t="s">
        <v>80</v>
      </c>
      <c r="AY452" s="237" t="s">
        <v>129</v>
      </c>
    </row>
    <row r="453" s="2" customFormat="1" ht="16.5" customHeight="1">
      <c r="A453" s="41"/>
      <c r="B453" s="42"/>
      <c r="C453" s="207" t="s">
        <v>667</v>
      </c>
      <c r="D453" s="207" t="s">
        <v>131</v>
      </c>
      <c r="E453" s="208" t="s">
        <v>668</v>
      </c>
      <c r="F453" s="209" t="s">
        <v>669</v>
      </c>
      <c r="G453" s="210" t="s">
        <v>134</v>
      </c>
      <c r="H453" s="211">
        <v>91</v>
      </c>
      <c r="I453" s="212"/>
      <c r="J453" s="213">
        <f>ROUND(I453*H453,2)</f>
        <v>0</v>
      </c>
      <c r="K453" s="209" t="s">
        <v>135</v>
      </c>
      <c r="L453" s="47"/>
      <c r="M453" s="214" t="s">
        <v>19</v>
      </c>
      <c r="N453" s="215" t="s">
        <v>44</v>
      </c>
      <c r="O453" s="87"/>
      <c r="P453" s="216">
        <f>O453*H453</f>
        <v>0</v>
      </c>
      <c r="Q453" s="216">
        <v>0</v>
      </c>
      <c r="R453" s="216">
        <f>Q453*H453</f>
        <v>0</v>
      </c>
      <c r="S453" s="216">
        <v>0</v>
      </c>
      <c r="T453" s="217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8" t="s">
        <v>276</v>
      </c>
      <c r="AT453" s="218" t="s">
        <v>131</v>
      </c>
      <c r="AU453" s="218" t="s">
        <v>82</v>
      </c>
      <c r="AY453" s="20" t="s">
        <v>129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20" t="s">
        <v>80</v>
      </c>
      <c r="BK453" s="219">
        <f>ROUND(I453*H453,2)</f>
        <v>0</v>
      </c>
      <c r="BL453" s="20" t="s">
        <v>276</v>
      </c>
      <c r="BM453" s="218" t="s">
        <v>670</v>
      </c>
    </row>
    <row r="454" s="2" customFormat="1">
      <c r="A454" s="41"/>
      <c r="B454" s="42"/>
      <c r="C454" s="43"/>
      <c r="D454" s="220" t="s">
        <v>137</v>
      </c>
      <c r="E454" s="43"/>
      <c r="F454" s="221" t="s">
        <v>671</v>
      </c>
      <c r="G454" s="43"/>
      <c r="H454" s="43"/>
      <c r="I454" s="222"/>
      <c r="J454" s="43"/>
      <c r="K454" s="43"/>
      <c r="L454" s="47"/>
      <c r="M454" s="223"/>
      <c r="N454" s="224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137</v>
      </c>
      <c r="AU454" s="20" t="s">
        <v>82</v>
      </c>
    </row>
    <row r="455" s="2" customFormat="1">
      <c r="A455" s="41"/>
      <c r="B455" s="42"/>
      <c r="C455" s="43"/>
      <c r="D455" s="225" t="s">
        <v>139</v>
      </c>
      <c r="E455" s="43"/>
      <c r="F455" s="226" t="s">
        <v>672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139</v>
      </c>
      <c r="AU455" s="20" t="s">
        <v>82</v>
      </c>
    </row>
    <row r="456" s="2" customFormat="1" ht="16.5" customHeight="1">
      <c r="A456" s="41"/>
      <c r="B456" s="42"/>
      <c r="C456" s="263" t="s">
        <v>673</v>
      </c>
      <c r="D456" s="263" t="s">
        <v>354</v>
      </c>
      <c r="E456" s="264" t="s">
        <v>674</v>
      </c>
      <c r="F456" s="265" t="s">
        <v>675</v>
      </c>
      <c r="G456" s="266" t="s">
        <v>134</v>
      </c>
      <c r="H456" s="267">
        <v>105.105</v>
      </c>
      <c r="I456" s="268"/>
      <c r="J456" s="269">
        <f>ROUND(I456*H456,2)</f>
        <v>0</v>
      </c>
      <c r="K456" s="265" t="s">
        <v>135</v>
      </c>
      <c r="L456" s="270"/>
      <c r="M456" s="271" t="s">
        <v>19</v>
      </c>
      <c r="N456" s="272" t="s">
        <v>44</v>
      </c>
      <c r="O456" s="87"/>
      <c r="P456" s="216">
        <f>O456*H456</f>
        <v>0</v>
      </c>
      <c r="Q456" s="216">
        <v>0.00029999999999999997</v>
      </c>
      <c r="R456" s="216">
        <f>Q456*H456</f>
        <v>0.031531499999999997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401</v>
      </c>
      <c r="AT456" s="218" t="s">
        <v>354</v>
      </c>
      <c r="AU456" s="218" t="s">
        <v>82</v>
      </c>
      <c r="AY456" s="20" t="s">
        <v>129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80</v>
      </c>
      <c r="BK456" s="219">
        <f>ROUND(I456*H456,2)</f>
        <v>0</v>
      </c>
      <c r="BL456" s="20" t="s">
        <v>276</v>
      </c>
      <c r="BM456" s="218" t="s">
        <v>676</v>
      </c>
    </row>
    <row r="457" s="2" customFormat="1">
      <c r="A457" s="41"/>
      <c r="B457" s="42"/>
      <c r="C457" s="43"/>
      <c r="D457" s="220" t="s">
        <v>137</v>
      </c>
      <c r="E457" s="43"/>
      <c r="F457" s="221" t="s">
        <v>675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137</v>
      </c>
      <c r="AU457" s="20" t="s">
        <v>82</v>
      </c>
    </row>
    <row r="458" s="13" customFormat="1">
      <c r="A458" s="13"/>
      <c r="B458" s="227"/>
      <c r="C458" s="228"/>
      <c r="D458" s="220" t="s">
        <v>147</v>
      </c>
      <c r="E458" s="228"/>
      <c r="F458" s="230" t="s">
        <v>677</v>
      </c>
      <c r="G458" s="228"/>
      <c r="H458" s="231">
        <v>105.105</v>
      </c>
      <c r="I458" s="232"/>
      <c r="J458" s="228"/>
      <c r="K458" s="228"/>
      <c r="L458" s="233"/>
      <c r="M458" s="234"/>
      <c r="N458" s="235"/>
      <c r="O458" s="235"/>
      <c r="P458" s="235"/>
      <c r="Q458" s="235"/>
      <c r="R458" s="235"/>
      <c r="S458" s="235"/>
      <c r="T458" s="23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7" t="s">
        <v>147</v>
      </c>
      <c r="AU458" s="237" t="s">
        <v>82</v>
      </c>
      <c r="AV458" s="13" t="s">
        <v>82</v>
      </c>
      <c r="AW458" s="13" t="s">
        <v>4</v>
      </c>
      <c r="AX458" s="13" t="s">
        <v>80</v>
      </c>
      <c r="AY458" s="237" t="s">
        <v>129</v>
      </c>
    </row>
    <row r="459" s="2" customFormat="1" ht="16.5" customHeight="1">
      <c r="A459" s="41"/>
      <c r="B459" s="42"/>
      <c r="C459" s="207" t="s">
        <v>678</v>
      </c>
      <c r="D459" s="207" t="s">
        <v>131</v>
      </c>
      <c r="E459" s="208" t="s">
        <v>679</v>
      </c>
      <c r="F459" s="209" t="s">
        <v>680</v>
      </c>
      <c r="G459" s="210" t="s">
        <v>134</v>
      </c>
      <c r="H459" s="211">
        <v>26.609999999999999</v>
      </c>
      <c r="I459" s="212"/>
      <c r="J459" s="213">
        <f>ROUND(I459*H459,2)</f>
        <v>0</v>
      </c>
      <c r="K459" s="209" t="s">
        <v>135</v>
      </c>
      <c r="L459" s="47"/>
      <c r="M459" s="214" t="s">
        <v>19</v>
      </c>
      <c r="N459" s="215" t="s">
        <v>44</v>
      </c>
      <c r="O459" s="87"/>
      <c r="P459" s="216">
        <f>O459*H459</f>
        <v>0</v>
      </c>
      <c r="Q459" s="216">
        <v>0</v>
      </c>
      <c r="R459" s="216">
        <f>Q459*H459</f>
        <v>0</v>
      </c>
      <c r="S459" s="216">
        <v>0</v>
      </c>
      <c r="T459" s="217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8" t="s">
        <v>276</v>
      </c>
      <c r="AT459" s="218" t="s">
        <v>131</v>
      </c>
      <c r="AU459" s="218" t="s">
        <v>82</v>
      </c>
      <c r="AY459" s="20" t="s">
        <v>129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0" t="s">
        <v>80</v>
      </c>
      <c r="BK459" s="219">
        <f>ROUND(I459*H459,2)</f>
        <v>0</v>
      </c>
      <c r="BL459" s="20" t="s">
        <v>276</v>
      </c>
      <c r="BM459" s="218" t="s">
        <v>681</v>
      </c>
    </row>
    <row r="460" s="2" customFormat="1">
      <c r="A460" s="41"/>
      <c r="B460" s="42"/>
      <c r="C460" s="43"/>
      <c r="D460" s="220" t="s">
        <v>137</v>
      </c>
      <c r="E460" s="43"/>
      <c r="F460" s="221" t="s">
        <v>682</v>
      </c>
      <c r="G460" s="43"/>
      <c r="H460" s="43"/>
      <c r="I460" s="222"/>
      <c r="J460" s="43"/>
      <c r="K460" s="43"/>
      <c r="L460" s="47"/>
      <c r="M460" s="223"/>
      <c r="N460" s="224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137</v>
      </c>
      <c r="AU460" s="20" t="s">
        <v>82</v>
      </c>
    </row>
    <row r="461" s="2" customFormat="1">
      <c r="A461" s="41"/>
      <c r="B461" s="42"/>
      <c r="C461" s="43"/>
      <c r="D461" s="225" t="s">
        <v>139</v>
      </c>
      <c r="E461" s="43"/>
      <c r="F461" s="226" t="s">
        <v>683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139</v>
      </c>
      <c r="AU461" s="20" t="s">
        <v>82</v>
      </c>
    </row>
    <row r="462" s="2" customFormat="1" ht="16.5" customHeight="1">
      <c r="A462" s="41"/>
      <c r="B462" s="42"/>
      <c r="C462" s="263" t="s">
        <v>684</v>
      </c>
      <c r="D462" s="263" t="s">
        <v>354</v>
      </c>
      <c r="E462" s="264" t="s">
        <v>674</v>
      </c>
      <c r="F462" s="265" t="s">
        <v>675</v>
      </c>
      <c r="G462" s="266" t="s">
        <v>134</v>
      </c>
      <c r="H462" s="267">
        <v>31.931999999999999</v>
      </c>
      <c r="I462" s="268"/>
      <c r="J462" s="269">
        <f>ROUND(I462*H462,2)</f>
        <v>0</v>
      </c>
      <c r="K462" s="265" t="s">
        <v>135</v>
      </c>
      <c r="L462" s="270"/>
      <c r="M462" s="271" t="s">
        <v>19</v>
      </c>
      <c r="N462" s="272" t="s">
        <v>44</v>
      </c>
      <c r="O462" s="87"/>
      <c r="P462" s="216">
        <f>O462*H462</f>
        <v>0</v>
      </c>
      <c r="Q462" s="216">
        <v>0.00029999999999999997</v>
      </c>
      <c r="R462" s="216">
        <f>Q462*H462</f>
        <v>0.0095795999999999989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401</v>
      </c>
      <c r="AT462" s="218" t="s">
        <v>354</v>
      </c>
      <c r="AU462" s="218" t="s">
        <v>82</v>
      </c>
      <c r="AY462" s="20" t="s">
        <v>129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80</v>
      </c>
      <c r="BK462" s="219">
        <f>ROUND(I462*H462,2)</f>
        <v>0</v>
      </c>
      <c r="BL462" s="20" t="s">
        <v>276</v>
      </c>
      <c r="BM462" s="218" t="s">
        <v>685</v>
      </c>
    </row>
    <row r="463" s="2" customFormat="1">
      <c r="A463" s="41"/>
      <c r="B463" s="42"/>
      <c r="C463" s="43"/>
      <c r="D463" s="220" t="s">
        <v>137</v>
      </c>
      <c r="E463" s="43"/>
      <c r="F463" s="221" t="s">
        <v>675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137</v>
      </c>
      <c r="AU463" s="20" t="s">
        <v>82</v>
      </c>
    </row>
    <row r="464" s="13" customFormat="1">
      <c r="A464" s="13"/>
      <c r="B464" s="227"/>
      <c r="C464" s="228"/>
      <c r="D464" s="220" t="s">
        <v>147</v>
      </c>
      <c r="E464" s="228"/>
      <c r="F464" s="230" t="s">
        <v>686</v>
      </c>
      <c r="G464" s="228"/>
      <c r="H464" s="231">
        <v>31.931999999999999</v>
      </c>
      <c r="I464" s="232"/>
      <c r="J464" s="228"/>
      <c r="K464" s="228"/>
      <c r="L464" s="233"/>
      <c r="M464" s="234"/>
      <c r="N464" s="235"/>
      <c r="O464" s="235"/>
      <c r="P464" s="235"/>
      <c r="Q464" s="235"/>
      <c r="R464" s="235"/>
      <c r="S464" s="235"/>
      <c r="T464" s="23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7" t="s">
        <v>147</v>
      </c>
      <c r="AU464" s="237" t="s">
        <v>82</v>
      </c>
      <c r="AV464" s="13" t="s">
        <v>82</v>
      </c>
      <c r="AW464" s="13" t="s">
        <v>4</v>
      </c>
      <c r="AX464" s="13" t="s">
        <v>80</v>
      </c>
      <c r="AY464" s="237" t="s">
        <v>129</v>
      </c>
    </row>
    <row r="465" s="2" customFormat="1" ht="16.5" customHeight="1">
      <c r="A465" s="41"/>
      <c r="B465" s="42"/>
      <c r="C465" s="207" t="s">
        <v>687</v>
      </c>
      <c r="D465" s="207" t="s">
        <v>131</v>
      </c>
      <c r="E465" s="208" t="s">
        <v>688</v>
      </c>
      <c r="F465" s="209" t="s">
        <v>689</v>
      </c>
      <c r="G465" s="210" t="s">
        <v>134</v>
      </c>
      <c r="H465" s="211">
        <v>26.609999999999999</v>
      </c>
      <c r="I465" s="212"/>
      <c r="J465" s="213">
        <f>ROUND(I465*H465,2)</f>
        <v>0</v>
      </c>
      <c r="K465" s="209" t="s">
        <v>135</v>
      </c>
      <c r="L465" s="47"/>
      <c r="M465" s="214" t="s">
        <v>19</v>
      </c>
      <c r="N465" s="215" t="s">
        <v>44</v>
      </c>
      <c r="O465" s="87"/>
      <c r="P465" s="216">
        <f>O465*H465</f>
        <v>0</v>
      </c>
      <c r="Q465" s="216">
        <v>0.00050000000000000001</v>
      </c>
      <c r="R465" s="216">
        <f>Q465*H465</f>
        <v>0.013305000000000001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276</v>
      </c>
      <c r="AT465" s="218" t="s">
        <v>131</v>
      </c>
      <c r="AU465" s="218" t="s">
        <v>82</v>
      </c>
      <c r="AY465" s="20" t="s">
        <v>129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80</v>
      </c>
      <c r="BK465" s="219">
        <f>ROUND(I465*H465,2)</f>
        <v>0</v>
      </c>
      <c r="BL465" s="20" t="s">
        <v>276</v>
      </c>
      <c r="BM465" s="218" t="s">
        <v>690</v>
      </c>
    </row>
    <row r="466" s="2" customFormat="1">
      <c r="A466" s="41"/>
      <c r="B466" s="42"/>
      <c r="C466" s="43"/>
      <c r="D466" s="220" t="s">
        <v>137</v>
      </c>
      <c r="E466" s="43"/>
      <c r="F466" s="221" t="s">
        <v>691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137</v>
      </c>
      <c r="AU466" s="20" t="s">
        <v>82</v>
      </c>
    </row>
    <row r="467" s="2" customFormat="1">
      <c r="A467" s="41"/>
      <c r="B467" s="42"/>
      <c r="C467" s="43"/>
      <c r="D467" s="225" t="s">
        <v>139</v>
      </c>
      <c r="E467" s="43"/>
      <c r="F467" s="226" t="s">
        <v>692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139</v>
      </c>
      <c r="AU467" s="20" t="s">
        <v>82</v>
      </c>
    </row>
    <row r="468" s="14" customFormat="1">
      <c r="A468" s="14"/>
      <c r="B468" s="238"/>
      <c r="C468" s="239"/>
      <c r="D468" s="220" t="s">
        <v>147</v>
      </c>
      <c r="E468" s="240" t="s">
        <v>19</v>
      </c>
      <c r="F468" s="241" t="s">
        <v>619</v>
      </c>
      <c r="G468" s="239"/>
      <c r="H468" s="240" t="s">
        <v>19</v>
      </c>
      <c r="I468" s="242"/>
      <c r="J468" s="239"/>
      <c r="K468" s="239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147</v>
      </c>
      <c r="AU468" s="247" t="s">
        <v>82</v>
      </c>
      <c r="AV468" s="14" t="s">
        <v>80</v>
      </c>
      <c r="AW468" s="14" t="s">
        <v>33</v>
      </c>
      <c r="AX468" s="14" t="s">
        <v>73</v>
      </c>
      <c r="AY468" s="247" t="s">
        <v>129</v>
      </c>
    </row>
    <row r="469" s="13" customFormat="1">
      <c r="A469" s="13"/>
      <c r="B469" s="227"/>
      <c r="C469" s="228"/>
      <c r="D469" s="220" t="s">
        <v>147</v>
      </c>
      <c r="E469" s="229" t="s">
        <v>19</v>
      </c>
      <c r="F469" s="230" t="s">
        <v>693</v>
      </c>
      <c r="G469" s="228"/>
      <c r="H469" s="231">
        <v>26.609999999999999</v>
      </c>
      <c r="I469" s="232"/>
      <c r="J469" s="228"/>
      <c r="K469" s="228"/>
      <c r="L469" s="233"/>
      <c r="M469" s="234"/>
      <c r="N469" s="235"/>
      <c r="O469" s="235"/>
      <c r="P469" s="235"/>
      <c r="Q469" s="235"/>
      <c r="R469" s="235"/>
      <c r="S469" s="235"/>
      <c r="T469" s="23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7" t="s">
        <v>147</v>
      </c>
      <c r="AU469" s="237" t="s">
        <v>82</v>
      </c>
      <c r="AV469" s="13" t="s">
        <v>82</v>
      </c>
      <c r="AW469" s="13" t="s">
        <v>33</v>
      </c>
      <c r="AX469" s="13" t="s">
        <v>80</v>
      </c>
      <c r="AY469" s="237" t="s">
        <v>129</v>
      </c>
    </row>
    <row r="470" s="2" customFormat="1" ht="16.5" customHeight="1">
      <c r="A470" s="41"/>
      <c r="B470" s="42"/>
      <c r="C470" s="263" t="s">
        <v>694</v>
      </c>
      <c r="D470" s="263" t="s">
        <v>354</v>
      </c>
      <c r="E470" s="264" t="s">
        <v>663</v>
      </c>
      <c r="F470" s="265" t="s">
        <v>664</v>
      </c>
      <c r="G470" s="266" t="s">
        <v>134</v>
      </c>
      <c r="H470" s="267">
        <v>31.931999999999999</v>
      </c>
      <c r="I470" s="268"/>
      <c r="J470" s="269">
        <f>ROUND(I470*H470,2)</f>
        <v>0</v>
      </c>
      <c r="K470" s="265" t="s">
        <v>135</v>
      </c>
      <c r="L470" s="270"/>
      <c r="M470" s="271" t="s">
        <v>19</v>
      </c>
      <c r="N470" s="272" t="s">
        <v>44</v>
      </c>
      <c r="O470" s="87"/>
      <c r="P470" s="216">
        <f>O470*H470</f>
        <v>0</v>
      </c>
      <c r="Q470" s="216">
        <v>0.0019</v>
      </c>
      <c r="R470" s="216">
        <f>Q470*H470</f>
        <v>0.060670799999999997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401</v>
      </c>
      <c r="AT470" s="218" t="s">
        <v>354</v>
      </c>
      <c r="AU470" s="218" t="s">
        <v>82</v>
      </c>
      <c r="AY470" s="20" t="s">
        <v>129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80</v>
      </c>
      <c r="BK470" s="219">
        <f>ROUND(I470*H470,2)</f>
        <v>0</v>
      </c>
      <c r="BL470" s="20" t="s">
        <v>276</v>
      </c>
      <c r="BM470" s="218" t="s">
        <v>695</v>
      </c>
    </row>
    <row r="471" s="2" customFormat="1">
      <c r="A471" s="41"/>
      <c r="B471" s="42"/>
      <c r="C471" s="43"/>
      <c r="D471" s="220" t="s">
        <v>137</v>
      </c>
      <c r="E471" s="43"/>
      <c r="F471" s="221" t="s">
        <v>664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137</v>
      </c>
      <c r="AU471" s="20" t="s">
        <v>82</v>
      </c>
    </row>
    <row r="472" s="13" customFormat="1">
      <c r="A472" s="13"/>
      <c r="B472" s="227"/>
      <c r="C472" s="228"/>
      <c r="D472" s="220" t="s">
        <v>147</v>
      </c>
      <c r="E472" s="228"/>
      <c r="F472" s="230" t="s">
        <v>686</v>
      </c>
      <c r="G472" s="228"/>
      <c r="H472" s="231">
        <v>31.931999999999999</v>
      </c>
      <c r="I472" s="232"/>
      <c r="J472" s="228"/>
      <c r="K472" s="228"/>
      <c r="L472" s="233"/>
      <c r="M472" s="234"/>
      <c r="N472" s="235"/>
      <c r="O472" s="235"/>
      <c r="P472" s="235"/>
      <c r="Q472" s="235"/>
      <c r="R472" s="235"/>
      <c r="S472" s="235"/>
      <c r="T472" s="23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7" t="s">
        <v>147</v>
      </c>
      <c r="AU472" s="237" t="s">
        <v>82</v>
      </c>
      <c r="AV472" s="13" t="s">
        <v>82</v>
      </c>
      <c r="AW472" s="13" t="s">
        <v>4</v>
      </c>
      <c r="AX472" s="13" t="s">
        <v>80</v>
      </c>
      <c r="AY472" s="237" t="s">
        <v>129</v>
      </c>
    </row>
    <row r="473" s="2" customFormat="1" ht="16.5" customHeight="1">
      <c r="A473" s="41"/>
      <c r="B473" s="42"/>
      <c r="C473" s="207" t="s">
        <v>696</v>
      </c>
      <c r="D473" s="207" t="s">
        <v>131</v>
      </c>
      <c r="E473" s="208" t="s">
        <v>697</v>
      </c>
      <c r="F473" s="209" t="s">
        <v>698</v>
      </c>
      <c r="G473" s="210" t="s">
        <v>210</v>
      </c>
      <c r="H473" s="211">
        <v>1.097</v>
      </c>
      <c r="I473" s="212"/>
      <c r="J473" s="213">
        <f>ROUND(I473*H473,2)</f>
        <v>0</v>
      </c>
      <c r="K473" s="209" t="s">
        <v>135</v>
      </c>
      <c r="L473" s="47"/>
      <c r="M473" s="214" t="s">
        <v>19</v>
      </c>
      <c r="N473" s="215" t="s">
        <v>44</v>
      </c>
      <c r="O473" s="87"/>
      <c r="P473" s="216">
        <f>O473*H473</f>
        <v>0</v>
      </c>
      <c r="Q473" s="216">
        <v>0</v>
      </c>
      <c r="R473" s="216">
        <f>Q473*H473</f>
        <v>0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276</v>
      </c>
      <c r="AT473" s="218" t="s">
        <v>131</v>
      </c>
      <c r="AU473" s="218" t="s">
        <v>82</v>
      </c>
      <c r="AY473" s="20" t="s">
        <v>129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80</v>
      </c>
      <c r="BK473" s="219">
        <f>ROUND(I473*H473,2)</f>
        <v>0</v>
      </c>
      <c r="BL473" s="20" t="s">
        <v>276</v>
      </c>
      <c r="BM473" s="218" t="s">
        <v>699</v>
      </c>
    </row>
    <row r="474" s="2" customFormat="1">
      <c r="A474" s="41"/>
      <c r="B474" s="42"/>
      <c r="C474" s="43"/>
      <c r="D474" s="220" t="s">
        <v>137</v>
      </c>
      <c r="E474" s="43"/>
      <c r="F474" s="221" t="s">
        <v>700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137</v>
      </c>
      <c r="AU474" s="20" t="s">
        <v>82</v>
      </c>
    </row>
    <row r="475" s="2" customFormat="1">
      <c r="A475" s="41"/>
      <c r="B475" s="42"/>
      <c r="C475" s="43"/>
      <c r="D475" s="225" t="s">
        <v>139</v>
      </c>
      <c r="E475" s="43"/>
      <c r="F475" s="226" t="s">
        <v>701</v>
      </c>
      <c r="G475" s="43"/>
      <c r="H475" s="43"/>
      <c r="I475" s="222"/>
      <c r="J475" s="43"/>
      <c r="K475" s="43"/>
      <c r="L475" s="47"/>
      <c r="M475" s="223"/>
      <c r="N475" s="224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139</v>
      </c>
      <c r="AU475" s="20" t="s">
        <v>82</v>
      </c>
    </row>
    <row r="476" s="12" customFormat="1" ht="22.8" customHeight="1">
      <c r="A476" s="12"/>
      <c r="B476" s="191"/>
      <c r="C476" s="192"/>
      <c r="D476" s="193" t="s">
        <v>72</v>
      </c>
      <c r="E476" s="205" t="s">
        <v>702</v>
      </c>
      <c r="F476" s="205" t="s">
        <v>703</v>
      </c>
      <c r="G476" s="192"/>
      <c r="H476" s="192"/>
      <c r="I476" s="195"/>
      <c r="J476" s="206">
        <f>BK476</f>
        <v>0</v>
      </c>
      <c r="K476" s="192"/>
      <c r="L476" s="197"/>
      <c r="M476" s="198"/>
      <c r="N476" s="199"/>
      <c r="O476" s="199"/>
      <c r="P476" s="200">
        <f>SUM(P477:P492)</f>
        <v>0</v>
      </c>
      <c r="Q476" s="199"/>
      <c r="R476" s="200">
        <f>SUM(R477:R492)</f>
        <v>0.16290000000000002</v>
      </c>
      <c r="S476" s="199"/>
      <c r="T476" s="201">
        <f>SUM(T477:T492)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2" t="s">
        <v>82</v>
      </c>
      <c r="AT476" s="203" t="s">
        <v>72</v>
      </c>
      <c r="AU476" s="203" t="s">
        <v>80</v>
      </c>
      <c r="AY476" s="202" t="s">
        <v>129</v>
      </c>
      <c r="BK476" s="204">
        <f>SUM(BK477:BK492)</f>
        <v>0</v>
      </c>
    </row>
    <row r="477" s="2" customFormat="1" ht="21.75" customHeight="1">
      <c r="A477" s="41"/>
      <c r="B477" s="42"/>
      <c r="C477" s="207" t="s">
        <v>704</v>
      </c>
      <c r="D477" s="207" t="s">
        <v>131</v>
      </c>
      <c r="E477" s="208" t="s">
        <v>705</v>
      </c>
      <c r="F477" s="209" t="s">
        <v>706</v>
      </c>
      <c r="G477" s="210" t="s">
        <v>134</v>
      </c>
      <c r="H477" s="211">
        <v>91</v>
      </c>
      <c r="I477" s="212"/>
      <c r="J477" s="213">
        <f>ROUND(I477*H477,2)</f>
        <v>0</v>
      </c>
      <c r="K477" s="209" t="s">
        <v>135</v>
      </c>
      <c r="L477" s="47"/>
      <c r="M477" s="214" t="s">
        <v>19</v>
      </c>
      <c r="N477" s="215" t="s">
        <v>44</v>
      </c>
      <c r="O477" s="87"/>
      <c r="P477" s="216">
        <f>O477*H477</f>
        <v>0</v>
      </c>
      <c r="Q477" s="216">
        <v>0.00012</v>
      </c>
      <c r="R477" s="216">
        <f>Q477*H477</f>
        <v>0.010920000000000001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276</v>
      </c>
      <c r="AT477" s="218" t="s">
        <v>131</v>
      </c>
      <c r="AU477" s="218" t="s">
        <v>82</v>
      </c>
      <c r="AY477" s="20" t="s">
        <v>129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80</v>
      </c>
      <c r="BK477" s="219">
        <f>ROUND(I477*H477,2)</f>
        <v>0</v>
      </c>
      <c r="BL477" s="20" t="s">
        <v>276</v>
      </c>
      <c r="BM477" s="218" t="s">
        <v>707</v>
      </c>
    </row>
    <row r="478" s="2" customFormat="1">
      <c r="A478" s="41"/>
      <c r="B478" s="42"/>
      <c r="C478" s="43"/>
      <c r="D478" s="220" t="s">
        <v>137</v>
      </c>
      <c r="E478" s="43"/>
      <c r="F478" s="221" t="s">
        <v>708</v>
      </c>
      <c r="G478" s="43"/>
      <c r="H478" s="43"/>
      <c r="I478" s="222"/>
      <c r="J478" s="43"/>
      <c r="K478" s="43"/>
      <c r="L478" s="47"/>
      <c r="M478" s="223"/>
      <c r="N478" s="224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137</v>
      </c>
      <c r="AU478" s="20" t="s">
        <v>82</v>
      </c>
    </row>
    <row r="479" s="2" customFormat="1">
      <c r="A479" s="41"/>
      <c r="B479" s="42"/>
      <c r="C479" s="43"/>
      <c r="D479" s="225" t="s">
        <v>139</v>
      </c>
      <c r="E479" s="43"/>
      <c r="F479" s="226" t="s">
        <v>709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139</v>
      </c>
      <c r="AU479" s="20" t="s">
        <v>82</v>
      </c>
    </row>
    <row r="480" s="14" customFormat="1">
      <c r="A480" s="14"/>
      <c r="B480" s="238"/>
      <c r="C480" s="239"/>
      <c r="D480" s="220" t="s">
        <v>147</v>
      </c>
      <c r="E480" s="240" t="s">
        <v>19</v>
      </c>
      <c r="F480" s="241" t="s">
        <v>619</v>
      </c>
      <c r="G480" s="239"/>
      <c r="H480" s="240" t="s">
        <v>19</v>
      </c>
      <c r="I480" s="242"/>
      <c r="J480" s="239"/>
      <c r="K480" s="239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147</v>
      </c>
      <c r="AU480" s="247" t="s">
        <v>82</v>
      </c>
      <c r="AV480" s="14" t="s">
        <v>80</v>
      </c>
      <c r="AW480" s="14" t="s">
        <v>33</v>
      </c>
      <c r="AX480" s="14" t="s">
        <v>73</v>
      </c>
      <c r="AY480" s="247" t="s">
        <v>129</v>
      </c>
    </row>
    <row r="481" s="14" customFormat="1">
      <c r="A481" s="14"/>
      <c r="B481" s="238"/>
      <c r="C481" s="239"/>
      <c r="D481" s="220" t="s">
        <v>147</v>
      </c>
      <c r="E481" s="240" t="s">
        <v>19</v>
      </c>
      <c r="F481" s="241" t="s">
        <v>620</v>
      </c>
      <c r="G481" s="239"/>
      <c r="H481" s="240" t="s">
        <v>19</v>
      </c>
      <c r="I481" s="242"/>
      <c r="J481" s="239"/>
      <c r="K481" s="239"/>
      <c r="L481" s="243"/>
      <c r="M481" s="244"/>
      <c r="N481" s="245"/>
      <c r="O481" s="245"/>
      <c r="P481" s="245"/>
      <c r="Q481" s="245"/>
      <c r="R481" s="245"/>
      <c r="S481" s="245"/>
      <c r="T481" s="24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7" t="s">
        <v>147</v>
      </c>
      <c r="AU481" s="247" t="s">
        <v>82</v>
      </c>
      <c r="AV481" s="14" t="s">
        <v>80</v>
      </c>
      <c r="AW481" s="14" t="s">
        <v>33</v>
      </c>
      <c r="AX481" s="14" t="s">
        <v>73</v>
      </c>
      <c r="AY481" s="247" t="s">
        <v>129</v>
      </c>
    </row>
    <row r="482" s="13" customFormat="1">
      <c r="A482" s="13"/>
      <c r="B482" s="227"/>
      <c r="C482" s="228"/>
      <c r="D482" s="220" t="s">
        <v>147</v>
      </c>
      <c r="E482" s="229" t="s">
        <v>19</v>
      </c>
      <c r="F482" s="230" t="s">
        <v>621</v>
      </c>
      <c r="G482" s="228"/>
      <c r="H482" s="231">
        <v>91</v>
      </c>
      <c r="I482" s="232"/>
      <c r="J482" s="228"/>
      <c r="K482" s="228"/>
      <c r="L482" s="233"/>
      <c r="M482" s="234"/>
      <c r="N482" s="235"/>
      <c r="O482" s="235"/>
      <c r="P482" s="235"/>
      <c r="Q482" s="235"/>
      <c r="R482" s="235"/>
      <c r="S482" s="235"/>
      <c r="T482" s="23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7" t="s">
        <v>147</v>
      </c>
      <c r="AU482" s="237" t="s">
        <v>82</v>
      </c>
      <c r="AV482" s="13" t="s">
        <v>82</v>
      </c>
      <c r="AW482" s="13" t="s">
        <v>33</v>
      </c>
      <c r="AX482" s="13" t="s">
        <v>80</v>
      </c>
      <c r="AY482" s="237" t="s">
        <v>129</v>
      </c>
    </row>
    <row r="483" s="2" customFormat="1" ht="16.5" customHeight="1">
      <c r="A483" s="41"/>
      <c r="B483" s="42"/>
      <c r="C483" s="263" t="s">
        <v>710</v>
      </c>
      <c r="D483" s="263" t="s">
        <v>354</v>
      </c>
      <c r="E483" s="264" t="s">
        <v>711</v>
      </c>
      <c r="F483" s="265" t="s">
        <v>712</v>
      </c>
      <c r="G483" s="266" t="s">
        <v>143</v>
      </c>
      <c r="H483" s="267">
        <v>6.6890000000000001</v>
      </c>
      <c r="I483" s="268"/>
      <c r="J483" s="269">
        <f>ROUND(I483*H483,2)</f>
        <v>0</v>
      </c>
      <c r="K483" s="265" t="s">
        <v>135</v>
      </c>
      <c r="L483" s="270"/>
      <c r="M483" s="271" t="s">
        <v>19</v>
      </c>
      <c r="N483" s="272" t="s">
        <v>44</v>
      </c>
      <c r="O483" s="87"/>
      <c r="P483" s="216">
        <f>O483*H483</f>
        <v>0</v>
      </c>
      <c r="Q483" s="216">
        <v>0.02</v>
      </c>
      <c r="R483" s="216">
        <f>Q483*H483</f>
        <v>0.13378000000000001</v>
      </c>
      <c r="S483" s="216">
        <v>0</v>
      </c>
      <c r="T483" s="217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8" t="s">
        <v>401</v>
      </c>
      <c r="AT483" s="218" t="s">
        <v>354</v>
      </c>
      <c r="AU483" s="218" t="s">
        <v>82</v>
      </c>
      <c r="AY483" s="20" t="s">
        <v>129</v>
      </c>
      <c r="BE483" s="219">
        <f>IF(N483="základní",J483,0)</f>
        <v>0</v>
      </c>
      <c r="BF483" s="219">
        <f>IF(N483="snížená",J483,0)</f>
        <v>0</v>
      </c>
      <c r="BG483" s="219">
        <f>IF(N483="zákl. přenesená",J483,0)</f>
        <v>0</v>
      </c>
      <c r="BH483" s="219">
        <f>IF(N483="sníž. přenesená",J483,0)</f>
        <v>0</v>
      </c>
      <c r="BI483" s="219">
        <f>IF(N483="nulová",J483,0)</f>
        <v>0</v>
      </c>
      <c r="BJ483" s="20" t="s">
        <v>80</v>
      </c>
      <c r="BK483" s="219">
        <f>ROUND(I483*H483,2)</f>
        <v>0</v>
      </c>
      <c r="BL483" s="20" t="s">
        <v>276</v>
      </c>
      <c r="BM483" s="218" t="s">
        <v>713</v>
      </c>
    </row>
    <row r="484" s="2" customFormat="1">
      <c r="A484" s="41"/>
      <c r="B484" s="42"/>
      <c r="C484" s="43"/>
      <c r="D484" s="220" t="s">
        <v>137</v>
      </c>
      <c r="E484" s="43"/>
      <c r="F484" s="221" t="s">
        <v>712</v>
      </c>
      <c r="G484" s="43"/>
      <c r="H484" s="43"/>
      <c r="I484" s="222"/>
      <c r="J484" s="43"/>
      <c r="K484" s="43"/>
      <c r="L484" s="47"/>
      <c r="M484" s="223"/>
      <c r="N484" s="224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137</v>
      </c>
      <c r="AU484" s="20" t="s">
        <v>82</v>
      </c>
    </row>
    <row r="485" s="13" customFormat="1">
      <c r="A485" s="13"/>
      <c r="B485" s="227"/>
      <c r="C485" s="228"/>
      <c r="D485" s="220" t="s">
        <v>147</v>
      </c>
      <c r="E485" s="229" t="s">
        <v>19</v>
      </c>
      <c r="F485" s="230" t="s">
        <v>714</v>
      </c>
      <c r="G485" s="228"/>
      <c r="H485" s="231">
        <v>6.3700000000000001</v>
      </c>
      <c r="I485" s="232"/>
      <c r="J485" s="228"/>
      <c r="K485" s="228"/>
      <c r="L485" s="233"/>
      <c r="M485" s="234"/>
      <c r="N485" s="235"/>
      <c r="O485" s="235"/>
      <c r="P485" s="235"/>
      <c r="Q485" s="235"/>
      <c r="R485" s="235"/>
      <c r="S485" s="235"/>
      <c r="T485" s="23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7" t="s">
        <v>147</v>
      </c>
      <c r="AU485" s="237" t="s">
        <v>82</v>
      </c>
      <c r="AV485" s="13" t="s">
        <v>82</v>
      </c>
      <c r="AW485" s="13" t="s">
        <v>33</v>
      </c>
      <c r="AX485" s="13" t="s">
        <v>80</v>
      </c>
      <c r="AY485" s="237" t="s">
        <v>129</v>
      </c>
    </row>
    <row r="486" s="13" customFormat="1">
      <c r="A486" s="13"/>
      <c r="B486" s="227"/>
      <c r="C486" s="228"/>
      <c r="D486" s="220" t="s">
        <v>147</v>
      </c>
      <c r="E486" s="228"/>
      <c r="F486" s="230" t="s">
        <v>715</v>
      </c>
      <c r="G486" s="228"/>
      <c r="H486" s="231">
        <v>6.6890000000000001</v>
      </c>
      <c r="I486" s="232"/>
      <c r="J486" s="228"/>
      <c r="K486" s="228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147</v>
      </c>
      <c r="AU486" s="237" t="s">
        <v>82</v>
      </c>
      <c r="AV486" s="13" t="s">
        <v>82</v>
      </c>
      <c r="AW486" s="13" t="s">
        <v>4</v>
      </c>
      <c r="AX486" s="13" t="s">
        <v>80</v>
      </c>
      <c r="AY486" s="237" t="s">
        <v>129</v>
      </c>
    </row>
    <row r="487" s="2" customFormat="1" ht="24.15" customHeight="1">
      <c r="A487" s="41"/>
      <c r="B487" s="42"/>
      <c r="C487" s="207" t="s">
        <v>716</v>
      </c>
      <c r="D487" s="207" t="s">
        <v>131</v>
      </c>
      <c r="E487" s="208" t="s">
        <v>717</v>
      </c>
      <c r="F487" s="209" t="s">
        <v>718</v>
      </c>
      <c r="G487" s="210" t="s">
        <v>134</v>
      </c>
      <c r="H487" s="211">
        <v>91</v>
      </c>
      <c r="I487" s="212"/>
      <c r="J487" s="213">
        <f>ROUND(I487*H487,2)</f>
        <v>0</v>
      </c>
      <c r="K487" s="209" t="s">
        <v>135</v>
      </c>
      <c r="L487" s="47"/>
      <c r="M487" s="214" t="s">
        <v>19</v>
      </c>
      <c r="N487" s="215" t="s">
        <v>44</v>
      </c>
      <c r="O487" s="87"/>
      <c r="P487" s="216">
        <f>O487*H487</f>
        <v>0</v>
      </c>
      <c r="Q487" s="216">
        <v>0.00020000000000000001</v>
      </c>
      <c r="R487" s="216">
        <f>Q487*H487</f>
        <v>0.018200000000000001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276</v>
      </c>
      <c r="AT487" s="218" t="s">
        <v>131</v>
      </c>
      <c r="AU487" s="218" t="s">
        <v>82</v>
      </c>
      <c r="AY487" s="20" t="s">
        <v>129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80</v>
      </c>
      <c r="BK487" s="219">
        <f>ROUND(I487*H487,2)</f>
        <v>0</v>
      </c>
      <c r="BL487" s="20" t="s">
        <v>276</v>
      </c>
      <c r="BM487" s="218" t="s">
        <v>719</v>
      </c>
    </row>
    <row r="488" s="2" customFormat="1">
      <c r="A488" s="41"/>
      <c r="B488" s="42"/>
      <c r="C488" s="43"/>
      <c r="D488" s="220" t="s">
        <v>137</v>
      </c>
      <c r="E488" s="43"/>
      <c r="F488" s="221" t="s">
        <v>720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137</v>
      </c>
      <c r="AU488" s="20" t="s">
        <v>82</v>
      </c>
    </row>
    <row r="489" s="2" customFormat="1">
      <c r="A489" s="41"/>
      <c r="B489" s="42"/>
      <c r="C489" s="43"/>
      <c r="D489" s="225" t="s">
        <v>139</v>
      </c>
      <c r="E489" s="43"/>
      <c r="F489" s="226" t="s">
        <v>721</v>
      </c>
      <c r="G489" s="43"/>
      <c r="H489" s="43"/>
      <c r="I489" s="222"/>
      <c r="J489" s="43"/>
      <c r="K489" s="43"/>
      <c r="L489" s="47"/>
      <c r="M489" s="223"/>
      <c r="N489" s="224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139</v>
      </c>
      <c r="AU489" s="20" t="s">
        <v>82</v>
      </c>
    </row>
    <row r="490" s="2" customFormat="1" ht="16.5" customHeight="1">
      <c r="A490" s="41"/>
      <c r="B490" s="42"/>
      <c r="C490" s="207" t="s">
        <v>722</v>
      </c>
      <c r="D490" s="207" t="s">
        <v>131</v>
      </c>
      <c r="E490" s="208" t="s">
        <v>723</v>
      </c>
      <c r="F490" s="209" t="s">
        <v>724</v>
      </c>
      <c r="G490" s="210" t="s">
        <v>210</v>
      </c>
      <c r="H490" s="211">
        <v>0.16300000000000001</v>
      </c>
      <c r="I490" s="212"/>
      <c r="J490" s="213">
        <f>ROUND(I490*H490,2)</f>
        <v>0</v>
      </c>
      <c r="K490" s="209" t="s">
        <v>135</v>
      </c>
      <c r="L490" s="47"/>
      <c r="M490" s="214" t="s">
        <v>19</v>
      </c>
      <c r="N490" s="215" t="s">
        <v>44</v>
      </c>
      <c r="O490" s="87"/>
      <c r="P490" s="216">
        <f>O490*H490</f>
        <v>0</v>
      </c>
      <c r="Q490" s="216">
        <v>0</v>
      </c>
      <c r="R490" s="216">
        <f>Q490*H490</f>
        <v>0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276</v>
      </c>
      <c r="AT490" s="218" t="s">
        <v>131</v>
      </c>
      <c r="AU490" s="218" t="s">
        <v>82</v>
      </c>
      <c r="AY490" s="20" t="s">
        <v>129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80</v>
      </c>
      <c r="BK490" s="219">
        <f>ROUND(I490*H490,2)</f>
        <v>0</v>
      </c>
      <c r="BL490" s="20" t="s">
        <v>276</v>
      </c>
      <c r="BM490" s="218" t="s">
        <v>725</v>
      </c>
    </row>
    <row r="491" s="2" customFormat="1">
      <c r="A491" s="41"/>
      <c r="B491" s="42"/>
      <c r="C491" s="43"/>
      <c r="D491" s="220" t="s">
        <v>137</v>
      </c>
      <c r="E491" s="43"/>
      <c r="F491" s="221" t="s">
        <v>726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137</v>
      </c>
      <c r="AU491" s="20" t="s">
        <v>82</v>
      </c>
    </row>
    <row r="492" s="2" customFormat="1">
      <c r="A492" s="41"/>
      <c r="B492" s="42"/>
      <c r="C492" s="43"/>
      <c r="D492" s="225" t="s">
        <v>139</v>
      </c>
      <c r="E492" s="43"/>
      <c r="F492" s="226" t="s">
        <v>727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139</v>
      </c>
      <c r="AU492" s="20" t="s">
        <v>82</v>
      </c>
    </row>
    <row r="493" s="12" customFormat="1" ht="22.8" customHeight="1">
      <c r="A493" s="12"/>
      <c r="B493" s="191"/>
      <c r="C493" s="192"/>
      <c r="D493" s="193" t="s">
        <v>72</v>
      </c>
      <c r="E493" s="205" t="s">
        <v>728</v>
      </c>
      <c r="F493" s="205" t="s">
        <v>729</v>
      </c>
      <c r="G493" s="192"/>
      <c r="H493" s="192"/>
      <c r="I493" s="195"/>
      <c r="J493" s="206">
        <f>BK493</f>
        <v>0</v>
      </c>
      <c r="K493" s="192"/>
      <c r="L493" s="197"/>
      <c r="M493" s="198"/>
      <c r="N493" s="199"/>
      <c r="O493" s="199"/>
      <c r="P493" s="200">
        <f>SUM(P494:P501)</f>
        <v>0</v>
      </c>
      <c r="Q493" s="199"/>
      <c r="R493" s="200">
        <f>SUM(R494:R501)</f>
        <v>0.011339999999999999</v>
      </c>
      <c r="S493" s="199"/>
      <c r="T493" s="201">
        <f>SUM(T494:T501)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2" t="s">
        <v>82</v>
      </c>
      <c r="AT493" s="203" t="s">
        <v>72</v>
      </c>
      <c r="AU493" s="203" t="s">
        <v>80</v>
      </c>
      <c r="AY493" s="202" t="s">
        <v>129</v>
      </c>
      <c r="BK493" s="204">
        <f>SUM(BK494:BK501)</f>
        <v>0</v>
      </c>
    </row>
    <row r="494" s="2" customFormat="1" ht="16.5" customHeight="1">
      <c r="A494" s="41"/>
      <c r="B494" s="42"/>
      <c r="C494" s="207" t="s">
        <v>730</v>
      </c>
      <c r="D494" s="207" t="s">
        <v>131</v>
      </c>
      <c r="E494" s="208" t="s">
        <v>731</v>
      </c>
      <c r="F494" s="209" t="s">
        <v>732</v>
      </c>
      <c r="G494" s="210" t="s">
        <v>377</v>
      </c>
      <c r="H494" s="211">
        <v>6</v>
      </c>
      <c r="I494" s="212"/>
      <c r="J494" s="213">
        <f>ROUND(I494*H494,2)</f>
        <v>0</v>
      </c>
      <c r="K494" s="209" t="s">
        <v>135</v>
      </c>
      <c r="L494" s="47"/>
      <c r="M494" s="214" t="s">
        <v>19</v>
      </c>
      <c r="N494" s="215" t="s">
        <v>44</v>
      </c>
      <c r="O494" s="87"/>
      <c r="P494" s="216">
        <f>O494*H494</f>
        <v>0</v>
      </c>
      <c r="Q494" s="216">
        <v>0.00189</v>
      </c>
      <c r="R494" s="216">
        <f>Q494*H494</f>
        <v>0.011339999999999999</v>
      </c>
      <c r="S494" s="216">
        <v>0</v>
      </c>
      <c r="T494" s="217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18" t="s">
        <v>276</v>
      </c>
      <c r="AT494" s="218" t="s">
        <v>131</v>
      </c>
      <c r="AU494" s="218" t="s">
        <v>82</v>
      </c>
      <c r="AY494" s="20" t="s">
        <v>129</v>
      </c>
      <c r="BE494" s="219">
        <f>IF(N494="základní",J494,0)</f>
        <v>0</v>
      </c>
      <c r="BF494" s="219">
        <f>IF(N494="snížená",J494,0)</f>
        <v>0</v>
      </c>
      <c r="BG494" s="219">
        <f>IF(N494="zákl. přenesená",J494,0)</f>
        <v>0</v>
      </c>
      <c r="BH494" s="219">
        <f>IF(N494="sníž. přenesená",J494,0)</f>
        <v>0</v>
      </c>
      <c r="BI494" s="219">
        <f>IF(N494="nulová",J494,0)</f>
        <v>0</v>
      </c>
      <c r="BJ494" s="20" t="s">
        <v>80</v>
      </c>
      <c r="BK494" s="219">
        <f>ROUND(I494*H494,2)</f>
        <v>0</v>
      </c>
      <c r="BL494" s="20" t="s">
        <v>276</v>
      </c>
      <c r="BM494" s="218" t="s">
        <v>733</v>
      </c>
    </row>
    <row r="495" s="2" customFormat="1">
      <c r="A495" s="41"/>
      <c r="B495" s="42"/>
      <c r="C495" s="43"/>
      <c r="D495" s="220" t="s">
        <v>137</v>
      </c>
      <c r="E495" s="43"/>
      <c r="F495" s="221" t="s">
        <v>734</v>
      </c>
      <c r="G495" s="43"/>
      <c r="H495" s="43"/>
      <c r="I495" s="222"/>
      <c r="J495" s="43"/>
      <c r="K495" s="43"/>
      <c r="L495" s="47"/>
      <c r="M495" s="223"/>
      <c r="N495" s="224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137</v>
      </c>
      <c r="AU495" s="20" t="s">
        <v>82</v>
      </c>
    </row>
    <row r="496" s="2" customFormat="1">
      <c r="A496" s="41"/>
      <c r="B496" s="42"/>
      <c r="C496" s="43"/>
      <c r="D496" s="225" t="s">
        <v>139</v>
      </c>
      <c r="E496" s="43"/>
      <c r="F496" s="226" t="s">
        <v>735</v>
      </c>
      <c r="G496" s="43"/>
      <c r="H496" s="43"/>
      <c r="I496" s="222"/>
      <c r="J496" s="43"/>
      <c r="K496" s="43"/>
      <c r="L496" s="47"/>
      <c r="M496" s="223"/>
      <c r="N496" s="224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139</v>
      </c>
      <c r="AU496" s="20" t="s">
        <v>82</v>
      </c>
    </row>
    <row r="497" s="14" customFormat="1">
      <c r="A497" s="14"/>
      <c r="B497" s="238"/>
      <c r="C497" s="239"/>
      <c r="D497" s="220" t="s">
        <v>147</v>
      </c>
      <c r="E497" s="240" t="s">
        <v>19</v>
      </c>
      <c r="F497" s="241" t="s">
        <v>736</v>
      </c>
      <c r="G497" s="239"/>
      <c r="H497" s="240" t="s">
        <v>19</v>
      </c>
      <c r="I497" s="242"/>
      <c r="J497" s="239"/>
      <c r="K497" s="239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147</v>
      </c>
      <c r="AU497" s="247" t="s">
        <v>82</v>
      </c>
      <c r="AV497" s="14" t="s">
        <v>80</v>
      </c>
      <c r="AW497" s="14" t="s">
        <v>33</v>
      </c>
      <c r="AX497" s="14" t="s">
        <v>73</v>
      </c>
      <c r="AY497" s="247" t="s">
        <v>129</v>
      </c>
    </row>
    <row r="498" s="13" customFormat="1">
      <c r="A498" s="13"/>
      <c r="B498" s="227"/>
      <c r="C498" s="228"/>
      <c r="D498" s="220" t="s">
        <v>147</v>
      </c>
      <c r="E498" s="229" t="s">
        <v>19</v>
      </c>
      <c r="F498" s="230" t="s">
        <v>737</v>
      </c>
      <c r="G498" s="228"/>
      <c r="H498" s="231">
        <v>6</v>
      </c>
      <c r="I498" s="232"/>
      <c r="J498" s="228"/>
      <c r="K498" s="228"/>
      <c r="L498" s="233"/>
      <c r="M498" s="234"/>
      <c r="N498" s="235"/>
      <c r="O498" s="235"/>
      <c r="P498" s="235"/>
      <c r="Q498" s="235"/>
      <c r="R498" s="235"/>
      <c r="S498" s="235"/>
      <c r="T498" s="23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7" t="s">
        <v>147</v>
      </c>
      <c r="AU498" s="237" t="s">
        <v>82</v>
      </c>
      <c r="AV498" s="13" t="s">
        <v>82</v>
      </c>
      <c r="AW498" s="13" t="s">
        <v>33</v>
      </c>
      <c r="AX498" s="13" t="s">
        <v>80</v>
      </c>
      <c r="AY498" s="237" t="s">
        <v>129</v>
      </c>
    </row>
    <row r="499" s="2" customFormat="1" ht="16.5" customHeight="1">
      <c r="A499" s="41"/>
      <c r="B499" s="42"/>
      <c r="C499" s="207" t="s">
        <v>738</v>
      </c>
      <c r="D499" s="207" t="s">
        <v>131</v>
      </c>
      <c r="E499" s="208" t="s">
        <v>739</v>
      </c>
      <c r="F499" s="209" t="s">
        <v>740</v>
      </c>
      <c r="G499" s="210" t="s">
        <v>210</v>
      </c>
      <c r="H499" s="211">
        <v>0.010999999999999999</v>
      </c>
      <c r="I499" s="212"/>
      <c r="J499" s="213">
        <f>ROUND(I499*H499,2)</f>
        <v>0</v>
      </c>
      <c r="K499" s="209" t="s">
        <v>135</v>
      </c>
      <c r="L499" s="47"/>
      <c r="M499" s="214" t="s">
        <v>19</v>
      </c>
      <c r="N499" s="215" t="s">
        <v>44</v>
      </c>
      <c r="O499" s="87"/>
      <c r="P499" s="216">
        <f>O499*H499</f>
        <v>0</v>
      </c>
      <c r="Q499" s="216">
        <v>0</v>
      </c>
      <c r="R499" s="216">
        <f>Q499*H499</f>
        <v>0</v>
      </c>
      <c r="S499" s="216">
        <v>0</v>
      </c>
      <c r="T499" s="21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8" t="s">
        <v>276</v>
      </c>
      <c r="AT499" s="218" t="s">
        <v>131</v>
      </c>
      <c r="AU499" s="218" t="s">
        <v>82</v>
      </c>
      <c r="AY499" s="20" t="s">
        <v>129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20" t="s">
        <v>80</v>
      </c>
      <c r="BK499" s="219">
        <f>ROUND(I499*H499,2)</f>
        <v>0</v>
      </c>
      <c r="BL499" s="20" t="s">
        <v>276</v>
      </c>
      <c r="BM499" s="218" t="s">
        <v>741</v>
      </c>
    </row>
    <row r="500" s="2" customFormat="1">
      <c r="A500" s="41"/>
      <c r="B500" s="42"/>
      <c r="C500" s="43"/>
      <c r="D500" s="220" t="s">
        <v>137</v>
      </c>
      <c r="E500" s="43"/>
      <c r="F500" s="221" t="s">
        <v>742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137</v>
      </c>
      <c r="AU500" s="20" t="s">
        <v>82</v>
      </c>
    </row>
    <row r="501" s="2" customFormat="1">
      <c r="A501" s="41"/>
      <c r="B501" s="42"/>
      <c r="C501" s="43"/>
      <c r="D501" s="225" t="s">
        <v>139</v>
      </c>
      <c r="E501" s="43"/>
      <c r="F501" s="226" t="s">
        <v>743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139</v>
      </c>
      <c r="AU501" s="20" t="s">
        <v>82</v>
      </c>
    </row>
    <row r="502" s="12" customFormat="1" ht="22.8" customHeight="1">
      <c r="A502" s="12"/>
      <c r="B502" s="191"/>
      <c r="C502" s="192"/>
      <c r="D502" s="193" t="s">
        <v>72</v>
      </c>
      <c r="E502" s="205" t="s">
        <v>744</v>
      </c>
      <c r="F502" s="205" t="s">
        <v>745</v>
      </c>
      <c r="G502" s="192"/>
      <c r="H502" s="192"/>
      <c r="I502" s="195"/>
      <c r="J502" s="206">
        <f>BK502</f>
        <v>0</v>
      </c>
      <c r="K502" s="192"/>
      <c r="L502" s="197"/>
      <c r="M502" s="198"/>
      <c r="N502" s="199"/>
      <c r="O502" s="199"/>
      <c r="P502" s="200">
        <f>SUM(P503:P661)</f>
        <v>0</v>
      </c>
      <c r="Q502" s="199"/>
      <c r="R502" s="200">
        <f>SUM(R503:R661)</f>
        <v>6.2418906000000005</v>
      </c>
      <c r="S502" s="199"/>
      <c r="T502" s="201">
        <f>SUM(T503:T661)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02" t="s">
        <v>82</v>
      </c>
      <c r="AT502" s="203" t="s">
        <v>72</v>
      </c>
      <c r="AU502" s="203" t="s">
        <v>80</v>
      </c>
      <c r="AY502" s="202" t="s">
        <v>129</v>
      </c>
      <c r="BK502" s="204">
        <f>SUM(BK503:BK661)</f>
        <v>0</v>
      </c>
    </row>
    <row r="503" s="2" customFormat="1" ht="16.5" customHeight="1">
      <c r="A503" s="41"/>
      <c r="B503" s="42"/>
      <c r="C503" s="207" t="s">
        <v>746</v>
      </c>
      <c r="D503" s="207" t="s">
        <v>131</v>
      </c>
      <c r="E503" s="208" t="s">
        <v>747</v>
      </c>
      <c r="F503" s="209" t="s">
        <v>748</v>
      </c>
      <c r="G503" s="210" t="s">
        <v>134</v>
      </c>
      <c r="H503" s="211">
        <v>34.655999999999999</v>
      </c>
      <c r="I503" s="212"/>
      <c r="J503" s="213">
        <f>ROUND(I503*H503,2)</f>
        <v>0</v>
      </c>
      <c r="K503" s="209" t="s">
        <v>19</v>
      </c>
      <c r="L503" s="47"/>
      <c r="M503" s="214" t="s">
        <v>19</v>
      </c>
      <c r="N503" s="215" t="s">
        <v>44</v>
      </c>
      <c r="O503" s="87"/>
      <c r="P503" s="216">
        <f>O503*H503</f>
        <v>0</v>
      </c>
      <c r="Q503" s="216">
        <v>0.0050800000000000003</v>
      </c>
      <c r="R503" s="216">
        <f>Q503*H503</f>
        <v>0.17605248000000001</v>
      </c>
      <c r="S503" s="216">
        <v>0</v>
      </c>
      <c r="T503" s="217">
        <f>S503*H503</f>
        <v>0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18" t="s">
        <v>90</v>
      </c>
      <c r="AT503" s="218" t="s">
        <v>131</v>
      </c>
      <c r="AU503" s="218" t="s">
        <v>82</v>
      </c>
      <c r="AY503" s="20" t="s">
        <v>129</v>
      </c>
      <c r="BE503" s="219">
        <f>IF(N503="základní",J503,0)</f>
        <v>0</v>
      </c>
      <c r="BF503" s="219">
        <f>IF(N503="snížená",J503,0)</f>
        <v>0</v>
      </c>
      <c r="BG503" s="219">
        <f>IF(N503="zákl. přenesená",J503,0)</f>
        <v>0</v>
      </c>
      <c r="BH503" s="219">
        <f>IF(N503="sníž. přenesená",J503,0)</f>
        <v>0</v>
      </c>
      <c r="BI503" s="219">
        <f>IF(N503="nulová",J503,0)</f>
        <v>0</v>
      </c>
      <c r="BJ503" s="20" t="s">
        <v>80</v>
      </c>
      <c r="BK503" s="219">
        <f>ROUND(I503*H503,2)</f>
        <v>0</v>
      </c>
      <c r="BL503" s="20" t="s">
        <v>90</v>
      </c>
      <c r="BM503" s="218" t="s">
        <v>749</v>
      </c>
    </row>
    <row r="504" s="2" customFormat="1">
      <c r="A504" s="41"/>
      <c r="B504" s="42"/>
      <c r="C504" s="43"/>
      <c r="D504" s="220" t="s">
        <v>137</v>
      </c>
      <c r="E504" s="43"/>
      <c r="F504" s="221" t="s">
        <v>748</v>
      </c>
      <c r="G504" s="43"/>
      <c r="H504" s="43"/>
      <c r="I504" s="222"/>
      <c r="J504" s="43"/>
      <c r="K504" s="43"/>
      <c r="L504" s="47"/>
      <c r="M504" s="223"/>
      <c r="N504" s="224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137</v>
      </c>
      <c r="AU504" s="20" t="s">
        <v>82</v>
      </c>
    </row>
    <row r="505" s="14" customFormat="1">
      <c r="A505" s="14"/>
      <c r="B505" s="238"/>
      <c r="C505" s="239"/>
      <c r="D505" s="220" t="s">
        <v>147</v>
      </c>
      <c r="E505" s="240" t="s">
        <v>19</v>
      </c>
      <c r="F505" s="241" t="s">
        <v>750</v>
      </c>
      <c r="G505" s="239"/>
      <c r="H505" s="240" t="s">
        <v>19</v>
      </c>
      <c r="I505" s="242"/>
      <c r="J505" s="239"/>
      <c r="K505" s="239"/>
      <c r="L505" s="243"/>
      <c r="M505" s="244"/>
      <c r="N505" s="245"/>
      <c r="O505" s="245"/>
      <c r="P505" s="245"/>
      <c r="Q505" s="245"/>
      <c r="R505" s="245"/>
      <c r="S505" s="245"/>
      <c r="T505" s="24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7" t="s">
        <v>147</v>
      </c>
      <c r="AU505" s="247" t="s">
        <v>82</v>
      </c>
      <c r="AV505" s="14" t="s">
        <v>80</v>
      </c>
      <c r="AW505" s="14" t="s">
        <v>33</v>
      </c>
      <c r="AX505" s="14" t="s">
        <v>73</v>
      </c>
      <c r="AY505" s="247" t="s">
        <v>129</v>
      </c>
    </row>
    <row r="506" s="13" customFormat="1">
      <c r="A506" s="13"/>
      <c r="B506" s="227"/>
      <c r="C506" s="228"/>
      <c r="D506" s="220" t="s">
        <v>147</v>
      </c>
      <c r="E506" s="229" t="s">
        <v>19</v>
      </c>
      <c r="F506" s="230" t="s">
        <v>751</v>
      </c>
      <c r="G506" s="228"/>
      <c r="H506" s="231">
        <v>34.655999999999999</v>
      </c>
      <c r="I506" s="232"/>
      <c r="J506" s="228"/>
      <c r="K506" s="228"/>
      <c r="L506" s="233"/>
      <c r="M506" s="234"/>
      <c r="N506" s="235"/>
      <c r="O506" s="235"/>
      <c r="P506" s="235"/>
      <c r="Q506" s="235"/>
      <c r="R506" s="235"/>
      <c r="S506" s="235"/>
      <c r="T506" s="23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7" t="s">
        <v>147</v>
      </c>
      <c r="AU506" s="237" t="s">
        <v>82</v>
      </c>
      <c r="AV506" s="13" t="s">
        <v>82</v>
      </c>
      <c r="AW506" s="13" t="s">
        <v>33</v>
      </c>
      <c r="AX506" s="13" t="s">
        <v>80</v>
      </c>
      <c r="AY506" s="237" t="s">
        <v>129</v>
      </c>
    </row>
    <row r="507" s="14" customFormat="1">
      <c r="A507" s="14"/>
      <c r="B507" s="238"/>
      <c r="C507" s="239"/>
      <c r="D507" s="220" t="s">
        <v>147</v>
      </c>
      <c r="E507" s="240" t="s">
        <v>19</v>
      </c>
      <c r="F507" s="241" t="s">
        <v>752</v>
      </c>
      <c r="G507" s="239"/>
      <c r="H507" s="240" t="s">
        <v>19</v>
      </c>
      <c r="I507" s="242"/>
      <c r="J507" s="239"/>
      <c r="K507" s="239"/>
      <c r="L507" s="243"/>
      <c r="M507" s="244"/>
      <c r="N507" s="245"/>
      <c r="O507" s="245"/>
      <c r="P507" s="245"/>
      <c r="Q507" s="245"/>
      <c r="R507" s="245"/>
      <c r="S507" s="245"/>
      <c r="T507" s="246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7" t="s">
        <v>147</v>
      </c>
      <c r="AU507" s="247" t="s">
        <v>82</v>
      </c>
      <c r="AV507" s="14" t="s">
        <v>80</v>
      </c>
      <c r="AW507" s="14" t="s">
        <v>33</v>
      </c>
      <c r="AX507" s="14" t="s">
        <v>73</v>
      </c>
      <c r="AY507" s="247" t="s">
        <v>129</v>
      </c>
    </row>
    <row r="508" s="2" customFormat="1" ht="16.5" customHeight="1">
      <c r="A508" s="41"/>
      <c r="B508" s="42"/>
      <c r="C508" s="263" t="s">
        <v>753</v>
      </c>
      <c r="D508" s="263" t="s">
        <v>354</v>
      </c>
      <c r="E508" s="264" t="s">
        <v>754</v>
      </c>
      <c r="F508" s="265" t="s">
        <v>755</v>
      </c>
      <c r="G508" s="266" t="s">
        <v>134</v>
      </c>
      <c r="H508" s="267">
        <v>86.640000000000001</v>
      </c>
      <c r="I508" s="268"/>
      <c r="J508" s="269">
        <f>ROUND(I508*H508,2)</f>
        <v>0</v>
      </c>
      <c r="K508" s="265" t="s">
        <v>135</v>
      </c>
      <c r="L508" s="270"/>
      <c r="M508" s="271" t="s">
        <v>19</v>
      </c>
      <c r="N508" s="272" t="s">
        <v>44</v>
      </c>
      <c r="O508" s="87"/>
      <c r="P508" s="216">
        <f>O508*H508</f>
        <v>0</v>
      </c>
      <c r="Q508" s="216">
        <v>0.015599999999999999</v>
      </c>
      <c r="R508" s="216">
        <f>Q508*H508</f>
        <v>1.3515839999999999</v>
      </c>
      <c r="S508" s="216">
        <v>0</v>
      </c>
      <c r="T508" s="21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215</v>
      </c>
      <c r="AT508" s="218" t="s">
        <v>354</v>
      </c>
      <c r="AU508" s="218" t="s">
        <v>82</v>
      </c>
      <c r="AY508" s="20" t="s">
        <v>129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0" t="s">
        <v>80</v>
      </c>
      <c r="BK508" s="219">
        <f>ROUND(I508*H508,2)</f>
        <v>0</v>
      </c>
      <c r="BL508" s="20" t="s">
        <v>90</v>
      </c>
      <c r="BM508" s="218" t="s">
        <v>756</v>
      </c>
    </row>
    <row r="509" s="2" customFormat="1">
      <c r="A509" s="41"/>
      <c r="B509" s="42"/>
      <c r="C509" s="43"/>
      <c r="D509" s="220" t="s">
        <v>137</v>
      </c>
      <c r="E509" s="43"/>
      <c r="F509" s="221" t="s">
        <v>755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137</v>
      </c>
      <c r="AU509" s="20" t="s">
        <v>82</v>
      </c>
    </row>
    <row r="510" s="13" customFormat="1">
      <c r="A510" s="13"/>
      <c r="B510" s="227"/>
      <c r="C510" s="228"/>
      <c r="D510" s="220" t="s">
        <v>147</v>
      </c>
      <c r="E510" s="228"/>
      <c r="F510" s="230" t="s">
        <v>757</v>
      </c>
      <c r="G510" s="228"/>
      <c r="H510" s="231">
        <v>86.640000000000001</v>
      </c>
      <c r="I510" s="232"/>
      <c r="J510" s="228"/>
      <c r="K510" s="228"/>
      <c r="L510" s="233"/>
      <c r="M510" s="234"/>
      <c r="N510" s="235"/>
      <c r="O510" s="235"/>
      <c r="P510" s="235"/>
      <c r="Q510" s="235"/>
      <c r="R510" s="235"/>
      <c r="S510" s="235"/>
      <c r="T510" s="23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7" t="s">
        <v>147</v>
      </c>
      <c r="AU510" s="237" t="s">
        <v>82</v>
      </c>
      <c r="AV510" s="13" t="s">
        <v>82</v>
      </c>
      <c r="AW510" s="13" t="s">
        <v>4</v>
      </c>
      <c r="AX510" s="13" t="s">
        <v>80</v>
      </c>
      <c r="AY510" s="237" t="s">
        <v>129</v>
      </c>
    </row>
    <row r="511" s="2" customFormat="1" ht="24.15" customHeight="1">
      <c r="A511" s="41"/>
      <c r="B511" s="42"/>
      <c r="C511" s="207" t="s">
        <v>758</v>
      </c>
      <c r="D511" s="207" t="s">
        <v>131</v>
      </c>
      <c r="E511" s="208" t="s">
        <v>759</v>
      </c>
      <c r="F511" s="209" t="s">
        <v>760</v>
      </c>
      <c r="G511" s="210" t="s">
        <v>134</v>
      </c>
      <c r="H511" s="211">
        <v>71.680000000000007</v>
      </c>
      <c r="I511" s="212"/>
      <c r="J511" s="213">
        <f>ROUND(I511*H511,2)</f>
        <v>0</v>
      </c>
      <c r="K511" s="209" t="s">
        <v>19</v>
      </c>
      <c r="L511" s="47"/>
      <c r="M511" s="214" t="s">
        <v>19</v>
      </c>
      <c r="N511" s="215" t="s">
        <v>44</v>
      </c>
      <c r="O511" s="87"/>
      <c r="P511" s="216">
        <f>O511*H511</f>
        <v>0</v>
      </c>
      <c r="Q511" s="216">
        <v>0.0050800000000000003</v>
      </c>
      <c r="R511" s="216">
        <f>Q511*H511</f>
        <v>0.36413440000000008</v>
      </c>
      <c r="S511" s="216">
        <v>0</v>
      </c>
      <c r="T511" s="217">
        <f>S511*H511</f>
        <v>0</v>
      </c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R511" s="218" t="s">
        <v>90</v>
      </c>
      <c r="AT511" s="218" t="s">
        <v>131</v>
      </c>
      <c r="AU511" s="218" t="s">
        <v>82</v>
      </c>
      <c r="AY511" s="20" t="s">
        <v>129</v>
      </c>
      <c r="BE511" s="219">
        <f>IF(N511="základní",J511,0)</f>
        <v>0</v>
      </c>
      <c r="BF511" s="219">
        <f>IF(N511="snížená",J511,0)</f>
        <v>0</v>
      </c>
      <c r="BG511" s="219">
        <f>IF(N511="zákl. přenesená",J511,0)</f>
        <v>0</v>
      </c>
      <c r="BH511" s="219">
        <f>IF(N511="sníž. přenesená",J511,0)</f>
        <v>0</v>
      </c>
      <c r="BI511" s="219">
        <f>IF(N511="nulová",J511,0)</f>
        <v>0</v>
      </c>
      <c r="BJ511" s="20" t="s">
        <v>80</v>
      </c>
      <c r="BK511" s="219">
        <f>ROUND(I511*H511,2)</f>
        <v>0</v>
      </c>
      <c r="BL511" s="20" t="s">
        <v>90</v>
      </c>
      <c r="BM511" s="218" t="s">
        <v>761</v>
      </c>
    </row>
    <row r="512" s="2" customFormat="1">
      <c r="A512" s="41"/>
      <c r="B512" s="42"/>
      <c r="C512" s="43"/>
      <c r="D512" s="220" t="s">
        <v>137</v>
      </c>
      <c r="E512" s="43"/>
      <c r="F512" s="221" t="s">
        <v>760</v>
      </c>
      <c r="G512" s="43"/>
      <c r="H512" s="43"/>
      <c r="I512" s="222"/>
      <c r="J512" s="43"/>
      <c r="K512" s="43"/>
      <c r="L512" s="47"/>
      <c r="M512" s="223"/>
      <c r="N512" s="224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0" t="s">
        <v>137</v>
      </c>
      <c r="AU512" s="20" t="s">
        <v>82</v>
      </c>
    </row>
    <row r="513" s="14" customFormat="1">
      <c r="A513" s="14"/>
      <c r="B513" s="238"/>
      <c r="C513" s="239"/>
      <c r="D513" s="220" t="s">
        <v>147</v>
      </c>
      <c r="E513" s="240" t="s">
        <v>19</v>
      </c>
      <c r="F513" s="241" t="s">
        <v>762</v>
      </c>
      <c r="G513" s="239"/>
      <c r="H513" s="240" t="s">
        <v>19</v>
      </c>
      <c r="I513" s="242"/>
      <c r="J513" s="239"/>
      <c r="K513" s="239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147</v>
      </c>
      <c r="AU513" s="247" t="s">
        <v>82</v>
      </c>
      <c r="AV513" s="14" t="s">
        <v>80</v>
      </c>
      <c r="AW513" s="14" t="s">
        <v>33</v>
      </c>
      <c r="AX513" s="14" t="s">
        <v>73</v>
      </c>
      <c r="AY513" s="247" t="s">
        <v>129</v>
      </c>
    </row>
    <row r="514" s="13" customFormat="1">
      <c r="A514" s="13"/>
      <c r="B514" s="227"/>
      <c r="C514" s="228"/>
      <c r="D514" s="220" t="s">
        <v>147</v>
      </c>
      <c r="E514" s="229" t="s">
        <v>19</v>
      </c>
      <c r="F514" s="230" t="s">
        <v>763</v>
      </c>
      <c r="G514" s="228"/>
      <c r="H514" s="231">
        <v>71.680000000000007</v>
      </c>
      <c r="I514" s="232"/>
      <c r="J514" s="228"/>
      <c r="K514" s="228"/>
      <c r="L514" s="233"/>
      <c r="M514" s="234"/>
      <c r="N514" s="235"/>
      <c r="O514" s="235"/>
      <c r="P514" s="235"/>
      <c r="Q514" s="235"/>
      <c r="R514" s="235"/>
      <c r="S514" s="235"/>
      <c r="T514" s="23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7" t="s">
        <v>147</v>
      </c>
      <c r="AU514" s="237" t="s">
        <v>82</v>
      </c>
      <c r="AV514" s="13" t="s">
        <v>82</v>
      </c>
      <c r="AW514" s="13" t="s">
        <v>33</v>
      </c>
      <c r="AX514" s="13" t="s">
        <v>80</v>
      </c>
      <c r="AY514" s="237" t="s">
        <v>129</v>
      </c>
    </row>
    <row r="515" s="14" customFormat="1">
      <c r="A515" s="14"/>
      <c r="B515" s="238"/>
      <c r="C515" s="239"/>
      <c r="D515" s="220" t="s">
        <v>147</v>
      </c>
      <c r="E515" s="240" t="s">
        <v>19</v>
      </c>
      <c r="F515" s="241" t="s">
        <v>752</v>
      </c>
      <c r="G515" s="239"/>
      <c r="H515" s="240" t="s">
        <v>19</v>
      </c>
      <c r="I515" s="242"/>
      <c r="J515" s="239"/>
      <c r="K515" s="239"/>
      <c r="L515" s="243"/>
      <c r="M515" s="244"/>
      <c r="N515" s="245"/>
      <c r="O515" s="245"/>
      <c r="P515" s="245"/>
      <c r="Q515" s="245"/>
      <c r="R515" s="245"/>
      <c r="S515" s="245"/>
      <c r="T515" s="24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7" t="s">
        <v>147</v>
      </c>
      <c r="AU515" s="247" t="s">
        <v>82</v>
      </c>
      <c r="AV515" s="14" t="s">
        <v>80</v>
      </c>
      <c r="AW515" s="14" t="s">
        <v>33</v>
      </c>
      <c r="AX515" s="14" t="s">
        <v>73</v>
      </c>
      <c r="AY515" s="247" t="s">
        <v>129</v>
      </c>
    </row>
    <row r="516" s="2" customFormat="1" ht="16.5" customHeight="1">
      <c r="A516" s="41"/>
      <c r="B516" s="42"/>
      <c r="C516" s="263" t="s">
        <v>764</v>
      </c>
      <c r="D516" s="263" t="s">
        <v>354</v>
      </c>
      <c r="E516" s="264" t="s">
        <v>754</v>
      </c>
      <c r="F516" s="265" t="s">
        <v>755</v>
      </c>
      <c r="G516" s="266" t="s">
        <v>134</v>
      </c>
      <c r="H516" s="267">
        <v>89.599999999999994</v>
      </c>
      <c r="I516" s="268"/>
      <c r="J516" s="269">
        <f>ROUND(I516*H516,2)</f>
        <v>0</v>
      </c>
      <c r="K516" s="265" t="s">
        <v>135</v>
      </c>
      <c r="L516" s="270"/>
      <c r="M516" s="271" t="s">
        <v>19</v>
      </c>
      <c r="N516" s="272" t="s">
        <v>44</v>
      </c>
      <c r="O516" s="87"/>
      <c r="P516" s="216">
        <f>O516*H516</f>
        <v>0</v>
      </c>
      <c r="Q516" s="216">
        <v>0.015599999999999999</v>
      </c>
      <c r="R516" s="216">
        <f>Q516*H516</f>
        <v>1.3977599999999999</v>
      </c>
      <c r="S516" s="216">
        <v>0</v>
      </c>
      <c r="T516" s="217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18" t="s">
        <v>215</v>
      </c>
      <c r="AT516" s="218" t="s">
        <v>354</v>
      </c>
      <c r="AU516" s="218" t="s">
        <v>82</v>
      </c>
      <c r="AY516" s="20" t="s">
        <v>129</v>
      </c>
      <c r="BE516" s="219">
        <f>IF(N516="základní",J516,0)</f>
        <v>0</v>
      </c>
      <c r="BF516" s="219">
        <f>IF(N516="snížená",J516,0)</f>
        <v>0</v>
      </c>
      <c r="BG516" s="219">
        <f>IF(N516="zákl. přenesená",J516,0)</f>
        <v>0</v>
      </c>
      <c r="BH516" s="219">
        <f>IF(N516="sníž. přenesená",J516,0)</f>
        <v>0</v>
      </c>
      <c r="BI516" s="219">
        <f>IF(N516="nulová",J516,0)</f>
        <v>0</v>
      </c>
      <c r="BJ516" s="20" t="s">
        <v>80</v>
      </c>
      <c r="BK516" s="219">
        <f>ROUND(I516*H516,2)</f>
        <v>0</v>
      </c>
      <c r="BL516" s="20" t="s">
        <v>90</v>
      </c>
      <c r="BM516" s="218" t="s">
        <v>765</v>
      </c>
    </row>
    <row r="517" s="2" customFormat="1">
      <c r="A517" s="41"/>
      <c r="B517" s="42"/>
      <c r="C517" s="43"/>
      <c r="D517" s="220" t="s">
        <v>137</v>
      </c>
      <c r="E517" s="43"/>
      <c r="F517" s="221" t="s">
        <v>755</v>
      </c>
      <c r="G517" s="43"/>
      <c r="H517" s="43"/>
      <c r="I517" s="222"/>
      <c r="J517" s="43"/>
      <c r="K517" s="43"/>
      <c r="L517" s="47"/>
      <c r="M517" s="223"/>
      <c r="N517" s="224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137</v>
      </c>
      <c r="AU517" s="20" t="s">
        <v>82</v>
      </c>
    </row>
    <row r="518" s="13" customFormat="1">
      <c r="A518" s="13"/>
      <c r="B518" s="227"/>
      <c r="C518" s="228"/>
      <c r="D518" s="220" t="s">
        <v>147</v>
      </c>
      <c r="E518" s="228"/>
      <c r="F518" s="230" t="s">
        <v>766</v>
      </c>
      <c r="G518" s="228"/>
      <c r="H518" s="231">
        <v>89.599999999999994</v>
      </c>
      <c r="I518" s="232"/>
      <c r="J518" s="228"/>
      <c r="K518" s="228"/>
      <c r="L518" s="233"/>
      <c r="M518" s="234"/>
      <c r="N518" s="235"/>
      <c r="O518" s="235"/>
      <c r="P518" s="235"/>
      <c r="Q518" s="235"/>
      <c r="R518" s="235"/>
      <c r="S518" s="235"/>
      <c r="T518" s="23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7" t="s">
        <v>147</v>
      </c>
      <c r="AU518" s="237" t="s">
        <v>82</v>
      </c>
      <c r="AV518" s="13" t="s">
        <v>82</v>
      </c>
      <c r="AW518" s="13" t="s">
        <v>4</v>
      </c>
      <c r="AX518" s="13" t="s">
        <v>80</v>
      </c>
      <c r="AY518" s="237" t="s">
        <v>129</v>
      </c>
    </row>
    <row r="519" s="2" customFormat="1" ht="16.5" customHeight="1">
      <c r="A519" s="41"/>
      <c r="B519" s="42"/>
      <c r="C519" s="263" t="s">
        <v>767</v>
      </c>
      <c r="D519" s="263" t="s">
        <v>354</v>
      </c>
      <c r="E519" s="264" t="s">
        <v>768</v>
      </c>
      <c r="F519" s="265" t="s">
        <v>769</v>
      </c>
      <c r="G519" s="266" t="s">
        <v>134</v>
      </c>
      <c r="H519" s="267">
        <v>89.599999999999994</v>
      </c>
      <c r="I519" s="268"/>
      <c r="J519" s="269">
        <f>ROUND(I519*H519,2)</f>
        <v>0</v>
      </c>
      <c r="K519" s="265" t="s">
        <v>19</v>
      </c>
      <c r="L519" s="270"/>
      <c r="M519" s="271" t="s">
        <v>19</v>
      </c>
      <c r="N519" s="272" t="s">
        <v>44</v>
      </c>
      <c r="O519" s="87"/>
      <c r="P519" s="216">
        <f>O519*H519</f>
        <v>0</v>
      </c>
      <c r="Q519" s="216">
        <v>0</v>
      </c>
      <c r="R519" s="216">
        <f>Q519*H519</f>
        <v>0</v>
      </c>
      <c r="S519" s="216">
        <v>0</v>
      </c>
      <c r="T519" s="217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8" t="s">
        <v>215</v>
      </c>
      <c r="AT519" s="218" t="s">
        <v>354</v>
      </c>
      <c r="AU519" s="218" t="s">
        <v>82</v>
      </c>
      <c r="AY519" s="20" t="s">
        <v>129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20" t="s">
        <v>80</v>
      </c>
      <c r="BK519" s="219">
        <f>ROUND(I519*H519,2)</f>
        <v>0</v>
      </c>
      <c r="BL519" s="20" t="s">
        <v>90</v>
      </c>
      <c r="BM519" s="218" t="s">
        <v>770</v>
      </c>
    </row>
    <row r="520" s="2" customFormat="1">
      <c r="A520" s="41"/>
      <c r="B520" s="42"/>
      <c r="C520" s="43"/>
      <c r="D520" s="220" t="s">
        <v>137</v>
      </c>
      <c r="E520" s="43"/>
      <c r="F520" s="221" t="s">
        <v>769</v>
      </c>
      <c r="G520" s="43"/>
      <c r="H520" s="43"/>
      <c r="I520" s="222"/>
      <c r="J520" s="43"/>
      <c r="K520" s="43"/>
      <c r="L520" s="47"/>
      <c r="M520" s="223"/>
      <c r="N520" s="224"/>
      <c r="O520" s="87"/>
      <c r="P520" s="87"/>
      <c r="Q520" s="87"/>
      <c r="R520" s="87"/>
      <c r="S520" s="87"/>
      <c r="T520" s="88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T520" s="20" t="s">
        <v>137</v>
      </c>
      <c r="AU520" s="20" t="s">
        <v>82</v>
      </c>
    </row>
    <row r="521" s="13" customFormat="1">
      <c r="A521" s="13"/>
      <c r="B521" s="227"/>
      <c r="C521" s="228"/>
      <c r="D521" s="220" t="s">
        <v>147</v>
      </c>
      <c r="E521" s="228"/>
      <c r="F521" s="230" t="s">
        <v>766</v>
      </c>
      <c r="G521" s="228"/>
      <c r="H521" s="231">
        <v>89.599999999999994</v>
      </c>
      <c r="I521" s="232"/>
      <c r="J521" s="228"/>
      <c r="K521" s="228"/>
      <c r="L521" s="233"/>
      <c r="M521" s="234"/>
      <c r="N521" s="235"/>
      <c r="O521" s="235"/>
      <c r="P521" s="235"/>
      <c r="Q521" s="235"/>
      <c r="R521" s="235"/>
      <c r="S521" s="235"/>
      <c r="T521" s="23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7" t="s">
        <v>147</v>
      </c>
      <c r="AU521" s="237" t="s">
        <v>82</v>
      </c>
      <c r="AV521" s="13" t="s">
        <v>82</v>
      </c>
      <c r="AW521" s="13" t="s">
        <v>4</v>
      </c>
      <c r="AX521" s="13" t="s">
        <v>80</v>
      </c>
      <c r="AY521" s="237" t="s">
        <v>129</v>
      </c>
    </row>
    <row r="522" s="2" customFormat="1" ht="16.5" customHeight="1">
      <c r="A522" s="41"/>
      <c r="B522" s="42"/>
      <c r="C522" s="263" t="s">
        <v>771</v>
      </c>
      <c r="D522" s="263" t="s">
        <v>354</v>
      </c>
      <c r="E522" s="264" t="s">
        <v>772</v>
      </c>
      <c r="F522" s="265" t="s">
        <v>773</v>
      </c>
      <c r="G522" s="266" t="s">
        <v>134</v>
      </c>
      <c r="H522" s="267">
        <v>89.599999999999994</v>
      </c>
      <c r="I522" s="268"/>
      <c r="J522" s="269">
        <f>ROUND(I522*H522,2)</f>
        <v>0</v>
      </c>
      <c r="K522" s="265" t="s">
        <v>19</v>
      </c>
      <c r="L522" s="270"/>
      <c r="M522" s="271" t="s">
        <v>19</v>
      </c>
      <c r="N522" s="272" t="s">
        <v>44</v>
      </c>
      <c r="O522" s="87"/>
      <c r="P522" s="216">
        <f>O522*H522</f>
        <v>0</v>
      </c>
      <c r="Q522" s="216">
        <v>0</v>
      </c>
      <c r="R522" s="216">
        <f>Q522*H522</f>
        <v>0</v>
      </c>
      <c r="S522" s="216">
        <v>0</v>
      </c>
      <c r="T522" s="217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18" t="s">
        <v>215</v>
      </c>
      <c r="AT522" s="218" t="s">
        <v>354</v>
      </c>
      <c r="AU522" s="218" t="s">
        <v>82</v>
      </c>
      <c r="AY522" s="20" t="s">
        <v>129</v>
      </c>
      <c r="BE522" s="219">
        <f>IF(N522="základní",J522,0)</f>
        <v>0</v>
      </c>
      <c r="BF522" s="219">
        <f>IF(N522="snížená",J522,0)</f>
        <v>0</v>
      </c>
      <c r="BG522" s="219">
        <f>IF(N522="zákl. přenesená",J522,0)</f>
        <v>0</v>
      </c>
      <c r="BH522" s="219">
        <f>IF(N522="sníž. přenesená",J522,0)</f>
        <v>0</v>
      </c>
      <c r="BI522" s="219">
        <f>IF(N522="nulová",J522,0)</f>
        <v>0</v>
      </c>
      <c r="BJ522" s="20" t="s">
        <v>80</v>
      </c>
      <c r="BK522" s="219">
        <f>ROUND(I522*H522,2)</f>
        <v>0</v>
      </c>
      <c r="BL522" s="20" t="s">
        <v>90</v>
      </c>
      <c r="BM522" s="218" t="s">
        <v>774</v>
      </c>
    </row>
    <row r="523" s="2" customFormat="1">
      <c r="A523" s="41"/>
      <c r="B523" s="42"/>
      <c r="C523" s="43"/>
      <c r="D523" s="220" t="s">
        <v>137</v>
      </c>
      <c r="E523" s="43"/>
      <c r="F523" s="221" t="s">
        <v>773</v>
      </c>
      <c r="G523" s="43"/>
      <c r="H523" s="43"/>
      <c r="I523" s="222"/>
      <c r="J523" s="43"/>
      <c r="K523" s="43"/>
      <c r="L523" s="47"/>
      <c r="M523" s="223"/>
      <c r="N523" s="224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137</v>
      </c>
      <c r="AU523" s="20" t="s">
        <v>82</v>
      </c>
    </row>
    <row r="524" s="13" customFormat="1">
      <c r="A524" s="13"/>
      <c r="B524" s="227"/>
      <c r="C524" s="228"/>
      <c r="D524" s="220" t="s">
        <v>147</v>
      </c>
      <c r="E524" s="228"/>
      <c r="F524" s="230" t="s">
        <v>766</v>
      </c>
      <c r="G524" s="228"/>
      <c r="H524" s="231">
        <v>89.599999999999994</v>
      </c>
      <c r="I524" s="232"/>
      <c r="J524" s="228"/>
      <c r="K524" s="228"/>
      <c r="L524" s="233"/>
      <c r="M524" s="234"/>
      <c r="N524" s="235"/>
      <c r="O524" s="235"/>
      <c r="P524" s="235"/>
      <c r="Q524" s="235"/>
      <c r="R524" s="235"/>
      <c r="S524" s="235"/>
      <c r="T524" s="23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7" t="s">
        <v>147</v>
      </c>
      <c r="AU524" s="237" t="s">
        <v>82</v>
      </c>
      <c r="AV524" s="13" t="s">
        <v>82</v>
      </c>
      <c r="AW524" s="13" t="s">
        <v>4</v>
      </c>
      <c r="AX524" s="13" t="s">
        <v>80</v>
      </c>
      <c r="AY524" s="237" t="s">
        <v>129</v>
      </c>
    </row>
    <row r="525" s="2" customFormat="1" ht="16.5" customHeight="1">
      <c r="A525" s="41"/>
      <c r="B525" s="42"/>
      <c r="C525" s="207" t="s">
        <v>775</v>
      </c>
      <c r="D525" s="207" t="s">
        <v>131</v>
      </c>
      <c r="E525" s="208" t="s">
        <v>776</v>
      </c>
      <c r="F525" s="209" t="s">
        <v>777</v>
      </c>
      <c r="G525" s="210" t="s">
        <v>134</v>
      </c>
      <c r="H525" s="211">
        <v>28.559999999999999</v>
      </c>
      <c r="I525" s="212"/>
      <c r="J525" s="213">
        <f>ROUND(I525*H525,2)</f>
        <v>0</v>
      </c>
      <c r="K525" s="209" t="s">
        <v>19</v>
      </c>
      <c r="L525" s="47"/>
      <c r="M525" s="214" t="s">
        <v>19</v>
      </c>
      <c r="N525" s="215" t="s">
        <v>44</v>
      </c>
      <c r="O525" s="87"/>
      <c r="P525" s="216">
        <f>O525*H525</f>
        <v>0</v>
      </c>
      <c r="Q525" s="216">
        <v>0.0050800000000000003</v>
      </c>
      <c r="R525" s="216">
        <f>Q525*H525</f>
        <v>0.14508480000000001</v>
      </c>
      <c r="S525" s="216">
        <v>0</v>
      </c>
      <c r="T525" s="217">
        <f>S525*H525</f>
        <v>0</v>
      </c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R525" s="218" t="s">
        <v>90</v>
      </c>
      <c r="AT525" s="218" t="s">
        <v>131</v>
      </c>
      <c r="AU525" s="218" t="s">
        <v>82</v>
      </c>
      <c r="AY525" s="20" t="s">
        <v>129</v>
      </c>
      <c r="BE525" s="219">
        <f>IF(N525="základní",J525,0)</f>
        <v>0</v>
      </c>
      <c r="BF525" s="219">
        <f>IF(N525="snížená",J525,0)</f>
        <v>0</v>
      </c>
      <c r="BG525" s="219">
        <f>IF(N525="zákl. přenesená",J525,0)</f>
        <v>0</v>
      </c>
      <c r="BH525" s="219">
        <f>IF(N525="sníž. přenesená",J525,0)</f>
        <v>0</v>
      </c>
      <c r="BI525" s="219">
        <f>IF(N525="nulová",J525,0)</f>
        <v>0</v>
      </c>
      <c r="BJ525" s="20" t="s">
        <v>80</v>
      </c>
      <c r="BK525" s="219">
        <f>ROUND(I525*H525,2)</f>
        <v>0</v>
      </c>
      <c r="BL525" s="20" t="s">
        <v>90</v>
      </c>
      <c r="BM525" s="218" t="s">
        <v>778</v>
      </c>
    </row>
    <row r="526" s="2" customFormat="1">
      <c r="A526" s="41"/>
      <c r="B526" s="42"/>
      <c r="C526" s="43"/>
      <c r="D526" s="220" t="s">
        <v>137</v>
      </c>
      <c r="E526" s="43"/>
      <c r="F526" s="221" t="s">
        <v>777</v>
      </c>
      <c r="G526" s="43"/>
      <c r="H526" s="43"/>
      <c r="I526" s="222"/>
      <c r="J526" s="43"/>
      <c r="K526" s="43"/>
      <c r="L526" s="47"/>
      <c r="M526" s="223"/>
      <c r="N526" s="224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20" t="s">
        <v>137</v>
      </c>
      <c r="AU526" s="20" t="s">
        <v>82</v>
      </c>
    </row>
    <row r="527" s="14" customFormat="1">
      <c r="A527" s="14"/>
      <c r="B527" s="238"/>
      <c r="C527" s="239"/>
      <c r="D527" s="220" t="s">
        <v>147</v>
      </c>
      <c r="E527" s="240" t="s">
        <v>19</v>
      </c>
      <c r="F527" s="241" t="s">
        <v>762</v>
      </c>
      <c r="G527" s="239"/>
      <c r="H527" s="240" t="s">
        <v>19</v>
      </c>
      <c r="I527" s="242"/>
      <c r="J527" s="239"/>
      <c r="K527" s="239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147</v>
      </c>
      <c r="AU527" s="247" t="s">
        <v>82</v>
      </c>
      <c r="AV527" s="14" t="s">
        <v>80</v>
      </c>
      <c r="AW527" s="14" t="s">
        <v>33</v>
      </c>
      <c r="AX527" s="14" t="s">
        <v>73</v>
      </c>
      <c r="AY527" s="247" t="s">
        <v>129</v>
      </c>
    </row>
    <row r="528" s="13" customFormat="1">
      <c r="A528" s="13"/>
      <c r="B528" s="227"/>
      <c r="C528" s="228"/>
      <c r="D528" s="220" t="s">
        <v>147</v>
      </c>
      <c r="E528" s="229" t="s">
        <v>19</v>
      </c>
      <c r="F528" s="230" t="s">
        <v>779</v>
      </c>
      <c r="G528" s="228"/>
      <c r="H528" s="231">
        <v>28.559999999999999</v>
      </c>
      <c r="I528" s="232"/>
      <c r="J528" s="228"/>
      <c r="K528" s="228"/>
      <c r="L528" s="233"/>
      <c r="M528" s="234"/>
      <c r="N528" s="235"/>
      <c r="O528" s="235"/>
      <c r="P528" s="235"/>
      <c r="Q528" s="235"/>
      <c r="R528" s="235"/>
      <c r="S528" s="235"/>
      <c r="T528" s="23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7" t="s">
        <v>147</v>
      </c>
      <c r="AU528" s="237" t="s">
        <v>82</v>
      </c>
      <c r="AV528" s="13" t="s">
        <v>82</v>
      </c>
      <c r="AW528" s="13" t="s">
        <v>33</v>
      </c>
      <c r="AX528" s="13" t="s">
        <v>80</v>
      </c>
      <c r="AY528" s="237" t="s">
        <v>129</v>
      </c>
    </row>
    <row r="529" s="14" customFormat="1">
      <c r="A529" s="14"/>
      <c r="B529" s="238"/>
      <c r="C529" s="239"/>
      <c r="D529" s="220" t="s">
        <v>147</v>
      </c>
      <c r="E529" s="240" t="s">
        <v>19</v>
      </c>
      <c r="F529" s="241" t="s">
        <v>752</v>
      </c>
      <c r="G529" s="239"/>
      <c r="H529" s="240" t="s">
        <v>19</v>
      </c>
      <c r="I529" s="242"/>
      <c r="J529" s="239"/>
      <c r="K529" s="239"/>
      <c r="L529" s="243"/>
      <c r="M529" s="244"/>
      <c r="N529" s="245"/>
      <c r="O529" s="245"/>
      <c r="P529" s="245"/>
      <c r="Q529" s="245"/>
      <c r="R529" s="245"/>
      <c r="S529" s="245"/>
      <c r="T529" s="24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7" t="s">
        <v>147</v>
      </c>
      <c r="AU529" s="247" t="s">
        <v>82</v>
      </c>
      <c r="AV529" s="14" t="s">
        <v>80</v>
      </c>
      <c r="AW529" s="14" t="s">
        <v>33</v>
      </c>
      <c r="AX529" s="14" t="s">
        <v>73</v>
      </c>
      <c r="AY529" s="247" t="s">
        <v>129</v>
      </c>
    </row>
    <row r="530" s="2" customFormat="1" ht="16.5" customHeight="1">
      <c r="A530" s="41"/>
      <c r="B530" s="42"/>
      <c r="C530" s="263" t="s">
        <v>780</v>
      </c>
      <c r="D530" s="263" t="s">
        <v>354</v>
      </c>
      <c r="E530" s="264" t="s">
        <v>781</v>
      </c>
      <c r="F530" s="265" t="s">
        <v>769</v>
      </c>
      <c r="G530" s="266" t="s">
        <v>134</v>
      </c>
      <c r="H530" s="267">
        <v>35.700000000000003</v>
      </c>
      <c r="I530" s="268"/>
      <c r="J530" s="269">
        <f>ROUND(I530*H530,2)</f>
        <v>0</v>
      </c>
      <c r="K530" s="265" t="s">
        <v>19</v>
      </c>
      <c r="L530" s="270"/>
      <c r="M530" s="271" t="s">
        <v>19</v>
      </c>
      <c r="N530" s="272" t="s">
        <v>44</v>
      </c>
      <c r="O530" s="87"/>
      <c r="P530" s="216">
        <f>O530*H530</f>
        <v>0</v>
      </c>
      <c r="Q530" s="216">
        <v>0</v>
      </c>
      <c r="R530" s="216">
        <f>Q530*H530</f>
        <v>0</v>
      </c>
      <c r="S530" s="216">
        <v>0</v>
      </c>
      <c r="T530" s="217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18" t="s">
        <v>215</v>
      </c>
      <c r="AT530" s="218" t="s">
        <v>354</v>
      </c>
      <c r="AU530" s="218" t="s">
        <v>82</v>
      </c>
      <c r="AY530" s="20" t="s">
        <v>129</v>
      </c>
      <c r="BE530" s="219">
        <f>IF(N530="základní",J530,0)</f>
        <v>0</v>
      </c>
      <c r="BF530" s="219">
        <f>IF(N530="snížená",J530,0)</f>
        <v>0</v>
      </c>
      <c r="BG530" s="219">
        <f>IF(N530="zákl. přenesená",J530,0)</f>
        <v>0</v>
      </c>
      <c r="BH530" s="219">
        <f>IF(N530="sníž. přenesená",J530,0)</f>
        <v>0</v>
      </c>
      <c r="BI530" s="219">
        <f>IF(N530="nulová",J530,0)</f>
        <v>0</v>
      </c>
      <c r="BJ530" s="20" t="s">
        <v>80</v>
      </c>
      <c r="BK530" s="219">
        <f>ROUND(I530*H530,2)</f>
        <v>0</v>
      </c>
      <c r="BL530" s="20" t="s">
        <v>90</v>
      </c>
      <c r="BM530" s="218" t="s">
        <v>782</v>
      </c>
    </row>
    <row r="531" s="2" customFormat="1">
      <c r="A531" s="41"/>
      <c r="B531" s="42"/>
      <c r="C531" s="43"/>
      <c r="D531" s="220" t="s">
        <v>137</v>
      </c>
      <c r="E531" s="43"/>
      <c r="F531" s="221" t="s">
        <v>769</v>
      </c>
      <c r="G531" s="43"/>
      <c r="H531" s="43"/>
      <c r="I531" s="222"/>
      <c r="J531" s="43"/>
      <c r="K531" s="43"/>
      <c r="L531" s="47"/>
      <c r="M531" s="223"/>
      <c r="N531" s="224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137</v>
      </c>
      <c r="AU531" s="20" t="s">
        <v>82</v>
      </c>
    </row>
    <row r="532" s="13" customFormat="1">
      <c r="A532" s="13"/>
      <c r="B532" s="227"/>
      <c r="C532" s="228"/>
      <c r="D532" s="220" t="s">
        <v>147</v>
      </c>
      <c r="E532" s="228"/>
      <c r="F532" s="230" t="s">
        <v>783</v>
      </c>
      <c r="G532" s="228"/>
      <c r="H532" s="231">
        <v>35.700000000000003</v>
      </c>
      <c r="I532" s="232"/>
      <c r="J532" s="228"/>
      <c r="K532" s="228"/>
      <c r="L532" s="233"/>
      <c r="M532" s="234"/>
      <c r="N532" s="235"/>
      <c r="O532" s="235"/>
      <c r="P532" s="235"/>
      <c r="Q532" s="235"/>
      <c r="R532" s="235"/>
      <c r="S532" s="235"/>
      <c r="T532" s="23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7" t="s">
        <v>147</v>
      </c>
      <c r="AU532" s="237" t="s">
        <v>82</v>
      </c>
      <c r="AV532" s="13" t="s">
        <v>82</v>
      </c>
      <c r="AW532" s="13" t="s">
        <v>4</v>
      </c>
      <c r="AX532" s="13" t="s">
        <v>80</v>
      </c>
      <c r="AY532" s="237" t="s">
        <v>129</v>
      </c>
    </row>
    <row r="533" s="2" customFormat="1" ht="16.5" customHeight="1">
      <c r="A533" s="41"/>
      <c r="B533" s="42"/>
      <c r="C533" s="207" t="s">
        <v>784</v>
      </c>
      <c r="D533" s="207" t="s">
        <v>131</v>
      </c>
      <c r="E533" s="208" t="s">
        <v>785</v>
      </c>
      <c r="F533" s="209" t="s">
        <v>786</v>
      </c>
      <c r="G533" s="210" t="s">
        <v>134</v>
      </c>
      <c r="H533" s="211">
        <v>20.468</v>
      </c>
      <c r="I533" s="212"/>
      <c r="J533" s="213">
        <f>ROUND(I533*H533,2)</f>
        <v>0</v>
      </c>
      <c r="K533" s="209" t="s">
        <v>19</v>
      </c>
      <c r="L533" s="47"/>
      <c r="M533" s="214" t="s">
        <v>19</v>
      </c>
      <c r="N533" s="215" t="s">
        <v>44</v>
      </c>
      <c r="O533" s="87"/>
      <c r="P533" s="216">
        <f>O533*H533</f>
        <v>0</v>
      </c>
      <c r="Q533" s="216">
        <v>0.0050800000000000003</v>
      </c>
      <c r="R533" s="216">
        <f>Q533*H533</f>
        <v>0.10397744</v>
      </c>
      <c r="S533" s="216">
        <v>0</v>
      </c>
      <c r="T533" s="217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18" t="s">
        <v>90</v>
      </c>
      <c r="AT533" s="218" t="s">
        <v>131</v>
      </c>
      <c r="AU533" s="218" t="s">
        <v>82</v>
      </c>
      <c r="AY533" s="20" t="s">
        <v>129</v>
      </c>
      <c r="BE533" s="219">
        <f>IF(N533="základní",J533,0)</f>
        <v>0</v>
      </c>
      <c r="BF533" s="219">
        <f>IF(N533="snížená",J533,0)</f>
        <v>0</v>
      </c>
      <c r="BG533" s="219">
        <f>IF(N533="zákl. přenesená",J533,0)</f>
        <v>0</v>
      </c>
      <c r="BH533" s="219">
        <f>IF(N533="sníž. přenesená",J533,0)</f>
        <v>0</v>
      </c>
      <c r="BI533" s="219">
        <f>IF(N533="nulová",J533,0)</f>
        <v>0</v>
      </c>
      <c r="BJ533" s="20" t="s">
        <v>80</v>
      </c>
      <c r="BK533" s="219">
        <f>ROUND(I533*H533,2)</f>
        <v>0</v>
      </c>
      <c r="BL533" s="20" t="s">
        <v>90</v>
      </c>
      <c r="BM533" s="218" t="s">
        <v>787</v>
      </c>
    </row>
    <row r="534" s="2" customFormat="1">
      <c r="A534" s="41"/>
      <c r="B534" s="42"/>
      <c r="C534" s="43"/>
      <c r="D534" s="220" t="s">
        <v>137</v>
      </c>
      <c r="E534" s="43"/>
      <c r="F534" s="221" t="s">
        <v>786</v>
      </c>
      <c r="G534" s="43"/>
      <c r="H534" s="43"/>
      <c r="I534" s="222"/>
      <c r="J534" s="43"/>
      <c r="K534" s="43"/>
      <c r="L534" s="47"/>
      <c r="M534" s="223"/>
      <c r="N534" s="224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137</v>
      </c>
      <c r="AU534" s="20" t="s">
        <v>82</v>
      </c>
    </row>
    <row r="535" s="14" customFormat="1">
      <c r="A535" s="14"/>
      <c r="B535" s="238"/>
      <c r="C535" s="239"/>
      <c r="D535" s="220" t="s">
        <v>147</v>
      </c>
      <c r="E535" s="240" t="s">
        <v>19</v>
      </c>
      <c r="F535" s="241" t="s">
        <v>762</v>
      </c>
      <c r="G535" s="239"/>
      <c r="H535" s="240" t="s">
        <v>19</v>
      </c>
      <c r="I535" s="242"/>
      <c r="J535" s="239"/>
      <c r="K535" s="239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147</v>
      </c>
      <c r="AU535" s="247" t="s">
        <v>82</v>
      </c>
      <c r="AV535" s="14" t="s">
        <v>80</v>
      </c>
      <c r="AW535" s="14" t="s">
        <v>33</v>
      </c>
      <c r="AX535" s="14" t="s">
        <v>73</v>
      </c>
      <c r="AY535" s="247" t="s">
        <v>129</v>
      </c>
    </row>
    <row r="536" s="13" customFormat="1">
      <c r="A536" s="13"/>
      <c r="B536" s="227"/>
      <c r="C536" s="228"/>
      <c r="D536" s="220" t="s">
        <v>147</v>
      </c>
      <c r="E536" s="229" t="s">
        <v>19</v>
      </c>
      <c r="F536" s="230" t="s">
        <v>788</v>
      </c>
      <c r="G536" s="228"/>
      <c r="H536" s="231">
        <v>20.468</v>
      </c>
      <c r="I536" s="232"/>
      <c r="J536" s="228"/>
      <c r="K536" s="228"/>
      <c r="L536" s="233"/>
      <c r="M536" s="234"/>
      <c r="N536" s="235"/>
      <c r="O536" s="235"/>
      <c r="P536" s="235"/>
      <c r="Q536" s="235"/>
      <c r="R536" s="235"/>
      <c r="S536" s="235"/>
      <c r="T536" s="23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7" t="s">
        <v>147</v>
      </c>
      <c r="AU536" s="237" t="s">
        <v>82</v>
      </c>
      <c r="AV536" s="13" t="s">
        <v>82</v>
      </c>
      <c r="AW536" s="13" t="s">
        <v>33</v>
      </c>
      <c r="AX536" s="13" t="s">
        <v>80</v>
      </c>
      <c r="AY536" s="237" t="s">
        <v>129</v>
      </c>
    </row>
    <row r="537" s="14" customFormat="1">
      <c r="A537" s="14"/>
      <c r="B537" s="238"/>
      <c r="C537" s="239"/>
      <c r="D537" s="220" t="s">
        <v>147</v>
      </c>
      <c r="E537" s="240" t="s">
        <v>19</v>
      </c>
      <c r="F537" s="241" t="s">
        <v>752</v>
      </c>
      <c r="G537" s="239"/>
      <c r="H537" s="240" t="s">
        <v>19</v>
      </c>
      <c r="I537" s="242"/>
      <c r="J537" s="239"/>
      <c r="K537" s="239"/>
      <c r="L537" s="243"/>
      <c r="M537" s="244"/>
      <c r="N537" s="245"/>
      <c r="O537" s="245"/>
      <c r="P537" s="245"/>
      <c r="Q537" s="245"/>
      <c r="R537" s="245"/>
      <c r="S537" s="245"/>
      <c r="T537" s="24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7" t="s">
        <v>147</v>
      </c>
      <c r="AU537" s="247" t="s">
        <v>82</v>
      </c>
      <c r="AV537" s="14" t="s">
        <v>80</v>
      </c>
      <c r="AW537" s="14" t="s">
        <v>33</v>
      </c>
      <c r="AX537" s="14" t="s">
        <v>73</v>
      </c>
      <c r="AY537" s="247" t="s">
        <v>129</v>
      </c>
    </row>
    <row r="538" s="2" customFormat="1" ht="16.5" customHeight="1">
      <c r="A538" s="41"/>
      <c r="B538" s="42"/>
      <c r="C538" s="263" t="s">
        <v>789</v>
      </c>
      <c r="D538" s="263" t="s">
        <v>354</v>
      </c>
      <c r="E538" s="264" t="s">
        <v>781</v>
      </c>
      <c r="F538" s="265" t="s">
        <v>769</v>
      </c>
      <c r="G538" s="266" t="s">
        <v>134</v>
      </c>
      <c r="H538" s="267">
        <v>25.585000000000001</v>
      </c>
      <c r="I538" s="268"/>
      <c r="J538" s="269">
        <f>ROUND(I538*H538,2)</f>
        <v>0</v>
      </c>
      <c r="K538" s="265" t="s">
        <v>19</v>
      </c>
      <c r="L538" s="270"/>
      <c r="M538" s="271" t="s">
        <v>19</v>
      </c>
      <c r="N538" s="272" t="s">
        <v>44</v>
      </c>
      <c r="O538" s="87"/>
      <c r="P538" s="216">
        <f>O538*H538</f>
        <v>0</v>
      </c>
      <c r="Q538" s="216">
        <v>0</v>
      </c>
      <c r="R538" s="216">
        <f>Q538*H538</f>
        <v>0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215</v>
      </c>
      <c r="AT538" s="218" t="s">
        <v>354</v>
      </c>
      <c r="AU538" s="218" t="s">
        <v>82</v>
      </c>
      <c r="AY538" s="20" t="s">
        <v>129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80</v>
      </c>
      <c r="BK538" s="219">
        <f>ROUND(I538*H538,2)</f>
        <v>0</v>
      </c>
      <c r="BL538" s="20" t="s">
        <v>90</v>
      </c>
      <c r="BM538" s="218" t="s">
        <v>790</v>
      </c>
    </row>
    <row r="539" s="2" customFormat="1">
      <c r="A539" s="41"/>
      <c r="B539" s="42"/>
      <c r="C539" s="43"/>
      <c r="D539" s="220" t="s">
        <v>137</v>
      </c>
      <c r="E539" s="43"/>
      <c r="F539" s="221" t="s">
        <v>769</v>
      </c>
      <c r="G539" s="43"/>
      <c r="H539" s="43"/>
      <c r="I539" s="222"/>
      <c r="J539" s="43"/>
      <c r="K539" s="43"/>
      <c r="L539" s="47"/>
      <c r="M539" s="223"/>
      <c r="N539" s="224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137</v>
      </c>
      <c r="AU539" s="20" t="s">
        <v>82</v>
      </c>
    </row>
    <row r="540" s="13" customFormat="1">
      <c r="A540" s="13"/>
      <c r="B540" s="227"/>
      <c r="C540" s="228"/>
      <c r="D540" s="220" t="s">
        <v>147</v>
      </c>
      <c r="E540" s="228"/>
      <c r="F540" s="230" t="s">
        <v>791</v>
      </c>
      <c r="G540" s="228"/>
      <c r="H540" s="231">
        <v>25.585000000000001</v>
      </c>
      <c r="I540" s="232"/>
      <c r="J540" s="228"/>
      <c r="K540" s="228"/>
      <c r="L540" s="233"/>
      <c r="M540" s="234"/>
      <c r="N540" s="235"/>
      <c r="O540" s="235"/>
      <c r="P540" s="235"/>
      <c r="Q540" s="235"/>
      <c r="R540" s="235"/>
      <c r="S540" s="235"/>
      <c r="T540" s="23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7" t="s">
        <v>147</v>
      </c>
      <c r="AU540" s="237" t="s">
        <v>82</v>
      </c>
      <c r="AV540" s="13" t="s">
        <v>82</v>
      </c>
      <c r="AW540" s="13" t="s">
        <v>4</v>
      </c>
      <c r="AX540" s="13" t="s">
        <v>80</v>
      </c>
      <c r="AY540" s="237" t="s">
        <v>129</v>
      </c>
    </row>
    <row r="541" s="2" customFormat="1" ht="21.75" customHeight="1">
      <c r="A541" s="41"/>
      <c r="B541" s="42"/>
      <c r="C541" s="207" t="s">
        <v>792</v>
      </c>
      <c r="D541" s="207" t="s">
        <v>131</v>
      </c>
      <c r="E541" s="208" t="s">
        <v>793</v>
      </c>
      <c r="F541" s="209" t="s">
        <v>794</v>
      </c>
      <c r="G541" s="210" t="s">
        <v>134</v>
      </c>
      <c r="H541" s="211">
        <v>22.122</v>
      </c>
      <c r="I541" s="212"/>
      <c r="J541" s="213">
        <f>ROUND(I541*H541,2)</f>
        <v>0</v>
      </c>
      <c r="K541" s="209" t="s">
        <v>19</v>
      </c>
      <c r="L541" s="47"/>
      <c r="M541" s="214" t="s">
        <v>19</v>
      </c>
      <c r="N541" s="215" t="s">
        <v>44</v>
      </c>
      <c r="O541" s="87"/>
      <c r="P541" s="216">
        <f>O541*H541</f>
        <v>0</v>
      </c>
      <c r="Q541" s="216">
        <v>0.0050800000000000003</v>
      </c>
      <c r="R541" s="216">
        <f>Q541*H541</f>
        <v>0.11237976000000001</v>
      </c>
      <c r="S541" s="216">
        <v>0</v>
      </c>
      <c r="T541" s="217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18" t="s">
        <v>90</v>
      </c>
      <c r="AT541" s="218" t="s">
        <v>131</v>
      </c>
      <c r="AU541" s="218" t="s">
        <v>82</v>
      </c>
      <c r="AY541" s="20" t="s">
        <v>129</v>
      </c>
      <c r="BE541" s="219">
        <f>IF(N541="základní",J541,0)</f>
        <v>0</v>
      </c>
      <c r="BF541" s="219">
        <f>IF(N541="snížená",J541,0)</f>
        <v>0</v>
      </c>
      <c r="BG541" s="219">
        <f>IF(N541="zákl. přenesená",J541,0)</f>
        <v>0</v>
      </c>
      <c r="BH541" s="219">
        <f>IF(N541="sníž. přenesená",J541,0)</f>
        <v>0</v>
      </c>
      <c r="BI541" s="219">
        <f>IF(N541="nulová",J541,0)</f>
        <v>0</v>
      </c>
      <c r="BJ541" s="20" t="s">
        <v>80</v>
      </c>
      <c r="BK541" s="219">
        <f>ROUND(I541*H541,2)</f>
        <v>0</v>
      </c>
      <c r="BL541" s="20" t="s">
        <v>90</v>
      </c>
      <c r="BM541" s="218" t="s">
        <v>795</v>
      </c>
    </row>
    <row r="542" s="2" customFormat="1">
      <c r="A542" s="41"/>
      <c r="B542" s="42"/>
      <c r="C542" s="43"/>
      <c r="D542" s="220" t="s">
        <v>137</v>
      </c>
      <c r="E542" s="43"/>
      <c r="F542" s="221" t="s">
        <v>794</v>
      </c>
      <c r="G542" s="43"/>
      <c r="H542" s="43"/>
      <c r="I542" s="222"/>
      <c r="J542" s="43"/>
      <c r="K542" s="43"/>
      <c r="L542" s="47"/>
      <c r="M542" s="223"/>
      <c r="N542" s="224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137</v>
      </c>
      <c r="AU542" s="20" t="s">
        <v>82</v>
      </c>
    </row>
    <row r="543" s="14" customFormat="1">
      <c r="A543" s="14"/>
      <c r="B543" s="238"/>
      <c r="C543" s="239"/>
      <c r="D543" s="220" t="s">
        <v>147</v>
      </c>
      <c r="E543" s="240" t="s">
        <v>19</v>
      </c>
      <c r="F543" s="241" t="s">
        <v>762</v>
      </c>
      <c r="G543" s="239"/>
      <c r="H543" s="240" t="s">
        <v>19</v>
      </c>
      <c r="I543" s="242"/>
      <c r="J543" s="239"/>
      <c r="K543" s="239"/>
      <c r="L543" s="243"/>
      <c r="M543" s="244"/>
      <c r="N543" s="245"/>
      <c r="O543" s="245"/>
      <c r="P543" s="245"/>
      <c r="Q543" s="245"/>
      <c r="R543" s="245"/>
      <c r="S543" s="245"/>
      <c r="T543" s="24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7" t="s">
        <v>147</v>
      </c>
      <c r="AU543" s="247" t="s">
        <v>82</v>
      </c>
      <c r="AV543" s="14" t="s">
        <v>80</v>
      </c>
      <c r="AW543" s="14" t="s">
        <v>33</v>
      </c>
      <c r="AX543" s="14" t="s">
        <v>73</v>
      </c>
      <c r="AY543" s="247" t="s">
        <v>129</v>
      </c>
    </row>
    <row r="544" s="13" customFormat="1">
      <c r="A544" s="13"/>
      <c r="B544" s="227"/>
      <c r="C544" s="228"/>
      <c r="D544" s="220" t="s">
        <v>147</v>
      </c>
      <c r="E544" s="229" t="s">
        <v>19</v>
      </c>
      <c r="F544" s="230" t="s">
        <v>796</v>
      </c>
      <c r="G544" s="228"/>
      <c r="H544" s="231">
        <v>23.940000000000001</v>
      </c>
      <c r="I544" s="232"/>
      <c r="J544" s="228"/>
      <c r="K544" s="228"/>
      <c r="L544" s="233"/>
      <c r="M544" s="234"/>
      <c r="N544" s="235"/>
      <c r="O544" s="235"/>
      <c r="P544" s="235"/>
      <c r="Q544" s="235"/>
      <c r="R544" s="235"/>
      <c r="S544" s="235"/>
      <c r="T544" s="23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7" t="s">
        <v>147</v>
      </c>
      <c r="AU544" s="237" t="s">
        <v>82</v>
      </c>
      <c r="AV544" s="13" t="s">
        <v>82</v>
      </c>
      <c r="AW544" s="13" t="s">
        <v>33</v>
      </c>
      <c r="AX544" s="13" t="s">
        <v>73</v>
      </c>
      <c r="AY544" s="237" t="s">
        <v>129</v>
      </c>
    </row>
    <row r="545" s="13" customFormat="1">
      <c r="A545" s="13"/>
      <c r="B545" s="227"/>
      <c r="C545" s="228"/>
      <c r="D545" s="220" t="s">
        <v>147</v>
      </c>
      <c r="E545" s="229" t="s">
        <v>19</v>
      </c>
      <c r="F545" s="230" t="s">
        <v>797</v>
      </c>
      <c r="G545" s="228"/>
      <c r="H545" s="231">
        <v>-1.8180000000000001</v>
      </c>
      <c r="I545" s="232"/>
      <c r="J545" s="228"/>
      <c r="K545" s="228"/>
      <c r="L545" s="233"/>
      <c r="M545" s="234"/>
      <c r="N545" s="235"/>
      <c r="O545" s="235"/>
      <c r="P545" s="235"/>
      <c r="Q545" s="235"/>
      <c r="R545" s="235"/>
      <c r="S545" s="235"/>
      <c r="T545" s="23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7" t="s">
        <v>147</v>
      </c>
      <c r="AU545" s="237" t="s">
        <v>82</v>
      </c>
      <c r="AV545" s="13" t="s">
        <v>82</v>
      </c>
      <c r="AW545" s="13" t="s">
        <v>33</v>
      </c>
      <c r="AX545" s="13" t="s">
        <v>73</v>
      </c>
      <c r="AY545" s="237" t="s">
        <v>129</v>
      </c>
    </row>
    <row r="546" s="15" customFormat="1">
      <c r="A546" s="15"/>
      <c r="B546" s="252"/>
      <c r="C546" s="253"/>
      <c r="D546" s="220" t="s">
        <v>147</v>
      </c>
      <c r="E546" s="254" t="s">
        <v>19</v>
      </c>
      <c r="F546" s="255" t="s">
        <v>231</v>
      </c>
      <c r="G546" s="253"/>
      <c r="H546" s="256">
        <v>22.122</v>
      </c>
      <c r="I546" s="257"/>
      <c r="J546" s="253"/>
      <c r="K546" s="253"/>
      <c r="L546" s="258"/>
      <c r="M546" s="259"/>
      <c r="N546" s="260"/>
      <c r="O546" s="260"/>
      <c r="P546" s="260"/>
      <c r="Q546" s="260"/>
      <c r="R546" s="260"/>
      <c r="S546" s="260"/>
      <c r="T546" s="261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2" t="s">
        <v>147</v>
      </c>
      <c r="AU546" s="262" t="s">
        <v>82</v>
      </c>
      <c r="AV546" s="15" t="s">
        <v>90</v>
      </c>
      <c r="AW546" s="15" t="s">
        <v>33</v>
      </c>
      <c r="AX546" s="15" t="s">
        <v>80</v>
      </c>
      <c r="AY546" s="262" t="s">
        <v>129</v>
      </c>
    </row>
    <row r="547" s="14" customFormat="1">
      <c r="A547" s="14"/>
      <c r="B547" s="238"/>
      <c r="C547" s="239"/>
      <c r="D547" s="220" t="s">
        <v>147</v>
      </c>
      <c r="E547" s="240" t="s">
        <v>19</v>
      </c>
      <c r="F547" s="241" t="s">
        <v>752</v>
      </c>
      <c r="G547" s="239"/>
      <c r="H547" s="240" t="s">
        <v>19</v>
      </c>
      <c r="I547" s="242"/>
      <c r="J547" s="239"/>
      <c r="K547" s="239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147</v>
      </c>
      <c r="AU547" s="247" t="s">
        <v>82</v>
      </c>
      <c r="AV547" s="14" t="s">
        <v>80</v>
      </c>
      <c r="AW547" s="14" t="s">
        <v>33</v>
      </c>
      <c r="AX547" s="14" t="s">
        <v>73</v>
      </c>
      <c r="AY547" s="247" t="s">
        <v>129</v>
      </c>
    </row>
    <row r="548" s="2" customFormat="1" ht="16.5" customHeight="1">
      <c r="A548" s="41"/>
      <c r="B548" s="42"/>
      <c r="C548" s="263" t="s">
        <v>798</v>
      </c>
      <c r="D548" s="263" t="s">
        <v>354</v>
      </c>
      <c r="E548" s="264" t="s">
        <v>799</v>
      </c>
      <c r="F548" s="265" t="s">
        <v>800</v>
      </c>
      <c r="G548" s="266" t="s">
        <v>134</v>
      </c>
      <c r="H548" s="267">
        <v>27.652999999999999</v>
      </c>
      <c r="I548" s="268"/>
      <c r="J548" s="269">
        <f>ROUND(I548*H548,2)</f>
        <v>0</v>
      </c>
      <c r="K548" s="265" t="s">
        <v>135</v>
      </c>
      <c r="L548" s="270"/>
      <c r="M548" s="271" t="s">
        <v>19</v>
      </c>
      <c r="N548" s="272" t="s">
        <v>44</v>
      </c>
      <c r="O548" s="87"/>
      <c r="P548" s="216">
        <f>O548*H548</f>
        <v>0</v>
      </c>
      <c r="Q548" s="216">
        <v>0.0071999999999999998</v>
      </c>
      <c r="R548" s="216">
        <f>Q548*H548</f>
        <v>0.19910159999999999</v>
      </c>
      <c r="S548" s="216">
        <v>0</v>
      </c>
      <c r="T548" s="217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8" t="s">
        <v>215</v>
      </c>
      <c r="AT548" s="218" t="s">
        <v>354</v>
      </c>
      <c r="AU548" s="218" t="s">
        <v>82</v>
      </c>
      <c r="AY548" s="20" t="s">
        <v>129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20" t="s">
        <v>80</v>
      </c>
      <c r="BK548" s="219">
        <f>ROUND(I548*H548,2)</f>
        <v>0</v>
      </c>
      <c r="BL548" s="20" t="s">
        <v>90</v>
      </c>
      <c r="BM548" s="218" t="s">
        <v>801</v>
      </c>
    </row>
    <row r="549" s="2" customFormat="1">
      <c r="A549" s="41"/>
      <c r="B549" s="42"/>
      <c r="C549" s="43"/>
      <c r="D549" s="220" t="s">
        <v>137</v>
      </c>
      <c r="E549" s="43"/>
      <c r="F549" s="221" t="s">
        <v>800</v>
      </c>
      <c r="G549" s="43"/>
      <c r="H549" s="43"/>
      <c r="I549" s="222"/>
      <c r="J549" s="43"/>
      <c r="K549" s="43"/>
      <c r="L549" s="47"/>
      <c r="M549" s="223"/>
      <c r="N549" s="224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137</v>
      </c>
      <c r="AU549" s="20" t="s">
        <v>82</v>
      </c>
    </row>
    <row r="550" s="13" customFormat="1">
      <c r="A550" s="13"/>
      <c r="B550" s="227"/>
      <c r="C550" s="228"/>
      <c r="D550" s="220" t="s">
        <v>147</v>
      </c>
      <c r="E550" s="228"/>
      <c r="F550" s="230" t="s">
        <v>802</v>
      </c>
      <c r="G550" s="228"/>
      <c r="H550" s="231">
        <v>27.652999999999999</v>
      </c>
      <c r="I550" s="232"/>
      <c r="J550" s="228"/>
      <c r="K550" s="228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147</v>
      </c>
      <c r="AU550" s="237" t="s">
        <v>82</v>
      </c>
      <c r="AV550" s="13" t="s">
        <v>82</v>
      </c>
      <c r="AW550" s="13" t="s">
        <v>4</v>
      </c>
      <c r="AX550" s="13" t="s">
        <v>80</v>
      </c>
      <c r="AY550" s="237" t="s">
        <v>129</v>
      </c>
    </row>
    <row r="551" s="2" customFormat="1" ht="16.5" customHeight="1">
      <c r="A551" s="41"/>
      <c r="B551" s="42"/>
      <c r="C551" s="263" t="s">
        <v>803</v>
      </c>
      <c r="D551" s="263" t="s">
        <v>354</v>
      </c>
      <c r="E551" s="264" t="s">
        <v>804</v>
      </c>
      <c r="F551" s="265" t="s">
        <v>769</v>
      </c>
      <c r="G551" s="266" t="s">
        <v>134</v>
      </c>
      <c r="H551" s="267">
        <v>27.652999999999999</v>
      </c>
      <c r="I551" s="268"/>
      <c r="J551" s="269">
        <f>ROUND(I551*H551,2)</f>
        <v>0</v>
      </c>
      <c r="K551" s="265" t="s">
        <v>19</v>
      </c>
      <c r="L551" s="270"/>
      <c r="M551" s="271" t="s">
        <v>19</v>
      </c>
      <c r="N551" s="272" t="s">
        <v>44</v>
      </c>
      <c r="O551" s="87"/>
      <c r="P551" s="216">
        <f>O551*H551</f>
        <v>0</v>
      </c>
      <c r="Q551" s="216">
        <v>0</v>
      </c>
      <c r="R551" s="216">
        <f>Q551*H551</f>
        <v>0</v>
      </c>
      <c r="S551" s="216">
        <v>0</v>
      </c>
      <c r="T551" s="217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18" t="s">
        <v>215</v>
      </c>
      <c r="AT551" s="218" t="s">
        <v>354</v>
      </c>
      <c r="AU551" s="218" t="s">
        <v>82</v>
      </c>
      <c r="AY551" s="20" t="s">
        <v>129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20" t="s">
        <v>80</v>
      </c>
      <c r="BK551" s="219">
        <f>ROUND(I551*H551,2)</f>
        <v>0</v>
      </c>
      <c r="BL551" s="20" t="s">
        <v>90</v>
      </c>
      <c r="BM551" s="218" t="s">
        <v>805</v>
      </c>
    </row>
    <row r="552" s="2" customFormat="1">
      <c r="A552" s="41"/>
      <c r="B552" s="42"/>
      <c r="C552" s="43"/>
      <c r="D552" s="220" t="s">
        <v>137</v>
      </c>
      <c r="E552" s="43"/>
      <c r="F552" s="221" t="s">
        <v>769</v>
      </c>
      <c r="G552" s="43"/>
      <c r="H552" s="43"/>
      <c r="I552" s="222"/>
      <c r="J552" s="43"/>
      <c r="K552" s="43"/>
      <c r="L552" s="47"/>
      <c r="M552" s="223"/>
      <c r="N552" s="224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137</v>
      </c>
      <c r="AU552" s="20" t="s">
        <v>82</v>
      </c>
    </row>
    <row r="553" s="13" customFormat="1">
      <c r="A553" s="13"/>
      <c r="B553" s="227"/>
      <c r="C553" s="228"/>
      <c r="D553" s="220" t="s">
        <v>147</v>
      </c>
      <c r="E553" s="228"/>
      <c r="F553" s="230" t="s">
        <v>802</v>
      </c>
      <c r="G553" s="228"/>
      <c r="H553" s="231">
        <v>27.652999999999999</v>
      </c>
      <c r="I553" s="232"/>
      <c r="J553" s="228"/>
      <c r="K553" s="228"/>
      <c r="L553" s="233"/>
      <c r="M553" s="234"/>
      <c r="N553" s="235"/>
      <c r="O553" s="235"/>
      <c r="P553" s="235"/>
      <c r="Q553" s="235"/>
      <c r="R553" s="235"/>
      <c r="S553" s="235"/>
      <c r="T553" s="23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7" t="s">
        <v>147</v>
      </c>
      <c r="AU553" s="237" t="s">
        <v>82</v>
      </c>
      <c r="AV553" s="13" t="s">
        <v>82</v>
      </c>
      <c r="AW553" s="13" t="s">
        <v>4</v>
      </c>
      <c r="AX553" s="13" t="s">
        <v>80</v>
      </c>
      <c r="AY553" s="237" t="s">
        <v>129</v>
      </c>
    </row>
    <row r="554" s="2" customFormat="1" ht="16.5" customHeight="1">
      <c r="A554" s="41"/>
      <c r="B554" s="42"/>
      <c r="C554" s="207" t="s">
        <v>806</v>
      </c>
      <c r="D554" s="207" t="s">
        <v>131</v>
      </c>
      <c r="E554" s="208" t="s">
        <v>807</v>
      </c>
      <c r="F554" s="209" t="s">
        <v>808</v>
      </c>
      <c r="G554" s="210" t="s">
        <v>134</v>
      </c>
      <c r="H554" s="211">
        <v>10.92</v>
      </c>
      <c r="I554" s="212"/>
      <c r="J554" s="213">
        <f>ROUND(I554*H554,2)</f>
        <v>0</v>
      </c>
      <c r="K554" s="209" t="s">
        <v>19</v>
      </c>
      <c r="L554" s="47"/>
      <c r="M554" s="214" t="s">
        <v>19</v>
      </c>
      <c r="N554" s="215" t="s">
        <v>44</v>
      </c>
      <c r="O554" s="87"/>
      <c r="P554" s="216">
        <f>O554*H554</f>
        <v>0</v>
      </c>
      <c r="Q554" s="216">
        <v>0</v>
      </c>
      <c r="R554" s="216">
        <f>Q554*H554</f>
        <v>0</v>
      </c>
      <c r="S554" s="216">
        <v>0</v>
      </c>
      <c r="T554" s="217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8" t="s">
        <v>276</v>
      </c>
      <c r="AT554" s="218" t="s">
        <v>131</v>
      </c>
      <c r="AU554" s="218" t="s">
        <v>82</v>
      </c>
      <c r="AY554" s="20" t="s">
        <v>129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20" t="s">
        <v>80</v>
      </c>
      <c r="BK554" s="219">
        <f>ROUND(I554*H554,2)</f>
        <v>0</v>
      </c>
      <c r="BL554" s="20" t="s">
        <v>276</v>
      </c>
      <c r="BM554" s="218" t="s">
        <v>809</v>
      </c>
    </row>
    <row r="555" s="2" customFormat="1">
      <c r="A555" s="41"/>
      <c r="B555" s="42"/>
      <c r="C555" s="43"/>
      <c r="D555" s="220" t="s">
        <v>137</v>
      </c>
      <c r="E555" s="43"/>
      <c r="F555" s="221" t="s">
        <v>808</v>
      </c>
      <c r="G555" s="43"/>
      <c r="H555" s="43"/>
      <c r="I555" s="222"/>
      <c r="J555" s="43"/>
      <c r="K555" s="43"/>
      <c r="L555" s="47"/>
      <c r="M555" s="223"/>
      <c r="N555" s="224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137</v>
      </c>
      <c r="AU555" s="20" t="s">
        <v>82</v>
      </c>
    </row>
    <row r="556" s="14" customFormat="1">
      <c r="A556" s="14"/>
      <c r="B556" s="238"/>
      <c r="C556" s="239"/>
      <c r="D556" s="220" t="s">
        <v>147</v>
      </c>
      <c r="E556" s="240" t="s">
        <v>19</v>
      </c>
      <c r="F556" s="241" t="s">
        <v>762</v>
      </c>
      <c r="G556" s="239"/>
      <c r="H556" s="240" t="s">
        <v>19</v>
      </c>
      <c r="I556" s="242"/>
      <c r="J556" s="239"/>
      <c r="K556" s="239"/>
      <c r="L556" s="243"/>
      <c r="M556" s="244"/>
      <c r="N556" s="245"/>
      <c r="O556" s="245"/>
      <c r="P556" s="245"/>
      <c r="Q556" s="245"/>
      <c r="R556" s="245"/>
      <c r="S556" s="245"/>
      <c r="T556" s="24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7" t="s">
        <v>147</v>
      </c>
      <c r="AU556" s="247" t="s">
        <v>82</v>
      </c>
      <c r="AV556" s="14" t="s">
        <v>80</v>
      </c>
      <c r="AW556" s="14" t="s">
        <v>33</v>
      </c>
      <c r="AX556" s="14" t="s">
        <v>73</v>
      </c>
      <c r="AY556" s="247" t="s">
        <v>129</v>
      </c>
    </row>
    <row r="557" s="13" customFormat="1">
      <c r="A557" s="13"/>
      <c r="B557" s="227"/>
      <c r="C557" s="228"/>
      <c r="D557" s="220" t="s">
        <v>147</v>
      </c>
      <c r="E557" s="229" t="s">
        <v>19</v>
      </c>
      <c r="F557" s="230" t="s">
        <v>810</v>
      </c>
      <c r="G557" s="228"/>
      <c r="H557" s="231">
        <v>10.92</v>
      </c>
      <c r="I557" s="232"/>
      <c r="J557" s="228"/>
      <c r="K557" s="228"/>
      <c r="L557" s="233"/>
      <c r="M557" s="234"/>
      <c r="N557" s="235"/>
      <c r="O557" s="235"/>
      <c r="P557" s="235"/>
      <c r="Q557" s="235"/>
      <c r="R557" s="235"/>
      <c r="S557" s="235"/>
      <c r="T557" s="23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7" t="s">
        <v>147</v>
      </c>
      <c r="AU557" s="237" t="s">
        <v>82</v>
      </c>
      <c r="AV557" s="13" t="s">
        <v>82</v>
      </c>
      <c r="AW557" s="13" t="s">
        <v>33</v>
      </c>
      <c r="AX557" s="13" t="s">
        <v>80</v>
      </c>
      <c r="AY557" s="237" t="s">
        <v>129</v>
      </c>
    </row>
    <row r="558" s="2" customFormat="1" ht="16.5" customHeight="1">
      <c r="A558" s="41"/>
      <c r="B558" s="42"/>
      <c r="C558" s="263" t="s">
        <v>811</v>
      </c>
      <c r="D558" s="263" t="s">
        <v>354</v>
      </c>
      <c r="E558" s="264" t="s">
        <v>754</v>
      </c>
      <c r="F558" s="265" t="s">
        <v>755</v>
      </c>
      <c r="G558" s="266" t="s">
        <v>134</v>
      </c>
      <c r="H558" s="267">
        <v>12.012000000000001</v>
      </c>
      <c r="I558" s="268"/>
      <c r="J558" s="269">
        <f>ROUND(I558*H558,2)</f>
        <v>0</v>
      </c>
      <c r="K558" s="265" t="s">
        <v>135</v>
      </c>
      <c r="L558" s="270"/>
      <c r="M558" s="271" t="s">
        <v>19</v>
      </c>
      <c r="N558" s="272" t="s">
        <v>44</v>
      </c>
      <c r="O558" s="87"/>
      <c r="P558" s="216">
        <f>O558*H558</f>
        <v>0</v>
      </c>
      <c r="Q558" s="216">
        <v>0.015599999999999999</v>
      </c>
      <c r="R558" s="216">
        <f>Q558*H558</f>
        <v>0.1873872</v>
      </c>
      <c r="S558" s="216">
        <v>0</v>
      </c>
      <c r="T558" s="217">
        <f>S558*H558</f>
        <v>0</v>
      </c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R558" s="218" t="s">
        <v>401</v>
      </c>
      <c r="AT558" s="218" t="s">
        <v>354</v>
      </c>
      <c r="AU558" s="218" t="s">
        <v>82</v>
      </c>
      <c r="AY558" s="20" t="s">
        <v>129</v>
      </c>
      <c r="BE558" s="219">
        <f>IF(N558="základní",J558,0)</f>
        <v>0</v>
      </c>
      <c r="BF558" s="219">
        <f>IF(N558="snížená",J558,0)</f>
        <v>0</v>
      </c>
      <c r="BG558" s="219">
        <f>IF(N558="zákl. přenesená",J558,0)</f>
        <v>0</v>
      </c>
      <c r="BH558" s="219">
        <f>IF(N558="sníž. přenesená",J558,0)</f>
        <v>0</v>
      </c>
      <c r="BI558" s="219">
        <f>IF(N558="nulová",J558,0)</f>
        <v>0</v>
      </c>
      <c r="BJ558" s="20" t="s">
        <v>80</v>
      </c>
      <c r="BK558" s="219">
        <f>ROUND(I558*H558,2)</f>
        <v>0</v>
      </c>
      <c r="BL558" s="20" t="s">
        <v>276</v>
      </c>
      <c r="BM558" s="218" t="s">
        <v>812</v>
      </c>
    </row>
    <row r="559" s="2" customFormat="1">
      <c r="A559" s="41"/>
      <c r="B559" s="42"/>
      <c r="C559" s="43"/>
      <c r="D559" s="220" t="s">
        <v>137</v>
      </c>
      <c r="E559" s="43"/>
      <c r="F559" s="221" t="s">
        <v>755</v>
      </c>
      <c r="G559" s="43"/>
      <c r="H559" s="43"/>
      <c r="I559" s="222"/>
      <c r="J559" s="43"/>
      <c r="K559" s="43"/>
      <c r="L559" s="47"/>
      <c r="M559" s="223"/>
      <c r="N559" s="224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137</v>
      </c>
      <c r="AU559" s="20" t="s">
        <v>82</v>
      </c>
    </row>
    <row r="560" s="13" customFormat="1">
      <c r="A560" s="13"/>
      <c r="B560" s="227"/>
      <c r="C560" s="228"/>
      <c r="D560" s="220" t="s">
        <v>147</v>
      </c>
      <c r="E560" s="228"/>
      <c r="F560" s="230" t="s">
        <v>813</v>
      </c>
      <c r="G560" s="228"/>
      <c r="H560" s="231">
        <v>12.012000000000001</v>
      </c>
      <c r="I560" s="232"/>
      <c r="J560" s="228"/>
      <c r="K560" s="228"/>
      <c r="L560" s="233"/>
      <c r="M560" s="234"/>
      <c r="N560" s="235"/>
      <c r="O560" s="235"/>
      <c r="P560" s="235"/>
      <c r="Q560" s="235"/>
      <c r="R560" s="235"/>
      <c r="S560" s="235"/>
      <c r="T560" s="23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7" t="s">
        <v>147</v>
      </c>
      <c r="AU560" s="237" t="s">
        <v>82</v>
      </c>
      <c r="AV560" s="13" t="s">
        <v>82</v>
      </c>
      <c r="AW560" s="13" t="s">
        <v>4</v>
      </c>
      <c r="AX560" s="13" t="s">
        <v>80</v>
      </c>
      <c r="AY560" s="237" t="s">
        <v>129</v>
      </c>
    </row>
    <row r="561" s="2" customFormat="1" ht="16.5" customHeight="1">
      <c r="A561" s="41"/>
      <c r="B561" s="42"/>
      <c r="C561" s="263" t="s">
        <v>814</v>
      </c>
      <c r="D561" s="263" t="s">
        <v>354</v>
      </c>
      <c r="E561" s="264" t="s">
        <v>815</v>
      </c>
      <c r="F561" s="265" t="s">
        <v>816</v>
      </c>
      <c r="G561" s="266" t="s">
        <v>134</v>
      </c>
      <c r="H561" s="267">
        <v>12.012000000000001</v>
      </c>
      <c r="I561" s="268"/>
      <c r="J561" s="269">
        <f>ROUND(I561*H561,2)</f>
        <v>0</v>
      </c>
      <c r="K561" s="265" t="s">
        <v>19</v>
      </c>
      <c r="L561" s="270"/>
      <c r="M561" s="271" t="s">
        <v>19</v>
      </c>
      <c r="N561" s="272" t="s">
        <v>44</v>
      </c>
      <c r="O561" s="87"/>
      <c r="P561" s="216">
        <f>O561*H561</f>
        <v>0</v>
      </c>
      <c r="Q561" s="216">
        <v>0</v>
      </c>
      <c r="R561" s="216">
        <f>Q561*H561</f>
        <v>0</v>
      </c>
      <c r="S561" s="216">
        <v>0</v>
      </c>
      <c r="T561" s="217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8" t="s">
        <v>401</v>
      </c>
      <c r="AT561" s="218" t="s">
        <v>354</v>
      </c>
      <c r="AU561" s="218" t="s">
        <v>82</v>
      </c>
      <c r="AY561" s="20" t="s">
        <v>129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20" t="s">
        <v>80</v>
      </c>
      <c r="BK561" s="219">
        <f>ROUND(I561*H561,2)</f>
        <v>0</v>
      </c>
      <c r="BL561" s="20" t="s">
        <v>276</v>
      </c>
      <c r="BM561" s="218" t="s">
        <v>817</v>
      </c>
    </row>
    <row r="562" s="2" customFormat="1">
      <c r="A562" s="41"/>
      <c r="B562" s="42"/>
      <c r="C562" s="43"/>
      <c r="D562" s="220" t="s">
        <v>137</v>
      </c>
      <c r="E562" s="43"/>
      <c r="F562" s="221" t="s">
        <v>816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137</v>
      </c>
      <c r="AU562" s="20" t="s">
        <v>82</v>
      </c>
    </row>
    <row r="563" s="13" customFormat="1">
      <c r="A563" s="13"/>
      <c r="B563" s="227"/>
      <c r="C563" s="228"/>
      <c r="D563" s="220" t="s">
        <v>147</v>
      </c>
      <c r="E563" s="228"/>
      <c r="F563" s="230" t="s">
        <v>813</v>
      </c>
      <c r="G563" s="228"/>
      <c r="H563" s="231">
        <v>12.012000000000001</v>
      </c>
      <c r="I563" s="232"/>
      <c r="J563" s="228"/>
      <c r="K563" s="228"/>
      <c r="L563" s="233"/>
      <c r="M563" s="234"/>
      <c r="N563" s="235"/>
      <c r="O563" s="235"/>
      <c r="P563" s="235"/>
      <c r="Q563" s="235"/>
      <c r="R563" s="235"/>
      <c r="S563" s="235"/>
      <c r="T563" s="23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7" t="s">
        <v>147</v>
      </c>
      <c r="AU563" s="237" t="s">
        <v>82</v>
      </c>
      <c r="AV563" s="13" t="s">
        <v>82</v>
      </c>
      <c r="AW563" s="13" t="s">
        <v>4</v>
      </c>
      <c r="AX563" s="13" t="s">
        <v>80</v>
      </c>
      <c r="AY563" s="237" t="s">
        <v>129</v>
      </c>
    </row>
    <row r="564" s="2" customFormat="1" ht="16.5" customHeight="1">
      <c r="A564" s="41"/>
      <c r="B564" s="42"/>
      <c r="C564" s="207" t="s">
        <v>818</v>
      </c>
      <c r="D564" s="207" t="s">
        <v>131</v>
      </c>
      <c r="E564" s="208" t="s">
        <v>819</v>
      </c>
      <c r="F564" s="209" t="s">
        <v>820</v>
      </c>
      <c r="G564" s="210" t="s">
        <v>572</v>
      </c>
      <c r="H564" s="211">
        <v>398.60000000000002</v>
      </c>
      <c r="I564" s="212"/>
      <c r="J564" s="213">
        <f>ROUND(I564*H564,2)</f>
        <v>0</v>
      </c>
      <c r="K564" s="209" t="s">
        <v>135</v>
      </c>
      <c r="L564" s="47"/>
      <c r="M564" s="214" t="s">
        <v>19</v>
      </c>
      <c r="N564" s="215" t="s">
        <v>44</v>
      </c>
      <c r="O564" s="87"/>
      <c r="P564" s="216">
        <f>O564*H564</f>
        <v>0</v>
      </c>
      <c r="Q564" s="216">
        <v>0</v>
      </c>
      <c r="R564" s="216">
        <f>Q564*H564</f>
        <v>0</v>
      </c>
      <c r="S564" s="216">
        <v>0</v>
      </c>
      <c r="T564" s="217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8" t="s">
        <v>276</v>
      </c>
      <c r="AT564" s="218" t="s">
        <v>131</v>
      </c>
      <c r="AU564" s="218" t="s">
        <v>82</v>
      </c>
      <c r="AY564" s="20" t="s">
        <v>129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20" t="s">
        <v>80</v>
      </c>
      <c r="BK564" s="219">
        <f>ROUND(I564*H564,2)</f>
        <v>0</v>
      </c>
      <c r="BL564" s="20" t="s">
        <v>276</v>
      </c>
      <c r="BM564" s="218" t="s">
        <v>821</v>
      </c>
    </row>
    <row r="565" s="2" customFormat="1">
      <c r="A565" s="41"/>
      <c r="B565" s="42"/>
      <c r="C565" s="43"/>
      <c r="D565" s="220" t="s">
        <v>137</v>
      </c>
      <c r="E565" s="43"/>
      <c r="F565" s="221" t="s">
        <v>822</v>
      </c>
      <c r="G565" s="43"/>
      <c r="H565" s="43"/>
      <c r="I565" s="222"/>
      <c r="J565" s="43"/>
      <c r="K565" s="43"/>
      <c r="L565" s="47"/>
      <c r="M565" s="223"/>
      <c r="N565" s="224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137</v>
      </c>
      <c r="AU565" s="20" t="s">
        <v>82</v>
      </c>
    </row>
    <row r="566" s="2" customFormat="1">
      <c r="A566" s="41"/>
      <c r="B566" s="42"/>
      <c r="C566" s="43"/>
      <c r="D566" s="225" t="s">
        <v>139</v>
      </c>
      <c r="E566" s="43"/>
      <c r="F566" s="226" t="s">
        <v>823</v>
      </c>
      <c r="G566" s="43"/>
      <c r="H566" s="43"/>
      <c r="I566" s="222"/>
      <c r="J566" s="43"/>
      <c r="K566" s="43"/>
      <c r="L566" s="47"/>
      <c r="M566" s="223"/>
      <c r="N566" s="224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139</v>
      </c>
      <c r="AU566" s="20" t="s">
        <v>82</v>
      </c>
    </row>
    <row r="567" s="14" customFormat="1">
      <c r="A567" s="14"/>
      <c r="B567" s="238"/>
      <c r="C567" s="239"/>
      <c r="D567" s="220" t="s">
        <v>147</v>
      </c>
      <c r="E567" s="240" t="s">
        <v>19</v>
      </c>
      <c r="F567" s="241" t="s">
        <v>824</v>
      </c>
      <c r="G567" s="239"/>
      <c r="H567" s="240" t="s">
        <v>19</v>
      </c>
      <c r="I567" s="242"/>
      <c r="J567" s="239"/>
      <c r="K567" s="239"/>
      <c r="L567" s="243"/>
      <c r="M567" s="244"/>
      <c r="N567" s="245"/>
      <c r="O567" s="245"/>
      <c r="P567" s="245"/>
      <c r="Q567" s="245"/>
      <c r="R567" s="245"/>
      <c r="S567" s="245"/>
      <c r="T567" s="24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7" t="s">
        <v>147</v>
      </c>
      <c r="AU567" s="247" t="s">
        <v>82</v>
      </c>
      <c r="AV567" s="14" t="s">
        <v>80</v>
      </c>
      <c r="AW567" s="14" t="s">
        <v>33</v>
      </c>
      <c r="AX567" s="14" t="s">
        <v>73</v>
      </c>
      <c r="AY567" s="247" t="s">
        <v>129</v>
      </c>
    </row>
    <row r="568" s="14" customFormat="1">
      <c r="A568" s="14"/>
      <c r="B568" s="238"/>
      <c r="C568" s="239"/>
      <c r="D568" s="220" t="s">
        <v>147</v>
      </c>
      <c r="E568" s="240" t="s">
        <v>19</v>
      </c>
      <c r="F568" s="241" t="s">
        <v>825</v>
      </c>
      <c r="G568" s="239"/>
      <c r="H568" s="240" t="s">
        <v>19</v>
      </c>
      <c r="I568" s="242"/>
      <c r="J568" s="239"/>
      <c r="K568" s="239"/>
      <c r="L568" s="243"/>
      <c r="M568" s="244"/>
      <c r="N568" s="245"/>
      <c r="O568" s="245"/>
      <c r="P568" s="245"/>
      <c r="Q568" s="245"/>
      <c r="R568" s="245"/>
      <c r="S568" s="245"/>
      <c r="T568" s="24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7" t="s">
        <v>147</v>
      </c>
      <c r="AU568" s="247" t="s">
        <v>82</v>
      </c>
      <c r="AV568" s="14" t="s">
        <v>80</v>
      </c>
      <c r="AW568" s="14" t="s">
        <v>33</v>
      </c>
      <c r="AX568" s="14" t="s">
        <v>73</v>
      </c>
      <c r="AY568" s="247" t="s">
        <v>129</v>
      </c>
    </row>
    <row r="569" s="13" customFormat="1">
      <c r="A569" s="13"/>
      <c r="B569" s="227"/>
      <c r="C569" s="228"/>
      <c r="D569" s="220" t="s">
        <v>147</v>
      </c>
      <c r="E569" s="229" t="s">
        <v>19</v>
      </c>
      <c r="F569" s="230" t="s">
        <v>826</v>
      </c>
      <c r="G569" s="228"/>
      <c r="H569" s="231">
        <v>208</v>
      </c>
      <c r="I569" s="232"/>
      <c r="J569" s="228"/>
      <c r="K569" s="228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147</v>
      </c>
      <c r="AU569" s="237" t="s">
        <v>82</v>
      </c>
      <c r="AV569" s="13" t="s">
        <v>82</v>
      </c>
      <c r="AW569" s="13" t="s">
        <v>33</v>
      </c>
      <c r="AX569" s="13" t="s">
        <v>73</v>
      </c>
      <c r="AY569" s="237" t="s">
        <v>129</v>
      </c>
    </row>
    <row r="570" s="13" customFormat="1">
      <c r="A570" s="13"/>
      <c r="B570" s="227"/>
      <c r="C570" s="228"/>
      <c r="D570" s="220" t="s">
        <v>147</v>
      </c>
      <c r="E570" s="229" t="s">
        <v>19</v>
      </c>
      <c r="F570" s="230" t="s">
        <v>827</v>
      </c>
      <c r="G570" s="228"/>
      <c r="H570" s="231">
        <v>190.59999999999999</v>
      </c>
      <c r="I570" s="232"/>
      <c r="J570" s="228"/>
      <c r="K570" s="228"/>
      <c r="L570" s="233"/>
      <c r="M570" s="234"/>
      <c r="N570" s="235"/>
      <c r="O570" s="235"/>
      <c r="P570" s="235"/>
      <c r="Q570" s="235"/>
      <c r="R570" s="235"/>
      <c r="S570" s="235"/>
      <c r="T570" s="23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7" t="s">
        <v>147</v>
      </c>
      <c r="AU570" s="237" t="s">
        <v>82</v>
      </c>
      <c r="AV570" s="13" t="s">
        <v>82</v>
      </c>
      <c r="AW570" s="13" t="s">
        <v>33</v>
      </c>
      <c r="AX570" s="13" t="s">
        <v>73</v>
      </c>
      <c r="AY570" s="237" t="s">
        <v>129</v>
      </c>
    </row>
    <row r="571" s="15" customFormat="1">
      <c r="A571" s="15"/>
      <c r="B571" s="252"/>
      <c r="C571" s="253"/>
      <c r="D571" s="220" t="s">
        <v>147</v>
      </c>
      <c r="E571" s="254" t="s">
        <v>19</v>
      </c>
      <c r="F571" s="255" t="s">
        <v>231</v>
      </c>
      <c r="G571" s="253"/>
      <c r="H571" s="256">
        <v>398.60000000000002</v>
      </c>
      <c r="I571" s="257"/>
      <c r="J571" s="253"/>
      <c r="K571" s="253"/>
      <c r="L571" s="258"/>
      <c r="M571" s="259"/>
      <c r="N571" s="260"/>
      <c r="O571" s="260"/>
      <c r="P571" s="260"/>
      <c r="Q571" s="260"/>
      <c r="R571" s="260"/>
      <c r="S571" s="260"/>
      <c r="T571" s="261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2" t="s">
        <v>147</v>
      </c>
      <c r="AU571" s="262" t="s">
        <v>82</v>
      </c>
      <c r="AV571" s="15" t="s">
        <v>90</v>
      </c>
      <c r="AW571" s="15" t="s">
        <v>33</v>
      </c>
      <c r="AX571" s="15" t="s">
        <v>80</v>
      </c>
      <c r="AY571" s="262" t="s">
        <v>129</v>
      </c>
    </row>
    <row r="572" s="2" customFormat="1" ht="16.5" customHeight="1">
      <c r="A572" s="41"/>
      <c r="B572" s="42"/>
      <c r="C572" s="263" t="s">
        <v>828</v>
      </c>
      <c r="D572" s="263" t="s">
        <v>354</v>
      </c>
      <c r="E572" s="264" t="s">
        <v>829</v>
      </c>
      <c r="F572" s="265" t="s">
        <v>830</v>
      </c>
      <c r="G572" s="266" t="s">
        <v>143</v>
      </c>
      <c r="H572" s="267">
        <v>3.8690000000000002</v>
      </c>
      <c r="I572" s="268"/>
      <c r="J572" s="269">
        <f>ROUND(I572*H572,2)</f>
        <v>0</v>
      </c>
      <c r="K572" s="265" t="s">
        <v>19</v>
      </c>
      <c r="L572" s="270"/>
      <c r="M572" s="271" t="s">
        <v>19</v>
      </c>
      <c r="N572" s="272" t="s">
        <v>44</v>
      </c>
      <c r="O572" s="87"/>
      <c r="P572" s="216">
        <f>O572*H572</f>
        <v>0</v>
      </c>
      <c r="Q572" s="216">
        <v>0</v>
      </c>
      <c r="R572" s="216">
        <f>Q572*H572</f>
        <v>0</v>
      </c>
      <c r="S572" s="216">
        <v>0</v>
      </c>
      <c r="T572" s="217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18" t="s">
        <v>401</v>
      </c>
      <c r="AT572" s="218" t="s">
        <v>354</v>
      </c>
      <c r="AU572" s="218" t="s">
        <v>82</v>
      </c>
      <c r="AY572" s="20" t="s">
        <v>129</v>
      </c>
      <c r="BE572" s="219">
        <f>IF(N572="základní",J572,0)</f>
        <v>0</v>
      </c>
      <c r="BF572" s="219">
        <f>IF(N572="snížená",J572,0)</f>
        <v>0</v>
      </c>
      <c r="BG572" s="219">
        <f>IF(N572="zákl. přenesená",J572,0)</f>
        <v>0</v>
      </c>
      <c r="BH572" s="219">
        <f>IF(N572="sníž. přenesená",J572,0)</f>
        <v>0</v>
      </c>
      <c r="BI572" s="219">
        <f>IF(N572="nulová",J572,0)</f>
        <v>0</v>
      </c>
      <c r="BJ572" s="20" t="s">
        <v>80</v>
      </c>
      <c r="BK572" s="219">
        <f>ROUND(I572*H572,2)</f>
        <v>0</v>
      </c>
      <c r="BL572" s="20" t="s">
        <v>276</v>
      </c>
      <c r="BM572" s="218" t="s">
        <v>831</v>
      </c>
    </row>
    <row r="573" s="2" customFormat="1">
      <c r="A573" s="41"/>
      <c r="B573" s="42"/>
      <c r="C573" s="43"/>
      <c r="D573" s="220" t="s">
        <v>137</v>
      </c>
      <c r="E573" s="43"/>
      <c r="F573" s="221" t="s">
        <v>832</v>
      </c>
      <c r="G573" s="43"/>
      <c r="H573" s="43"/>
      <c r="I573" s="222"/>
      <c r="J573" s="43"/>
      <c r="K573" s="43"/>
      <c r="L573" s="47"/>
      <c r="M573" s="223"/>
      <c r="N573" s="224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137</v>
      </c>
      <c r="AU573" s="20" t="s">
        <v>82</v>
      </c>
    </row>
    <row r="574" s="14" customFormat="1">
      <c r="A574" s="14"/>
      <c r="B574" s="238"/>
      <c r="C574" s="239"/>
      <c r="D574" s="220" t="s">
        <v>147</v>
      </c>
      <c r="E574" s="240" t="s">
        <v>19</v>
      </c>
      <c r="F574" s="241" t="s">
        <v>825</v>
      </c>
      <c r="G574" s="239"/>
      <c r="H574" s="240" t="s">
        <v>19</v>
      </c>
      <c r="I574" s="242"/>
      <c r="J574" s="239"/>
      <c r="K574" s="239"/>
      <c r="L574" s="243"/>
      <c r="M574" s="244"/>
      <c r="N574" s="245"/>
      <c r="O574" s="245"/>
      <c r="P574" s="245"/>
      <c r="Q574" s="245"/>
      <c r="R574" s="245"/>
      <c r="S574" s="245"/>
      <c r="T574" s="246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7" t="s">
        <v>147</v>
      </c>
      <c r="AU574" s="247" t="s">
        <v>82</v>
      </c>
      <c r="AV574" s="14" t="s">
        <v>80</v>
      </c>
      <c r="AW574" s="14" t="s">
        <v>33</v>
      </c>
      <c r="AX574" s="14" t="s">
        <v>73</v>
      </c>
      <c r="AY574" s="247" t="s">
        <v>129</v>
      </c>
    </row>
    <row r="575" s="13" customFormat="1">
      <c r="A575" s="13"/>
      <c r="B575" s="227"/>
      <c r="C575" s="228"/>
      <c r="D575" s="220" t="s">
        <v>147</v>
      </c>
      <c r="E575" s="229" t="s">
        <v>19</v>
      </c>
      <c r="F575" s="230" t="s">
        <v>833</v>
      </c>
      <c r="G575" s="228"/>
      <c r="H575" s="231">
        <v>2.0800000000000001</v>
      </c>
      <c r="I575" s="232"/>
      <c r="J575" s="228"/>
      <c r="K575" s="228"/>
      <c r="L575" s="233"/>
      <c r="M575" s="234"/>
      <c r="N575" s="235"/>
      <c r="O575" s="235"/>
      <c r="P575" s="235"/>
      <c r="Q575" s="235"/>
      <c r="R575" s="235"/>
      <c r="S575" s="235"/>
      <c r="T575" s="23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7" t="s">
        <v>147</v>
      </c>
      <c r="AU575" s="237" t="s">
        <v>82</v>
      </c>
      <c r="AV575" s="13" t="s">
        <v>82</v>
      </c>
      <c r="AW575" s="13" t="s">
        <v>33</v>
      </c>
      <c r="AX575" s="13" t="s">
        <v>73</v>
      </c>
      <c r="AY575" s="237" t="s">
        <v>129</v>
      </c>
    </row>
    <row r="576" s="13" customFormat="1">
      <c r="A576" s="13"/>
      <c r="B576" s="227"/>
      <c r="C576" s="228"/>
      <c r="D576" s="220" t="s">
        <v>147</v>
      </c>
      <c r="E576" s="229" t="s">
        <v>19</v>
      </c>
      <c r="F576" s="230" t="s">
        <v>834</v>
      </c>
      <c r="G576" s="228"/>
      <c r="H576" s="231">
        <v>1.1439999999999999</v>
      </c>
      <c r="I576" s="232"/>
      <c r="J576" s="228"/>
      <c r="K576" s="228"/>
      <c r="L576" s="233"/>
      <c r="M576" s="234"/>
      <c r="N576" s="235"/>
      <c r="O576" s="235"/>
      <c r="P576" s="235"/>
      <c r="Q576" s="235"/>
      <c r="R576" s="235"/>
      <c r="S576" s="235"/>
      <c r="T576" s="23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7" t="s">
        <v>147</v>
      </c>
      <c r="AU576" s="237" t="s">
        <v>82</v>
      </c>
      <c r="AV576" s="13" t="s">
        <v>82</v>
      </c>
      <c r="AW576" s="13" t="s">
        <v>33</v>
      </c>
      <c r="AX576" s="13" t="s">
        <v>73</v>
      </c>
      <c r="AY576" s="237" t="s">
        <v>129</v>
      </c>
    </row>
    <row r="577" s="15" customFormat="1">
      <c r="A577" s="15"/>
      <c r="B577" s="252"/>
      <c r="C577" s="253"/>
      <c r="D577" s="220" t="s">
        <v>147</v>
      </c>
      <c r="E577" s="254" t="s">
        <v>19</v>
      </c>
      <c r="F577" s="255" t="s">
        <v>231</v>
      </c>
      <c r="G577" s="253"/>
      <c r="H577" s="256">
        <v>3.2240000000000002</v>
      </c>
      <c r="I577" s="257"/>
      <c r="J577" s="253"/>
      <c r="K577" s="253"/>
      <c r="L577" s="258"/>
      <c r="M577" s="259"/>
      <c r="N577" s="260"/>
      <c r="O577" s="260"/>
      <c r="P577" s="260"/>
      <c r="Q577" s="260"/>
      <c r="R577" s="260"/>
      <c r="S577" s="260"/>
      <c r="T577" s="26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2" t="s">
        <v>147</v>
      </c>
      <c r="AU577" s="262" t="s">
        <v>82</v>
      </c>
      <c r="AV577" s="15" t="s">
        <v>90</v>
      </c>
      <c r="AW577" s="15" t="s">
        <v>33</v>
      </c>
      <c r="AX577" s="15" t="s">
        <v>80</v>
      </c>
      <c r="AY577" s="262" t="s">
        <v>129</v>
      </c>
    </row>
    <row r="578" s="13" customFormat="1">
      <c r="A578" s="13"/>
      <c r="B578" s="227"/>
      <c r="C578" s="228"/>
      <c r="D578" s="220" t="s">
        <v>147</v>
      </c>
      <c r="E578" s="228"/>
      <c r="F578" s="230" t="s">
        <v>835</v>
      </c>
      <c r="G578" s="228"/>
      <c r="H578" s="231">
        <v>3.8690000000000002</v>
      </c>
      <c r="I578" s="232"/>
      <c r="J578" s="228"/>
      <c r="K578" s="228"/>
      <c r="L578" s="233"/>
      <c r="M578" s="234"/>
      <c r="N578" s="235"/>
      <c r="O578" s="235"/>
      <c r="P578" s="235"/>
      <c r="Q578" s="235"/>
      <c r="R578" s="235"/>
      <c r="S578" s="235"/>
      <c r="T578" s="23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7" t="s">
        <v>147</v>
      </c>
      <c r="AU578" s="237" t="s">
        <v>82</v>
      </c>
      <c r="AV578" s="13" t="s">
        <v>82</v>
      </c>
      <c r="AW578" s="13" t="s">
        <v>4</v>
      </c>
      <c r="AX578" s="13" t="s">
        <v>80</v>
      </c>
      <c r="AY578" s="237" t="s">
        <v>129</v>
      </c>
    </row>
    <row r="579" s="2" customFormat="1" ht="16.5" customHeight="1">
      <c r="A579" s="41"/>
      <c r="B579" s="42"/>
      <c r="C579" s="207" t="s">
        <v>836</v>
      </c>
      <c r="D579" s="207" t="s">
        <v>131</v>
      </c>
      <c r="E579" s="208" t="s">
        <v>837</v>
      </c>
      <c r="F579" s="209" t="s">
        <v>838</v>
      </c>
      <c r="G579" s="210" t="s">
        <v>572</v>
      </c>
      <c r="H579" s="211">
        <v>1067.48</v>
      </c>
      <c r="I579" s="212"/>
      <c r="J579" s="213">
        <f>ROUND(I579*H579,2)</f>
        <v>0</v>
      </c>
      <c r="K579" s="209" t="s">
        <v>135</v>
      </c>
      <c r="L579" s="47"/>
      <c r="M579" s="214" t="s">
        <v>19</v>
      </c>
      <c r="N579" s="215" t="s">
        <v>44</v>
      </c>
      <c r="O579" s="87"/>
      <c r="P579" s="216">
        <f>O579*H579</f>
        <v>0</v>
      </c>
      <c r="Q579" s="216">
        <v>0</v>
      </c>
      <c r="R579" s="216">
        <f>Q579*H579</f>
        <v>0</v>
      </c>
      <c r="S579" s="216">
        <v>0</v>
      </c>
      <c r="T579" s="217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18" t="s">
        <v>276</v>
      </c>
      <c r="AT579" s="218" t="s">
        <v>131</v>
      </c>
      <c r="AU579" s="218" t="s">
        <v>82</v>
      </c>
      <c r="AY579" s="20" t="s">
        <v>129</v>
      </c>
      <c r="BE579" s="219">
        <f>IF(N579="základní",J579,0)</f>
        <v>0</v>
      </c>
      <c r="BF579" s="219">
        <f>IF(N579="snížená",J579,0)</f>
        <v>0</v>
      </c>
      <c r="BG579" s="219">
        <f>IF(N579="zákl. přenesená",J579,0)</f>
        <v>0</v>
      </c>
      <c r="BH579" s="219">
        <f>IF(N579="sníž. přenesená",J579,0)</f>
        <v>0</v>
      </c>
      <c r="BI579" s="219">
        <f>IF(N579="nulová",J579,0)</f>
        <v>0</v>
      </c>
      <c r="BJ579" s="20" t="s">
        <v>80</v>
      </c>
      <c r="BK579" s="219">
        <f>ROUND(I579*H579,2)</f>
        <v>0</v>
      </c>
      <c r="BL579" s="20" t="s">
        <v>276</v>
      </c>
      <c r="BM579" s="218" t="s">
        <v>839</v>
      </c>
    </row>
    <row r="580" s="2" customFormat="1">
      <c r="A580" s="41"/>
      <c r="B580" s="42"/>
      <c r="C580" s="43"/>
      <c r="D580" s="220" t="s">
        <v>137</v>
      </c>
      <c r="E580" s="43"/>
      <c r="F580" s="221" t="s">
        <v>840</v>
      </c>
      <c r="G580" s="43"/>
      <c r="H580" s="43"/>
      <c r="I580" s="222"/>
      <c r="J580" s="43"/>
      <c r="K580" s="43"/>
      <c r="L580" s="47"/>
      <c r="M580" s="223"/>
      <c r="N580" s="224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137</v>
      </c>
      <c r="AU580" s="20" t="s">
        <v>82</v>
      </c>
    </row>
    <row r="581" s="2" customFormat="1">
      <c r="A581" s="41"/>
      <c r="B581" s="42"/>
      <c r="C581" s="43"/>
      <c r="D581" s="225" t="s">
        <v>139</v>
      </c>
      <c r="E581" s="43"/>
      <c r="F581" s="226" t="s">
        <v>841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139</v>
      </c>
      <c r="AU581" s="20" t="s">
        <v>82</v>
      </c>
    </row>
    <row r="582" s="14" customFormat="1">
      <c r="A582" s="14"/>
      <c r="B582" s="238"/>
      <c r="C582" s="239"/>
      <c r="D582" s="220" t="s">
        <v>147</v>
      </c>
      <c r="E582" s="240" t="s">
        <v>19</v>
      </c>
      <c r="F582" s="241" t="s">
        <v>824</v>
      </c>
      <c r="G582" s="239"/>
      <c r="H582" s="240" t="s">
        <v>19</v>
      </c>
      <c r="I582" s="242"/>
      <c r="J582" s="239"/>
      <c r="K582" s="239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147</v>
      </c>
      <c r="AU582" s="247" t="s">
        <v>82</v>
      </c>
      <c r="AV582" s="14" t="s">
        <v>80</v>
      </c>
      <c r="AW582" s="14" t="s">
        <v>33</v>
      </c>
      <c r="AX582" s="14" t="s">
        <v>73</v>
      </c>
      <c r="AY582" s="247" t="s">
        <v>129</v>
      </c>
    </row>
    <row r="583" s="14" customFormat="1">
      <c r="A583" s="14"/>
      <c r="B583" s="238"/>
      <c r="C583" s="239"/>
      <c r="D583" s="220" t="s">
        <v>147</v>
      </c>
      <c r="E583" s="240" t="s">
        <v>19</v>
      </c>
      <c r="F583" s="241" t="s">
        <v>825</v>
      </c>
      <c r="G583" s="239"/>
      <c r="H583" s="240" t="s">
        <v>19</v>
      </c>
      <c r="I583" s="242"/>
      <c r="J583" s="239"/>
      <c r="K583" s="239"/>
      <c r="L583" s="243"/>
      <c r="M583" s="244"/>
      <c r="N583" s="245"/>
      <c r="O583" s="245"/>
      <c r="P583" s="245"/>
      <c r="Q583" s="245"/>
      <c r="R583" s="245"/>
      <c r="S583" s="245"/>
      <c r="T583" s="24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7" t="s">
        <v>147</v>
      </c>
      <c r="AU583" s="247" t="s">
        <v>82</v>
      </c>
      <c r="AV583" s="14" t="s">
        <v>80</v>
      </c>
      <c r="AW583" s="14" t="s">
        <v>33</v>
      </c>
      <c r="AX583" s="14" t="s">
        <v>73</v>
      </c>
      <c r="AY583" s="247" t="s">
        <v>129</v>
      </c>
    </row>
    <row r="584" s="13" customFormat="1">
      <c r="A584" s="13"/>
      <c r="B584" s="227"/>
      <c r="C584" s="228"/>
      <c r="D584" s="220" t="s">
        <v>147</v>
      </c>
      <c r="E584" s="229" t="s">
        <v>19</v>
      </c>
      <c r="F584" s="230" t="s">
        <v>842</v>
      </c>
      <c r="G584" s="228"/>
      <c r="H584" s="231">
        <v>152.47999999999999</v>
      </c>
      <c r="I584" s="232"/>
      <c r="J584" s="228"/>
      <c r="K584" s="228"/>
      <c r="L584" s="233"/>
      <c r="M584" s="234"/>
      <c r="N584" s="235"/>
      <c r="O584" s="235"/>
      <c r="P584" s="235"/>
      <c r="Q584" s="235"/>
      <c r="R584" s="235"/>
      <c r="S584" s="235"/>
      <c r="T584" s="23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7" t="s">
        <v>147</v>
      </c>
      <c r="AU584" s="237" t="s">
        <v>82</v>
      </c>
      <c r="AV584" s="13" t="s">
        <v>82</v>
      </c>
      <c r="AW584" s="13" t="s">
        <v>33</v>
      </c>
      <c r="AX584" s="13" t="s">
        <v>73</v>
      </c>
      <c r="AY584" s="237" t="s">
        <v>129</v>
      </c>
    </row>
    <row r="585" s="16" customFormat="1">
      <c r="A585" s="16"/>
      <c r="B585" s="273"/>
      <c r="C585" s="274"/>
      <c r="D585" s="220" t="s">
        <v>147</v>
      </c>
      <c r="E585" s="275" t="s">
        <v>19</v>
      </c>
      <c r="F585" s="276" t="s">
        <v>579</v>
      </c>
      <c r="G585" s="274"/>
      <c r="H585" s="277">
        <v>152.47999999999999</v>
      </c>
      <c r="I585" s="278"/>
      <c r="J585" s="274"/>
      <c r="K585" s="274"/>
      <c r="L585" s="279"/>
      <c r="M585" s="280"/>
      <c r="N585" s="281"/>
      <c r="O585" s="281"/>
      <c r="P585" s="281"/>
      <c r="Q585" s="281"/>
      <c r="R585" s="281"/>
      <c r="S585" s="281"/>
      <c r="T585" s="282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T585" s="283" t="s">
        <v>147</v>
      </c>
      <c r="AU585" s="283" t="s">
        <v>82</v>
      </c>
      <c r="AV585" s="16" t="s">
        <v>87</v>
      </c>
      <c r="AW585" s="16" t="s">
        <v>33</v>
      </c>
      <c r="AX585" s="16" t="s">
        <v>73</v>
      </c>
      <c r="AY585" s="283" t="s">
        <v>129</v>
      </c>
    </row>
    <row r="586" s="14" customFormat="1">
      <c r="A586" s="14"/>
      <c r="B586" s="238"/>
      <c r="C586" s="239"/>
      <c r="D586" s="220" t="s">
        <v>147</v>
      </c>
      <c r="E586" s="240" t="s">
        <v>19</v>
      </c>
      <c r="F586" s="241" t="s">
        <v>843</v>
      </c>
      <c r="G586" s="239"/>
      <c r="H586" s="240" t="s">
        <v>19</v>
      </c>
      <c r="I586" s="242"/>
      <c r="J586" s="239"/>
      <c r="K586" s="239"/>
      <c r="L586" s="243"/>
      <c r="M586" s="244"/>
      <c r="N586" s="245"/>
      <c r="O586" s="245"/>
      <c r="P586" s="245"/>
      <c r="Q586" s="245"/>
      <c r="R586" s="245"/>
      <c r="S586" s="245"/>
      <c r="T586" s="24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7" t="s">
        <v>147</v>
      </c>
      <c r="AU586" s="247" t="s">
        <v>82</v>
      </c>
      <c r="AV586" s="14" t="s">
        <v>80</v>
      </c>
      <c r="AW586" s="14" t="s">
        <v>33</v>
      </c>
      <c r="AX586" s="14" t="s">
        <v>73</v>
      </c>
      <c r="AY586" s="247" t="s">
        <v>129</v>
      </c>
    </row>
    <row r="587" s="13" customFormat="1">
      <c r="A587" s="13"/>
      <c r="B587" s="227"/>
      <c r="C587" s="228"/>
      <c r="D587" s="220" t="s">
        <v>147</v>
      </c>
      <c r="E587" s="229" t="s">
        <v>19</v>
      </c>
      <c r="F587" s="230" t="s">
        <v>844</v>
      </c>
      <c r="G587" s="228"/>
      <c r="H587" s="231">
        <v>470</v>
      </c>
      <c r="I587" s="232"/>
      <c r="J587" s="228"/>
      <c r="K587" s="228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147</v>
      </c>
      <c r="AU587" s="237" t="s">
        <v>82</v>
      </c>
      <c r="AV587" s="13" t="s">
        <v>82</v>
      </c>
      <c r="AW587" s="13" t="s">
        <v>33</v>
      </c>
      <c r="AX587" s="13" t="s">
        <v>73</v>
      </c>
      <c r="AY587" s="237" t="s">
        <v>129</v>
      </c>
    </row>
    <row r="588" s="13" customFormat="1">
      <c r="A588" s="13"/>
      <c r="B588" s="227"/>
      <c r="C588" s="228"/>
      <c r="D588" s="220" t="s">
        <v>147</v>
      </c>
      <c r="E588" s="229" t="s">
        <v>19</v>
      </c>
      <c r="F588" s="230" t="s">
        <v>845</v>
      </c>
      <c r="G588" s="228"/>
      <c r="H588" s="231">
        <v>445</v>
      </c>
      <c r="I588" s="232"/>
      <c r="J588" s="228"/>
      <c r="K588" s="228"/>
      <c r="L588" s="233"/>
      <c r="M588" s="234"/>
      <c r="N588" s="235"/>
      <c r="O588" s="235"/>
      <c r="P588" s="235"/>
      <c r="Q588" s="235"/>
      <c r="R588" s="235"/>
      <c r="S588" s="235"/>
      <c r="T588" s="23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7" t="s">
        <v>147</v>
      </c>
      <c r="AU588" s="237" t="s">
        <v>82</v>
      </c>
      <c r="AV588" s="13" t="s">
        <v>82</v>
      </c>
      <c r="AW588" s="13" t="s">
        <v>33</v>
      </c>
      <c r="AX588" s="13" t="s">
        <v>73</v>
      </c>
      <c r="AY588" s="237" t="s">
        <v>129</v>
      </c>
    </row>
    <row r="589" s="16" customFormat="1">
      <c r="A589" s="16"/>
      <c r="B589" s="273"/>
      <c r="C589" s="274"/>
      <c r="D589" s="220" t="s">
        <v>147</v>
      </c>
      <c r="E589" s="275" t="s">
        <v>19</v>
      </c>
      <c r="F589" s="276" t="s">
        <v>579</v>
      </c>
      <c r="G589" s="274"/>
      <c r="H589" s="277">
        <v>915</v>
      </c>
      <c r="I589" s="278"/>
      <c r="J589" s="274"/>
      <c r="K589" s="274"/>
      <c r="L589" s="279"/>
      <c r="M589" s="280"/>
      <c r="N589" s="281"/>
      <c r="O589" s="281"/>
      <c r="P589" s="281"/>
      <c r="Q589" s="281"/>
      <c r="R589" s="281"/>
      <c r="S589" s="281"/>
      <c r="T589" s="282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T589" s="283" t="s">
        <v>147</v>
      </c>
      <c r="AU589" s="283" t="s">
        <v>82</v>
      </c>
      <c r="AV589" s="16" t="s">
        <v>87</v>
      </c>
      <c r="AW589" s="16" t="s">
        <v>33</v>
      </c>
      <c r="AX589" s="16" t="s">
        <v>73</v>
      </c>
      <c r="AY589" s="283" t="s">
        <v>129</v>
      </c>
    </row>
    <row r="590" s="15" customFormat="1">
      <c r="A590" s="15"/>
      <c r="B590" s="252"/>
      <c r="C590" s="253"/>
      <c r="D590" s="220" t="s">
        <v>147</v>
      </c>
      <c r="E590" s="254" t="s">
        <v>19</v>
      </c>
      <c r="F590" s="255" t="s">
        <v>231</v>
      </c>
      <c r="G590" s="253"/>
      <c r="H590" s="256">
        <v>1067.48</v>
      </c>
      <c r="I590" s="257"/>
      <c r="J590" s="253"/>
      <c r="K590" s="253"/>
      <c r="L590" s="258"/>
      <c r="M590" s="259"/>
      <c r="N590" s="260"/>
      <c r="O590" s="260"/>
      <c r="P590" s="260"/>
      <c r="Q590" s="260"/>
      <c r="R590" s="260"/>
      <c r="S590" s="260"/>
      <c r="T590" s="261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2" t="s">
        <v>147</v>
      </c>
      <c r="AU590" s="262" t="s">
        <v>82</v>
      </c>
      <c r="AV590" s="15" t="s">
        <v>90</v>
      </c>
      <c r="AW590" s="15" t="s">
        <v>33</v>
      </c>
      <c r="AX590" s="15" t="s">
        <v>80</v>
      </c>
      <c r="AY590" s="262" t="s">
        <v>129</v>
      </c>
    </row>
    <row r="591" s="2" customFormat="1" ht="16.5" customHeight="1">
      <c r="A591" s="41"/>
      <c r="B591" s="42"/>
      <c r="C591" s="263" t="s">
        <v>846</v>
      </c>
      <c r="D591" s="263" t="s">
        <v>354</v>
      </c>
      <c r="E591" s="264" t="s">
        <v>829</v>
      </c>
      <c r="F591" s="265" t="s">
        <v>830</v>
      </c>
      <c r="G591" s="266" t="s">
        <v>143</v>
      </c>
      <c r="H591" s="267">
        <v>19.398</v>
      </c>
      <c r="I591" s="268"/>
      <c r="J591" s="269">
        <f>ROUND(I591*H591,2)</f>
        <v>0</v>
      </c>
      <c r="K591" s="265" t="s">
        <v>19</v>
      </c>
      <c r="L591" s="270"/>
      <c r="M591" s="271" t="s">
        <v>19</v>
      </c>
      <c r="N591" s="272" t="s">
        <v>44</v>
      </c>
      <c r="O591" s="87"/>
      <c r="P591" s="216">
        <f>O591*H591</f>
        <v>0</v>
      </c>
      <c r="Q591" s="216">
        <v>0</v>
      </c>
      <c r="R591" s="216">
        <f>Q591*H591</f>
        <v>0</v>
      </c>
      <c r="S591" s="216">
        <v>0</v>
      </c>
      <c r="T591" s="217">
        <f>S591*H591</f>
        <v>0</v>
      </c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R591" s="218" t="s">
        <v>401</v>
      </c>
      <c r="AT591" s="218" t="s">
        <v>354</v>
      </c>
      <c r="AU591" s="218" t="s">
        <v>82</v>
      </c>
      <c r="AY591" s="20" t="s">
        <v>129</v>
      </c>
      <c r="BE591" s="219">
        <f>IF(N591="základní",J591,0)</f>
        <v>0</v>
      </c>
      <c r="BF591" s="219">
        <f>IF(N591="snížená",J591,0)</f>
        <v>0</v>
      </c>
      <c r="BG591" s="219">
        <f>IF(N591="zákl. přenesená",J591,0)</f>
        <v>0</v>
      </c>
      <c r="BH591" s="219">
        <f>IF(N591="sníž. přenesená",J591,0)</f>
        <v>0</v>
      </c>
      <c r="BI591" s="219">
        <f>IF(N591="nulová",J591,0)</f>
        <v>0</v>
      </c>
      <c r="BJ591" s="20" t="s">
        <v>80</v>
      </c>
      <c r="BK591" s="219">
        <f>ROUND(I591*H591,2)</f>
        <v>0</v>
      </c>
      <c r="BL591" s="20" t="s">
        <v>276</v>
      </c>
      <c r="BM591" s="218" t="s">
        <v>847</v>
      </c>
    </row>
    <row r="592" s="2" customFormat="1">
      <c r="A592" s="41"/>
      <c r="B592" s="42"/>
      <c r="C592" s="43"/>
      <c r="D592" s="220" t="s">
        <v>137</v>
      </c>
      <c r="E592" s="43"/>
      <c r="F592" s="221" t="s">
        <v>832</v>
      </c>
      <c r="G592" s="43"/>
      <c r="H592" s="43"/>
      <c r="I592" s="222"/>
      <c r="J592" s="43"/>
      <c r="K592" s="43"/>
      <c r="L592" s="47"/>
      <c r="M592" s="223"/>
      <c r="N592" s="224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0" t="s">
        <v>137</v>
      </c>
      <c r="AU592" s="20" t="s">
        <v>82</v>
      </c>
    </row>
    <row r="593" s="14" customFormat="1">
      <c r="A593" s="14"/>
      <c r="B593" s="238"/>
      <c r="C593" s="239"/>
      <c r="D593" s="220" t="s">
        <v>147</v>
      </c>
      <c r="E593" s="240" t="s">
        <v>19</v>
      </c>
      <c r="F593" s="241" t="s">
        <v>825</v>
      </c>
      <c r="G593" s="239"/>
      <c r="H593" s="240" t="s">
        <v>19</v>
      </c>
      <c r="I593" s="242"/>
      <c r="J593" s="239"/>
      <c r="K593" s="239"/>
      <c r="L593" s="243"/>
      <c r="M593" s="244"/>
      <c r="N593" s="245"/>
      <c r="O593" s="245"/>
      <c r="P593" s="245"/>
      <c r="Q593" s="245"/>
      <c r="R593" s="245"/>
      <c r="S593" s="245"/>
      <c r="T593" s="24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7" t="s">
        <v>147</v>
      </c>
      <c r="AU593" s="247" t="s">
        <v>82</v>
      </c>
      <c r="AV593" s="14" t="s">
        <v>80</v>
      </c>
      <c r="AW593" s="14" t="s">
        <v>33</v>
      </c>
      <c r="AX593" s="14" t="s">
        <v>73</v>
      </c>
      <c r="AY593" s="247" t="s">
        <v>129</v>
      </c>
    </row>
    <row r="594" s="13" customFormat="1">
      <c r="A594" s="13"/>
      <c r="B594" s="227"/>
      <c r="C594" s="228"/>
      <c r="D594" s="220" t="s">
        <v>147</v>
      </c>
      <c r="E594" s="229" t="s">
        <v>19</v>
      </c>
      <c r="F594" s="230" t="s">
        <v>848</v>
      </c>
      <c r="G594" s="228"/>
      <c r="H594" s="231">
        <v>2.4399999999999999</v>
      </c>
      <c r="I594" s="232"/>
      <c r="J594" s="228"/>
      <c r="K594" s="228"/>
      <c r="L594" s="233"/>
      <c r="M594" s="234"/>
      <c r="N594" s="235"/>
      <c r="O594" s="235"/>
      <c r="P594" s="235"/>
      <c r="Q594" s="235"/>
      <c r="R594" s="235"/>
      <c r="S594" s="235"/>
      <c r="T594" s="23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7" t="s">
        <v>147</v>
      </c>
      <c r="AU594" s="237" t="s">
        <v>82</v>
      </c>
      <c r="AV594" s="13" t="s">
        <v>82</v>
      </c>
      <c r="AW594" s="13" t="s">
        <v>33</v>
      </c>
      <c r="AX594" s="13" t="s">
        <v>73</v>
      </c>
      <c r="AY594" s="237" t="s">
        <v>129</v>
      </c>
    </row>
    <row r="595" s="16" customFormat="1">
      <c r="A595" s="16"/>
      <c r="B595" s="273"/>
      <c r="C595" s="274"/>
      <c r="D595" s="220" t="s">
        <v>147</v>
      </c>
      <c r="E595" s="275" t="s">
        <v>19</v>
      </c>
      <c r="F595" s="276" t="s">
        <v>579</v>
      </c>
      <c r="G595" s="274"/>
      <c r="H595" s="277">
        <v>2.4399999999999999</v>
      </c>
      <c r="I595" s="278"/>
      <c r="J595" s="274"/>
      <c r="K595" s="274"/>
      <c r="L595" s="279"/>
      <c r="M595" s="280"/>
      <c r="N595" s="281"/>
      <c r="O595" s="281"/>
      <c r="P595" s="281"/>
      <c r="Q595" s="281"/>
      <c r="R595" s="281"/>
      <c r="S595" s="281"/>
      <c r="T595" s="282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T595" s="283" t="s">
        <v>147</v>
      </c>
      <c r="AU595" s="283" t="s">
        <v>82</v>
      </c>
      <c r="AV595" s="16" t="s">
        <v>87</v>
      </c>
      <c r="AW595" s="16" t="s">
        <v>33</v>
      </c>
      <c r="AX595" s="16" t="s">
        <v>73</v>
      </c>
      <c r="AY595" s="283" t="s">
        <v>129</v>
      </c>
    </row>
    <row r="596" s="14" customFormat="1">
      <c r="A596" s="14"/>
      <c r="B596" s="238"/>
      <c r="C596" s="239"/>
      <c r="D596" s="220" t="s">
        <v>147</v>
      </c>
      <c r="E596" s="240" t="s">
        <v>19</v>
      </c>
      <c r="F596" s="241" t="s">
        <v>843</v>
      </c>
      <c r="G596" s="239"/>
      <c r="H596" s="240" t="s">
        <v>19</v>
      </c>
      <c r="I596" s="242"/>
      <c r="J596" s="239"/>
      <c r="K596" s="239"/>
      <c r="L596" s="243"/>
      <c r="M596" s="244"/>
      <c r="N596" s="245"/>
      <c r="O596" s="245"/>
      <c r="P596" s="245"/>
      <c r="Q596" s="245"/>
      <c r="R596" s="245"/>
      <c r="S596" s="245"/>
      <c r="T596" s="24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7" t="s">
        <v>147</v>
      </c>
      <c r="AU596" s="247" t="s">
        <v>82</v>
      </c>
      <c r="AV596" s="14" t="s">
        <v>80</v>
      </c>
      <c r="AW596" s="14" t="s">
        <v>33</v>
      </c>
      <c r="AX596" s="14" t="s">
        <v>73</v>
      </c>
      <c r="AY596" s="247" t="s">
        <v>129</v>
      </c>
    </row>
    <row r="597" s="13" customFormat="1">
      <c r="A597" s="13"/>
      <c r="B597" s="227"/>
      <c r="C597" s="228"/>
      <c r="D597" s="220" t="s">
        <v>147</v>
      </c>
      <c r="E597" s="229" t="s">
        <v>19</v>
      </c>
      <c r="F597" s="230" t="s">
        <v>849</v>
      </c>
      <c r="G597" s="228"/>
      <c r="H597" s="231">
        <v>7.0499999999999998</v>
      </c>
      <c r="I597" s="232"/>
      <c r="J597" s="228"/>
      <c r="K597" s="228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147</v>
      </c>
      <c r="AU597" s="237" t="s">
        <v>82</v>
      </c>
      <c r="AV597" s="13" t="s">
        <v>82</v>
      </c>
      <c r="AW597" s="13" t="s">
        <v>33</v>
      </c>
      <c r="AX597" s="13" t="s">
        <v>73</v>
      </c>
      <c r="AY597" s="237" t="s">
        <v>129</v>
      </c>
    </row>
    <row r="598" s="13" customFormat="1">
      <c r="A598" s="13"/>
      <c r="B598" s="227"/>
      <c r="C598" s="228"/>
      <c r="D598" s="220" t="s">
        <v>147</v>
      </c>
      <c r="E598" s="229" t="s">
        <v>19</v>
      </c>
      <c r="F598" s="230" t="s">
        <v>850</v>
      </c>
      <c r="G598" s="228"/>
      <c r="H598" s="231">
        <v>6.6749999999999998</v>
      </c>
      <c r="I598" s="232"/>
      <c r="J598" s="228"/>
      <c r="K598" s="228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147</v>
      </c>
      <c r="AU598" s="237" t="s">
        <v>82</v>
      </c>
      <c r="AV598" s="13" t="s">
        <v>82</v>
      </c>
      <c r="AW598" s="13" t="s">
        <v>33</v>
      </c>
      <c r="AX598" s="13" t="s">
        <v>73</v>
      </c>
      <c r="AY598" s="237" t="s">
        <v>129</v>
      </c>
    </row>
    <row r="599" s="16" customFormat="1">
      <c r="A599" s="16"/>
      <c r="B599" s="273"/>
      <c r="C599" s="274"/>
      <c r="D599" s="220" t="s">
        <v>147</v>
      </c>
      <c r="E599" s="275" t="s">
        <v>19</v>
      </c>
      <c r="F599" s="276" t="s">
        <v>579</v>
      </c>
      <c r="G599" s="274"/>
      <c r="H599" s="277">
        <v>13.725</v>
      </c>
      <c r="I599" s="278"/>
      <c r="J599" s="274"/>
      <c r="K599" s="274"/>
      <c r="L599" s="279"/>
      <c r="M599" s="280"/>
      <c r="N599" s="281"/>
      <c r="O599" s="281"/>
      <c r="P599" s="281"/>
      <c r="Q599" s="281"/>
      <c r="R599" s="281"/>
      <c r="S599" s="281"/>
      <c r="T599" s="282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T599" s="283" t="s">
        <v>147</v>
      </c>
      <c r="AU599" s="283" t="s">
        <v>82</v>
      </c>
      <c r="AV599" s="16" t="s">
        <v>87</v>
      </c>
      <c r="AW599" s="16" t="s">
        <v>33</v>
      </c>
      <c r="AX599" s="16" t="s">
        <v>73</v>
      </c>
      <c r="AY599" s="283" t="s">
        <v>129</v>
      </c>
    </row>
    <row r="600" s="15" customFormat="1">
      <c r="A600" s="15"/>
      <c r="B600" s="252"/>
      <c r="C600" s="253"/>
      <c r="D600" s="220" t="s">
        <v>147</v>
      </c>
      <c r="E600" s="254" t="s">
        <v>19</v>
      </c>
      <c r="F600" s="255" t="s">
        <v>231</v>
      </c>
      <c r="G600" s="253"/>
      <c r="H600" s="256">
        <v>16.164999999999999</v>
      </c>
      <c r="I600" s="257"/>
      <c r="J600" s="253"/>
      <c r="K600" s="253"/>
      <c r="L600" s="258"/>
      <c r="M600" s="259"/>
      <c r="N600" s="260"/>
      <c r="O600" s="260"/>
      <c r="P600" s="260"/>
      <c r="Q600" s="260"/>
      <c r="R600" s="260"/>
      <c r="S600" s="260"/>
      <c r="T600" s="261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2" t="s">
        <v>147</v>
      </c>
      <c r="AU600" s="262" t="s">
        <v>82</v>
      </c>
      <c r="AV600" s="15" t="s">
        <v>90</v>
      </c>
      <c r="AW600" s="15" t="s">
        <v>33</v>
      </c>
      <c r="AX600" s="15" t="s">
        <v>80</v>
      </c>
      <c r="AY600" s="262" t="s">
        <v>129</v>
      </c>
    </row>
    <row r="601" s="13" customFormat="1">
      <c r="A601" s="13"/>
      <c r="B601" s="227"/>
      <c r="C601" s="228"/>
      <c r="D601" s="220" t="s">
        <v>147</v>
      </c>
      <c r="E601" s="228"/>
      <c r="F601" s="230" t="s">
        <v>851</v>
      </c>
      <c r="G601" s="228"/>
      <c r="H601" s="231">
        <v>19.398</v>
      </c>
      <c r="I601" s="232"/>
      <c r="J601" s="228"/>
      <c r="K601" s="228"/>
      <c r="L601" s="233"/>
      <c r="M601" s="234"/>
      <c r="N601" s="235"/>
      <c r="O601" s="235"/>
      <c r="P601" s="235"/>
      <c r="Q601" s="235"/>
      <c r="R601" s="235"/>
      <c r="S601" s="235"/>
      <c r="T601" s="23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7" t="s">
        <v>147</v>
      </c>
      <c r="AU601" s="237" t="s">
        <v>82</v>
      </c>
      <c r="AV601" s="13" t="s">
        <v>82</v>
      </c>
      <c r="AW601" s="13" t="s">
        <v>4</v>
      </c>
      <c r="AX601" s="13" t="s">
        <v>80</v>
      </c>
      <c r="AY601" s="237" t="s">
        <v>129</v>
      </c>
    </row>
    <row r="602" s="2" customFormat="1" ht="16.5" customHeight="1">
      <c r="A602" s="41"/>
      <c r="B602" s="42"/>
      <c r="C602" s="207" t="s">
        <v>852</v>
      </c>
      <c r="D602" s="207" t="s">
        <v>131</v>
      </c>
      <c r="E602" s="208" t="s">
        <v>853</v>
      </c>
      <c r="F602" s="209" t="s">
        <v>854</v>
      </c>
      <c r="G602" s="210" t="s">
        <v>572</v>
      </c>
      <c r="H602" s="211">
        <v>140.12000000000001</v>
      </c>
      <c r="I602" s="212"/>
      <c r="J602" s="213">
        <f>ROUND(I602*H602,2)</f>
        <v>0</v>
      </c>
      <c r="K602" s="209" t="s">
        <v>135</v>
      </c>
      <c r="L602" s="47"/>
      <c r="M602" s="214" t="s">
        <v>19</v>
      </c>
      <c r="N602" s="215" t="s">
        <v>44</v>
      </c>
      <c r="O602" s="87"/>
      <c r="P602" s="216">
        <f>O602*H602</f>
        <v>0</v>
      </c>
      <c r="Q602" s="216">
        <v>0</v>
      </c>
      <c r="R602" s="216">
        <f>Q602*H602</f>
        <v>0</v>
      </c>
      <c r="S602" s="216">
        <v>0</v>
      </c>
      <c r="T602" s="217">
        <f>S602*H602</f>
        <v>0</v>
      </c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R602" s="218" t="s">
        <v>276</v>
      </c>
      <c r="AT602" s="218" t="s">
        <v>131</v>
      </c>
      <c r="AU602" s="218" t="s">
        <v>82</v>
      </c>
      <c r="AY602" s="20" t="s">
        <v>129</v>
      </c>
      <c r="BE602" s="219">
        <f>IF(N602="základní",J602,0)</f>
        <v>0</v>
      </c>
      <c r="BF602" s="219">
        <f>IF(N602="snížená",J602,0)</f>
        <v>0</v>
      </c>
      <c r="BG602" s="219">
        <f>IF(N602="zákl. přenesená",J602,0)</f>
        <v>0</v>
      </c>
      <c r="BH602" s="219">
        <f>IF(N602="sníž. přenesená",J602,0)</f>
        <v>0</v>
      </c>
      <c r="BI602" s="219">
        <f>IF(N602="nulová",J602,0)</f>
        <v>0</v>
      </c>
      <c r="BJ602" s="20" t="s">
        <v>80</v>
      </c>
      <c r="BK602" s="219">
        <f>ROUND(I602*H602,2)</f>
        <v>0</v>
      </c>
      <c r="BL602" s="20" t="s">
        <v>276</v>
      </c>
      <c r="BM602" s="218" t="s">
        <v>855</v>
      </c>
    </row>
    <row r="603" s="2" customFormat="1">
      <c r="A603" s="41"/>
      <c r="B603" s="42"/>
      <c r="C603" s="43"/>
      <c r="D603" s="220" t="s">
        <v>137</v>
      </c>
      <c r="E603" s="43"/>
      <c r="F603" s="221" t="s">
        <v>856</v>
      </c>
      <c r="G603" s="43"/>
      <c r="H603" s="43"/>
      <c r="I603" s="222"/>
      <c r="J603" s="43"/>
      <c r="K603" s="43"/>
      <c r="L603" s="47"/>
      <c r="M603" s="223"/>
      <c r="N603" s="224"/>
      <c r="O603" s="87"/>
      <c r="P603" s="87"/>
      <c r="Q603" s="87"/>
      <c r="R603" s="87"/>
      <c r="S603" s="87"/>
      <c r="T603" s="88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T603" s="20" t="s">
        <v>137</v>
      </c>
      <c r="AU603" s="20" t="s">
        <v>82</v>
      </c>
    </row>
    <row r="604" s="2" customFormat="1">
      <c r="A604" s="41"/>
      <c r="B604" s="42"/>
      <c r="C604" s="43"/>
      <c r="D604" s="225" t="s">
        <v>139</v>
      </c>
      <c r="E604" s="43"/>
      <c r="F604" s="226" t="s">
        <v>857</v>
      </c>
      <c r="G604" s="43"/>
      <c r="H604" s="43"/>
      <c r="I604" s="222"/>
      <c r="J604" s="43"/>
      <c r="K604" s="43"/>
      <c r="L604" s="47"/>
      <c r="M604" s="223"/>
      <c r="N604" s="224"/>
      <c r="O604" s="87"/>
      <c r="P604" s="87"/>
      <c r="Q604" s="87"/>
      <c r="R604" s="87"/>
      <c r="S604" s="87"/>
      <c r="T604" s="88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T604" s="20" t="s">
        <v>139</v>
      </c>
      <c r="AU604" s="20" t="s">
        <v>82</v>
      </c>
    </row>
    <row r="605" s="14" customFormat="1">
      <c r="A605" s="14"/>
      <c r="B605" s="238"/>
      <c r="C605" s="239"/>
      <c r="D605" s="220" t="s">
        <v>147</v>
      </c>
      <c r="E605" s="240" t="s">
        <v>19</v>
      </c>
      <c r="F605" s="241" t="s">
        <v>824</v>
      </c>
      <c r="G605" s="239"/>
      <c r="H605" s="240" t="s">
        <v>19</v>
      </c>
      <c r="I605" s="242"/>
      <c r="J605" s="239"/>
      <c r="K605" s="239"/>
      <c r="L605" s="243"/>
      <c r="M605" s="244"/>
      <c r="N605" s="245"/>
      <c r="O605" s="245"/>
      <c r="P605" s="245"/>
      <c r="Q605" s="245"/>
      <c r="R605" s="245"/>
      <c r="S605" s="245"/>
      <c r="T605" s="24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7" t="s">
        <v>147</v>
      </c>
      <c r="AU605" s="247" t="s">
        <v>82</v>
      </c>
      <c r="AV605" s="14" t="s">
        <v>80</v>
      </c>
      <c r="AW605" s="14" t="s">
        <v>33</v>
      </c>
      <c r="AX605" s="14" t="s">
        <v>73</v>
      </c>
      <c r="AY605" s="247" t="s">
        <v>129</v>
      </c>
    </row>
    <row r="606" s="14" customFormat="1">
      <c r="A606" s="14"/>
      <c r="B606" s="238"/>
      <c r="C606" s="239"/>
      <c r="D606" s="220" t="s">
        <v>147</v>
      </c>
      <c r="E606" s="240" t="s">
        <v>19</v>
      </c>
      <c r="F606" s="241" t="s">
        <v>825</v>
      </c>
      <c r="G606" s="239"/>
      <c r="H606" s="240" t="s">
        <v>19</v>
      </c>
      <c r="I606" s="242"/>
      <c r="J606" s="239"/>
      <c r="K606" s="239"/>
      <c r="L606" s="243"/>
      <c r="M606" s="244"/>
      <c r="N606" s="245"/>
      <c r="O606" s="245"/>
      <c r="P606" s="245"/>
      <c r="Q606" s="245"/>
      <c r="R606" s="245"/>
      <c r="S606" s="245"/>
      <c r="T606" s="24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7" t="s">
        <v>147</v>
      </c>
      <c r="AU606" s="247" t="s">
        <v>82</v>
      </c>
      <c r="AV606" s="14" t="s">
        <v>80</v>
      </c>
      <c r="AW606" s="14" t="s">
        <v>33</v>
      </c>
      <c r="AX606" s="14" t="s">
        <v>73</v>
      </c>
      <c r="AY606" s="247" t="s">
        <v>129</v>
      </c>
    </row>
    <row r="607" s="13" customFormat="1">
      <c r="A607" s="13"/>
      <c r="B607" s="227"/>
      <c r="C607" s="228"/>
      <c r="D607" s="220" t="s">
        <v>147</v>
      </c>
      <c r="E607" s="229" t="s">
        <v>19</v>
      </c>
      <c r="F607" s="230" t="s">
        <v>858</v>
      </c>
      <c r="G607" s="228"/>
      <c r="H607" s="231">
        <v>38.119999999999997</v>
      </c>
      <c r="I607" s="232"/>
      <c r="J607" s="228"/>
      <c r="K607" s="228"/>
      <c r="L607" s="233"/>
      <c r="M607" s="234"/>
      <c r="N607" s="235"/>
      <c r="O607" s="235"/>
      <c r="P607" s="235"/>
      <c r="Q607" s="235"/>
      <c r="R607" s="235"/>
      <c r="S607" s="235"/>
      <c r="T607" s="23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7" t="s">
        <v>147</v>
      </c>
      <c r="AU607" s="237" t="s">
        <v>82</v>
      </c>
      <c r="AV607" s="13" t="s">
        <v>82</v>
      </c>
      <c r="AW607" s="13" t="s">
        <v>33</v>
      </c>
      <c r="AX607" s="13" t="s">
        <v>73</v>
      </c>
      <c r="AY607" s="237" t="s">
        <v>129</v>
      </c>
    </row>
    <row r="608" s="14" customFormat="1">
      <c r="A608" s="14"/>
      <c r="B608" s="238"/>
      <c r="C608" s="239"/>
      <c r="D608" s="220" t="s">
        <v>147</v>
      </c>
      <c r="E608" s="240" t="s">
        <v>19</v>
      </c>
      <c r="F608" s="241" t="s">
        <v>843</v>
      </c>
      <c r="G608" s="239"/>
      <c r="H608" s="240" t="s">
        <v>19</v>
      </c>
      <c r="I608" s="242"/>
      <c r="J608" s="239"/>
      <c r="K608" s="239"/>
      <c r="L608" s="243"/>
      <c r="M608" s="244"/>
      <c r="N608" s="245"/>
      <c r="O608" s="245"/>
      <c r="P608" s="245"/>
      <c r="Q608" s="245"/>
      <c r="R608" s="245"/>
      <c r="S608" s="245"/>
      <c r="T608" s="246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7" t="s">
        <v>147</v>
      </c>
      <c r="AU608" s="247" t="s">
        <v>82</v>
      </c>
      <c r="AV608" s="14" t="s">
        <v>80</v>
      </c>
      <c r="AW608" s="14" t="s">
        <v>33</v>
      </c>
      <c r="AX608" s="14" t="s">
        <v>73</v>
      </c>
      <c r="AY608" s="247" t="s">
        <v>129</v>
      </c>
    </row>
    <row r="609" s="13" customFormat="1">
      <c r="A609" s="13"/>
      <c r="B609" s="227"/>
      <c r="C609" s="228"/>
      <c r="D609" s="220" t="s">
        <v>147</v>
      </c>
      <c r="E609" s="229" t="s">
        <v>19</v>
      </c>
      <c r="F609" s="230" t="s">
        <v>859</v>
      </c>
      <c r="G609" s="228"/>
      <c r="H609" s="231">
        <v>102</v>
      </c>
      <c r="I609" s="232"/>
      <c r="J609" s="228"/>
      <c r="K609" s="228"/>
      <c r="L609" s="233"/>
      <c r="M609" s="234"/>
      <c r="N609" s="235"/>
      <c r="O609" s="235"/>
      <c r="P609" s="235"/>
      <c r="Q609" s="235"/>
      <c r="R609" s="235"/>
      <c r="S609" s="235"/>
      <c r="T609" s="23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7" t="s">
        <v>147</v>
      </c>
      <c r="AU609" s="237" t="s">
        <v>82</v>
      </c>
      <c r="AV609" s="13" t="s">
        <v>82</v>
      </c>
      <c r="AW609" s="13" t="s">
        <v>33</v>
      </c>
      <c r="AX609" s="13" t="s">
        <v>73</v>
      </c>
      <c r="AY609" s="237" t="s">
        <v>129</v>
      </c>
    </row>
    <row r="610" s="15" customFormat="1">
      <c r="A610" s="15"/>
      <c r="B610" s="252"/>
      <c r="C610" s="253"/>
      <c r="D610" s="220" t="s">
        <v>147</v>
      </c>
      <c r="E610" s="254" t="s">
        <v>19</v>
      </c>
      <c r="F610" s="255" t="s">
        <v>231</v>
      </c>
      <c r="G610" s="253"/>
      <c r="H610" s="256">
        <v>140.12000000000001</v>
      </c>
      <c r="I610" s="257"/>
      <c r="J610" s="253"/>
      <c r="K610" s="253"/>
      <c r="L610" s="258"/>
      <c r="M610" s="259"/>
      <c r="N610" s="260"/>
      <c r="O610" s="260"/>
      <c r="P610" s="260"/>
      <c r="Q610" s="260"/>
      <c r="R610" s="260"/>
      <c r="S610" s="260"/>
      <c r="T610" s="261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2" t="s">
        <v>147</v>
      </c>
      <c r="AU610" s="262" t="s">
        <v>82</v>
      </c>
      <c r="AV610" s="15" t="s">
        <v>90</v>
      </c>
      <c r="AW610" s="15" t="s">
        <v>33</v>
      </c>
      <c r="AX610" s="15" t="s">
        <v>80</v>
      </c>
      <c r="AY610" s="262" t="s">
        <v>129</v>
      </c>
    </row>
    <row r="611" s="2" customFormat="1" ht="16.5" customHeight="1">
      <c r="A611" s="41"/>
      <c r="B611" s="42"/>
      <c r="C611" s="263" t="s">
        <v>860</v>
      </c>
      <c r="D611" s="263" t="s">
        <v>354</v>
      </c>
      <c r="E611" s="264" t="s">
        <v>829</v>
      </c>
      <c r="F611" s="265" t="s">
        <v>830</v>
      </c>
      <c r="G611" s="266" t="s">
        <v>143</v>
      </c>
      <c r="H611" s="267">
        <v>3.8519999999999999</v>
      </c>
      <c r="I611" s="268"/>
      <c r="J611" s="269">
        <f>ROUND(I611*H611,2)</f>
        <v>0</v>
      </c>
      <c r="K611" s="265" t="s">
        <v>19</v>
      </c>
      <c r="L611" s="270"/>
      <c r="M611" s="271" t="s">
        <v>19</v>
      </c>
      <c r="N611" s="272" t="s">
        <v>44</v>
      </c>
      <c r="O611" s="87"/>
      <c r="P611" s="216">
        <f>O611*H611</f>
        <v>0</v>
      </c>
      <c r="Q611" s="216">
        <v>0</v>
      </c>
      <c r="R611" s="216">
        <f>Q611*H611</f>
        <v>0</v>
      </c>
      <c r="S611" s="216">
        <v>0</v>
      </c>
      <c r="T611" s="217">
        <f>S611*H611</f>
        <v>0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18" t="s">
        <v>401</v>
      </c>
      <c r="AT611" s="218" t="s">
        <v>354</v>
      </c>
      <c r="AU611" s="218" t="s">
        <v>82</v>
      </c>
      <c r="AY611" s="20" t="s">
        <v>129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20" t="s">
        <v>80</v>
      </c>
      <c r="BK611" s="219">
        <f>ROUND(I611*H611,2)</f>
        <v>0</v>
      </c>
      <c r="BL611" s="20" t="s">
        <v>276</v>
      </c>
      <c r="BM611" s="218" t="s">
        <v>861</v>
      </c>
    </row>
    <row r="612" s="2" customFormat="1">
      <c r="A612" s="41"/>
      <c r="B612" s="42"/>
      <c r="C612" s="43"/>
      <c r="D612" s="220" t="s">
        <v>137</v>
      </c>
      <c r="E612" s="43"/>
      <c r="F612" s="221" t="s">
        <v>832</v>
      </c>
      <c r="G612" s="43"/>
      <c r="H612" s="43"/>
      <c r="I612" s="222"/>
      <c r="J612" s="43"/>
      <c r="K612" s="43"/>
      <c r="L612" s="47"/>
      <c r="M612" s="223"/>
      <c r="N612" s="224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137</v>
      </c>
      <c r="AU612" s="20" t="s">
        <v>82</v>
      </c>
    </row>
    <row r="613" s="14" customFormat="1">
      <c r="A613" s="14"/>
      <c r="B613" s="238"/>
      <c r="C613" s="239"/>
      <c r="D613" s="220" t="s">
        <v>147</v>
      </c>
      <c r="E613" s="240" t="s">
        <v>19</v>
      </c>
      <c r="F613" s="241" t="s">
        <v>825</v>
      </c>
      <c r="G613" s="239"/>
      <c r="H613" s="240" t="s">
        <v>19</v>
      </c>
      <c r="I613" s="242"/>
      <c r="J613" s="239"/>
      <c r="K613" s="239"/>
      <c r="L613" s="243"/>
      <c r="M613" s="244"/>
      <c r="N613" s="245"/>
      <c r="O613" s="245"/>
      <c r="P613" s="245"/>
      <c r="Q613" s="245"/>
      <c r="R613" s="245"/>
      <c r="S613" s="245"/>
      <c r="T613" s="24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7" t="s">
        <v>147</v>
      </c>
      <c r="AU613" s="247" t="s">
        <v>82</v>
      </c>
      <c r="AV613" s="14" t="s">
        <v>80</v>
      </c>
      <c r="AW613" s="14" t="s">
        <v>33</v>
      </c>
      <c r="AX613" s="14" t="s">
        <v>73</v>
      </c>
      <c r="AY613" s="247" t="s">
        <v>129</v>
      </c>
    </row>
    <row r="614" s="13" customFormat="1">
      <c r="A614" s="13"/>
      <c r="B614" s="227"/>
      <c r="C614" s="228"/>
      <c r="D614" s="220" t="s">
        <v>147</v>
      </c>
      <c r="E614" s="229" t="s">
        <v>19</v>
      </c>
      <c r="F614" s="230" t="s">
        <v>862</v>
      </c>
      <c r="G614" s="228"/>
      <c r="H614" s="231">
        <v>0.91500000000000004</v>
      </c>
      <c r="I614" s="232"/>
      <c r="J614" s="228"/>
      <c r="K614" s="228"/>
      <c r="L614" s="233"/>
      <c r="M614" s="234"/>
      <c r="N614" s="235"/>
      <c r="O614" s="235"/>
      <c r="P614" s="235"/>
      <c r="Q614" s="235"/>
      <c r="R614" s="235"/>
      <c r="S614" s="235"/>
      <c r="T614" s="23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7" t="s">
        <v>147</v>
      </c>
      <c r="AU614" s="237" t="s">
        <v>82</v>
      </c>
      <c r="AV614" s="13" t="s">
        <v>82</v>
      </c>
      <c r="AW614" s="13" t="s">
        <v>33</v>
      </c>
      <c r="AX614" s="13" t="s">
        <v>73</v>
      </c>
      <c r="AY614" s="237" t="s">
        <v>129</v>
      </c>
    </row>
    <row r="615" s="14" customFormat="1">
      <c r="A615" s="14"/>
      <c r="B615" s="238"/>
      <c r="C615" s="239"/>
      <c r="D615" s="220" t="s">
        <v>147</v>
      </c>
      <c r="E615" s="240" t="s">
        <v>19</v>
      </c>
      <c r="F615" s="241" t="s">
        <v>843</v>
      </c>
      <c r="G615" s="239"/>
      <c r="H615" s="240" t="s">
        <v>19</v>
      </c>
      <c r="I615" s="242"/>
      <c r="J615" s="239"/>
      <c r="K615" s="239"/>
      <c r="L615" s="243"/>
      <c r="M615" s="244"/>
      <c r="N615" s="245"/>
      <c r="O615" s="245"/>
      <c r="P615" s="245"/>
      <c r="Q615" s="245"/>
      <c r="R615" s="245"/>
      <c r="S615" s="245"/>
      <c r="T615" s="24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7" t="s">
        <v>147</v>
      </c>
      <c r="AU615" s="247" t="s">
        <v>82</v>
      </c>
      <c r="AV615" s="14" t="s">
        <v>80</v>
      </c>
      <c r="AW615" s="14" t="s">
        <v>33</v>
      </c>
      <c r="AX615" s="14" t="s">
        <v>73</v>
      </c>
      <c r="AY615" s="247" t="s">
        <v>129</v>
      </c>
    </row>
    <row r="616" s="13" customFormat="1">
      <c r="A616" s="13"/>
      <c r="B616" s="227"/>
      <c r="C616" s="228"/>
      <c r="D616" s="220" t="s">
        <v>147</v>
      </c>
      <c r="E616" s="229" t="s">
        <v>19</v>
      </c>
      <c r="F616" s="230" t="s">
        <v>863</v>
      </c>
      <c r="G616" s="228"/>
      <c r="H616" s="231">
        <v>2.2949999999999999</v>
      </c>
      <c r="I616" s="232"/>
      <c r="J616" s="228"/>
      <c r="K616" s="228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147</v>
      </c>
      <c r="AU616" s="237" t="s">
        <v>82</v>
      </c>
      <c r="AV616" s="13" t="s">
        <v>82</v>
      </c>
      <c r="AW616" s="13" t="s">
        <v>33</v>
      </c>
      <c r="AX616" s="13" t="s">
        <v>73</v>
      </c>
      <c r="AY616" s="237" t="s">
        <v>129</v>
      </c>
    </row>
    <row r="617" s="15" customFormat="1">
      <c r="A617" s="15"/>
      <c r="B617" s="252"/>
      <c r="C617" s="253"/>
      <c r="D617" s="220" t="s">
        <v>147</v>
      </c>
      <c r="E617" s="254" t="s">
        <v>19</v>
      </c>
      <c r="F617" s="255" t="s">
        <v>231</v>
      </c>
      <c r="G617" s="253"/>
      <c r="H617" s="256">
        <v>3.21</v>
      </c>
      <c r="I617" s="257"/>
      <c r="J617" s="253"/>
      <c r="K617" s="253"/>
      <c r="L617" s="258"/>
      <c r="M617" s="259"/>
      <c r="N617" s="260"/>
      <c r="O617" s="260"/>
      <c r="P617" s="260"/>
      <c r="Q617" s="260"/>
      <c r="R617" s="260"/>
      <c r="S617" s="260"/>
      <c r="T617" s="261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2" t="s">
        <v>147</v>
      </c>
      <c r="AU617" s="262" t="s">
        <v>82</v>
      </c>
      <c r="AV617" s="15" t="s">
        <v>90</v>
      </c>
      <c r="AW617" s="15" t="s">
        <v>33</v>
      </c>
      <c r="AX617" s="15" t="s">
        <v>80</v>
      </c>
      <c r="AY617" s="262" t="s">
        <v>129</v>
      </c>
    </row>
    <row r="618" s="13" customFormat="1">
      <c r="A618" s="13"/>
      <c r="B618" s="227"/>
      <c r="C618" s="228"/>
      <c r="D618" s="220" t="s">
        <v>147</v>
      </c>
      <c r="E618" s="228"/>
      <c r="F618" s="230" t="s">
        <v>864</v>
      </c>
      <c r="G618" s="228"/>
      <c r="H618" s="231">
        <v>3.8519999999999999</v>
      </c>
      <c r="I618" s="232"/>
      <c r="J618" s="228"/>
      <c r="K618" s="228"/>
      <c r="L618" s="233"/>
      <c r="M618" s="234"/>
      <c r="N618" s="235"/>
      <c r="O618" s="235"/>
      <c r="P618" s="235"/>
      <c r="Q618" s="235"/>
      <c r="R618" s="235"/>
      <c r="S618" s="235"/>
      <c r="T618" s="23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7" t="s">
        <v>147</v>
      </c>
      <c r="AU618" s="237" t="s">
        <v>82</v>
      </c>
      <c r="AV618" s="13" t="s">
        <v>82</v>
      </c>
      <c r="AW618" s="13" t="s">
        <v>4</v>
      </c>
      <c r="AX618" s="13" t="s">
        <v>80</v>
      </c>
      <c r="AY618" s="237" t="s">
        <v>129</v>
      </c>
    </row>
    <row r="619" s="2" customFormat="1" ht="21.75" customHeight="1">
      <c r="A619" s="41"/>
      <c r="B619" s="42"/>
      <c r="C619" s="207" t="s">
        <v>865</v>
      </c>
      <c r="D619" s="207" t="s">
        <v>131</v>
      </c>
      <c r="E619" s="208" t="s">
        <v>866</v>
      </c>
      <c r="F619" s="209" t="s">
        <v>867</v>
      </c>
      <c r="G619" s="210" t="s">
        <v>572</v>
      </c>
      <c r="H619" s="211">
        <v>608.05999999999995</v>
      </c>
      <c r="I619" s="212"/>
      <c r="J619" s="213">
        <f>ROUND(I619*H619,2)</f>
        <v>0</v>
      </c>
      <c r="K619" s="209" t="s">
        <v>19</v>
      </c>
      <c r="L619" s="47"/>
      <c r="M619" s="214" t="s">
        <v>19</v>
      </c>
      <c r="N619" s="215" t="s">
        <v>44</v>
      </c>
      <c r="O619" s="87"/>
      <c r="P619" s="216">
        <f>O619*H619</f>
        <v>0</v>
      </c>
      <c r="Q619" s="216">
        <v>0</v>
      </c>
      <c r="R619" s="216">
        <f>Q619*H619</f>
        <v>0</v>
      </c>
      <c r="S619" s="216">
        <v>0</v>
      </c>
      <c r="T619" s="217">
        <f>S619*H619</f>
        <v>0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18" t="s">
        <v>276</v>
      </c>
      <c r="AT619" s="218" t="s">
        <v>131</v>
      </c>
      <c r="AU619" s="218" t="s">
        <v>82</v>
      </c>
      <c r="AY619" s="20" t="s">
        <v>129</v>
      </c>
      <c r="BE619" s="219">
        <f>IF(N619="základní",J619,0)</f>
        <v>0</v>
      </c>
      <c r="BF619" s="219">
        <f>IF(N619="snížená",J619,0)</f>
        <v>0</v>
      </c>
      <c r="BG619" s="219">
        <f>IF(N619="zákl. přenesená",J619,0)</f>
        <v>0</v>
      </c>
      <c r="BH619" s="219">
        <f>IF(N619="sníž. přenesená",J619,0)</f>
        <v>0</v>
      </c>
      <c r="BI619" s="219">
        <f>IF(N619="nulová",J619,0)</f>
        <v>0</v>
      </c>
      <c r="BJ619" s="20" t="s">
        <v>80</v>
      </c>
      <c r="BK619" s="219">
        <f>ROUND(I619*H619,2)</f>
        <v>0</v>
      </c>
      <c r="BL619" s="20" t="s">
        <v>276</v>
      </c>
      <c r="BM619" s="218" t="s">
        <v>868</v>
      </c>
    </row>
    <row r="620" s="2" customFormat="1">
      <c r="A620" s="41"/>
      <c r="B620" s="42"/>
      <c r="C620" s="43"/>
      <c r="D620" s="220" t="s">
        <v>137</v>
      </c>
      <c r="E620" s="43"/>
      <c r="F620" s="221" t="s">
        <v>869</v>
      </c>
      <c r="G620" s="43"/>
      <c r="H620" s="43"/>
      <c r="I620" s="222"/>
      <c r="J620" s="43"/>
      <c r="K620" s="43"/>
      <c r="L620" s="47"/>
      <c r="M620" s="223"/>
      <c r="N620" s="224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20" t="s">
        <v>137</v>
      </c>
      <c r="AU620" s="20" t="s">
        <v>82</v>
      </c>
    </row>
    <row r="621" s="14" customFormat="1">
      <c r="A621" s="14"/>
      <c r="B621" s="238"/>
      <c r="C621" s="239"/>
      <c r="D621" s="220" t="s">
        <v>147</v>
      </c>
      <c r="E621" s="240" t="s">
        <v>19</v>
      </c>
      <c r="F621" s="241" t="s">
        <v>824</v>
      </c>
      <c r="G621" s="239"/>
      <c r="H621" s="240" t="s">
        <v>19</v>
      </c>
      <c r="I621" s="242"/>
      <c r="J621" s="239"/>
      <c r="K621" s="239"/>
      <c r="L621" s="243"/>
      <c r="M621" s="244"/>
      <c r="N621" s="245"/>
      <c r="O621" s="245"/>
      <c r="P621" s="245"/>
      <c r="Q621" s="245"/>
      <c r="R621" s="245"/>
      <c r="S621" s="245"/>
      <c r="T621" s="24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147</v>
      </c>
      <c r="AU621" s="247" t="s">
        <v>82</v>
      </c>
      <c r="AV621" s="14" t="s">
        <v>80</v>
      </c>
      <c r="AW621" s="14" t="s">
        <v>33</v>
      </c>
      <c r="AX621" s="14" t="s">
        <v>73</v>
      </c>
      <c r="AY621" s="247" t="s">
        <v>129</v>
      </c>
    </row>
    <row r="622" s="14" customFormat="1">
      <c r="A622" s="14"/>
      <c r="B622" s="238"/>
      <c r="C622" s="239"/>
      <c r="D622" s="220" t="s">
        <v>147</v>
      </c>
      <c r="E622" s="240" t="s">
        <v>19</v>
      </c>
      <c r="F622" s="241" t="s">
        <v>825</v>
      </c>
      <c r="G622" s="239"/>
      <c r="H622" s="240" t="s">
        <v>19</v>
      </c>
      <c r="I622" s="242"/>
      <c r="J622" s="239"/>
      <c r="K622" s="239"/>
      <c r="L622" s="243"/>
      <c r="M622" s="244"/>
      <c r="N622" s="245"/>
      <c r="O622" s="245"/>
      <c r="P622" s="245"/>
      <c r="Q622" s="245"/>
      <c r="R622" s="245"/>
      <c r="S622" s="245"/>
      <c r="T622" s="246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7" t="s">
        <v>147</v>
      </c>
      <c r="AU622" s="247" t="s">
        <v>82</v>
      </c>
      <c r="AV622" s="14" t="s">
        <v>80</v>
      </c>
      <c r="AW622" s="14" t="s">
        <v>33</v>
      </c>
      <c r="AX622" s="14" t="s">
        <v>73</v>
      </c>
      <c r="AY622" s="247" t="s">
        <v>129</v>
      </c>
    </row>
    <row r="623" s="13" customFormat="1">
      <c r="A623" s="13"/>
      <c r="B623" s="227"/>
      <c r="C623" s="228"/>
      <c r="D623" s="220" t="s">
        <v>147</v>
      </c>
      <c r="E623" s="229" t="s">
        <v>19</v>
      </c>
      <c r="F623" s="230" t="s">
        <v>870</v>
      </c>
      <c r="G623" s="228"/>
      <c r="H623" s="231">
        <v>49</v>
      </c>
      <c r="I623" s="232"/>
      <c r="J623" s="228"/>
      <c r="K623" s="228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147</v>
      </c>
      <c r="AU623" s="237" t="s">
        <v>82</v>
      </c>
      <c r="AV623" s="13" t="s">
        <v>82</v>
      </c>
      <c r="AW623" s="13" t="s">
        <v>33</v>
      </c>
      <c r="AX623" s="13" t="s">
        <v>73</v>
      </c>
      <c r="AY623" s="237" t="s">
        <v>129</v>
      </c>
    </row>
    <row r="624" s="13" customFormat="1">
      <c r="A624" s="13"/>
      <c r="B624" s="227"/>
      <c r="C624" s="228"/>
      <c r="D624" s="220" t="s">
        <v>147</v>
      </c>
      <c r="E624" s="229" t="s">
        <v>19</v>
      </c>
      <c r="F624" s="230" t="s">
        <v>871</v>
      </c>
      <c r="G624" s="228"/>
      <c r="H624" s="231">
        <v>19.059999999999999</v>
      </c>
      <c r="I624" s="232"/>
      <c r="J624" s="228"/>
      <c r="K624" s="228"/>
      <c r="L624" s="233"/>
      <c r="M624" s="234"/>
      <c r="N624" s="235"/>
      <c r="O624" s="235"/>
      <c r="P624" s="235"/>
      <c r="Q624" s="235"/>
      <c r="R624" s="235"/>
      <c r="S624" s="235"/>
      <c r="T624" s="23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7" t="s">
        <v>147</v>
      </c>
      <c r="AU624" s="237" t="s">
        <v>82</v>
      </c>
      <c r="AV624" s="13" t="s">
        <v>82</v>
      </c>
      <c r="AW624" s="13" t="s">
        <v>33</v>
      </c>
      <c r="AX624" s="13" t="s">
        <v>73</v>
      </c>
      <c r="AY624" s="237" t="s">
        <v>129</v>
      </c>
    </row>
    <row r="625" s="16" customFormat="1">
      <c r="A625" s="16"/>
      <c r="B625" s="273"/>
      <c r="C625" s="274"/>
      <c r="D625" s="220" t="s">
        <v>147</v>
      </c>
      <c r="E625" s="275" t="s">
        <v>19</v>
      </c>
      <c r="F625" s="276" t="s">
        <v>579</v>
      </c>
      <c r="G625" s="274"/>
      <c r="H625" s="277">
        <v>68.060000000000002</v>
      </c>
      <c r="I625" s="278"/>
      <c r="J625" s="274"/>
      <c r="K625" s="274"/>
      <c r="L625" s="279"/>
      <c r="M625" s="280"/>
      <c r="N625" s="281"/>
      <c r="O625" s="281"/>
      <c r="P625" s="281"/>
      <c r="Q625" s="281"/>
      <c r="R625" s="281"/>
      <c r="S625" s="281"/>
      <c r="T625" s="282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283" t="s">
        <v>147</v>
      </c>
      <c r="AU625" s="283" t="s">
        <v>82</v>
      </c>
      <c r="AV625" s="16" t="s">
        <v>87</v>
      </c>
      <c r="AW625" s="16" t="s">
        <v>33</v>
      </c>
      <c r="AX625" s="16" t="s">
        <v>73</v>
      </c>
      <c r="AY625" s="283" t="s">
        <v>129</v>
      </c>
    </row>
    <row r="626" s="14" customFormat="1">
      <c r="A626" s="14"/>
      <c r="B626" s="238"/>
      <c r="C626" s="239"/>
      <c r="D626" s="220" t="s">
        <v>147</v>
      </c>
      <c r="E626" s="240" t="s">
        <v>19</v>
      </c>
      <c r="F626" s="241" t="s">
        <v>843</v>
      </c>
      <c r="G626" s="239"/>
      <c r="H626" s="240" t="s">
        <v>19</v>
      </c>
      <c r="I626" s="242"/>
      <c r="J626" s="239"/>
      <c r="K626" s="239"/>
      <c r="L626" s="243"/>
      <c r="M626" s="244"/>
      <c r="N626" s="245"/>
      <c r="O626" s="245"/>
      <c r="P626" s="245"/>
      <c r="Q626" s="245"/>
      <c r="R626" s="245"/>
      <c r="S626" s="245"/>
      <c r="T626" s="24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147</v>
      </c>
      <c r="AU626" s="247" t="s">
        <v>82</v>
      </c>
      <c r="AV626" s="14" t="s">
        <v>80</v>
      </c>
      <c r="AW626" s="14" t="s">
        <v>33</v>
      </c>
      <c r="AX626" s="14" t="s">
        <v>73</v>
      </c>
      <c r="AY626" s="247" t="s">
        <v>129</v>
      </c>
    </row>
    <row r="627" s="13" customFormat="1">
      <c r="A627" s="13"/>
      <c r="B627" s="227"/>
      <c r="C627" s="228"/>
      <c r="D627" s="220" t="s">
        <v>147</v>
      </c>
      <c r="E627" s="229" t="s">
        <v>19</v>
      </c>
      <c r="F627" s="230" t="s">
        <v>872</v>
      </c>
      <c r="G627" s="228"/>
      <c r="H627" s="231">
        <v>219</v>
      </c>
      <c r="I627" s="232"/>
      <c r="J627" s="228"/>
      <c r="K627" s="228"/>
      <c r="L627" s="233"/>
      <c r="M627" s="234"/>
      <c r="N627" s="235"/>
      <c r="O627" s="235"/>
      <c r="P627" s="235"/>
      <c r="Q627" s="235"/>
      <c r="R627" s="235"/>
      <c r="S627" s="235"/>
      <c r="T627" s="23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7" t="s">
        <v>147</v>
      </c>
      <c r="AU627" s="237" t="s">
        <v>82</v>
      </c>
      <c r="AV627" s="13" t="s">
        <v>82</v>
      </c>
      <c r="AW627" s="13" t="s">
        <v>33</v>
      </c>
      <c r="AX627" s="13" t="s">
        <v>73</v>
      </c>
      <c r="AY627" s="237" t="s">
        <v>129</v>
      </c>
    </row>
    <row r="628" s="13" customFormat="1">
      <c r="A628" s="13"/>
      <c r="B628" s="227"/>
      <c r="C628" s="228"/>
      <c r="D628" s="220" t="s">
        <v>147</v>
      </c>
      <c r="E628" s="229" t="s">
        <v>19</v>
      </c>
      <c r="F628" s="230" t="s">
        <v>873</v>
      </c>
      <c r="G628" s="228"/>
      <c r="H628" s="231">
        <v>131.59999999999999</v>
      </c>
      <c r="I628" s="232"/>
      <c r="J628" s="228"/>
      <c r="K628" s="228"/>
      <c r="L628" s="233"/>
      <c r="M628" s="234"/>
      <c r="N628" s="235"/>
      <c r="O628" s="235"/>
      <c r="P628" s="235"/>
      <c r="Q628" s="235"/>
      <c r="R628" s="235"/>
      <c r="S628" s="235"/>
      <c r="T628" s="23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7" t="s">
        <v>147</v>
      </c>
      <c r="AU628" s="237" t="s">
        <v>82</v>
      </c>
      <c r="AV628" s="13" t="s">
        <v>82</v>
      </c>
      <c r="AW628" s="13" t="s">
        <v>33</v>
      </c>
      <c r="AX628" s="13" t="s">
        <v>73</v>
      </c>
      <c r="AY628" s="237" t="s">
        <v>129</v>
      </c>
    </row>
    <row r="629" s="13" customFormat="1">
      <c r="A629" s="13"/>
      <c r="B629" s="227"/>
      <c r="C629" s="228"/>
      <c r="D629" s="220" t="s">
        <v>147</v>
      </c>
      <c r="E629" s="229" t="s">
        <v>19</v>
      </c>
      <c r="F629" s="230" t="s">
        <v>874</v>
      </c>
      <c r="G629" s="228"/>
      <c r="H629" s="231">
        <v>189.40000000000001</v>
      </c>
      <c r="I629" s="232"/>
      <c r="J629" s="228"/>
      <c r="K629" s="228"/>
      <c r="L629" s="233"/>
      <c r="M629" s="234"/>
      <c r="N629" s="235"/>
      <c r="O629" s="235"/>
      <c r="P629" s="235"/>
      <c r="Q629" s="235"/>
      <c r="R629" s="235"/>
      <c r="S629" s="235"/>
      <c r="T629" s="23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7" t="s">
        <v>147</v>
      </c>
      <c r="AU629" s="237" t="s">
        <v>82</v>
      </c>
      <c r="AV629" s="13" t="s">
        <v>82</v>
      </c>
      <c r="AW629" s="13" t="s">
        <v>33</v>
      </c>
      <c r="AX629" s="13" t="s">
        <v>73</v>
      </c>
      <c r="AY629" s="237" t="s">
        <v>129</v>
      </c>
    </row>
    <row r="630" s="16" customFormat="1">
      <c r="A630" s="16"/>
      <c r="B630" s="273"/>
      <c r="C630" s="274"/>
      <c r="D630" s="220" t="s">
        <v>147</v>
      </c>
      <c r="E630" s="275" t="s">
        <v>19</v>
      </c>
      <c r="F630" s="276" t="s">
        <v>579</v>
      </c>
      <c r="G630" s="274"/>
      <c r="H630" s="277">
        <v>540</v>
      </c>
      <c r="I630" s="278"/>
      <c r="J630" s="274"/>
      <c r="K630" s="274"/>
      <c r="L630" s="279"/>
      <c r="M630" s="280"/>
      <c r="N630" s="281"/>
      <c r="O630" s="281"/>
      <c r="P630" s="281"/>
      <c r="Q630" s="281"/>
      <c r="R630" s="281"/>
      <c r="S630" s="281"/>
      <c r="T630" s="282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T630" s="283" t="s">
        <v>147</v>
      </c>
      <c r="AU630" s="283" t="s">
        <v>82</v>
      </c>
      <c r="AV630" s="16" t="s">
        <v>87</v>
      </c>
      <c r="AW630" s="16" t="s">
        <v>33</v>
      </c>
      <c r="AX630" s="16" t="s">
        <v>73</v>
      </c>
      <c r="AY630" s="283" t="s">
        <v>129</v>
      </c>
    </row>
    <row r="631" s="15" customFormat="1">
      <c r="A631" s="15"/>
      <c r="B631" s="252"/>
      <c r="C631" s="253"/>
      <c r="D631" s="220" t="s">
        <v>147</v>
      </c>
      <c r="E631" s="254" t="s">
        <v>19</v>
      </c>
      <c r="F631" s="255" t="s">
        <v>231</v>
      </c>
      <c r="G631" s="253"/>
      <c r="H631" s="256">
        <v>608.05999999999995</v>
      </c>
      <c r="I631" s="257"/>
      <c r="J631" s="253"/>
      <c r="K631" s="253"/>
      <c r="L631" s="258"/>
      <c r="M631" s="259"/>
      <c r="N631" s="260"/>
      <c r="O631" s="260"/>
      <c r="P631" s="260"/>
      <c r="Q631" s="260"/>
      <c r="R631" s="260"/>
      <c r="S631" s="260"/>
      <c r="T631" s="261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2" t="s">
        <v>147</v>
      </c>
      <c r="AU631" s="262" t="s">
        <v>82</v>
      </c>
      <c r="AV631" s="15" t="s">
        <v>90</v>
      </c>
      <c r="AW631" s="15" t="s">
        <v>33</v>
      </c>
      <c r="AX631" s="15" t="s">
        <v>80</v>
      </c>
      <c r="AY631" s="262" t="s">
        <v>129</v>
      </c>
    </row>
    <row r="632" s="2" customFormat="1" ht="16.5" customHeight="1">
      <c r="A632" s="41"/>
      <c r="B632" s="42"/>
      <c r="C632" s="263" t="s">
        <v>875</v>
      </c>
      <c r="D632" s="263" t="s">
        <v>354</v>
      </c>
      <c r="E632" s="264" t="s">
        <v>829</v>
      </c>
      <c r="F632" s="265" t="s">
        <v>830</v>
      </c>
      <c r="G632" s="266" t="s">
        <v>143</v>
      </c>
      <c r="H632" s="267">
        <v>41.689</v>
      </c>
      <c r="I632" s="268"/>
      <c r="J632" s="269">
        <f>ROUND(I632*H632,2)</f>
        <v>0</v>
      </c>
      <c r="K632" s="265" t="s">
        <v>19</v>
      </c>
      <c r="L632" s="270"/>
      <c r="M632" s="271" t="s">
        <v>19</v>
      </c>
      <c r="N632" s="272" t="s">
        <v>44</v>
      </c>
      <c r="O632" s="87"/>
      <c r="P632" s="216">
        <f>O632*H632</f>
        <v>0</v>
      </c>
      <c r="Q632" s="216">
        <v>0</v>
      </c>
      <c r="R632" s="216">
        <f>Q632*H632</f>
        <v>0</v>
      </c>
      <c r="S632" s="216">
        <v>0</v>
      </c>
      <c r="T632" s="217">
        <f>S632*H632</f>
        <v>0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18" t="s">
        <v>401</v>
      </c>
      <c r="AT632" s="218" t="s">
        <v>354</v>
      </c>
      <c r="AU632" s="218" t="s">
        <v>82</v>
      </c>
      <c r="AY632" s="20" t="s">
        <v>129</v>
      </c>
      <c r="BE632" s="219">
        <f>IF(N632="základní",J632,0)</f>
        <v>0</v>
      </c>
      <c r="BF632" s="219">
        <f>IF(N632="snížená",J632,0)</f>
        <v>0</v>
      </c>
      <c r="BG632" s="219">
        <f>IF(N632="zákl. přenesená",J632,0)</f>
        <v>0</v>
      </c>
      <c r="BH632" s="219">
        <f>IF(N632="sníž. přenesená",J632,0)</f>
        <v>0</v>
      </c>
      <c r="BI632" s="219">
        <f>IF(N632="nulová",J632,0)</f>
        <v>0</v>
      </c>
      <c r="BJ632" s="20" t="s">
        <v>80</v>
      </c>
      <c r="BK632" s="219">
        <f>ROUND(I632*H632,2)</f>
        <v>0</v>
      </c>
      <c r="BL632" s="20" t="s">
        <v>276</v>
      </c>
      <c r="BM632" s="218" t="s">
        <v>876</v>
      </c>
    </row>
    <row r="633" s="2" customFormat="1">
      <c r="A633" s="41"/>
      <c r="B633" s="42"/>
      <c r="C633" s="43"/>
      <c r="D633" s="220" t="s">
        <v>137</v>
      </c>
      <c r="E633" s="43"/>
      <c r="F633" s="221" t="s">
        <v>832</v>
      </c>
      <c r="G633" s="43"/>
      <c r="H633" s="43"/>
      <c r="I633" s="222"/>
      <c r="J633" s="43"/>
      <c r="K633" s="43"/>
      <c r="L633" s="47"/>
      <c r="M633" s="223"/>
      <c r="N633" s="224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T633" s="20" t="s">
        <v>137</v>
      </c>
      <c r="AU633" s="20" t="s">
        <v>82</v>
      </c>
    </row>
    <row r="634" s="14" customFormat="1">
      <c r="A634" s="14"/>
      <c r="B634" s="238"/>
      <c r="C634" s="239"/>
      <c r="D634" s="220" t="s">
        <v>147</v>
      </c>
      <c r="E634" s="240" t="s">
        <v>19</v>
      </c>
      <c r="F634" s="241" t="s">
        <v>825</v>
      </c>
      <c r="G634" s="239"/>
      <c r="H634" s="240" t="s">
        <v>19</v>
      </c>
      <c r="I634" s="242"/>
      <c r="J634" s="239"/>
      <c r="K634" s="239"/>
      <c r="L634" s="243"/>
      <c r="M634" s="244"/>
      <c r="N634" s="245"/>
      <c r="O634" s="245"/>
      <c r="P634" s="245"/>
      <c r="Q634" s="245"/>
      <c r="R634" s="245"/>
      <c r="S634" s="245"/>
      <c r="T634" s="24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7" t="s">
        <v>147</v>
      </c>
      <c r="AU634" s="247" t="s">
        <v>82</v>
      </c>
      <c r="AV634" s="14" t="s">
        <v>80</v>
      </c>
      <c r="AW634" s="14" t="s">
        <v>33</v>
      </c>
      <c r="AX634" s="14" t="s">
        <v>73</v>
      </c>
      <c r="AY634" s="247" t="s">
        <v>129</v>
      </c>
    </row>
    <row r="635" s="13" customFormat="1">
      <c r="A635" s="13"/>
      <c r="B635" s="227"/>
      <c r="C635" s="228"/>
      <c r="D635" s="220" t="s">
        <v>147</v>
      </c>
      <c r="E635" s="229" t="s">
        <v>19</v>
      </c>
      <c r="F635" s="230" t="s">
        <v>877</v>
      </c>
      <c r="G635" s="228"/>
      <c r="H635" s="231">
        <v>3.0630000000000002</v>
      </c>
      <c r="I635" s="232"/>
      <c r="J635" s="228"/>
      <c r="K635" s="228"/>
      <c r="L635" s="233"/>
      <c r="M635" s="234"/>
      <c r="N635" s="235"/>
      <c r="O635" s="235"/>
      <c r="P635" s="235"/>
      <c r="Q635" s="235"/>
      <c r="R635" s="235"/>
      <c r="S635" s="235"/>
      <c r="T635" s="23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7" t="s">
        <v>147</v>
      </c>
      <c r="AU635" s="237" t="s">
        <v>82</v>
      </c>
      <c r="AV635" s="13" t="s">
        <v>82</v>
      </c>
      <c r="AW635" s="13" t="s">
        <v>33</v>
      </c>
      <c r="AX635" s="13" t="s">
        <v>73</v>
      </c>
      <c r="AY635" s="237" t="s">
        <v>129</v>
      </c>
    </row>
    <row r="636" s="13" customFormat="1">
      <c r="A636" s="13"/>
      <c r="B636" s="227"/>
      <c r="C636" s="228"/>
      <c r="D636" s="220" t="s">
        <v>147</v>
      </c>
      <c r="E636" s="229" t="s">
        <v>19</v>
      </c>
      <c r="F636" s="230" t="s">
        <v>878</v>
      </c>
      <c r="G636" s="228"/>
      <c r="H636" s="231">
        <v>1.3819999999999999</v>
      </c>
      <c r="I636" s="232"/>
      <c r="J636" s="228"/>
      <c r="K636" s="228"/>
      <c r="L636" s="233"/>
      <c r="M636" s="234"/>
      <c r="N636" s="235"/>
      <c r="O636" s="235"/>
      <c r="P636" s="235"/>
      <c r="Q636" s="235"/>
      <c r="R636" s="235"/>
      <c r="S636" s="235"/>
      <c r="T636" s="23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7" t="s">
        <v>147</v>
      </c>
      <c r="AU636" s="237" t="s">
        <v>82</v>
      </c>
      <c r="AV636" s="13" t="s">
        <v>82</v>
      </c>
      <c r="AW636" s="13" t="s">
        <v>33</v>
      </c>
      <c r="AX636" s="13" t="s">
        <v>73</v>
      </c>
      <c r="AY636" s="237" t="s">
        <v>129</v>
      </c>
    </row>
    <row r="637" s="16" customFormat="1">
      <c r="A637" s="16"/>
      <c r="B637" s="273"/>
      <c r="C637" s="274"/>
      <c r="D637" s="220" t="s">
        <v>147</v>
      </c>
      <c r="E637" s="275" t="s">
        <v>19</v>
      </c>
      <c r="F637" s="276" t="s">
        <v>579</v>
      </c>
      <c r="G637" s="274"/>
      <c r="H637" s="277">
        <v>4.4450000000000003</v>
      </c>
      <c r="I637" s="278"/>
      <c r="J637" s="274"/>
      <c r="K637" s="274"/>
      <c r="L637" s="279"/>
      <c r="M637" s="280"/>
      <c r="N637" s="281"/>
      <c r="O637" s="281"/>
      <c r="P637" s="281"/>
      <c r="Q637" s="281"/>
      <c r="R637" s="281"/>
      <c r="S637" s="281"/>
      <c r="T637" s="282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T637" s="283" t="s">
        <v>147</v>
      </c>
      <c r="AU637" s="283" t="s">
        <v>82</v>
      </c>
      <c r="AV637" s="16" t="s">
        <v>87</v>
      </c>
      <c r="AW637" s="16" t="s">
        <v>33</v>
      </c>
      <c r="AX637" s="16" t="s">
        <v>73</v>
      </c>
      <c r="AY637" s="283" t="s">
        <v>129</v>
      </c>
    </row>
    <row r="638" s="14" customFormat="1">
      <c r="A638" s="14"/>
      <c r="B638" s="238"/>
      <c r="C638" s="239"/>
      <c r="D638" s="220" t="s">
        <v>147</v>
      </c>
      <c r="E638" s="240" t="s">
        <v>19</v>
      </c>
      <c r="F638" s="241" t="s">
        <v>843</v>
      </c>
      <c r="G638" s="239"/>
      <c r="H638" s="240" t="s">
        <v>19</v>
      </c>
      <c r="I638" s="242"/>
      <c r="J638" s="239"/>
      <c r="K638" s="239"/>
      <c r="L638" s="243"/>
      <c r="M638" s="244"/>
      <c r="N638" s="245"/>
      <c r="O638" s="245"/>
      <c r="P638" s="245"/>
      <c r="Q638" s="245"/>
      <c r="R638" s="245"/>
      <c r="S638" s="245"/>
      <c r="T638" s="24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7" t="s">
        <v>147</v>
      </c>
      <c r="AU638" s="247" t="s">
        <v>82</v>
      </c>
      <c r="AV638" s="14" t="s">
        <v>80</v>
      </c>
      <c r="AW638" s="14" t="s">
        <v>33</v>
      </c>
      <c r="AX638" s="14" t="s">
        <v>73</v>
      </c>
      <c r="AY638" s="247" t="s">
        <v>129</v>
      </c>
    </row>
    <row r="639" s="13" customFormat="1">
      <c r="A639" s="13"/>
      <c r="B639" s="227"/>
      <c r="C639" s="228"/>
      <c r="D639" s="220" t="s">
        <v>147</v>
      </c>
      <c r="E639" s="229" t="s">
        <v>19</v>
      </c>
      <c r="F639" s="230" t="s">
        <v>879</v>
      </c>
      <c r="G639" s="228"/>
      <c r="H639" s="231">
        <v>11.826000000000001</v>
      </c>
      <c r="I639" s="232"/>
      <c r="J639" s="228"/>
      <c r="K639" s="228"/>
      <c r="L639" s="233"/>
      <c r="M639" s="234"/>
      <c r="N639" s="235"/>
      <c r="O639" s="235"/>
      <c r="P639" s="235"/>
      <c r="Q639" s="235"/>
      <c r="R639" s="235"/>
      <c r="S639" s="235"/>
      <c r="T639" s="23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7" t="s">
        <v>147</v>
      </c>
      <c r="AU639" s="237" t="s">
        <v>82</v>
      </c>
      <c r="AV639" s="13" t="s">
        <v>82</v>
      </c>
      <c r="AW639" s="13" t="s">
        <v>33</v>
      </c>
      <c r="AX639" s="13" t="s">
        <v>73</v>
      </c>
      <c r="AY639" s="237" t="s">
        <v>129</v>
      </c>
    </row>
    <row r="640" s="13" customFormat="1">
      <c r="A640" s="13"/>
      <c r="B640" s="227"/>
      <c r="C640" s="228"/>
      <c r="D640" s="220" t="s">
        <v>147</v>
      </c>
      <c r="E640" s="229" t="s">
        <v>19</v>
      </c>
      <c r="F640" s="230" t="s">
        <v>880</v>
      </c>
      <c r="G640" s="228"/>
      <c r="H640" s="231">
        <v>7.1059999999999999</v>
      </c>
      <c r="I640" s="232"/>
      <c r="J640" s="228"/>
      <c r="K640" s="228"/>
      <c r="L640" s="233"/>
      <c r="M640" s="234"/>
      <c r="N640" s="235"/>
      <c r="O640" s="235"/>
      <c r="P640" s="235"/>
      <c r="Q640" s="235"/>
      <c r="R640" s="235"/>
      <c r="S640" s="235"/>
      <c r="T640" s="23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7" t="s">
        <v>147</v>
      </c>
      <c r="AU640" s="237" t="s">
        <v>82</v>
      </c>
      <c r="AV640" s="13" t="s">
        <v>82</v>
      </c>
      <c r="AW640" s="13" t="s">
        <v>33</v>
      </c>
      <c r="AX640" s="13" t="s">
        <v>73</v>
      </c>
      <c r="AY640" s="237" t="s">
        <v>129</v>
      </c>
    </row>
    <row r="641" s="13" customFormat="1">
      <c r="A641" s="13"/>
      <c r="B641" s="227"/>
      <c r="C641" s="228"/>
      <c r="D641" s="220" t="s">
        <v>147</v>
      </c>
      <c r="E641" s="229" t="s">
        <v>19</v>
      </c>
      <c r="F641" s="230" t="s">
        <v>881</v>
      </c>
      <c r="G641" s="228"/>
      <c r="H641" s="231">
        <v>11.364000000000001</v>
      </c>
      <c r="I641" s="232"/>
      <c r="J641" s="228"/>
      <c r="K641" s="228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147</v>
      </c>
      <c r="AU641" s="237" t="s">
        <v>82</v>
      </c>
      <c r="AV641" s="13" t="s">
        <v>82</v>
      </c>
      <c r="AW641" s="13" t="s">
        <v>33</v>
      </c>
      <c r="AX641" s="13" t="s">
        <v>73</v>
      </c>
      <c r="AY641" s="237" t="s">
        <v>129</v>
      </c>
    </row>
    <row r="642" s="16" customFormat="1">
      <c r="A642" s="16"/>
      <c r="B642" s="273"/>
      <c r="C642" s="274"/>
      <c r="D642" s="220" t="s">
        <v>147</v>
      </c>
      <c r="E642" s="275" t="s">
        <v>19</v>
      </c>
      <c r="F642" s="276" t="s">
        <v>579</v>
      </c>
      <c r="G642" s="274"/>
      <c r="H642" s="277">
        <v>30.295999999999999</v>
      </c>
      <c r="I642" s="278"/>
      <c r="J642" s="274"/>
      <c r="K642" s="274"/>
      <c r="L642" s="279"/>
      <c r="M642" s="280"/>
      <c r="N642" s="281"/>
      <c r="O642" s="281"/>
      <c r="P642" s="281"/>
      <c r="Q642" s="281"/>
      <c r="R642" s="281"/>
      <c r="S642" s="281"/>
      <c r="T642" s="282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83" t="s">
        <v>147</v>
      </c>
      <c r="AU642" s="283" t="s">
        <v>82</v>
      </c>
      <c r="AV642" s="16" t="s">
        <v>87</v>
      </c>
      <c r="AW642" s="16" t="s">
        <v>33</v>
      </c>
      <c r="AX642" s="16" t="s">
        <v>73</v>
      </c>
      <c r="AY642" s="283" t="s">
        <v>129</v>
      </c>
    </row>
    <row r="643" s="15" customFormat="1">
      <c r="A643" s="15"/>
      <c r="B643" s="252"/>
      <c r="C643" s="253"/>
      <c r="D643" s="220" t="s">
        <v>147</v>
      </c>
      <c r="E643" s="254" t="s">
        <v>19</v>
      </c>
      <c r="F643" s="255" t="s">
        <v>231</v>
      </c>
      <c r="G643" s="253"/>
      <c r="H643" s="256">
        <v>34.741</v>
      </c>
      <c r="I643" s="257"/>
      <c r="J643" s="253"/>
      <c r="K643" s="253"/>
      <c r="L643" s="258"/>
      <c r="M643" s="259"/>
      <c r="N643" s="260"/>
      <c r="O643" s="260"/>
      <c r="P643" s="260"/>
      <c r="Q643" s="260"/>
      <c r="R643" s="260"/>
      <c r="S643" s="260"/>
      <c r="T643" s="261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62" t="s">
        <v>147</v>
      </c>
      <c r="AU643" s="262" t="s">
        <v>82</v>
      </c>
      <c r="AV643" s="15" t="s">
        <v>90</v>
      </c>
      <c r="AW643" s="15" t="s">
        <v>33</v>
      </c>
      <c r="AX643" s="15" t="s">
        <v>80</v>
      </c>
      <c r="AY643" s="262" t="s">
        <v>129</v>
      </c>
    </row>
    <row r="644" s="13" customFormat="1">
      <c r="A644" s="13"/>
      <c r="B644" s="227"/>
      <c r="C644" s="228"/>
      <c r="D644" s="220" t="s">
        <v>147</v>
      </c>
      <c r="E644" s="228"/>
      <c r="F644" s="230" t="s">
        <v>882</v>
      </c>
      <c r="G644" s="228"/>
      <c r="H644" s="231">
        <v>41.689</v>
      </c>
      <c r="I644" s="232"/>
      <c r="J644" s="228"/>
      <c r="K644" s="228"/>
      <c r="L644" s="233"/>
      <c r="M644" s="234"/>
      <c r="N644" s="235"/>
      <c r="O644" s="235"/>
      <c r="P644" s="235"/>
      <c r="Q644" s="235"/>
      <c r="R644" s="235"/>
      <c r="S644" s="235"/>
      <c r="T644" s="23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7" t="s">
        <v>147</v>
      </c>
      <c r="AU644" s="237" t="s">
        <v>82</v>
      </c>
      <c r="AV644" s="13" t="s">
        <v>82</v>
      </c>
      <c r="AW644" s="13" t="s">
        <v>4</v>
      </c>
      <c r="AX644" s="13" t="s">
        <v>80</v>
      </c>
      <c r="AY644" s="237" t="s">
        <v>129</v>
      </c>
    </row>
    <row r="645" s="2" customFormat="1" ht="16.5" customHeight="1">
      <c r="A645" s="41"/>
      <c r="B645" s="42"/>
      <c r="C645" s="207" t="s">
        <v>883</v>
      </c>
      <c r="D645" s="207" t="s">
        <v>131</v>
      </c>
      <c r="E645" s="208" t="s">
        <v>884</v>
      </c>
      <c r="F645" s="209" t="s">
        <v>885</v>
      </c>
      <c r="G645" s="210" t="s">
        <v>143</v>
      </c>
      <c r="H645" s="211">
        <v>68.808000000000007</v>
      </c>
      <c r="I645" s="212"/>
      <c r="J645" s="213">
        <f>ROUND(I645*H645,2)</f>
        <v>0</v>
      </c>
      <c r="K645" s="209" t="s">
        <v>135</v>
      </c>
      <c r="L645" s="47"/>
      <c r="M645" s="214" t="s">
        <v>19</v>
      </c>
      <c r="N645" s="215" t="s">
        <v>44</v>
      </c>
      <c r="O645" s="87"/>
      <c r="P645" s="216">
        <f>O645*H645</f>
        <v>0</v>
      </c>
      <c r="Q645" s="216">
        <v>0.012540000000000001</v>
      </c>
      <c r="R645" s="216">
        <f>Q645*H645</f>
        <v>0.86285232000000012</v>
      </c>
      <c r="S645" s="216">
        <v>0</v>
      </c>
      <c r="T645" s="217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8" t="s">
        <v>276</v>
      </c>
      <c r="AT645" s="218" t="s">
        <v>131</v>
      </c>
      <c r="AU645" s="218" t="s">
        <v>82</v>
      </c>
      <c r="AY645" s="20" t="s">
        <v>129</v>
      </c>
      <c r="BE645" s="219">
        <f>IF(N645="základní",J645,0)</f>
        <v>0</v>
      </c>
      <c r="BF645" s="219">
        <f>IF(N645="snížená",J645,0)</f>
        <v>0</v>
      </c>
      <c r="BG645" s="219">
        <f>IF(N645="zákl. přenesená",J645,0)</f>
        <v>0</v>
      </c>
      <c r="BH645" s="219">
        <f>IF(N645="sníž. přenesená",J645,0)</f>
        <v>0</v>
      </c>
      <c r="BI645" s="219">
        <f>IF(N645="nulová",J645,0)</f>
        <v>0</v>
      </c>
      <c r="BJ645" s="20" t="s">
        <v>80</v>
      </c>
      <c r="BK645" s="219">
        <f>ROUND(I645*H645,2)</f>
        <v>0</v>
      </c>
      <c r="BL645" s="20" t="s">
        <v>276</v>
      </c>
      <c r="BM645" s="218" t="s">
        <v>886</v>
      </c>
    </row>
    <row r="646" s="2" customFormat="1">
      <c r="A646" s="41"/>
      <c r="B646" s="42"/>
      <c r="C646" s="43"/>
      <c r="D646" s="220" t="s">
        <v>137</v>
      </c>
      <c r="E646" s="43"/>
      <c r="F646" s="221" t="s">
        <v>887</v>
      </c>
      <c r="G646" s="43"/>
      <c r="H646" s="43"/>
      <c r="I646" s="222"/>
      <c r="J646" s="43"/>
      <c r="K646" s="43"/>
      <c r="L646" s="47"/>
      <c r="M646" s="223"/>
      <c r="N646" s="224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137</v>
      </c>
      <c r="AU646" s="20" t="s">
        <v>82</v>
      </c>
    </row>
    <row r="647" s="2" customFormat="1">
      <c r="A647" s="41"/>
      <c r="B647" s="42"/>
      <c r="C647" s="43"/>
      <c r="D647" s="225" t="s">
        <v>139</v>
      </c>
      <c r="E647" s="43"/>
      <c r="F647" s="226" t="s">
        <v>888</v>
      </c>
      <c r="G647" s="43"/>
      <c r="H647" s="43"/>
      <c r="I647" s="222"/>
      <c r="J647" s="43"/>
      <c r="K647" s="43"/>
      <c r="L647" s="47"/>
      <c r="M647" s="223"/>
      <c r="N647" s="224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0" t="s">
        <v>139</v>
      </c>
      <c r="AU647" s="20" t="s">
        <v>82</v>
      </c>
    </row>
    <row r="648" s="13" customFormat="1">
      <c r="A648" s="13"/>
      <c r="B648" s="227"/>
      <c r="C648" s="228"/>
      <c r="D648" s="220" t="s">
        <v>147</v>
      </c>
      <c r="E648" s="229" t="s">
        <v>19</v>
      </c>
      <c r="F648" s="230" t="s">
        <v>889</v>
      </c>
      <c r="G648" s="228"/>
      <c r="H648" s="231">
        <v>68.808000000000007</v>
      </c>
      <c r="I648" s="232"/>
      <c r="J648" s="228"/>
      <c r="K648" s="228"/>
      <c r="L648" s="233"/>
      <c r="M648" s="234"/>
      <c r="N648" s="235"/>
      <c r="O648" s="235"/>
      <c r="P648" s="235"/>
      <c r="Q648" s="235"/>
      <c r="R648" s="235"/>
      <c r="S648" s="235"/>
      <c r="T648" s="23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7" t="s">
        <v>147</v>
      </c>
      <c r="AU648" s="237" t="s">
        <v>82</v>
      </c>
      <c r="AV648" s="13" t="s">
        <v>82</v>
      </c>
      <c r="AW648" s="13" t="s">
        <v>33</v>
      </c>
      <c r="AX648" s="13" t="s">
        <v>80</v>
      </c>
      <c r="AY648" s="237" t="s">
        <v>129</v>
      </c>
    </row>
    <row r="649" s="2" customFormat="1" ht="21.75" customHeight="1">
      <c r="A649" s="41"/>
      <c r="B649" s="42"/>
      <c r="C649" s="207" t="s">
        <v>890</v>
      </c>
      <c r="D649" s="207" t="s">
        <v>131</v>
      </c>
      <c r="E649" s="208" t="s">
        <v>891</v>
      </c>
      <c r="F649" s="209" t="s">
        <v>892</v>
      </c>
      <c r="G649" s="210" t="s">
        <v>134</v>
      </c>
      <c r="H649" s="211">
        <v>91</v>
      </c>
      <c r="I649" s="212"/>
      <c r="J649" s="213">
        <f>ROUND(I649*H649,2)</f>
        <v>0</v>
      </c>
      <c r="K649" s="209" t="s">
        <v>135</v>
      </c>
      <c r="L649" s="47"/>
      <c r="M649" s="214" t="s">
        <v>19</v>
      </c>
      <c r="N649" s="215" t="s">
        <v>44</v>
      </c>
      <c r="O649" s="87"/>
      <c r="P649" s="216">
        <f>O649*H649</f>
        <v>0</v>
      </c>
      <c r="Q649" s="216">
        <v>0.01423</v>
      </c>
      <c r="R649" s="216">
        <f>Q649*H649</f>
        <v>1.2949299999999999</v>
      </c>
      <c r="S649" s="216">
        <v>0</v>
      </c>
      <c r="T649" s="217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18" t="s">
        <v>276</v>
      </c>
      <c r="AT649" s="218" t="s">
        <v>131</v>
      </c>
      <c r="AU649" s="218" t="s">
        <v>82</v>
      </c>
      <c r="AY649" s="20" t="s">
        <v>129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20" t="s">
        <v>80</v>
      </c>
      <c r="BK649" s="219">
        <f>ROUND(I649*H649,2)</f>
        <v>0</v>
      </c>
      <c r="BL649" s="20" t="s">
        <v>276</v>
      </c>
      <c r="BM649" s="218" t="s">
        <v>893</v>
      </c>
    </row>
    <row r="650" s="2" customFormat="1">
      <c r="A650" s="41"/>
      <c r="B650" s="42"/>
      <c r="C650" s="43"/>
      <c r="D650" s="220" t="s">
        <v>137</v>
      </c>
      <c r="E650" s="43"/>
      <c r="F650" s="221" t="s">
        <v>894</v>
      </c>
      <c r="G650" s="43"/>
      <c r="H650" s="43"/>
      <c r="I650" s="222"/>
      <c r="J650" s="43"/>
      <c r="K650" s="43"/>
      <c r="L650" s="47"/>
      <c r="M650" s="223"/>
      <c r="N650" s="224"/>
      <c r="O650" s="87"/>
      <c r="P650" s="87"/>
      <c r="Q650" s="87"/>
      <c r="R650" s="87"/>
      <c r="S650" s="87"/>
      <c r="T650" s="88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20" t="s">
        <v>137</v>
      </c>
      <c r="AU650" s="20" t="s">
        <v>82</v>
      </c>
    </row>
    <row r="651" s="2" customFormat="1">
      <c r="A651" s="41"/>
      <c r="B651" s="42"/>
      <c r="C651" s="43"/>
      <c r="D651" s="225" t="s">
        <v>139</v>
      </c>
      <c r="E651" s="43"/>
      <c r="F651" s="226" t="s">
        <v>895</v>
      </c>
      <c r="G651" s="43"/>
      <c r="H651" s="43"/>
      <c r="I651" s="222"/>
      <c r="J651" s="43"/>
      <c r="K651" s="43"/>
      <c r="L651" s="47"/>
      <c r="M651" s="223"/>
      <c r="N651" s="224"/>
      <c r="O651" s="87"/>
      <c r="P651" s="87"/>
      <c r="Q651" s="87"/>
      <c r="R651" s="87"/>
      <c r="S651" s="87"/>
      <c r="T651" s="88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T651" s="20" t="s">
        <v>139</v>
      </c>
      <c r="AU651" s="20" t="s">
        <v>82</v>
      </c>
    </row>
    <row r="652" s="14" customFormat="1">
      <c r="A652" s="14"/>
      <c r="B652" s="238"/>
      <c r="C652" s="239"/>
      <c r="D652" s="220" t="s">
        <v>147</v>
      </c>
      <c r="E652" s="240" t="s">
        <v>19</v>
      </c>
      <c r="F652" s="241" t="s">
        <v>619</v>
      </c>
      <c r="G652" s="239"/>
      <c r="H652" s="240" t="s">
        <v>19</v>
      </c>
      <c r="I652" s="242"/>
      <c r="J652" s="239"/>
      <c r="K652" s="239"/>
      <c r="L652" s="243"/>
      <c r="M652" s="244"/>
      <c r="N652" s="245"/>
      <c r="O652" s="245"/>
      <c r="P652" s="245"/>
      <c r="Q652" s="245"/>
      <c r="R652" s="245"/>
      <c r="S652" s="245"/>
      <c r="T652" s="246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7" t="s">
        <v>147</v>
      </c>
      <c r="AU652" s="247" t="s">
        <v>82</v>
      </c>
      <c r="AV652" s="14" t="s">
        <v>80</v>
      </c>
      <c r="AW652" s="14" t="s">
        <v>33</v>
      </c>
      <c r="AX652" s="14" t="s">
        <v>73</v>
      </c>
      <c r="AY652" s="247" t="s">
        <v>129</v>
      </c>
    </row>
    <row r="653" s="14" customFormat="1">
      <c r="A653" s="14"/>
      <c r="B653" s="238"/>
      <c r="C653" s="239"/>
      <c r="D653" s="220" t="s">
        <v>147</v>
      </c>
      <c r="E653" s="240" t="s">
        <v>19</v>
      </c>
      <c r="F653" s="241" t="s">
        <v>620</v>
      </c>
      <c r="G653" s="239"/>
      <c r="H653" s="240" t="s">
        <v>19</v>
      </c>
      <c r="I653" s="242"/>
      <c r="J653" s="239"/>
      <c r="K653" s="239"/>
      <c r="L653" s="243"/>
      <c r="M653" s="244"/>
      <c r="N653" s="245"/>
      <c r="O653" s="245"/>
      <c r="P653" s="245"/>
      <c r="Q653" s="245"/>
      <c r="R653" s="245"/>
      <c r="S653" s="245"/>
      <c r="T653" s="246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7" t="s">
        <v>147</v>
      </c>
      <c r="AU653" s="247" t="s">
        <v>82</v>
      </c>
      <c r="AV653" s="14" t="s">
        <v>80</v>
      </c>
      <c r="AW653" s="14" t="s">
        <v>33</v>
      </c>
      <c r="AX653" s="14" t="s">
        <v>73</v>
      </c>
      <c r="AY653" s="247" t="s">
        <v>129</v>
      </c>
    </row>
    <row r="654" s="13" customFormat="1">
      <c r="A654" s="13"/>
      <c r="B654" s="227"/>
      <c r="C654" s="228"/>
      <c r="D654" s="220" t="s">
        <v>147</v>
      </c>
      <c r="E654" s="229" t="s">
        <v>19</v>
      </c>
      <c r="F654" s="230" t="s">
        <v>621</v>
      </c>
      <c r="G654" s="228"/>
      <c r="H654" s="231">
        <v>91</v>
      </c>
      <c r="I654" s="232"/>
      <c r="J654" s="228"/>
      <c r="K654" s="228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147</v>
      </c>
      <c r="AU654" s="237" t="s">
        <v>82</v>
      </c>
      <c r="AV654" s="13" t="s">
        <v>82</v>
      </c>
      <c r="AW654" s="13" t="s">
        <v>33</v>
      </c>
      <c r="AX654" s="13" t="s">
        <v>80</v>
      </c>
      <c r="AY654" s="237" t="s">
        <v>129</v>
      </c>
    </row>
    <row r="655" s="2" customFormat="1" ht="16.5" customHeight="1">
      <c r="A655" s="41"/>
      <c r="B655" s="42"/>
      <c r="C655" s="207" t="s">
        <v>896</v>
      </c>
      <c r="D655" s="207" t="s">
        <v>131</v>
      </c>
      <c r="E655" s="208" t="s">
        <v>897</v>
      </c>
      <c r="F655" s="209" t="s">
        <v>898</v>
      </c>
      <c r="G655" s="210" t="s">
        <v>143</v>
      </c>
      <c r="H655" s="211">
        <v>2.0019999999999998</v>
      </c>
      <c r="I655" s="212"/>
      <c r="J655" s="213">
        <f>ROUND(I655*H655,2)</f>
        <v>0</v>
      </c>
      <c r="K655" s="209" t="s">
        <v>135</v>
      </c>
      <c r="L655" s="47"/>
      <c r="M655" s="214" t="s">
        <v>19</v>
      </c>
      <c r="N655" s="215" t="s">
        <v>44</v>
      </c>
      <c r="O655" s="87"/>
      <c r="P655" s="216">
        <f>O655*H655</f>
        <v>0</v>
      </c>
      <c r="Q655" s="216">
        <v>0.023300000000000001</v>
      </c>
      <c r="R655" s="216">
        <f>Q655*H655</f>
        <v>0.046646599999999996</v>
      </c>
      <c r="S655" s="216">
        <v>0</v>
      </c>
      <c r="T655" s="217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276</v>
      </c>
      <c r="AT655" s="218" t="s">
        <v>131</v>
      </c>
      <c r="AU655" s="218" t="s">
        <v>82</v>
      </c>
      <c r="AY655" s="20" t="s">
        <v>129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80</v>
      </c>
      <c r="BK655" s="219">
        <f>ROUND(I655*H655,2)</f>
        <v>0</v>
      </c>
      <c r="BL655" s="20" t="s">
        <v>276</v>
      </c>
      <c r="BM655" s="218" t="s">
        <v>899</v>
      </c>
    </row>
    <row r="656" s="2" customFormat="1">
      <c r="A656" s="41"/>
      <c r="B656" s="42"/>
      <c r="C656" s="43"/>
      <c r="D656" s="220" t="s">
        <v>137</v>
      </c>
      <c r="E656" s="43"/>
      <c r="F656" s="221" t="s">
        <v>900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137</v>
      </c>
      <c r="AU656" s="20" t="s">
        <v>82</v>
      </c>
    </row>
    <row r="657" s="2" customFormat="1">
      <c r="A657" s="41"/>
      <c r="B657" s="42"/>
      <c r="C657" s="43"/>
      <c r="D657" s="225" t="s">
        <v>139</v>
      </c>
      <c r="E657" s="43"/>
      <c r="F657" s="226" t="s">
        <v>901</v>
      </c>
      <c r="G657" s="43"/>
      <c r="H657" s="43"/>
      <c r="I657" s="222"/>
      <c r="J657" s="43"/>
      <c r="K657" s="43"/>
      <c r="L657" s="47"/>
      <c r="M657" s="223"/>
      <c r="N657" s="224"/>
      <c r="O657" s="87"/>
      <c r="P657" s="87"/>
      <c r="Q657" s="87"/>
      <c r="R657" s="87"/>
      <c r="S657" s="87"/>
      <c r="T657" s="88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T657" s="20" t="s">
        <v>139</v>
      </c>
      <c r="AU657" s="20" t="s">
        <v>82</v>
      </c>
    </row>
    <row r="658" s="13" customFormat="1">
      <c r="A658" s="13"/>
      <c r="B658" s="227"/>
      <c r="C658" s="228"/>
      <c r="D658" s="220" t="s">
        <v>147</v>
      </c>
      <c r="E658" s="229" t="s">
        <v>19</v>
      </c>
      <c r="F658" s="230" t="s">
        <v>902</v>
      </c>
      <c r="G658" s="228"/>
      <c r="H658" s="231">
        <v>2.0019999999999998</v>
      </c>
      <c r="I658" s="232"/>
      <c r="J658" s="228"/>
      <c r="K658" s="228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147</v>
      </c>
      <c r="AU658" s="237" t="s">
        <v>82</v>
      </c>
      <c r="AV658" s="13" t="s">
        <v>82</v>
      </c>
      <c r="AW658" s="13" t="s">
        <v>33</v>
      </c>
      <c r="AX658" s="13" t="s">
        <v>80</v>
      </c>
      <c r="AY658" s="237" t="s">
        <v>129</v>
      </c>
    </row>
    <row r="659" s="2" customFormat="1" ht="16.5" customHeight="1">
      <c r="A659" s="41"/>
      <c r="B659" s="42"/>
      <c r="C659" s="207" t="s">
        <v>903</v>
      </c>
      <c r="D659" s="207" t="s">
        <v>131</v>
      </c>
      <c r="E659" s="208" t="s">
        <v>904</v>
      </c>
      <c r="F659" s="209" t="s">
        <v>905</v>
      </c>
      <c r="G659" s="210" t="s">
        <v>906</v>
      </c>
      <c r="H659" s="284"/>
      <c r="I659" s="212"/>
      <c r="J659" s="213">
        <f>ROUND(I659*H659,2)</f>
        <v>0</v>
      </c>
      <c r="K659" s="209" t="s">
        <v>135</v>
      </c>
      <c r="L659" s="47"/>
      <c r="M659" s="214" t="s">
        <v>19</v>
      </c>
      <c r="N659" s="215" t="s">
        <v>44</v>
      </c>
      <c r="O659" s="87"/>
      <c r="P659" s="216">
        <f>O659*H659</f>
        <v>0</v>
      </c>
      <c r="Q659" s="216">
        <v>0</v>
      </c>
      <c r="R659" s="216">
        <f>Q659*H659</f>
        <v>0</v>
      </c>
      <c r="S659" s="216">
        <v>0</v>
      </c>
      <c r="T659" s="217">
        <f>S659*H659</f>
        <v>0</v>
      </c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R659" s="218" t="s">
        <v>276</v>
      </c>
      <c r="AT659" s="218" t="s">
        <v>131</v>
      </c>
      <c r="AU659" s="218" t="s">
        <v>82</v>
      </c>
      <c r="AY659" s="20" t="s">
        <v>129</v>
      </c>
      <c r="BE659" s="219">
        <f>IF(N659="základní",J659,0)</f>
        <v>0</v>
      </c>
      <c r="BF659" s="219">
        <f>IF(N659="snížená",J659,0)</f>
        <v>0</v>
      </c>
      <c r="BG659" s="219">
        <f>IF(N659="zákl. přenesená",J659,0)</f>
        <v>0</v>
      </c>
      <c r="BH659" s="219">
        <f>IF(N659="sníž. přenesená",J659,0)</f>
        <v>0</v>
      </c>
      <c r="BI659" s="219">
        <f>IF(N659="nulová",J659,0)</f>
        <v>0</v>
      </c>
      <c r="BJ659" s="20" t="s">
        <v>80</v>
      </c>
      <c r="BK659" s="219">
        <f>ROUND(I659*H659,2)</f>
        <v>0</v>
      </c>
      <c r="BL659" s="20" t="s">
        <v>276</v>
      </c>
      <c r="BM659" s="218" t="s">
        <v>907</v>
      </c>
    </row>
    <row r="660" s="2" customFormat="1">
      <c r="A660" s="41"/>
      <c r="B660" s="42"/>
      <c r="C660" s="43"/>
      <c r="D660" s="220" t="s">
        <v>137</v>
      </c>
      <c r="E660" s="43"/>
      <c r="F660" s="221" t="s">
        <v>908</v>
      </c>
      <c r="G660" s="43"/>
      <c r="H660" s="43"/>
      <c r="I660" s="222"/>
      <c r="J660" s="43"/>
      <c r="K660" s="43"/>
      <c r="L660" s="47"/>
      <c r="M660" s="223"/>
      <c r="N660" s="224"/>
      <c r="O660" s="87"/>
      <c r="P660" s="87"/>
      <c r="Q660" s="87"/>
      <c r="R660" s="87"/>
      <c r="S660" s="87"/>
      <c r="T660" s="88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T660" s="20" t="s">
        <v>137</v>
      </c>
      <c r="AU660" s="20" t="s">
        <v>82</v>
      </c>
    </row>
    <row r="661" s="2" customFormat="1">
      <c r="A661" s="41"/>
      <c r="B661" s="42"/>
      <c r="C661" s="43"/>
      <c r="D661" s="225" t="s">
        <v>139</v>
      </c>
      <c r="E661" s="43"/>
      <c r="F661" s="226" t="s">
        <v>909</v>
      </c>
      <c r="G661" s="43"/>
      <c r="H661" s="43"/>
      <c r="I661" s="222"/>
      <c r="J661" s="43"/>
      <c r="K661" s="43"/>
      <c r="L661" s="47"/>
      <c r="M661" s="223"/>
      <c r="N661" s="224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139</v>
      </c>
      <c r="AU661" s="20" t="s">
        <v>82</v>
      </c>
    </row>
    <row r="662" s="12" customFormat="1" ht="22.8" customHeight="1">
      <c r="A662" s="12"/>
      <c r="B662" s="191"/>
      <c r="C662" s="192"/>
      <c r="D662" s="193" t="s">
        <v>72</v>
      </c>
      <c r="E662" s="205" t="s">
        <v>910</v>
      </c>
      <c r="F662" s="205" t="s">
        <v>911</v>
      </c>
      <c r="G662" s="192"/>
      <c r="H662" s="192"/>
      <c r="I662" s="195"/>
      <c r="J662" s="206">
        <f>BK662</f>
        <v>0</v>
      </c>
      <c r="K662" s="192"/>
      <c r="L662" s="197"/>
      <c r="M662" s="198"/>
      <c r="N662" s="199"/>
      <c r="O662" s="199"/>
      <c r="P662" s="200">
        <f>SUM(P663:P679)</f>
        <v>0</v>
      </c>
      <c r="Q662" s="199"/>
      <c r="R662" s="200">
        <f>SUM(R663:R679)</f>
        <v>0.24687800000000001</v>
      </c>
      <c r="S662" s="199"/>
      <c r="T662" s="201">
        <f>SUM(T663:T679)</f>
        <v>0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202" t="s">
        <v>82</v>
      </c>
      <c r="AT662" s="203" t="s">
        <v>72</v>
      </c>
      <c r="AU662" s="203" t="s">
        <v>80</v>
      </c>
      <c r="AY662" s="202" t="s">
        <v>129</v>
      </c>
      <c r="BK662" s="204">
        <f>SUM(BK663:BK679)</f>
        <v>0</v>
      </c>
    </row>
    <row r="663" s="2" customFormat="1" ht="16.5" customHeight="1">
      <c r="A663" s="41"/>
      <c r="B663" s="42"/>
      <c r="C663" s="207" t="s">
        <v>912</v>
      </c>
      <c r="D663" s="207" t="s">
        <v>131</v>
      </c>
      <c r="E663" s="208" t="s">
        <v>913</v>
      </c>
      <c r="F663" s="209" t="s">
        <v>914</v>
      </c>
      <c r="G663" s="210" t="s">
        <v>572</v>
      </c>
      <c r="H663" s="211">
        <v>76.200000000000003</v>
      </c>
      <c r="I663" s="212"/>
      <c r="J663" s="213">
        <f>ROUND(I663*H663,2)</f>
        <v>0</v>
      </c>
      <c r="K663" s="209" t="s">
        <v>135</v>
      </c>
      <c r="L663" s="47"/>
      <c r="M663" s="214" t="s">
        <v>19</v>
      </c>
      <c r="N663" s="215" t="s">
        <v>44</v>
      </c>
      <c r="O663" s="87"/>
      <c r="P663" s="216">
        <f>O663*H663</f>
        <v>0</v>
      </c>
      <c r="Q663" s="216">
        <v>0.0023500000000000001</v>
      </c>
      <c r="R663" s="216">
        <f>Q663*H663</f>
        <v>0.17907000000000001</v>
      </c>
      <c r="S663" s="216">
        <v>0</v>
      </c>
      <c r="T663" s="217">
        <f>S663*H663</f>
        <v>0</v>
      </c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R663" s="218" t="s">
        <v>276</v>
      </c>
      <c r="AT663" s="218" t="s">
        <v>131</v>
      </c>
      <c r="AU663" s="218" t="s">
        <v>82</v>
      </c>
      <c r="AY663" s="20" t="s">
        <v>129</v>
      </c>
      <c r="BE663" s="219">
        <f>IF(N663="základní",J663,0)</f>
        <v>0</v>
      </c>
      <c r="BF663" s="219">
        <f>IF(N663="snížená",J663,0)</f>
        <v>0</v>
      </c>
      <c r="BG663" s="219">
        <f>IF(N663="zákl. přenesená",J663,0)</f>
        <v>0</v>
      </c>
      <c r="BH663" s="219">
        <f>IF(N663="sníž. přenesená",J663,0)</f>
        <v>0</v>
      </c>
      <c r="BI663" s="219">
        <f>IF(N663="nulová",J663,0)</f>
        <v>0</v>
      </c>
      <c r="BJ663" s="20" t="s">
        <v>80</v>
      </c>
      <c r="BK663" s="219">
        <f>ROUND(I663*H663,2)</f>
        <v>0</v>
      </c>
      <c r="BL663" s="20" t="s">
        <v>276</v>
      </c>
      <c r="BM663" s="218" t="s">
        <v>915</v>
      </c>
    </row>
    <row r="664" s="2" customFormat="1">
      <c r="A664" s="41"/>
      <c r="B664" s="42"/>
      <c r="C664" s="43"/>
      <c r="D664" s="220" t="s">
        <v>137</v>
      </c>
      <c r="E664" s="43"/>
      <c r="F664" s="221" t="s">
        <v>916</v>
      </c>
      <c r="G664" s="43"/>
      <c r="H664" s="43"/>
      <c r="I664" s="222"/>
      <c r="J664" s="43"/>
      <c r="K664" s="43"/>
      <c r="L664" s="47"/>
      <c r="M664" s="223"/>
      <c r="N664" s="224"/>
      <c r="O664" s="87"/>
      <c r="P664" s="87"/>
      <c r="Q664" s="87"/>
      <c r="R664" s="87"/>
      <c r="S664" s="87"/>
      <c r="T664" s="88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T664" s="20" t="s">
        <v>137</v>
      </c>
      <c r="AU664" s="20" t="s">
        <v>82</v>
      </c>
    </row>
    <row r="665" s="2" customFormat="1">
      <c r="A665" s="41"/>
      <c r="B665" s="42"/>
      <c r="C665" s="43"/>
      <c r="D665" s="225" t="s">
        <v>139</v>
      </c>
      <c r="E665" s="43"/>
      <c r="F665" s="226" t="s">
        <v>917</v>
      </c>
      <c r="G665" s="43"/>
      <c r="H665" s="43"/>
      <c r="I665" s="222"/>
      <c r="J665" s="43"/>
      <c r="K665" s="43"/>
      <c r="L665" s="47"/>
      <c r="M665" s="223"/>
      <c r="N665" s="224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20" t="s">
        <v>139</v>
      </c>
      <c r="AU665" s="20" t="s">
        <v>82</v>
      </c>
    </row>
    <row r="666" s="14" customFormat="1">
      <c r="A666" s="14"/>
      <c r="B666" s="238"/>
      <c r="C666" s="239"/>
      <c r="D666" s="220" t="s">
        <v>147</v>
      </c>
      <c r="E666" s="240" t="s">
        <v>19</v>
      </c>
      <c r="F666" s="241" t="s">
        <v>736</v>
      </c>
      <c r="G666" s="239"/>
      <c r="H666" s="240" t="s">
        <v>19</v>
      </c>
      <c r="I666" s="242"/>
      <c r="J666" s="239"/>
      <c r="K666" s="239"/>
      <c r="L666" s="243"/>
      <c r="M666" s="244"/>
      <c r="N666" s="245"/>
      <c r="O666" s="245"/>
      <c r="P666" s="245"/>
      <c r="Q666" s="245"/>
      <c r="R666" s="245"/>
      <c r="S666" s="245"/>
      <c r="T666" s="24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7" t="s">
        <v>147</v>
      </c>
      <c r="AU666" s="247" t="s">
        <v>82</v>
      </c>
      <c r="AV666" s="14" t="s">
        <v>80</v>
      </c>
      <c r="AW666" s="14" t="s">
        <v>33</v>
      </c>
      <c r="AX666" s="14" t="s">
        <v>73</v>
      </c>
      <c r="AY666" s="247" t="s">
        <v>129</v>
      </c>
    </row>
    <row r="667" s="13" customFormat="1">
      <c r="A667" s="13"/>
      <c r="B667" s="227"/>
      <c r="C667" s="228"/>
      <c r="D667" s="220" t="s">
        <v>147</v>
      </c>
      <c r="E667" s="229" t="s">
        <v>19</v>
      </c>
      <c r="F667" s="230" t="s">
        <v>918</v>
      </c>
      <c r="G667" s="228"/>
      <c r="H667" s="231">
        <v>76.200000000000003</v>
      </c>
      <c r="I667" s="232"/>
      <c r="J667" s="228"/>
      <c r="K667" s="228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147</v>
      </c>
      <c r="AU667" s="237" t="s">
        <v>82</v>
      </c>
      <c r="AV667" s="13" t="s">
        <v>82</v>
      </c>
      <c r="AW667" s="13" t="s">
        <v>33</v>
      </c>
      <c r="AX667" s="13" t="s">
        <v>80</v>
      </c>
      <c r="AY667" s="237" t="s">
        <v>129</v>
      </c>
    </row>
    <row r="668" s="2" customFormat="1" ht="16.5" customHeight="1">
      <c r="A668" s="41"/>
      <c r="B668" s="42"/>
      <c r="C668" s="207" t="s">
        <v>919</v>
      </c>
      <c r="D668" s="207" t="s">
        <v>131</v>
      </c>
      <c r="E668" s="208" t="s">
        <v>920</v>
      </c>
      <c r="F668" s="209" t="s">
        <v>921</v>
      </c>
      <c r="G668" s="210" t="s">
        <v>572</v>
      </c>
      <c r="H668" s="211">
        <v>27.199999999999999</v>
      </c>
      <c r="I668" s="212"/>
      <c r="J668" s="213">
        <f>ROUND(I668*H668,2)</f>
        <v>0</v>
      </c>
      <c r="K668" s="209" t="s">
        <v>135</v>
      </c>
      <c r="L668" s="47"/>
      <c r="M668" s="214" t="s">
        <v>19</v>
      </c>
      <c r="N668" s="215" t="s">
        <v>44</v>
      </c>
      <c r="O668" s="87"/>
      <c r="P668" s="216">
        <f>O668*H668</f>
        <v>0</v>
      </c>
      <c r="Q668" s="216">
        <v>0.00149</v>
      </c>
      <c r="R668" s="216">
        <f>Q668*H668</f>
        <v>0.040528000000000002</v>
      </c>
      <c r="S668" s="216">
        <v>0</v>
      </c>
      <c r="T668" s="217">
        <f>S668*H668</f>
        <v>0</v>
      </c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R668" s="218" t="s">
        <v>276</v>
      </c>
      <c r="AT668" s="218" t="s">
        <v>131</v>
      </c>
      <c r="AU668" s="218" t="s">
        <v>82</v>
      </c>
      <c r="AY668" s="20" t="s">
        <v>129</v>
      </c>
      <c r="BE668" s="219">
        <f>IF(N668="základní",J668,0)</f>
        <v>0</v>
      </c>
      <c r="BF668" s="219">
        <f>IF(N668="snížená",J668,0)</f>
        <v>0</v>
      </c>
      <c r="BG668" s="219">
        <f>IF(N668="zákl. přenesená",J668,0)</f>
        <v>0</v>
      </c>
      <c r="BH668" s="219">
        <f>IF(N668="sníž. přenesená",J668,0)</f>
        <v>0</v>
      </c>
      <c r="BI668" s="219">
        <f>IF(N668="nulová",J668,0)</f>
        <v>0</v>
      </c>
      <c r="BJ668" s="20" t="s">
        <v>80</v>
      </c>
      <c r="BK668" s="219">
        <f>ROUND(I668*H668,2)</f>
        <v>0</v>
      </c>
      <c r="BL668" s="20" t="s">
        <v>276</v>
      </c>
      <c r="BM668" s="218" t="s">
        <v>922</v>
      </c>
    </row>
    <row r="669" s="2" customFormat="1">
      <c r="A669" s="41"/>
      <c r="B669" s="42"/>
      <c r="C669" s="43"/>
      <c r="D669" s="220" t="s">
        <v>137</v>
      </c>
      <c r="E669" s="43"/>
      <c r="F669" s="221" t="s">
        <v>923</v>
      </c>
      <c r="G669" s="43"/>
      <c r="H669" s="43"/>
      <c r="I669" s="222"/>
      <c r="J669" s="43"/>
      <c r="K669" s="43"/>
      <c r="L669" s="47"/>
      <c r="M669" s="223"/>
      <c r="N669" s="224"/>
      <c r="O669" s="87"/>
      <c r="P669" s="87"/>
      <c r="Q669" s="87"/>
      <c r="R669" s="87"/>
      <c r="S669" s="87"/>
      <c r="T669" s="88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T669" s="20" t="s">
        <v>137</v>
      </c>
      <c r="AU669" s="20" t="s">
        <v>82</v>
      </c>
    </row>
    <row r="670" s="2" customFormat="1">
      <c r="A670" s="41"/>
      <c r="B670" s="42"/>
      <c r="C670" s="43"/>
      <c r="D670" s="225" t="s">
        <v>139</v>
      </c>
      <c r="E670" s="43"/>
      <c r="F670" s="226" t="s">
        <v>924</v>
      </c>
      <c r="G670" s="43"/>
      <c r="H670" s="43"/>
      <c r="I670" s="222"/>
      <c r="J670" s="43"/>
      <c r="K670" s="43"/>
      <c r="L670" s="47"/>
      <c r="M670" s="223"/>
      <c r="N670" s="224"/>
      <c r="O670" s="87"/>
      <c r="P670" s="87"/>
      <c r="Q670" s="87"/>
      <c r="R670" s="87"/>
      <c r="S670" s="87"/>
      <c r="T670" s="88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T670" s="20" t="s">
        <v>139</v>
      </c>
      <c r="AU670" s="20" t="s">
        <v>82</v>
      </c>
    </row>
    <row r="671" s="14" customFormat="1">
      <c r="A671" s="14"/>
      <c r="B671" s="238"/>
      <c r="C671" s="239"/>
      <c r="D671" s="220" t="s">
        <v>147</v>
      </c>
      <c r="E671" s="240" t="s">
        <v>19</v>
      </c>
      <c r="F671" s="241" t="s">
        <v>736</v>
      </c>
      <c r="G671" s="239"/>
      <c r="H671" s="240" t="s">
        <v>19</v>
      </c>
      <c r="I671" s="242"/>
      <c r="J671" s="239"/>
      <c r="K671" s="239"/>
      <c r="L671" s="243"/>
      <c r="M671" s="244"/>
      <c r="N671" s="245"/>
      <c r="O671" s="245"/>
      <c r="P671" s="245"/>
      <c r="Q671" s="245"/>
      <c r="R671" s="245"/>
      <c r="S671" s="245"/>
      <c r="T671" s="24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7" t="s">
        <v>147</v>
      </c>
      <c r="AU671" s="247" t="s">
        <v>82</v>
      </c>
      <c r="AV671" s="14" t="s">
        <v>80</v>
      </c>
      <c r="AW671" s="14" t="s">
        <v>33</v>
      </c>
      <c r="AX671" s="14" t="s">
        <v>73</v>
      </c>
      <c r="AY671" s="247" t="s">
        <v>129</v>
      </c>
    </row>
    <row r="672" s="13" customFormat="1">
      <c r="A672" s="13"/>
      <c r="B672" s="227"/>
      <c r="C672" s="228"/>
      <c r="D672" s="220" t="s">
        <v>147</v>
      </c>
      <c r="E672" s="229" t="s">
        <v>19</v>
      </c>
      <c r="F672" s="230" t="s">
        <v>925</v>
      </c>
      <c r="G672" s="228"/>
      <c r="H672" s="231">
        <v>27.199999999999999</v>
      </c>
      <c r="I672" s="232"/>
      <c r="J672" s="228"/>
      <c r="K672" s="228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147</v>
      </c>
      <c r="AU672" s="237" t="s">
        <v>82</v>
      </c>
      <c r="AV672" s="13" t="s">
        <v>82</v>
      </c>
      <c r="AW672" s="13" t="s">
        <v>33</v>
      </c>
      <c r="AX672" s="13" t="s">
        <v>80</v>
      </c>
      <c r="AY672" s="237" t="s">
        <v>129</v>
      </c>
    </row>
    <row r="673" s="2" customFormat="1" ht="16.5" customHeight="1">
      <c r="A673" s="41"/>
      <c r="B673" s="42"/>
      <c r="C673" s="263" t="s">
        <v>926</v>
      </c>
      <c r="D673" s="263" t="s">
        <v>354</v>
      </c>
      <c r="E673" s="264" t="s">
        <v>927</v>
      </c>
      <c r="F673" s="265" t="s">
        <v>928</v>
      </c>
      <c r="G673" s="266" t="s">
        <v>134</v>
      </c>
      <c r="H673" s="267">
        <v>124</v>
      </c>
      <c r="I673" s="268"/>
      <c r="J673" s="269">
        <f>ROUND(I673*H673,2)</f>
        <v>0</v>
      </c>
      <c r="K673" s="265" t="s">
        <v>135</v>
      </c>
      <c r="L673" s="270"/>
      <c r="M673" s="271" t="s">
        <v>19</v>
      </c>
      <c r="N673" s="272" t="s">
        <v>44</v>
      </c>
      <c r="O673" s="87"/>
      <c r="P673" s="216">
        <f>O673*H673</f>
        <v>0</v>
      </c>
      <c r="Q673" s="216">
        <v>0.00022000000000000001</v>
      </c>
      <c r="R673" s="216">
        <f>Q673*H673</f>
        <v>0.027280000000000002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215</v>
      </c>
      <c r="AT673" s="218" t="s">
        <v>354</v>
      </c>
      <c r="AU673" s="218" t="s">
        <v>82</v>
      </c>
      <c r="AY673" s="20" t="s">
        <v>129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80</v>
      </c>
      <c r="BK673" s="219">
        <f>ROUND(I673*H673,2)</f>
        <v>0</v>
      </c>
      <c r="BL673" s="20" t="s">
        <v>90</v>
      </c>
      <c r="BM673" s="218" t="s">
        <v>929</v>
      </c>
    </row>
    <row r="674" s="2" customFormat="1">
      <c r="A674" s="41"/>
      <c r="B674" s="42"/>
      <c r="C674" s="43"/>
      <c r="D674" s="220" t="s">
        <v>137</v>
      </c>
      <c r="E674" s="43"/>
      <c r="F674" s="221" t="s">
        <v>928</v>
      </c>
      <c r="G674" s="43"/>
      <c r="H674" s="43"/>
      <c r="I674" s="222"/>
      <c r="J674" s="43"/>
      <c r="K674" s="43"/>
      <c r="L674" s="47"/>
      <c r="M674" s="223"/>
      <c r="N674" s="224"/>
      <c r="O674" s="87"/>
      <c r="P674" s="87"/>
      <c r="Q674" s="87"/>
      <c r="R674" s="87"/>
      <c r="S674" s="87"/>
      <c r="T674" s="88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T674" s="20" t="s">
        <v>137</v>
      </c>
      <c r="AU674" s="20" t="s">
        <v>82</v>
      </c>
    </row>
    <row r="675" s="2" customFormat="1">
      <c r="A675" s="41"/>
      <c r="B675" s="42"/>
      <c r="C675" s="43"/>
      <c r="D675" s="220" t="s">
        <v>930</v>
      </c>
      <c r="E675" s="43"/>
      <c r="F675" s="285" t="s">
        <v>931</v>
      </c>
      <c r="G675" s="43"/>
      <c r="H675" s="43"/>
      <c r="I675" s="222"/>
      <c r="J675" s="43"/>
      <c r="K675" s="43"/>
      <c r="L675" s="47"/>
      <c r="M675" s="223"/>
      <c r="N675" s="224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930</v>
      </c>
      <c r="AU675" s="20" t="s">
        <v>82</v>
      </c>
    </row>
    <row r="676" s="13" customFormat="1">
      <c r="A676" s="13"/>
      <c r="B676" s="227"/>
      <c r="C676" s="228"/>
      <c r="D676" s="220" t="s">
        <v>147</v>
      </c>
      <c r="E676" s="229" t="s">
        <v>19</v>
      </c>
      <c r="F676" s="230" t="s">
        <v>932</v>
      </c>
      <c r="G676" s="228"/>
      <c r="H676" s="231">
        <v>124</v>
      </c>
      <c r="I676" s="232"/>
      <c r="J676" s="228"/>
      <c r="K676" s="228"/>
      <c r="L676" s="233"/>
      <c r="M676" s="234"/>
      <c r="N676" s="235"/>
      <c r="O676" s="235"/>
      <c r="P676" s="235"/>
      <c r="Q676" s="235"/>
      <c r="R676" s="235"/>
      <c r="S676" s="235"/>
      <c r="T676" s="23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7" t="s">
        <v>147</v>
      </c>
      <c r="AU676" s="237" t="s">
        <v>82</v>
      </c>
      <c r="AV676" s="13" t="s">
        <v>82</v>
      </c>
      <c r="AW676" s="13" t="s">
        <v>33</v>
      </c>
      <c r="AX676" s="13" t="s">
        <v>80</v>
      </c>
      <c r="AY676" s="237" t="s">
        <v>129</v>
      </c>
    </row>
    <row r="677" s="2" customFormat="1" ht="16.5" customHeight="1">
      <c r="A677" s="41"/>
      <c r="B677" s="42"/>
      <c r="C677" s="207" t="s">
        <v>933</v>
      </c>
      <c r="D677" s="207" t="s">
        <v>131</v>
      </c>
      <c r="E677" s="208" t="s">
        <v>934</v>
      </c>
      <c r="F677" s="209" t="s">
        <v>935</v>
      </c>
      <c r="G677" s="210" t="s">
        <v>210</v>
      </c>
      <c r="H677" s="211">
        <v>0.22</v>
      </c>
      <c r="I677" s="212"/>
      <c r="J677" s="213">
        <f>ROUND(I677*H677,2)</f>
        <v>0</v>
      </c>
      <c r="K677" s="209" t="s">
        <v>135</v>
      </c>
      <c r="L677" s="47"/>
      <c r="M677" s="214" t="s">
        <v>19</v>
      </c>
      <c r="N677" s="215" t="s">
        <v>44</v>
      </c>
      <c r="O677" s="87"/>
      <c r="P677" s="216">
        <f>O677*H677</f>
        <v>0</v>
      </c>
      <c r="Q677" s="216">
        <v>0</v>
      </c>
      <c r="R677" s="216">
        <f>Q677*H677</f>
        <v>0</v>
      </c>
      <c r="S677" s="216">
        <v>0</v>
      </c>
      <c r="T677" s="217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18" t="s">
        <v>276</v>
      </c>
      <c r="AT677" s="218" t="s">
        <v>131</v>
      </c>
      <c r="AU677" s="218" t="s">
        <v>82</v>
      </c>
      <c r="AY677" s="20" t="s">
        <v>129</v>
      </c>
      <c r="BE677" s="219">
        <f>IF(N677="základní",J677,0)</f>
        <v>0</v>
      </c>
      <c r="BF677" s="219">
        <f>IF(N677="snížená",J677,0)</f>
        <v>0</v>
      </c>
      <c r="BG677" s="219">
        <f>IF(N677="zákl. přenesená",J677,0)</f>
        <v>0</v>
      </c>
      <c r="BH677" s="219">
        <f>IF(N677="sníž. přenesená",J677,0)</f>
        <v>0</v>
      </c>
      <c r="BI677" s="219">
        <f>IF(N677="nulová",J677,0)</f>
        <v>0</v>
      </c>
      <c r="BJ677" s="20" t="s">
        <v>80</v>
      </c>
      <c r="BK677" s="219">
        <f>ROUND(I677*H677,2)</f>
        <v>0</v>
      </c>
      <c r="BL677" s="20" t="s">
        <v>276</v>
      </c>
      <c r="BM677" s="218" t="s">
        <v>936</v>
      </c>
    </row>
    <row r="678" s="2" customFormat="1">
      <c r="A678" s="41"/>
      <c r="B678" s="42"/>
      <c r="C678" s="43"/>
      <c r="D678" s="220" t="s">
        <v>137</v>
      </c>
      <c r="E678" s="43"/>
      <c r="F678" s="221" t="s">
        <v>937</v>
      </c>
      <c r="G678" s="43"/>
      <c r="H678" s="43"/>
      <c r="I678" s="222"/>
      <c r="J678" s="43"/>
      <c r="K678" s="43"/>
      <c r="L678" s="47"/>
      <c r="M678" s="223"/>
      <c r="N678" s="224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0" t="s">
        <v>137</v>
      </c>
      <c r="AU678" s="20" t="s">
        <v>82</v>
      </c>
    </row>
    <row r="679" s="2" customFormat="1">
      <c r="A679" s="41"/>
      <c r="B679" s="42"/>
      <c r="C679" s="43"/>
      <c r="D679" s="225" t="s">
        <v>139</v>
      </c>
      <c r="E679" s="43"/>
      <c r="F679" s="226" t="s">
        <v>938</v>
      </c>
      <c r="G679" s="43"/>
      <c r="H679" s="43"/>
      <c r="I679" s="222"/>
      <c r="J679" s="43"/>
      <c r="K679" s="43"/>
      <c r="L679" s="47"/>
      <c r="M679" s="223"/>
      <c r="N679" s="224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20" t="s">
        <v>139</v>
      </c>
      <c r="AU679" s="20" t="s">
        <v>82</v>
      </c>
    </row>
    <row r="680" s="12" customFormat="1" ht="22.8" customHeight="1">
      <c r="A680" s="12"/>
      <c r="B680" s="191"/>
      <c r="C680" s="192"/>
      <c r="D680" s="193" t="s">
        <v>72</v>
      </c>
      <c r="E680" s="205" t="s">
        <v>939</v>
      </c>
      <c r="F680" s="205" t="s">
        <v>940</v>
      </c>
      <c r="G680" s="192"/>
      <c r="H680" s="192"/>
      <c r="I680" s="195"/>
      <c r="J680" s="206">
        <f>BK680</f>
        <v>0</v>
      </c>
      <c r="K680" s="192"/>
      <c r="L680" s="197"/>
      <c r="M680" s="198"/>
      <c r="N680" s="199"/>
      <c r="O680" s="199"/>
      <c r="P680" s="200">
        <f>SUM(P681:P699)</f>
        <v>0</v>
      </c>
      <c r="Q680" s="199"/>
      <c r="R680" s="200">
        <f>SUM(R681:R699)</f>
        <v>0</v>
      </c>
      <c r="S680" s="199"/>
      <c r="T680" s="201">
        <f>SUM(T681:T699)</f>
        <v>0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R680" s="202" t="s">
        <v>82</v>
      </c>
      <c r="AT680" s="203" t="s">
        <v>72</v>
      </c>
      <c r="AU680" s="203" t="s">
        <v>80</v>
      </c>
      <c r="AY680" s="202" t="s">
        <v>129</v>
      </c>
      <c r="BK680" s="204">
        <f>SUM(BK681:BK699)</f>
        <v>0</v>
      </c>
    </row>
    <row r="681" s="2" customFormat="1" ht="16.5" customHeight="1">
      <c r="A681" s="41"/>
      <c r="B681" s="42"/>
      <c r="C681" s="207" t="s">
        <v>941</v>
      </c>
      <c r="D681" s="207" t="s">
        <v>131</v>
      </c>
      <c r="E681" s="208" t="s">
        <v>942</v>
      </c>
      <c r="F681" s="209" t="s">
        <v>943</v>
      </c>
      <c r="G681" s="210" t="s">
        <v>593</v>
      </c>
      <c r="H681" s="211">
        <v>4</v>
      </c>
      <c r="I681" s="212"/>
      <c r="J681" s="213">
        <f>ROUND(I681*H681,2)</f>
        <v>0</v>
      </c>
      <c r="K681" s="209" t="s">
        <v>19</v>
      </c>
      <c r="L681" s="47"/>
      <c r="M681" s="214" t="s">
        <v>19</v>
      </c>
      <c r="N681" s="215" t="s">
        <v>44</v>
      </c>
      <c r="O681" s="87"/>
      <c r="P681" s="216">
        <f>O681*H681</f>
        <v>0</v>
      </c>
      <c r="Q681" s="216">
        <v>0</v>
      </c>
      <c r="R681" s="216">
        <f>Q681*H681</f>
        <v>0</v>
      </c>
      <c r="S681" s="216">
        <v>0</v>
      </c>
      <c r="T681" s="217">
        <f>S681*H681</f>
        <v>0</v>
      </c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R681" s="218" t="s">
        <v>276</v>
      </c>
      <c r="AT681" s="218" t="s">
        <v>131</v>
      </c>
      <c r="AU681" s="218" t="s">
        <v>82</v>
      </c>
      <c r="AY681" s="20" t="s">
        <v>129</v>
      </c>
      <c r="BE681" s="219">
        <f>IF(N681="základní",J681,0)</f>
        <v>0</v>
      </c>
      <c r="BF681" s="219">
        <f>IF(N681="snížená",J681,0)</f>
        <v>0</v>
      </c>
      <c r="BG681" s="219">
        <f>IF(N681="zákl. přenesená",J681,0)</f>
        <v>0</v>
      </c>
      <c r="BH681" s="219">
        <f>IF(N681="sníž. přenesená",J681,0)</f>
        <v>0</v>
      </c>
      <c r="BI681" s="219">
        <f>IF(N681="nulová",J681,0)</f>
        <v>0</v>
      </c>
      <c r="BJ681" s="20" t="s">
        <v>80</v>
      </c>
      <c r="BK681" s="219">
        <f>ROUND(I681*H681,2)</f>
        <v>0</v>
      </c>
      <c r="BL681" s="20" t="s">
        <v>276</v>
      </c>
      <c r="BM681" s="218" t="s">
        <v>944</v>
      </c>
    </row>
    <row r="682" s="2" customFormat="1">
      <c r="A682" s="41"/>
      <c r="B682" s="42"/>
      <c r="C682" s="43"/>
      <c r="D682" s="220" t="s">
        <v>137</v>
      </c>
      <c r="E682" s="43"/>
      <c r="F682" s="221" t="s">
        <v>943</v>
      </c>
      <c r="G682" s="43"/>
      <c r="H682" s="43"/>
      <c r="I682" s="222"/>
      <c r="J682" s="43"/>
      <c r="K682" s="43"/>
      <c r="L682" s="47"/>
      <c r="M682" s="223"/>
      <c r="N682" s="224"/>
      <c r="O682" s="87"/>
      <c r="P682" s="87"/>
      <c r="Q682" s="87"/>
      <c r="R682" s="87"/>
      <c r="S682" s="87"/>
      <c r="T682" s="88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T682" s="20" t="s">
        <v>137</v>
      </c>
      <c r="AU682" s="20" t="s">
        <v>82</v>
      </c>
    </row>
    <row r="683" s="14" customFormat="1">
      <c r="A683" s="14"/>
      <c r="B683" s="238"/>
      <c r="C683" s="239"/>
      <c r="D683" s="220" t="s">
        <v>147</v>
      </c>
      <c r="E683" s="240" t="s">
        <v>19</v>
      </c>
      <c r="F683" s="241" t="s">
        <v>945</v>
      </c>
      <c r="G683" s="239"/>
      <c r="H683" s="240" t="s">
        <v>19</v>
      </c>
      <c r="I683" s="242"/>
      <c r="J683" s="239"/>
      <c r="K683" s="239"/>
      <c r="L683" s="243"/>
      <c r="M683" s="244"/>
      <c r="N683" s="245"/>
      <c r="O683" s="245"/>
      <c r="P683" s="245"/>
      <c r="Q683" s="245"/>
      <c r="R683" s="245"/>
      <c r="S683" s="245"/>
      <c r="T683" s="246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7" t="s">
        <v>147</v>
      </c>
      <c r="AU683" s="247" t="s">
        <v>82</v>
      </c>
      <c r="AV683" s="14" t="s">
        <v>80</v>
      </c>
      <c r="AW683" s="14" t="s">
        <v>33</v>
      </c>
      <c r="AX683" s="14" t="s">
        <v>73</v>
      </c>
      <c r="AY683" s="247" t="s">
        <v>129</v>
      </c>
    </row>
    <row r="684" s="13" customFormat="1">
      <c r="A684" s="13"/>
      <c r="B684" s="227"/>
      <c r="C684" s="228"/>
      <c r="D684" s="220" t="s">
        <v>147</v>
      </c>
      <c r="E684" s="229" t="s">
        <v>19</v>
      </c>
      <c r="F684" s="230" t="s">
        <v>946</v>
      </c>
      <c r="G684" s="228"/>
      <c r="H684" s="231">
        <v>4</v>
      </c>
      <c r="I684" s="232"/>
      <c r="J684" s="228"/>
      <c r="K684" s="228"/>
      <c r="L684" s="233"/>
      <c r="M684" s="234"/>
      <c r="N684" s="235"/>
      <c r="O684" s="235"/>
      <c r="P684" s="235"/>
      <c r="Q684" s="235"/>
      <c r="R684" s="235"/>
      <c r="S684" s="235"/>
      <c r="T684" s="23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7" t="s">
        <v>147</v>
      </c>
      <c r="AU684" s="237" t="s">
        <v>82</v>
      </c>
      <c r="AV684" s="13" t="s">
        <v>82</v>
      </c>
      <c r="AW684" s="13" t="s">
        <v>33</v>
      </c>
      <c r="AX684" s="13" t="s">
        <v>80</v>
      </c>
      <c r="AY684" s="237" t="s">
        <v>129</v>
      </c>
    </row>
    <row r="685" s="2" customFormat="1" ht="16.5" customHeight="1">
      <c r="A685" s="41"/>
      <c r="B685" s="42"/>
      <c r="C685" s="207" t="s">
        <v>947</v>
      </c>
      <c r="D685" s="207" t="s">
        <v>131</v>
      </c>
      <c r="E685" s="208" t="s">
        <v>948</v>
      </c>
      <c r="F685" s="209" t="s">
        <v>949</v>
      </c>
      <c r="G685" s="210" t="s">
        <v>593</v>
      </c>
      <c r="H685" s="211">
        <v>2</v>
      </c>
      <c r="I685" s="212"/>
      <c r="J685" s="213">
        <f>ROUND(I685*H685,2)</f>
        <v>0</v>
      </c>
      <c r="K685" s="209" t="s">
        <v>19</v>
      </c>
      <c r="L685" s="47"/>
      <c r="M685" s="214" t="s">
        <v>19</v>
      </c>
      <c r="N685" s="215" t="s">
        <v>44</v>
      </c>
      <c r="O685" s="87"/>
      <c r="P685" s="216">
        <f>O685*H685</f>
        <v>0</v>
      </c>
      <c r="Q685" s="216">
        <v>0</v>
      </c>
      <c r="R685" s="216">
        <f>Q685*H685</f>
        <v>0</v>
      </c>
      <c r="S685" s="216">
        <v>0</v>
      </c>
      <c r="T685" s="217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18" t="s">
        <v>276</v>
      </c>
      <c r="AT685" s="218" t="s">
        <v>131</v>
      </c>
      <c r="AU685" s="218" t="s">
        <v>82</v>
      </c>
      <c r="AY685" s="20" t="s">
        <v>129</v>
      </c>
      <c r="BE685" s="219">
        <f>IF(N685="základní",J685,0)</f>
        <v>0</v>
      </c>
      <c r="BF685" s="219">
        <f>IF(N685="snížená",J685,0)</f>
        <v>0</v>
      </c>
      <c r="BG685" s="219">
        <f>IF(N685="zákl. přenesená",J685,0)</f>
        <v>0</v>
      </c>
      <c r="BH685" s="219">
        <f>IF(N685="sníž. přenesená",J685,0)</f>
        <v>0</v>
      </c>
      <c r="BI685" s="219">
        <f>IF(N685="nulová",J685,0)</f>
        <v>0</v>
      </c>
      <c r="BJ685" s="20" t="s">
        <v>80</v>
      </c>
      <c r="BK685" s="219">
        <f>ROUND(I685*H685,2)</f>
        <v>0</v>
      </c>
      <c r="BL685" s="20" t="s">
        <v>276</v>
      </c>
      <c r="BM685" s="218" t="s">
        <v>950</v>
      </c>
    </row>
    <row r="686" s="2" customFormat="1">
      <c r="A686" s="41"/>
      <c r="B686" s="42"/>
      <c r="C686" s="43"/>
      <c r="D686" s="220" t="s">
        <v>137</v>
      </c>
      <c r="E686" s="43"/>
      <c r="F686" s="221" t="s">
        <v>949</v>
      </c>
      <c r="G686" s="43"/>
      <c r="H686" s="43"/>
      <c r="I686" s="222"/>
      <c r="J686" s="43"/>
      <c r="K686" s="43"/>
      <c r="L686" s="47"/>
      <c r="M686" s="223"/>
      <c r="N686" s="224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137</v>
      </c>
      <c r="AU686" s="20" t="s">
        <v>82</v>
      </c>
    </row>
    <row r="687" s="14" customFormat="1">
      <c r="A687" s="14"/>
      <c r="B687" s="238"/>
      <c r="C687" s="239"/>
      <c r="D687" s="220" t="s">
        <v>147</v>
      </c>
      <c r="E687" s="240" t="s">
        <v>19</v>
      </c>
      <c r="F687" s="241" t="s">
        <v>945</v>
      </c>
      <c r="G687" s="239"/>
      <c r="H687" s="240" t="s">
        <v>19</v>
      </c>
      <c r="I687" s="242"/>
      <c r="J687" s="239"/>
      <c r="K687" s="239"/>
      <c r="L687" s="243"/>
      <c r="M687" s="244"/>
      <c r="N687" s="245"/>
      <c r="O687" s="245"/>
      <c r="P687" s="245"/>
      <c r="Q687" s="245"/>
      <c r="R687" s="245"/>
      <c r="S687" s="245"/>
      <c r="T687" s="24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7" t="s">
        <v>147</v>
      </c>
      <c r="AU687" s="247" t="s">
        <v>82</v>
      </c>
      <c r="AV687" s="14" t="s">
        <v>80</v>
      </c>
      <c r="AW687" s="14" t="s">
        <v>33</v>
      </c>
      <c r="AX687" s="14" t="s">
        <v>73</v>
      </c>
      <c r="AY687" s="247" t="s">
        <v>129</v>
      </c>
    </row>
    <row r="688" s="13" customFormat="1">
      <c r="A688" s="13"/>
      <c r="B688" s="227"/>
      <c r="C688" s="228"/>
      <c r="D688" s="220" t="s">
        <v>147</v>
      </c>
      <c r="E688" s="229" t="s">
        <v>19</v>
      </c>
      <c r="F688" s="230" t="s">
        <v>951</v>
      </c>
      <c r="G688" s="228"/>
      <c r="H688" s="231">
        <v>2</v>
      </c>
      <c r="I688" s="232"/>
      <c r="J688" s="228"/>
      <c r="K688" s="228"/>
      <c r="L688" s="233"/>
      <c r="M688" s="234"/>
      <c r="N688" s="235"/>
      <c r="O688" s="235"/>
      <c r="P688" s="235"/>
      <c r="Q688" s="235"/>
      <c r="R688" s="235"/>
      <c r="S688" s="235"/>
      <c r="T688" s="23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7" t="s">
        <v>147</v>
      </c>
      <c r="AU688" s="237" t="s">
        <v>82</v>
      </c>
      <c r="AV688" s="13" t="s">
        <v>82</v>
      </c>
      <c r="AW688" s="13" t="s">
        <v>33</v>
      </c>
      <c r="AX688" s="13" t="s">
        <v>80</v>
      </c>
      <c r="AY688" s="237" t="s">
        <v>129</v>
      </c>
    </row>
    <row r="689" s="2" customFormat="1" ht="16.5" customHeight="1">
      <c r="A689" s="41"/>
      <c r="B689" s="42"/>
      <c r="C689" s="207" t="s">
        <v>952</v>
      </c>
      <c r="D689" s="207" t="s">
        <v>131</v>
      </c>
      <c r="E689" s="208" t="s">
        <v>953</v>
      </c>
      <c r="F689" s="209" t="s">
        <v>954</v>
      </c>
      <c r="G689" s="210" t="s">
        <v>593</v>
      </c>
      <c r="H689" s="211">
        <v>4</v>
      </c>
      <c r="I689" s="212"/>
      <c r="J689" s="213">
        <f>ROUND(I689*H689,2)</f>
        <v>0</v>
      </c>
      <c r="K689" s="209" t="s">
        <v>19</v>
      </c>
      <c r="L689" s="47"/>
      <c r="M689" s="214" t="s">
        <v>19</v>
      </c>
      <c r="N689" s="215" t="s">
        <v>44</v>
      </c>
      <c r="O689" s="87"/>
      <c r="P689" s="216">
        <f>O689*H689</f>
        <v>0</v>
      </c>
      <c r="Q689" s="216">
        <v>0</v>
      </c>
      <c r="R689" s="216">
        <f>Q689*H689</f>
        <v>0</v>
      </c>
      <c r="S689" s="216">
        <v>0</v>
      </c>
      <c r="T689" s="217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18" t="s">
        <v>276</v>
      </c>
      <c r="AT689" s="218" t="s">
        <v>131</v>
      </c>
      <c r="AU689" s="218" t="s">
        <v>82</v>
      </c>
      <c r="AY689" s="20" t="s">
        <v>129</v>
      </c>
      <c r="BE689" s="219">
        <f>IF(N689="základní",J689,0)</f>
        <v>0</v>
      </c>
      <c r="BF689" s="219">
        <f>IF(N689="snížená",J689,0)</f>
        <v>0</v>
      </c>
      <c r="BG689" s="219">
        <f>IF(N689="zákl. přenesená",J689,0)</f>
        <v>0</v>
      </c>
      <c r="BH689" s="219">
        <f>IF(N689="sníž. přenesená",J689,0)</f>
        <v>0</v>
      </c>
      <c r="BI689" s="219">
        <f>IF(N689="nulová",J689,0)</f>
        <v>0</v>
      </c>
      <c r="BJ689" s="20" t="s">
        <v>80</v>
      </c>
      <c r="BK689" s="219">
        <f>ROUND(I689*H689,2)</f>
        <v>0</v>
      </c>
      <c r="BL689" s="20" t="s">
        <v>276</v>
      </c>
      <c r="BM689" s="218" t="s">
        <v>955</v>
      </c>
    </row>
    <row r="690" s="2" customFormat="1">
      <c r="A690" s="41"/>
      <c r="B690" s="42"/>
      <c r="C690" s="43"/>
      <c r="D690" s="220" t="s">
        <v>137</v>
      </c>
      <c r="E690" s="43"/>
      <c r="F690" s="221" t="s">
        <v>954</v>
      </c>
      <c r="G690" s="43"/>
      <c r="H690" s="43"/>
      <c r="I690" s="222"/>
      <c r="J690" s="43"/>
      <c r="K690" s="43"/>
      <c r="L690" s="47"/>
      <c r="M690" s="223"/>
      <c r="N690" s="224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137</v>
      </c>
      <c r="AU690" s="20" t="s">
        <v>82</v>
      </c>
    </row>
    <row r="691" s="14" customFormat="1">
      <c r="A691" s="14"/>
      <c r="B691" s="238"/>
      <c r="C691" s="239"/>
      <c r="D691" s="220" t="s">
        <v>147</v>
      </c>
      <c r="E691" s="240" t="s">
        <v>19</v>
      </c>
      <c r="F691" s="241" t="s">
        <v>945</v>
      </c>
      <c r="G691" s="239"/>
      <c r="H691" s="240" t="s">
        <v>19</v>
      </c>
      <c r="I691" s="242"/>
      <c r="J691" s="239"/>
      <c r="K691" s="239"/>
      <c r="L691" s="243"/>
      <c r="M691" s="244"/>
      <c r="N691" s="245"/>
      <c r="O691" s="245"/>
      <c r="P691" s="245"/>
      <c r="Q691" s="245"/>
      <c r="R691" s="245"/>
      <c r="S691" s="245"/>
      <c r="T691" s="24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7" t="s">
        <v>147</v>
      </c>
      <c r="AU691" s="247" t="s">
        <v>82</v>
      </c>
      <c r="AV691" s="14" t="s">
        <v>80</v>
      </c>
      <c r="AW691" s="14" t="s">
        <v>33</v>
      </c>
      <c r="AX691" s="14" t="s">
        <v>73</v>
      </c>
      <c r="AY691" s="247" t="s">
        <v>129</v>
      </c>
    </row>
    <row r="692" s="13" customFormat="1">
      <c r="A692" s="13"/>
      <c r="B692" s="227"/>
      <c r="C692" s="228"/>
      <c r="D692" s="220" t="s">
        <v>147</v>
      </c>
      <c r="E692" s="229" t="s">
        <v>19</v>
      </c>
      <c r="F692" s="230" t="s">
        <v>956</v>
      </c>
      <c r="G692" s="228"/>
      <c r="H692" s="231">
        <v>4</v>
      </c>
      <c r="I692" s="232"/>
      <c r="J692" s="228"/>
      <c r="K692" s="228"/>
      <c r="L692" s="233"/>
      <c r="M692" s="234"/>
      <c r="N692" s="235"/>
      <c r="O692" s="235"/>
      <c r="P692" s="235"/>
      <c r="Q692" s="235"/>
      <c r="R692" s="235"/>
      <c r="S692" s="235"/>
      <c r="T692" s="236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7" t="s">
        <v>147</v>
      </c>
      <c r="AU692" s="237" t="s">
        <v>82</v>
      </c>
      <c r="AV692" s="13" t="s">
        <v>82</v>
      </c>
      <c r="AW692" s="13" t="s">
        <v>33</v>
      </c>
      <c r="AX692" s="13" t="s">
        <v>80</v>
      </c>
      <c r="AY692" s="237" t="s">
        <v>129</v>
      </c>
    </row>
    <row r="693" s="2" customFormat="1" ht="16.5" customHeight="1">
      <c r="A693" s="41"/>
      <c r="B693" s="42"/>
      <c r="C693" s="207" t="s">
        <v>932</v>
      </c>
      <c r="D693" s="207" t="s">
        <v>131</v>
      </c>
      <c r="E693" s="208" t="s">
        <v>957</v>
      </c>
      <c r="F693" s="209" t="s">
        <v>958</v>
      </c>
      <c r="G693" s="210" t="s">
        <v>377</v>
      </c>
      <c r="H693" s="211">
        <v>1</v>
      </c>
      <c r="I693" s="212"/>
      <c r="J693" s="213">
        <f>ROUND(I693*H693,2)</f>
        <v>0</v>
      </c>
      <c r="K693" s="209" t="s">
        <v>19</v>
      </c>
      <c r="L693" s="47"/>
      <c r="M693" s="214" t="s">
        <v>19</v>
      </c>
      <c r="N693" s="215" t="s">
        <v>44</v>
      </c>
      <c r="O693" s="87"/>
      <c r="P693" s="216">
        <f>O693*H693</f>
        <v>0</v>
      </c>
      <c r="Q693" s="216">
        <v>0</v>
      </c>
      <c r="R693" s="216">
        <f>Q693*H693</f>
        <v>0</v>
      </c>
      <c r="S693" s="216">
        <v>0</v>
      </c>
      <c r="T693" s="217">
        <f>S693*H693</f>
        <v>0</v>
      </c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R693" s="218" t="s">
        <v>276</v>
      </c>
      <c r="AT693" s="218" t="s">
        <v>131</v>
      </c>
      <c r="AU693" s="218" t="s">
        <v>82</v>
      </c>
      <c r="AY693" s="20" t="s">
        <v>129</v>
      </c>
      <c r="BE693" s="219">
        <f>IF(N693="základní",J693,0)</f>
        <v>0</v>
      </c>
      <c r="BF693" s="219">
        <f>IF(N693="snížená",J693,0)</f>
        <v>0</v>
      </c>
      <c r="BG693" s="219">
        <f>IF(N693="zákl. přenesená",J693,0)</f>
        <v>0</v>
      </c>
      <c r="BH693" s="219">
        <f>IF(N693="sníž. přenesená",J693,0)</f>
        <v>0</v>
      </c>
      <c r="BI693" s="219">
        <f>IF(N693="nulová",J693,0)</f>
        <v>0</v>
      </c>
      <c r="BJ693" s="20" t="s">
        <v>80</v>
      </c>
      <c r="BK693" s="219">
        <f>ROUND(I693*H693,2)</f>
        <v>0</v>
      </c>
      <c r="BL693" s="20" t="s">
        <v>276</v>
      </c>
      <c r="BM693" s="218" t="s">
        <v>959</v>
      </c>
    </row>
    <row r="694" s="2" customFormat="1">
      <c r="A694" s="41"/>
      <c r="B694" s="42"/>
      <c r="C694" s="43"/>
      <c r="D694" s="220" t="s">
        <v>137</v>
      </c>
      <c r="E694" s="43"/>
      <c r="F694" s="221" t="s">
        <v>960</v>
      </c>
      <c r="G694" s="43"/>
      <c r="H694" s="43"/>
      <c r="I694" s="222"/>
      <c r="J694" s="43"/>
      <c r="K694" s="43"/>
      <c r="L694" s="47"/>
      <c r="M694" s="223"/>
      <c r="N694" s="224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20" t="s">
        <v>137</v>
      </c>
      <c r="AU694" s="20" t="s">
        <v>82</v>
      </c>
    </row>
    <row r="695" s="14" customFormat="1">
      <c r="A695" s="14"/>
      <c r="B695" s="238"/>
      <c r="C695" s="239"/>
      <c r="D695" s="220" t="s">
        <v>147</v>
      </c>
      <c r="E695" s="240" t="s">
        <v>19</v>
      </c>
      <c r="F695" s="241" t="s">
        <v>945</v>
      </c>
      <c r="G695" s="239"/>
      <c r="H695" s="240" t="s">
        <v>19</v>
      </c>
      <c r="I695" s="242"/>
      <c r="J695" s="239"/>
      <c r="K695" s="239"/>
      <c r="L695" s="243"/>
      <c r="M695" s="244"/>
      <c r="N695" s="245"/>
      <c r="O695" s="245"/>
      <c r="P695" s="245"/>
      <c r="Q695" s="245"/>
      <c r="R695" s="245"/>
      <c r="S695" s="245"/>
      <c r="T695" s="24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7" t="s">
        <v>147</v>
      </c>
      <c r="AU695" s="247" t="s">
        <v>82</v>
      </c>
      <c r="AV695" s="14" t="s">
        <v>80</v>
      </c>
      <c r="AW695" s="14" t="s">
        <v>33</v>
      </c>
      <c r="AX695" s="14" t="s">
        <v>73</v>
      </c>
      <c r="AY695" s="247" t="s">
        <v>129</v>
      </c>
    </row>
    <row r="696" s="13" customFormat="1">
      <c r="A696" s="13"/>
      <c r="B696" s="227"/>
      <c r="C696" s="228"/>
      <c r="D696" s="220" t="s">
        <v>147</v>
      </c>
      <c r="E696" s="229" t="s">
        <v>19</v>
      </c>
      <c r="F696" s="230" t="s">
        <v>961</v>
      </c>
      <c r="G696" s="228"/>
      <c r="H696" s="231">
        <v>1</v>
      </c>
      <c r="I696" s="232"/>
      <c r="J696" s="228"/>
      <c r="K696" s="228"/>
      <c r="L696" s="233"/>
      <c r="M696" s="234"/>
      <c r="N696" s="235"/>
      <c r="O696" s="235"/>
      <c r="P696" s="235"/>
      <c r="Q696" s="235"/>
      <c r="R696" s="235"/>
      <c r="S696" s="235"/>
      <c r="T696" s="23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7" t="s">
        <v>147</v>
      </c>
      <c r="AU696" s="237" t="s">
        <v>82</v>
      </c>
      <c r="AV696" s="13" t="s">
        <v>82</v>
      </c>
      <c r="AW696" s="13" t="s">
        <v>33</v>
      </c>
      <c r="AX696" s="13" t="s">
        <v>80</v>
      </c>
      <c r="AY696" s="237" t="s">
        <v>129</v>
      </c>
    </row>
    <row r="697" s="2" customFormat="1" ht="16.5" customHeight="1">
      <c r="A697" s="41"/>
      <c r="B697" s="42"/>
      <c r="C697" s="207" t="s">
        <v>962</v>
      </c>
      <c r="D697" s="207" t="s">
        <v>131</v>
      </c>
      <c r="E697" s="208" t="s">
        <v>963</v>
      </c>
      <c r="F697" s="209" t="s">
        <v>964</v>
      </c>
      <c r="G697" s="210" t="s">
        <v>906</v>
      </c>
      <c r="H697" s="284"/>
      <c r="I697" s="212"/>
      <c r="J697" s="213">
        <f>ROUND(I697*H697,2)</f>
        <v>0</v>
      </c>
      <c r="K697" s="209" t="s">
        <v>135</v>
      </c>
      <c r="L697" s="47"/>
      <c r="M697" s="214" t="s">
        <v>19</v>
      </c>
      <c r="N697" s="215" t="s">
        <v>44</v>
      </c>
      <c r="O697" s="87"/>
      <c r="P697" s="216">
        <f>O697*H697</f>
        <v>0</v>
      </c>
      <c r="Q697" s="216">
        <v>0</v>
      </c>
      <c r="R697" s="216">
        <f>Q697*H697</f>
        <v>0</v>
      </c>
      <c r="S697" s="216">
        <v>0</v>
      </c>
      <c r="T697" s="217">
        <f>S697*H697</f>
        <v>0</v>
      </c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R697" s="218" t="s">
        <v>276</v>
      </c>
      <c r="AT697" s="218" t="s">
        <v>131</v>
      </c>
      <c r="AU697" s="218" t="s">
        <v>82</v>
      </c>
      <c r="AY697" s="20" t="s">
        <v>129</v>
      </c>
      <c r="BE697" s="219">
        <f>IF(N697="základní",J697,0)</f>
        <v>0</v>
      </c>
      <c r="BF697" s="219">
        <f>IF(N697="snížená",J697,0)</f>
        <v>0</v>
      </c>
      <c r="BG697" s="219">
        <f>IF(N697="zákl. přenesená",J697,0)</f>
        <v>0</v>
      </c>
      <c r="BH697" s="219">
        <f>IF(N697="sníž. přenesená",J697,0)</f>
        <v>0</v>
      </c>
      <c r="BI697" s="219">
        <f>IF(N697="nulová",J697,0)</f>
        <v>0</v>
      </c>
      <c r="BJ697" s="20" t="s">
        <v>80</v>
      </c>
      <c r="BK697" s="219">
        <f>ROUND(I697*H697,2)</f>
        <v>0</v>
      </c>
      <c r="BL697" s="20" t="s">
        <v>276</v>
      </c>
      <c r="BM697" s="218" t="s">
        <v>965</v>
      </c>
    </row>
    <row r="698" s="2" customFormat="1">
      <c r="A698" s="41"/>
      <c r="B698" s="42"/>
      <c r="C698" s="43"/>
      <c r="D698" s="220" t="s">
        <v>137</v>
      </c>
      <c r="E698" s="43"/>
      <c r="F698" s="221" t="s">
        <v>966</v>
      </c>
      <c r="G698" s="43"/>
      <c r="H698" s="43"/>
      <c r="I698" s="222"/>
      <c r="J698" s="43"/>
      <c r="K698" s="43"/>
      <c r="L698" s="47"/>
      <c r="M698" s="223"/>
      <c r="N698" s="224"/>
      <c r="O698" s="87"/>
      <c r="P698" s="87"/>
      <c r="Q698" s="87"/>
      <c r="R698" s="87"/>
      <c r="S698" s="87"/>
      <c r="T698" s="88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T698" s="20" t="s">
        <v>137</v>
      </c>
      <c r="AU698" s="20" t="s">
        <v>82</v>
      </c>
    </row>
    <row r="699" s="2" customFormat="1">
      <c r="A699" s="41"/>
      <c r="B699" s="42"/>
      <c r="C699" s="43"/>
      <c r="D699" s="225" t="s">
        <v>139</v>
      </c>
      <c r="E699" s="43"/>
      <c r="F699" s="226" t="s">
        <v>967</v>
      </c>
      <c r="G699" s="43"/>
      <c r="H699" s="43"/>
      <c r="I699" s="222"/>
      <c r="J699" s="43"/>
      <c r="K699" s="43"/>
      <c r="L699" s="47"/>
      <c r="M699" s="223"/>
      <c r="N699" s="224"/>
      <c r="O699" s="87"/>
      <c r="P699" s="87"/>
      <c r="Q699" s="87"/>
      <c r="R699" s="87"/>
      <c r="S699" s="87"/>
      <c r="T699" s="88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T699" s="20" t="s">
        <v>139</v>
      </c>
      <c r="AU699" s="20" t="s">
        <v>82</v>
      </c>
    </row>
    <row r="700" s="12" customFormat="1" ht="22.8" customHeight="1">
      <c r="A700" s="12"/>
      <c r="B700" s="191"/>
      <c r="C700" s="192"/>
      <c r="D700" s="193" t="s">
        <v>72</v>
      </c>
      <c r="E700" s="205" t="s">
        <v>968</v>
      </c>
      <c r="F700" s="205" t="s">
        <v>969</v>
      </c>
      <c r="G700" s="192"/>
      <c r="H700" s="192"/>
      <c r="I700" s="195"/>
      <c r="J700" s="206">
        <f>BK700</f>
        <v>0</v>
      </c>
      <c r="K700" s="192"/>
      <c r="L700" s="197"/>
      <c r="M700" s="198"/>
      <c r="N700" s="199"/>
      <c r="O700" s="199"/>
      <c r="P700" s="200">
        <f>SUM(P701:P727)</f>
        <v>0</v>
      </c>
      <c r="Q700" s="199"/>
      <c r="R700" s="200">
        <f>SUM(R701:R727)</f>
        <v>0</v>
      </c>
      <c r="S700" s="199"/>
      <c r="T700" s="201">
        <f>SUM(T701:T727)</f>
        <v>0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R700" s="202" t="s">
        <v>82</v>
      </c>
      <c r="AT700" s="203" t="s">
        <v>72</v>
      </c>
      <c r="AU700" s="203" t="s">
        <v>80</v>
      </c>
      <c r="AY700" s="202" t="s">
        <v>129</v>
      </c>
      <c r="BK700" s="204">
        <f>SUM(BK701:BK727)</f>
        <v>0</v>
      </c>
    </row>
    <row r="701" s="2" customFormat="1" ht="16.5" customHeight="1">
      <c r="A701" s="41"/>
      <c r="B701" s="42"/>
      <c r="C701" s="207" t="s">
        <v>970</v>
      </c>
      <c r="D701" s="207" t="s">
        <v>131</v>
      </c>
      <c r="E701" s="208" t="s">
        <v>971</v>
      </c>
      <c r="F701" s="209" t="s">
        <v>972</v>
      </c>
      <c r="G701" s="210" t="s">
        <v>377</v>
      </c>
      <c r="H701" s="211">
        <v>4</v>
      </c>
      <c r="I701" s="212"/>
      <c r="J701" s="213">
        <f>ROUND(I701*H701,2)</f>
        <v>0</v>
      </c>
      <c r="K701" s="209" t="s">
        <v>19</v>
      </c>
      <c r="L701" s="47"/>
      <c r="M701" s="214" t="s">
        <v>19</v>
      </c>
      <c r="N701" s="215" t="s">
        <v>44</v>
      </c>
      <c r="O701" s="87"/>
      <c r="P701" s="216">
        <f>O701*H701</f>
        <v>0</v>
      </c>
      <c r="Q701" s="216">
        <v>0</v>
      </c>
      <c r="R701" s="216">
        <f>Q701*H701</f>
        <v>0</v>
      </c>
      <c r="S701" s="216">
        <v>0</v>
      </c>
      <c r="T701" s="217">
        <f>S701*H701</f>
        <v>0</v>
      </c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R701" s="218" t="s">
        <v>276</v>
      </c>
      <c r="AT701" s="218" t="s">
        <v>131</v>
      </c>
      <c r="AU701" s="218" t="s">
        <v>82</v>
      </c>
      <c r="AY701" s="20" t="s">
        <v>129</v>
      </c>
      <c r="BE701" s="219">
        <f>IF(N701="základní",J701,0)</f>
        <v>0</v>
      </c>
      <c r="BF701" s="219">
        <f>IF(N701="snížená",J701,0)</f>
        <v>0</v>
      </c>
      <c r="BG701" s="219">
        <f>IF(N701="zákl. přenesená",J701,0)</f>
        <v>0</v>
      </c>
      <c r="BH701" s="219">
        <f>IF(N701="sníž. přenesená",J701,0)</f>
        <v>0</v>
      </c>
      <c r="BI701" s="219">
        <f>IF(N701="nulová",J701,0)</f>
        <v>0</v>
      </c>
      <c r="BJ701" s="20" t="s">
        <v>80</v>
      </c>
      <c r="BK701" s="219">
        <f>ROUND(I701*H701,2)</f>
        <v>0</v>
      </c>
      <c r="BL701" s="20" t="s">
        <v>276</v>
      </c>
      <c r="BM701" s="218" t="s">
        <v>973</v>
      </c>
    </row>
    <row r="702" s="2" customFormat="1">
      <c r="A702" s="41"/>
      <c r="B702" s="42"/>
      <c r="C702" s="43"/>
      <c r="D702" s="220" t="s">
        <v>137</v>
      </c>
      <c r="E702" s="43"/>
      <c r="F702" s="221" t="s">
        <v>972</v>
      </c>
      <c r="G702" s="43"/>
      <c r="H702" s="43"/>
      <c r="I702" s="222"/>
      <c r="J702" s="43"/>
      <c r="K702" s="43"/>
      <c r="L702" s="47"/>
      <c r="M702" s="223"/>
      <c r="N702" s="224"/>
      <c r="O702" s="87"/>
      <c r="P702" s="87"/>
      <c r="Q702" s="87"/>
      <c r="R702" s="87"/>
      <c r="S702" s="87"/>
      <c r="T702" s="88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T702" s="20" t="s">
        <v>137</v>
      </c>
      <c r="AU702" s="20" t="s">
        <v>82</v>
      </c>
    </row>
    <row r="703" s="14" customFormat="1">
      <c r="A703" s="14"/>
      <c r="B703" s="238"/>
      <c r="C703" s="239"/>
      <c r="D703" s="220" t="s">
        <v>147</v>
      </c>
      <c r="E703" s="240" t="s">
        <v>19</v>
      </c>
      <c r="F703" s="241" t="s">
        <v>445</v>
      </c>
      <c r="G703" s="239"/>
      <c r="H703" s="240" t="s">
        <v>19</v>
      </c>
      <c r="I703" s="242"/>
      <c r="J703" s="239"/>
      <c r="K703" s="239"/>
      <c r="L703" s="243"/>
      <c r="M703" s="244"/>
      <c r="N703" s="245"/>
      <c r="O703" s="245"/>
      <c r="P703" s="245"/>
      <c r="Q703" s="245"/>
      <c r="R703" s="245"/>
      <c r="S703" s="245"/>
      <c r="T703" s="24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7" t="s">
        <v>147</v>
      </c>
      <c r="AU703" s="247" t="s">
        <v>82</v>
      </c>
      <c r="AV703" s="14" t="s">
        <v>80</v>
      </c>
      <c r="AW703" s="14" t="s">
        <v>33</v>
      </c>
      <c r="AX703" s="14" t="s">
        <v>73</v>
      </c>
      <c r="AY703" s="247" t="s">
        <v>129</v>
      </c>
    </row>
    <row r="704" s="13" customFormat="1">
      <c r="A704" s="13"/>
      <c r="B704" s="227"/>
      <c r="C704" s="228"/>
      <c r="D704" s="220" t="s">
        <v>147</v>
      </c>
      <c r="E704" s="229" t="s">
        <v>19</v>
      </c>
      <c r="F704" s="230" t="s">
        <v>974</v>
      </c>
      <c r="G704" s="228"/>
      <c r="H704" s="231">
        <v>4</v>
      </c>
      <c r="I704" s="232"/>
      <c r="J704" s="228"/>
      <c r="K704" s="228"/>
      <c r="L704" s="233"/>
      <c r="M704" s="234"/>
      <c r="N704" s="235"/>
      <c r="O704" s="235"/>
      <c r="P704" s="235"/>
      <c r="Q704" s="235"/>
      <c r="R704" s="235"/>
      <c r="S704" s="235"/>
      <c r="T704" s="23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7" t="s">
        <v>147</v>
      </c>
      <c r="AU704" s="237" t="s">
        <v>82</v>
      </c>
      <c r="AV704" s="13" t="s">
        <v>82</v>
      </c>
      <c r="AW704" s="13" t="s">
        <v>33</v>
      </c>
      <c r="AX704" s="13" t="s">
        <v>80</v>
      </c>
      <c r="AY704" s="237" t="s">
        <v>129</v>
      </c>
    </row>
    <row r="705" s="2" customFormat="1" ht="16.5" customHeight="1">
      <c r="A705" s="41"/>
      <c r="B705" s="42"/>
      <c r="C705" s="207" t="s">
        <v>975</v>
      </c>
      <c r="D705" s="207" t="s">
        <v>131</v>
      </c>
      <c r="E705" s="208" t="s">
        <v>976</v>
      </c>
      <c r="F705" s="209" t="s">
        <v>977</v>
      </c>
      <c r="G705" s="210" t="s">
        <v>377</v>
      </c>
      <c r="H705" s="211">
        <v>1</v>
      </c>
      <c r="I705" s="212"/>
      <c r="J705" s="213">
        <f>ROUND(I705*H705,2)</f>
        <v>0</v>
      </c>
      <c r="K705" s="209" t="s">
        <v>19</v>
      </c>
      <c r="L705" s="47"/>
      <c r="M705" s="214" t="s">
        <v>19</v>
      </c>
      <c r="N705" s="215" t="s">
        <v>44</v>
      </c>
      <c r="O705" s="87"/>
      <c r="P705" s="216">
        <f>O705*H705</f>
        <v>0</v>
      </c>
      <c r="Q705" s="216">
        <v>0</v>
      </c>
      <c r="R705" s="216">
        <f>Q705*H705</f>
        <v>0</v>
      </c>
      <c r="S705" s="216">
        <v>0</v>
      </c>
      <c r="T705" s="217">
        <f>S705*H705</f>
        <v>0</v>
      </c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R705" s="218" t="s">
        <v>276</v>
      </c>
      <c r="AT705" s="218" t="s">
        <v>131</v>
      </c>
      <c r="AU705" s="218" t="s">
        <v>82</v>
      </c>
      <c r="AY705" s="20" t="s">
        <v>129</v>
      </c>
      <c r="BE705" s="219">
        <f>IF(N705="základní",J705,0)</f>
        <v>0</v>
      </c>
      <c r="BF705" s="219">
        <f>IF(N705="snížená",J705,0)</f>
        <v>0</v>
      </c>
      <c r="BG705" s="219">
        <f>IF(N705="zákl. přenesená",J705,0)</f>
        <v>0</v>
      </c>
      <c r="BH705" s="219">
        <f>IF(N705="sníž. přenesená",J705,0)</f>
        <v>0</v>
      </c>
      <c r="BI705" s="219">
        <f>IF(N705="nulová",J705,0)</f>
        <v>0</v>
      </c>
      <c r="BJ705" s="20" t="s">
        <v>80</v>
      </c>
      <c r="BK705" s="219">
        <f>ROUND(I705*H705,2)</f>
        <v>0</v>
      </c>
      <c r="BL705" s="20" t="s">
        <v>276</v>
      </c>
      <c r="BM705" s="218" t="s">
        <v>978</v>
      </c>
    </row>
    <row r="706" s="2" customFormat="1">
      <c r="A706" s="41"/>
      <c r="B706" s="42"/>
      <c r="C706" s="43"/>
      <c r="D706" s="220" t="s">
        <v>137</v>
      </c>
      <c r="E706" s="43"/>
      <c r="F706" s="221" t="s">
        <v>977</v>
      </c>
      <c r="G706" s="43"/>
      <c r="H706" s="43"/>
      <c r="I706" s="222"/>
      <c r="J706" s="43"/>
      <c r="K706" s="43"/>
      <c r="L706" s="47"/>
      <c r="M706" s="223"/>
      <c r="N706" s="224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137</v>
      </c>
      <c r="AU706" s="20" t="s">
        <v>82</v>
      </c>
    </row>
    <row r="707" s="14" customFormat="1">
      <c r="A707" s="14"/>
      <c r="B707" s="238"/>
      <c r="C707" s="239"/>
      <c r="D707" s="220" t="s">
        <v>147</v>
      </c>
      <c r="E707" s="240" t="s">
        <v>19</v>
      </c>
      <c r="F707" s="241" t="s">
        <v>445</v>
      </c>
      <c r="G707" s="239"/>
      <c r="H707" s="240" t="s">
        <v>19</v>
      </c>
      <c r="I707" s="242"/>
      <c r="J707" s="239"/>
      <c r="K707" s="239"/>
      <c r="L707" s="243"/>
      <c r="M707" s="244"/>
      <c r="N707" s="245"/>
      <c r="O707" s="245"/>
      <c r="P707" s="245"/>
      <c r="Q707" s="245"/>
      <c r="R707" s="245"/>
      <c r="S707" s="245"/>
      <c r="T707" s="24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7" t="s">
        <v>147</v>
      </c>
      <c r="AU707" s="247" t="s">
        <v>82</v>
      </c>
      <c r="AV707" s="14" t="s">
        <v>80</v>
      </c>
      <c r="AW707" s="14" t="s">
        <v>33</v>
      </c>
      <c r="AX707" s="14" t="s">
        <v>73</v>
      </c>
      <c r="AY707" s="247" t="s">
        <v>129</v>
      </c>
    </row>
    <row r="708" s="13" customFormat="1">
      <c r="A708" s="13"/>
      <c r="B708" s="227"/>
      <c r="C708" s="228"/>
      <c r="D708" s="220" t="s">
        <v>147</v>
      </c>
      <c r="E708" s="229" t="s">
        <v>19</v>
      </c>
      <c r="F708" s="230" t="s">
        <v>979</v>
      </c>
      <c r="G708" s="228"/>
      <c r="H708" s="231">
        <v>1</v>
      </c>
      <c r="I708" s="232"/>
      <c r="J708" s="228"/>
      <c r="K708" s="228"/>
      <c r="L708" s="233"/>
      <c r="M708" s="234"/>
      <c r="N708" s="235"/>
      <c r="O708" s="235"/>
      <c r="P708" s="235"/>
      <c r="Q708" s="235"/>
      <c r="R708" s="235"/>
      <c r="S708" s="235"/>
      <c r="T708" s="23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7" t="s">
        <v>147</v>
      </c>
      <c r="AU708" s="237" t="s">
        <v>82</v>
      </c>
      <c r="AV708" s="13" t="s">
        <v>82</v>
      </c>
      <c r="AW708" s="13" t="s">
        <v>33</v>
      </c>
      <c r="AX708" s="13" t="s">
        <v>80</v>
      </c>
      <c r="AY708" s="237" t="s">
        <v>129</v>
      </c>
    </row>
    <row r="709" s="2" customFormat="1" ht="16.5" customHeight="1">
      <c r="A709" s="41"/>
      <c r="B709" s="42"/>
      <c r="C709" s="207" t="s">
        <v>980</v>
      </c>
      <c r="D709" s="207" t="s">
        <v>131</v>
      </c>
      <c r="E709" s="208" t="s">
        <v>981</v>
      </c>
      <c r="F709" s="209" t="s">
        <v>982</v>
      </c>
      <c r="G709" s="210" t="s">
        <v>377</v>
      </c>
      <c r="H709" s="211">
        <v>10</v>
      </c>
      <c r="I709" s="212"/>
      <c r="J709" s="213">
        <f>ROUND(I709*H709,2)</f>
        <v>0</v>
      </c>
      <c r="K709" s="209" t="s">
        <v>19</v>
      </c>
      <c r="L709" s="47"/>
      <c r="M709" s="214" t="s">
        <v>19</v>
      </c>
      <c r="N709" s="215" t="s">
        <v>44</v>
      </c>
      <c r="O709" s="87"/>
      <c r="P709" s="216">
        <f>O709*H709</f>
        <v>0</v>
      </c>
      <c r="Q709" s="216">
        <v>0</v>
      </c>
      <c r="R709" s="216">
        <f>Q709*H709</f>
        <v>0</v>
      </c>
      <c r="S709" s="216">
        <v>0</v>
      </c>
      <c r="T709" s="217">
        <f>S709*H709</f>
        <v>0</v>
      </c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R709" s="218" t="s">
        <v>276</v>
      </c>
      <c r="AT709" s="218" t="s">
        <v>131</v>
      </c>
      <c r="AU709" s="218" t="s">
        <v>82</v>
      </c>
      <c r="AY709" s="20" t="s">
        <v>129</v>
      </c>
      <c r="BE709" s="219">
        <f>IF(N709="základní",J709,0)</f>
        <v>0</v>
      </c>
      <c r="BF709" s="219">
        <f>IF(N709="snížená",J709,0)</f>
        <v>0</v>
      </c>
      <c r="BG709" s="219">
        <f>IF(N709="zákl. přenesená",J709,0)</f>
        <v>0</v>
      </c>
      <c r="BH709" s="219">
        <f>IF(N709="sníž. přenesená",J709,0)</f>
        <v>0</v>
      </c>
      <c r="BI709" s="219">
        <f>IF(N709="nulová",J709,0)</f>
        <v>0</v>
      </c>
      <c r="BJ709" s="20" t="s">
        <v>80</v>
      </c>
      <c r="BK709" s="219">
        <f>ROUND(I709*H709,2)</f>
        <v>0</v>
      </c>
      <c r="BL709" s="20" t="s">
        <v>276</v>
      </c>
      <c r="BM709" s="218" t="s">
        <v>983</v>
      </c>
    </row>
    <row r="710" s="2" customFormat="1">
      <c r="A710" s="41"/>
      <c r="B710" s="42"/>
      <c r="C710" s="43"/>
      <c r="D710" s="220" t="s">
        <v>137</v>
      </c>
      <c r="E710" s="43"/>
      <c r="F710" s="221" t="s">
        <v>982</v>
      </c>
      <c r="G710" s="43"/>
      <c r="H710" s="43"/>
      <c r="I710" s="222"/>
      <c r="J710" s="43"/>
      <c r="K710" s="43"/>
      <c r="L710" s="47"/>
      <c r="M710" s="223"/>
      <c r="N710" s="224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T710" s="20" t="s">
        <v>137</v>
      </c>
      <c r="AU710" s="20" t="s">
        <v>82</v>
      </c>
    </row>
    <row r="711" s="14" customFormat="1">
      <c r="A711" s="14"/>
      <c r="B711" s="238"/>
      <c r="C711" s="239"/>
      <c r="D711" s="220" t="s">
        <v>147</v>
      </c>
      <c r="E711" s="240" t="s">
        <v>19</v>
      </c>
      <c r="F711" s="241" t="s">
        <v>824</v>
      </c>
      <c r="G711" s="239"/>
      <c r="H711" s="240" t="s">
        <v>19</v>
      </c>
      <c r="I711" s="242"/>
      <c r="J711" s="239"/>
      <c r="K711" s="239"/>
      <c r="L711" s="243"/>
      <c r="M711" s="244"/>
      <c r="N711" s="245"/>
      <c r="O711" s="245"/>
      <c r="P711" s="245"/>
      <c r="Q711" s="245"/>
      <c r="R711" s="245"/>
      <c r="S711" s="245"/>
      <c r="T711" s="246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7" t="s">
        <v>147</v>
      </c>
      <c r="AU711" s="247" t="s">
        <v>82</v>
      </c>
      <c r="AV711" s="14" t="s">
        <v>80</v>
      </c>
      <c r="AW711" s="14" t="s">
        <v>33</v>
      </c>
      <c r="AX711" s="14" t="s">
        <v>73</v>
      </c>
      <c r="AY711" s="247" t="s">
        <v>129</v>
      </c>
    </row>
    <row r="712" s="13" customFormat="1">
      <c r="A712" s="13"/>
      <c r="B712" s="227"/>
      <c r="C712" s="228"/>
      <c r="D712" s="220" t="s">
        <v>147</v>
      </c>
      <c r="E712" s="229" t="s">
        <v>19</v>
      </c>
      <c r="F712" s="230" t="s">
        <v>984</v>
      </c>
      <c r="G712" s="228"/>
      <c r="H712" s="231">
        <v>10</v>
      </c>
      <c r="I712" s="232"/>
      <c r="J712" s="228"/>
      <c r="K712" s="228"/>
      <c r="L712" s="233"/>
      <c r="M712" s="234"/>
      <c r="N712" s="235"/>
      <c r="O712" s="235"/>
      <c r="P712" s="235"/>
      <c r="Q712" s="235"/>
      <c r="R712" s="235"/>
      <c r="S712" s="235"/>
      <c r="T712" s="23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7" t="s">
        <v>147</v>
      </c>
      <c r="AU712" s="237" t="s">
        <v>82</v>
      </c>
      <c r="AV712" s="13" t="s">
        <v>82</v>
      </c>
      <c r="AW712" s="13" t="s">
        <v>33</v>
      </c>
      <c r="AX712" s="13" t="s">
        <v>80</v>
      </c>
      <c r="AY712" s="237" t="s">
        <v>129</v>
      </c>
    </row>
    <row r="713" s="2" customFormat="1" ht="16.5" customHeight="1">
      <c r="A713" s="41"/>
      <c r="B713" s="42"/>
      <c r="C713" s="207" t="s">
        <v>985</v>
      </c>
      <c r="D713" s="207" t="s">
        <v>131</v>
      </c>
      <c r="E713" s="208" t="s">
        <v>986</v>
      </c>
      <c r="F713" s="209" t="s">
        <v>987</v>
      </c>
      <c r="G713" s="210" t="s">
        <v>377</v>
      </c>
      <c r="H713" s="211">
        <v>36</v>
      </c>
      <c r="I713" s="212"/>
      <c r="J713" s="213">
        <f>ROUND(I713*H713,2)</f>
        <v>0</v>
      </c>
      <c r="K713" s="209" t="s">
        <v>19</v>
      </c>
      <c r="L713" s="47"/>
      <c r="M713" s="214" t="s">
        <v>19</v>
      </c>
      <c r="N713" s="215" t="s">
        <v>44</v>
      </c>
      <c r="O713" s="87"/>
      <c r="P713" s="216">
        <f>O713*H713</f>
        <v>0</v>
      </c>
      <c r="Q713" s="216">
        <v>0</v>
      </c>
      <c r="R713" s="216">
        <f>Q713*H713</f>
        <v>0</v>
      </c>
      <c r="S713" s="216">
        <v>0</v>
      </c>
      <c r="T713" s="217">
        <f>S713*H713</f>
        <v>0</v>
      </c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R713" s="218" t="s">
        <v>276</v>
      </c>
      <c r="AT713" s="218" t="s">
        <v>131</v>
      </c>
      <c r="AU713" s="218" t="s">
        <v>82</v>
      </c>
      <c r="AY713" s="20" t="s">
        <v>129</v>
      </c>
      <c r="BE713" s="219">
        <f>IF(N713="základní",J713,0)</f>
        <v>0</v>
      </c>
      <c r="BF713" s="219">
        <f>IF(N713="snížená",J713,0)</f>
        <v>0</v>
      </c>
      <c r="BG713" s="219">
        <f>IF(N713="zákl. přenesená",J713,0)</f>
        <v>0</v>
      </c>
      <c r="BH713" s="219">
        <f>IF(N713="sníž. přenesená",J713,0)</f>
        <v>0</v>
      </c>
      <c r="BI713" s="219">
        <f>IF(N713="nulová",J713,0)</f>
        <v>0</v>
      </c>
      <c r="BJ713" s="20" t="s">
        <v>80</v>
      </c>
      <c r="BK713" s="219">
        <f>ROUND(I713*H713,2)</f>
        <v>0</v>
      </c>
      <c r="BL713" s="20" t="s">
        <v>276</v>
      </c>
      <c r="BM713" s="218" t="s">
        <v>988</v>
      </c>
    </row>
    <row r="714" s="2" customFormat="1">
      <c r="A714" s="41"/>
      <c r="B714" s="42"/>
      <c r="C714" s="43"/>
      <c r="D714" s="220" t="s">
        <v>137</v>
      </c>
      <c r="E714" s="43"/>
      <c r="F714" s="221" t="s">
        <v>987</v>
      </c>
      <c r="G714" s="43"/>
      <c r="H714" s="43"/>
      <c r="I714" s="222"/>
      <c r="J714" s="43"/>
      <c r="K714" s="43"/>
      <c r="L714" s="47"/>
      <c r="M714" s="223"/>
      <c r="N714" s="224"/>
      <c r="O714" s="87"/>
      <c r="P714" s="87"/>
      <c r="Q714" s="87"/>
      <c r="R714" s="87"/>
      <c r="S714" s="87"/>
      <c r="T714" s="88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T714" s="20" t="s">
        <v>137</v>
      </c>
      <c r="AU714" s="20" t="s">
        <v>82</v>
      </c>
    </row>
    <row r="715" s="14" customFormat="1">
      <c r="A715" s="14"/>
      <c r="B715" s="238"/>
      <c r="C715" s="239"/>
      <c r="D715" s="220" t="s">
        <v>147</v>
      </c>
      <c r="E715" s="240" t="s">
        <v>19</v>
      </c>
      <c r="F715" s="241" t="s">
        <v>989</v>
      </c>
      <c r="G715" s="239"/>
      <c r="H715" s="240" t="s">
        <v>19</v>
      </c>
      <c r="I715" s="242"/>
      <c r="J715" s="239"/>
      <c r="K715" s="239"/>
      <c r="L715" s="243"/>
      <c r="M715" s="244"/>
      <c r="N715" s="245"/>
      <c r="O715" s="245"/>
      <c r="P715" s="245"/>
      <c r="Q715" s="245"/>
      <c r="R715" s="245"/>
      <c r="S715" s="245"/>
      <c r="T715" s="24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7" t="s">
        <v>147</v>
      </c>
      <c r="AU715" s="247" t="s">
        <v>82</v>
      </c>
      <c r="AV715" s="14" t="s">
        <v>80</v>
      </c>
      <c r="AW715" s="14" t="s">
        <v>33</v>
      </c>
      <c r="AX715" s="14" t="s">
        <v>73</v>
      </c>
      <c r="AY715" s="247" t="s">
        <v>129</v>
      </c>
    </row>
    <row r="716" s="13" customFormat="1">
      <c r="A716" s="13"/>
      <c r="B716" s="227"/>
      <c r="C716" s="228"/>
      <c r="D716" s="220" t="s">
        <v>147</v>
      </c>
      <c r="E716" s="229" t="s">
        <v>19</v>
      </c>
      <c r="F716" s="230" t="s">
        <v>990</v>
      </c>
      <c r="G716" s="228"/>
      <c r="H716" s="231">
        <v>36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147</v>
      </c>
      <c r="AU716" s="237" t="s">
        <v>82</v>
      </c>
      <c r="AV716" s="13" t="s">
        <v>82</v>
      </c>
      <c r="AW716" s="13" t="s">
        <v>33</v>
      </c>
      <c r="AX716" s="13" t="s">
        <v>80</v>
      </c>
      <c r="AY716" s="237" t="s">
        <v>129</v>
      </c>
    </row>
    <row r="717" s="2" customFormat="1" ht="16.5" customHeight="1">
      <c r="A717" s="41"/>
      <c r="B717" s="42"/>
      <c r="C717" s="207" t="s">
        <v>991</v>
      </c>
      <c r="D717" s="207" t="s">
        <v>131</v>
      </c>
      <c r="E717" s="208" t="s">
        <v>992</v>
      </c>
      <c r="F717" s="209" t="s">
        <v>993</v>
      </c>
      <c r="G717" s="210" t="s">
        <v>377</v>
      </c>
      <c r="H717" s="211">
        <v>8</v>
      </c>
      <c r="I717" s="212"/>
      <c r="J717" s="213">
        <f>ROUND(I717*H717,2)</f>
        <v>0</v>
      </c>
      <c r="K717" s="209" t="s">
        <v>19</v>
      </c>
      <c r="L717" s="47"/>
      <c r="M717" s="214" t="s">
        <v>19</v>
      </c>
      <c r="N717" s="215" t="s">
        <v>44</v>
      </c>
      <c r="O717" s="87"/>
      <c r="P717" s="216">
        <f>O717*H717</f>
        <v>0</v>
      </c>
      <c r="Q717" s="216">
        <v>0</v>
      </c>
      <c r="R717" s="216">
        <f>Q717*H717</f>
        <v>0</v>
      </c>
      <c r="S717" s="216">
        <v>0</v>
      </c>
      <c r="T717" s="217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8" t="s">
        <v>276</v>
      </c>
      <c r="AT717" s="218" t="s">
        <v>131</v>
      </c>
      <c r="AU717" s="218" t="s">
        <v>82</v>
      </c>
      <c r="AY717" s="20" t="s">
        <v>129</v>
      </c>
      <c r="BE717" s="219">
        <f>IF(N717="základní",J717,0)</f>
        <v>0</v>
      </c>
      <c r="BF717" s="219">
        <f>IF(N717="snížená",J717,0)</f>
        <v>0</v>
      </c>
      <c r="BG717" s="219">
        <f>IF(N717="zákl. přenesená",J717,0)</f>
        <v>0</v>
      </c>
      <c r="BH717" s="219">
        <f>IF(N717="sníž. přenesená",J717,0)</f>
        <v>0</v>
      </c>
      <c r="BI717" s="219">
        <f>IF(N717="nulová",J717,0)</f>
        <v>0</v>
      </c>
      <c r="BJ717" s="20" t="s">
        <v>80</v>
      </c>
      <c r="BK717" s="219">
        <f>ROUND(I717*H717,2)</f>
        <v>0</v>
      </c>
      <c r="BL717" s="20" t="s">
        <v>276</v>
      </c>
      <c r="BM717" s="218" t="s">
        <v>994</v>
      </c>
    </row>
    <row r="718" s="2" customFormat="1">
      <c r="A718" s="41"/>
      <c r="B718" s="42"/>
      <c r="C718" s="43"/>
      <c r="D718" s="220" t="s">
        <v>137</v>
      </c>
      <c r="E718" s="43"/>
      <c r="F718" s="221" t="s">
        <v>993</v>
      </c>
      <c r="G718" s="43"/>
      <c r="H718" s="43"/>
      <c r="I718" s="222"/>
      <c r="J718" s="43"/>
      <c r="K718" s="43"/>
      <c r="L718" s="47"/>
      <c r="M718" s="223"/>
      <c r="N718" s="224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137</v>
      </c>
      <c r="AU718" s="20" t="s">
        <v>82</v>
      </c>
    </row>
    <row r="719" s="14" customFormat="1">
      <c r="A719" s="14"/>
      <c r="B719" s="238"/>
      <c r="C719" s="239"/>
      <c r="D719" s="220" t="s">
        <v>147</v>
      </c>
      <c r="E719" s="240" t="s">
        <v>19</v>
      </c>
      <c r="F719" s="241" t="s">
        <v>445</v>
      </c>
      <c r="G719" s="239"/>
      <c r="H719" s="240" t="s">
        <v>19</v>
      </c>
      <c r="I719" s="242"/>
      <c r="J719" s="239"/>
      <c r="K719" s="239"/>
      <c r="L719" s="243"/>
      <c r="M719" s="244"/>
      <c r="N719" s="245"/>
      <c r="O719" s="245"/>
      <c r="P719" s="245"/>
      <c r="Q719" s="245"/>
      <c r="R719" s="245"/>
      <c r="S719" s="245"/>
      <c r="T719" s="24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7" t="s">
        <v>147</v>
      </c>
      <c r="AU719" s="247" t="s">
        <v>82</v>
      </c>
      <c r="AV719" s="14" t="s">
        <v>80</v>
      </c>
      <c r="AW719" s="14" t="s">
        <v>33</v>
      </c>
      <c r="AX719" s="14" t="s">
        <v>73</v>
      </c>
      <c r="AY719" s="247" t="s">
        <v>129</v>
      </c>
    </row>
    <row r="720" s="13" customFormat="1">
      <c r="A720" s="13"/>
      <c r="B720" s="227"/>
      <c r="C720" s="228"/>
      <c r="D720" s="220" t="s">
        <v>147</v>
      </c>
      <c r="E720" s="229" t="s">
        <v>19</v>
      </c>
      <c r="F720" s="230" t="s">
        <v>995</v>
      </c>
      <c r="G720" s="228"/>
      <c r="H720" s="231">
        <v>8</v>
      </c>
      <c r="I720" s="232"/>
      <c r="J720" s="228"/>
      <c r="K720" s="228"/>
      <c r="L720" s="233"/>
      <c r="M720" s="234"/>
      <c r="N720" s="235"/>
      <c r="O720" s="235"/>
      <c r="P720" s="235"/>
      <c r="Q720" s="235"/>
      <c r="R720" s="235"/>
      <c r="S720" s="235"/>
      <c r="T720" s="23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7" t="s">
        <v>147</v>
      </c>
      <c r="AU720" s="237" t="s">
        <v>82</v>
      </c>
      <c r="AV720" s="13" t="s">
        <v>82</v>
      </c>
      <c r="AW720" s="13" t="s">
        <v>33</v>
      </c>
      <c r="AX720" s="13" t="s">
        <v>80</v>
      </c>
      <c r="AY720" s="237" t="s">
        <v>129</v>
      </c>
    </row>
    <row r="721" s="2" customFormat="1" ht="21.75" customHeight="1">
      <c r="A721" s="41"/>
      <c r="B721" s="42"/>
      <c r="C721" s="207" t="s">
        <v>996</v>
      </c>
      <c r="D721" s="207" t="s">
        <v>131</v>
      </c>
      <c r="E721" s="208" t="s">
        <v>997</v>
      </c>
      <c r="F721" s="209" t="s">
        <v>998</v>
      </c>
      <c r="G721" s="210" t="s">
        <v>572</v>
      </c>
      <c r="H721" s="211">
        <v>300</v>
      </c>
      <c r="I721" s="212"/>
      <c r="J721" s="213">
        <f>ROUND(I721*H721,2)</f>
        <v>0</v>
      </c>
      <c r="K721" s="209" t="s">
        <v>19</v>
      </c>
      <c r="L721" s="47"/>
      <c r="M721" s="214" t="s">
        <v>19</v>
      </c>
      <c r="N721" s="215" t="s">
        <v>44</v>
      </c>
      <c r="O721" s="87"/>
      <c r="P721" s="216">
        <f>O721*H721</f>
        <v>0</v>
      </c>
      <c r="Q721" s="216">
        <v>0</v>
      </c>
      <c r="R721" s="216">
        <f>Q721*H721</f>
        <v>0</v>
      </c>
      <c r="S721" s="216">
        <v>0</v>
      </c>
      <c r="T721" s="217">
        <f>S721*H721</f>
        <v>0</v>
      </c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R721" s="218" t="s">
        <v>276</v>
      </c>
      <c r="AT721" s="218" t="s">
        <v>131</v>
      </c>
      <c r="AU721" s="218" t="s">
        <v>82</v>
      </c>
      <c r="AY721" s="20" t="s">
        <v>129</v>
      </c>
      <c r="BE721" s="219">
        <f>IF(N721="základní",J721,0)</f>
        <v>0</v>
      </c>
      <c r="BF721" s="219">
        <f>IF(N721="snížená",J721,0)</f>
        <v>0</v>
      </c>
      <c r="BG721" s="219">
        <f>IF(N721="zákl. přenesená",J721,0)</f>
        <v>0</v>
      </c>
      <c r="BH721" s="219">
        <f>IF(N721="sníž. přenesená",J721,0)</f>
        <v>0</v>
      </c>
      <c r="BI721" s="219">
        <f>IF(N721="nulová",J721,0)</f>
        <v>0</v>
      </c>
      <c r="BJ721" s="20" t="s">
        <v>80</v>
      </c>
      <c r="BK721" s="219">
        <f>ROUND(I721*H721,2)</f>
        <v>0</v>
      </c>
      <c r="BL721" s="20" t="s">
        <v>276</v>
      </c>
      <c r="BM721" s="218" t="s">
        <v>999</v>
      </c>
    </row>
    <row r="722" s="2" customFormat="1">
      <c r="A722" s="41"/>
      <c r="B722" s="42"/>
      <c r="C722" s="43"/>
      <c r="D722" s="220" t="s">
        <v>137</v>
      </c>
      <c r="E722" s="43"/>
      <c r="F722" s="221" t="s">
        <v>998</v>
      </c>
      <c r="G722" s="43"/>
      <c r="H722" s="43"/>
      <c r="I722" s="222"/>
      <c r="J722" s="43"/>
      <c r="K722" s="43"/>
      <c r="L722" s="47"/>
      <c r="M722" s="223"/>
      <c r="N722" s="224"/>
      <c r="O722" s="87"/>
      <c r="P722" s="87"/>
      <c r="Q722" s="87"/>
      <c r="R722" s="87"/>
      <c r="S722" s="87"/>
      <c r="T722" s="88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T722" s="20" t="s">
        <v>137</v>
      </c>
      <c r="AU722" s="20" t="s">
        <v>82</v>
      </c>
    </row>
    <row r="723" s="14" customFormat="1">
      <c r="A723" s="14"/>
      <c r="B723" s="238"/>
      <c r="C723" s="239"/>
      <c r="D723" s="220" t="s">
        <v>147</v>
      </c>
      <c r="E723" s="240" t="s">
        <v>19</v>
      </c>
      <c r="F723" s="241" t="s">
        <v>1000</v>
      </c>
      <c r="G723" s="239"/>
      <c r="H723" s="240" t="s">
        <v>19</v>
      </c>
      <c r="I723" s="242"/>
      <c r="J723" s="239"/>
      <c r="K723" s="239"/>
      <c r="L723" s="243"/>
      <c r="M723" s="244"/>
      <c r="N723" s="245"/>
      <c r="O723" s="245"/>
      <c r="P723" s="245"/>
      <c r="Q723" s="245"/>
      <c r="R723" s="245"/>
      <c r="S723" s="245"/>
      <c r="T723" s="24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7" t="s">
        <v>147</v>
      </c>
      <c r="AU723" s="247" t="s">
        <v>82</v>
      </c>
      <c r="AV723" s="14" t="s">
        <v>80</v>
      </c>
      <c r="AW723" s="14" t="s">
        <v>33</v>
      </c>
      <c r="AX723" s="14" t="s">
        <v>73</v>
      </c>
      <c r="AY723" s="247" t="s">
        <v>129</v>
      </c>
    </row>
    <row r="724" s="13" customFormat="1">
      <c r="A724" s="13"/>
      <c r="B724" s="227"/>
      <c r="C724" s="228"/>
      <c r="D724" s="220" t="s">
        <v>147</v>
      </c>
      <c r="E724" s="229" t="s">
        <v>19</v>
      </c>
      <c r="F724" s="230" t="s">
        <v>1001</v>
      </c>
      <c r="G724" s="228"/>
      <c r="H724" s="231">
        <v>300</v>
      </c>
      <c r="I724" s="232"/>
      <c r="J724" s="228"/>
      <c r="K724" s="228"/>
      <c r="L724" s="233"/>
      <c r="M724" s="234"/>
      <c r="N724" s="235"/>
      <c r="O724" s="235"/>
      <c r="P724" s="235"/>
      <c r="Q724" s="235"/>
      <c r="R724" s="235"/>
      <c r="S724" s="235"/>
      <c r="T724" s="23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7" t="s">
        <v>147</v>
      </c>
      <c r="AU724" s="237" t="s">
        <v>82</v>
      </c>
      <c r="AV724" s="13" t="s">
        <v>82</v>
      </c>
      <c r="AW724" s="13" t="s">
        <v>33</v>
      </c>
      <c r="AX724" s="13" t="s">
        <v>80</v>
      </c>
      <c r="AY724" s="237" t="s">
        <v>129</v>
      </c>
    </row>
    <row r="725" s="2" customFormat="1" ht="16.5" customHeight="1">
      <c r="A725" s="41"/>
      <c r="B725" s="42"/>
      <c r="C725" s="207" t="s">
        <v>1002</v>
      </c>
      <c r="D725" s="207" t="s">
        <v>131</v>
      </c>
      <c r="E725" s="208" t="s">
        <v>1003</v>
      </c>
      <c r="F725" s="209" t="s">
        <v>1004</v>
      </c>
      <c r="G725" s="210" t="s">
        <v>906</v>
      </c>
      <c r="H725" s="284"/>
      <c r="I725" s="212"/>
      <c r="J725" s="213">
        <f>ROUND(I725*H725,2)</f>
        <v>0</v>
      </c>
      <c r="K725" s="209" t="s">
        <v>135</v>
      </c>
      <c r="L725" s="47"/>
      <c r="M725" s="214" t="s">
        <v>19</v>
      </c>
      <c r="N725" s="215" t="s">
        <v>44</v>
      </c>
      <c r="O725" s="87"/>
      <c r="P725" s="216">
        <f>O725*H725</f>
        <v>0</v>
      </c>
      <c r="Q725" s="216">
        <v>0</v>
      </c>
      <c r="R725" s="216">
        <f>Q725*H725</f>
        <v>0</v>
      </c>
      <c r="S725" s="216">
        <v>0</v>
      </c>
      <c r="T725" s="217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18" t="s">
        <v>276</v>
      </c>
      <c r="AT725" s="218" t="s">
        <v>131</v>
      </c>
      <c r="AU725" s="218" t="s">
        <v>82</v>
      </c>
      <c r="AY725" s="20" t="s">
        <v>129</v>
      </c>
      <c r="BE725" s="219">
        <f>IF(N725="základní",J725,0)</f>
        <v>0</v>
      </c>
      <c r="BF725" s="219">
        <f>IF(N725="snížená",J725,0)</f>
        <v>0</v>
      </c>
      <c r="BG725" s="219">
        <f>IF(N725="zákl. přenesená",J725,0)</f>
        <v>0</v>
      </c>
      <c r="BH725" s="219">
        <f>IF(N725="sníž. přenesená",J725,0)</f>
        <v>0</v>
      </c>
      <c r="BI725" s="219">
        <f>IF(N725="nulová",J725,0)</f>
        <v>0</v>
      </c>
      <c r="BJ725" s="20" t="s">
        <v>80</v>
      </c>
      <c r="BK725" s="219">
        <f>ROUND(I725*H725,2)</f>
        <v>0</v>
      </c>
      <c r="BL725" s="20" t="s">
        <v>276</v>
      </c>
      <c r="BM725" s="218" t="s">
        <v>1005</v>
      </c>
    </row>
    <row r="726" s="2" customFormat="1">
      <c r="A726" s="41"/>
      <c r="B726" s="42"/>
      <c r="C726" s="43"/>
      <c r="D726" s="220" t="s">
        <v>137</v>
      </c>
      <c r="E726" s="43"/>
      <c r="F726" s="221" t="s">
        <v>1006</v>
      </c>
      <c r="G726" s="43"/>
      <c r="H726" s="43"/>
      <c r="I726" s="222"/>
      <c r="J726" s="43"/>
      <c r="K726" s="43"/>
      <c r="L726" s="47"/>
      <c r="M726" s="223"/>
      <c r="N726" s="224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20" t="s">
        <v>137</v>
      </c>
      <c r="AU726" s="20" t="s">
        <v>82</v>
      </c>
    </row>
    <row r="727" s="2" customFormat="1">
      <c r="A727" s="41"/>
      <c r="B727" s="42"/>
      <c r="C727" s="43"/>
      <c r="D727" s="225" t="s">
        <v>139</v>
      </c>
      <c r="E727" s="43"/>
      <c r="F727" s="226" t="s">
        <v>1007</v>
      </c>
      <c r="G727" s="43"/>
      <c r="H727" s="43"/>
      <c r="I727" s="222"/>
      <c r="J727" s="43"/>
      <c r="K727" s="43"/>
      <c r="L727" s="47"/>
      <c r="M727" s="223"/>
      <c r="N727" s="224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139</v>
      </c>
      <c r="AU727" s="20" t="s">
        <v>82</v>
      </c>
    </row>
    <row r="728" s="12" customFormat="1" ht="22.8" customHeight="1">
      <c r="A728" s="12"/>
      <c r="B728" s="191"/>
      <c r="C728" s="192"/>
      <c r="D728" s="193" t="s">
        <v>72</v>
      </c>
      <c r="E728" s="205" t="s">
        <v>1008</v>
      </c>
      <c r="F728" s="205" t="s">
        <v>1009</v>
      </c>
      <c r="G728" s="192"/>
      <c r="H728" s="192"/>
      <c r="I728" s="195"/>
      <c r="J728" s="206">
        <f>BK728</f>
        <v>0</v>
      </c>
      <c r="K728" s="192"/>
      <c r="L728" s="197"/>
      <c r="M728" s="198"/>
      <c r="N728" s="199"/>
      <c r="O728" s="199"/>
      <c r="P728" s="200">
        <f>SUM(P729:P751)</f>
        <v>0</v>
      </c>
      <c r="Q728" s="199"/>
      <c r="R728" s="200">
        <f>SUM(R729:R751)</f>
        <v>0.30201886000000006</v>
      </c>
      <c r="S728" s="199"/>
      <c r="T728" s="201">
        <f>SUM(T729:T751)</f>
        <v>0</v>
      </c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R728" s="202" t="s">
        <v>82</v>
      </c>
      <c r="AT728" s="203" t="s">
        <v>72</v>
      </c>
      <c r="AU728" s="203" t="s">
        <v>80</v>
      </c>
      <c r="AY728" s="202" t="s">
        <v>129</v>
      </c>
      <c r="BK728" s="204">
        <f>SUM(BK729:BK751)</f>
        <v>0</v>
      </c>
    </row>
    <row r="729" s="2" customFormat="1" ht="16.5" customHeight="1">
      <c r="A729" s="41"/>
      <c r="B729" s="42"/>
      <c r="C729" s="207" t="s">
        <v>1010</v>
      </c>
      <c r="D729" s="207" t="s">
        <v>131</v>
      </c>
      <c r="E729" s="208" t="s">
        <v>1011</v>
      </c>
      <c r="F729" s="209" t="s">
        <v>1012</v>
      </c>
      <c r="G729" s="210" t="s">
        <v>134</v>
      </c>
      <c r="H729" s="211">
        <v>1372.8130000000001</v>
      </c>
      <c r="I729" s="212"/>
      <c r="J729" s="213">
        <f>ROUND(I729*H729,2)</f>
        <v>0</v>
      </c>
      <c r="K729" s="209" t="s">
        <v>135</v>
      </c>
      <c r="L729" s="47"/>
      <c r="M729" s="214" t="s">
        <v>19</v>
      </c>
      <c r="N729" s="215" t="s">
        <v>44</v>
      </c>
      <c r="O729" s="87"/>
      <c r="P729" s="216">
        <f>O729*H729</f>
        <v>0</v>
      </c>
      <c r="Q729" s="216">
        <v>0.00022000000000000001</v>
      </c>
      <c r="R729" s="216">
        <f>Q729*H729</f>
        <v>0.30201886000000006</v>
      </c>
      <c r="S729" s="216">
        <v>0</v>
      </c>
      <c r="T729" s="217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8" t="s">
        <v>276</v>
      </c>
      <c r="AT729" s="218" t="s">
        <v>131</v>
      </c>
      <c r="AU729" s="218" t="s">
        <v>82</v>
      </c>
      <c r="AY729" s="20" t="s">
        <v>129</v>
      </c>
      <c r="BE729" s="219">
        <f>IF(N729="základní",J729,0)</f>
        <v>0</v>
      </c>
      <c r="BF729" s="219">
        <f>IF(N729="snížená",J729,0)</f>
        <v>0</v>
      </c>
      <c r="BG729" s="219">
        <f>IF(N729="zákl. přenesená",J729,0)</f>
        <v>0</v>
      </c>
      <c r="BH729" s="219">
        <f>IF(N729="sníž. přenesená",J729,0)</f>
        <v>0</v>
      </c>
      <c r="BI729" s="219">
        <f>IF(N729="nulová",J729,0)</f>
        <v>0</v>
      </c>
      <c r="BJ729" s="20" t="s">
        <v>80</v>
      </c>
      <c r="BK729" s="219">
        <f>ROUND(I729*H729,2)</f>
        <v>0</v>
      </c>
      <c r="BL729" s="20" t="s">
        <v>276</v>
      </c>
      <c r="BM729" s="218" t="s">
        <v>1013</v>
      </c>
    </row>
    <row r="730" s="2" customFormat="1">
      <c r="A730" s="41"/>
      <c r="B730" s="42"/>
      <c r="C730" s="43"/>
      <c r="D730" s="220" t="s">
        <v>137</v>
      </c>
      <c r="E730" s="43"/>
      <c r="F730" s="221" t="s">
        <v>1014</v>
      </c>
      <c r="G730" s="43"/>
      <c r="H730" s="43"/>
      <c r="I730" s="222"/>
      <c r="J730" s="43"/>
      <c r="K730" s="43"/>
      <c r="L730" s="47"/>
      <c r="M730" s="223"/>
      <c r="N730" s="224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137</v>
      </c>
      <c r="AU730" s="20" t="s">
        <v>82</v>
      </c>
    </row>
    <row r="731" s="2" customFormat="1">
      <c r="A731" s="41"/>
      <c r="B731" s="42"/>
      <c r="C731" s="43"/>
      <c r="D731" s="225" t="s">
        <v>139</v>
      </c>
      <c r="E731" s="43"/>
      <c r="F731" s="226" t="s">
        <v>1015</v>
      </c>
      <c r="G731" s="43"/>
      <c r="H731" s="43"/>
      <c r="I731" s="222"/>
      <c r="J731" s="43"/>
      <c r="K731" s="43"/>
      <c r="L731" s="47"/>
      <c r="M731" s="223"/>
      <c r="N731" s="224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139</v>
      </c>
      <c r="AU731" s="20" t="s">
        <v>82</v>
      </c>
    </row>
    <row r="732" s="14" customFormat="1">
      <c r="A732" s="14"/>
      <c r="B732" s="238"/>
      <c r="C732" s="239"/>
      <c r="D732" s="220" t="s">
        <v>147</v>
      </c>
      <c r="E732" s="240" t="s">
        <v>19</v>
      </c>
      <c r="F732" s="241" t="s">
        <v>824</v>
      </c>
      <c r="G732" s="239"/>
      <c r="H732" s="240" t="s">
        <v>19</v>
      </c>
      <c r="I732" s="242"/>
      <c r="J732" s="239"/>
      <c r="K732" s="239"/>
      <c r="L732" s="243"/>
      <c r="M732" s="244"/>
      <c r="N732" s="245"/>
      <c r="O732" s="245"/>
      <c r="P732" s="245"/>
      <c r="Q732" s="245"/>
      <c r="R732" s="245"/>
      <c r="S732" s="245"/>
      <c r="T732" s="24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7" t="s">
        <v>147</v>
      </c>
      <c r="AU732" s="247" t="s">
        <v>82</v>
      </c>
      <c r="AV732" s="14" t="s">
        <v>80</v>
      </c>
      <c r="AW732" s="14" t="s">
        <v>33</v>
      </c>
      <c r="AX732" s="14" t="s">
        <v>73</v>
      </c>
      <c r="AY732" s="247" t="s">
        <v>129</v>
      </c>
    </row>
    <row r="733" s="14" customFormat="1">
      <c r="A733" s="14"/>
      <c r="B733" s="238"/>
      <c r="C733" s="239"/>
      <c r="D733" s="220" t="s">
        <v>147</v>
      </c>
      <c r="E733" s="240" t="s">
        <v>19</v>
      </c>
      <c r="F733" s="241" t="s">
        <v>825</v>
      </c>
      <c r="G733" s="239"/>
      <c r="H733" s="240" t="s">
        <v>19</v>
      </c>
      <c r="I733" s="242"/>
      <c r="J733" s="239"/>
      <c r="K733" s="239"/>
      <c r="L733" s="243"/>
      <c r="M733" s="244"/>
      <c r="N733" s="245"/>
      <c r="O733" s="245"/>
      <c r="P733" s="245"/>
      <c r="Q733" s="245"/>
      <c r="R733" s="245"/>
      <c r="S733" s="245"/>
      <c r="T733" s="246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7" t="s">
        <v>147</v>
      </c>
      <c r="AU733" s="247" t="s">
        <v>82</v>
      </c>
      <c r="AV733" s="14" t="s">
        <v>80</v>
      </c>
      <c r="AW733" s="14" t="s">
        <v>33</v>
      </c>
      <c r="AX733" s="14" t="s">
        <v>73</v>
      </c>
      <c r="AY733" s="247" t="s">
        <v>129</v>
      </c>
    </row>
    <row r="734" s="13" customFormat="1">
      <c r="A734" s="13"/>
      <c r="B734" s="227"/>
      <c r="C734" s="228"/>
      <c r="D734" s="220" t="s">
        <v>147</v>
      </c>
      <c r="E734" s="229" t="s">
        <v>19</v>
      </c>
      <c r="F734" s="230" t="s">
        <v>1016</v>
      </c>
      <c r="G734" s="228"/>
      <c r="H734" s="231">
        <v>49</v>
      </c>
      <c r="I734" s="232"/>
      <c r="J734" s="228"/>
      <c r="K734" s="228"/>
      <c r="L734" s="233"/>
      <c r="M734" s="234"/>
      <c r="N734" s="235"/>
      <c r="O734" s="235"/>
      <c r="P734" s="235"/>
      <c r="Q734" s="235"/>
      <c r="R734" s="235"/>
      <c r="S734" s="235"/>
      <c r="T734" s="23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7" t="s">
        <v>147</v>
      </c>
      <c r="AU734" s="237" t="s">
        <v>82</v>
      </c>
      <c r="AV734" s="13" t="s">
        <v>82</v>
      </c>
      <c r="AW734" s="13" t="s">
        <v>33</v>
      </c>
      <c r="AX734" s="13" t="s">
        <v>73</v>
      </c>
      <c r="AY734" s="237" t="s">
        <v>129</v>
      </c>
    </row>
    <row r="735" s="13" customFormat="1">
      <c r="A735" s="13"/>
      <c r="B735" s="227"/>
      <c r="C735" s="228"/>
      <c r="D735" s="220" t="s">
        <v>147</v>
      </c>
      <c r="E735" s="229" t="s">
        <v>19</v>
      </c>
      <c r="F735" s="230" t="s">
        <v>1017</v>
      </c>
      <c r="G735" s="228"/>
      <c r="H735" s="231">
        <v>85.388999999999996</v>
      </c>
      <c r="I735" s="232"/>
      <c r="J735" s="228"/>
      <c r="K735" s="228"/>
      <c r="L735" s="233"/>
      <c r="M735" s="234"/>
      <c r="N735" s="235"/>
      <c r="O735" s="235"/>
      <c r="P735" s="235"/>
      <c r="Q735" s="235"/>
      <c r="R735" s="235"/>
      <c r="S735" s="235"/>
      <c r="T735" s="23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7" t="s">
        <v>147</v>
      </c>
      <c r="AU735" s="237" t="s">
        <v>82</v>
      </c>
      <c r="AV735" s="13" t="s">
        <v>82</v>
      </c>
      <c r="AW735" s="13" t="s">
        <v>33</v>
      </c>
      <c r="AX735" s="13" t="s">
        <v>73</v>
      </c>
      <c r="AY735" s="237" t="s">
        <v>129</v>
      </c>
    </row>
    <row r="736" s="13" customFormat="1">
      <c r="A736" s="13"/>
      <c r="B736" s="227"/>
      <c r="C736" s="228"/>
      <c r="D736" s="220" t="s">
        <v>147</v>
      </c>
      <c r="E736" s="229" t="s">
        <v>19</v>
      </c>
      <c r="F736" s="230" t="s">
        <v>1018</v>
      </c>
      <c r="G736" s="228"/>
      <c r="H736" s="231">
        <v>28.971</v>
      </c>
      <c r="I736" s="232"/>
      <c r="J736" s="228"/>
      <c r="K736" s="228"/>
      <c r="L736" s="233"/>
      <c r="M736" s="234"/>
      <c r="N736" s="235"/>
      <c r="O736" s="235"/>
      <c r="P736" s="235"/>
      <c r="Q736" s="235"/>
      <c r="R736" s="235"/>
      <c r="S736" s="235"/>
      <c r="T736" s="23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7" t="s">
        <v>147</v>
      </c>
      <c r="AU736" s="237" t="s">
        <v>82</v>
      </c>
      <c r="AV736" s="13" t="s">
        <v>82</v>
      </c>
      <c r="AW736" s="13" t="s">
        <v>33</v>
      </c>
      <c r="AX736" s="13" t="s">
        <v>73</v>
      </c>
      <c r="AY736" s="237" t="s">
        <v>129</v>
      </c>
    </row>
    <row r="737" s="13" customFormat="1">
      <c r="A737" s="13"/>
      <c r="B737" s="227"/>
      <c r="C737" s="228"/>
      <c r="D737" s="220" t="s">
        <v>147</v>
      </c>
      <c r="E737" s="229" t="s">
        <v>19</v>
      </c>
      <c r="F737" s="230" t="s">
        <v>1019</v>
      </c>
      <c r="G737" s="228"/>
      <c r="H737" s="231">
        <v>83.200000000000003</v>
      </c>
      <c r="I737" s="232"/>
      <c r="J737" s="228"/>
      <c r="K737" s="228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147</v>
      </c>
      <c r="AU737" s="237" t="s">
        <v>82</v>
      </c>
      <c r="AV737" s="13" t="s">
        <v>82</v>
      </c>
      <c r="AW737" s="13" t="s">
        <v>33</v>
      </c>
      <c r="AX737" s="13" t="s">
        <v>73</v>
      </c>
      <c r="AY737" s="237" t="s">
        <v>129</v>
      </c>
    </row>
    <row r="738" s="13" customFormat="1">
      <c r="A738" s="13"/>
      <c r="B738" s="227"/>
      <c r="C738" s="228"/>
      <c r="D738" s="220" t="s">
        <v>147</v>
      </c>
      <c r="E738" s="229" t="s">
        <v>19</v>
      </c>
      <c r="F738" s="230" t="s">
        <v>1020</v>
      </c>
      <c r="G738" s="228"/>
      <c r="H738" s="231">
        <v>60.991999999999997</v>
      </c>
      <c r="I738" s="232"/>
      <c r="J738" s="228"/>
      <c r="K738" s="228"/>
      <c r="L738" s="233"/>
      <c r="M738" s="234"/>
      <c r="N738" s="235"/>
      <c r="O738" s="235"/>
      <c r="P738" s="235"/>
      <c r="Q738" s="235"/>
      <c r="R738" s="235"/>
      <c r="S738" s="235"/>
      <c r="T738" s="23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7" t="s">
        <v>147</v>
      </c>
      <c r="AU738" s="237" t="s">
        <v>82</v>
      </c>
      <c r="AV738" s="13" t="s">
        <v>82</v>
      </c>
      <c r="AW738" s="13" t="s">
        <v>33</v>
      </c>
      <c r="AX738" s="13" t="s">
        <v>73</v>
      </c>
      <c r="AY738" s="237" t="s">
        <v>129</v>
      </c>
    </row>
    <row r="739" s="13" customFormat="1">
      <c r="A739" s="13"/>
      <c r="B739" s="227"/>
      <c r="C739" s="228"/>
      <c r="D739" s="220" t="s">
        <v>147</v>
      </c>
      <c r="E739" s="229" t="s">
        <v>19</v>
      </c>
      <c r="F739" s="230" t="s">
        <v>1021</v>
      </c>
      <c r="G739" s="228"/>
      <c r="H739" s="231">
        <v>20.585000000000001</v>
      </c>
      <c r="I739" s="232"/>
      <c r="J739" s="228"/>
      <c r="K739" s="228"/>
      <c r="L739" s="233"/>
      <c r="M739" s="234"/>
      <c r="N739" s="235"/>
      <c r="O739" s="235"/>
      <c r="P739" s="235"/>
      <c r="Q739" s="235"/>
      <c r="R739" s="235"/>
      <c r="S739" s="235"/>
      <c r="T739" s="23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7" t="s">
        <v>147</v>
      </c>
      <c r="AU739" s="237" t="s">
        <v>82</v>
      </c>
      <c r="AV739" s="13" t="s">
        <v>82</v>
      </c>
      <c r="AW739" s="13" t="s">
        <v>33</v>
      </c>
      <c r="AX739" s="13" t="s">
        <v>73</v>
      </c>
      <c r="AY739" s="237" t="s">
        <v>129</v>
      </c>
    </row>
    <row r="740" s="16" customFormat="1">
      <c r="A740" s="16"/>
      <c r="B740" s="273"/>
      <c r="C740" s="274"/>
      <c r="D740" s="220" t="s">
        <v>147</v>
      </c>
      <c r="E740" s="275" t="s">
        <v>19</v>
      </c>
      <c r="F740" s="276" t="s">
        <v>579</v>
      </c>
      <c r="G740" s="274"/>
      <c r="H740" s="277">
        <v>328.137</v>
      </c>
      <c r="I740" s="278"/>
      <c r="J740" s="274"/>
      <c r="K740" s="274"/>
      <c r="L740" s="279"/>
      <c r="M740" s="280"/>
      <c r="N740" s="281"/>
      <c r="O740" s="281"/>
      <c r="P740" s="281"/>
      <c r="Q740" s="281"/>
      <c r="R740" s="281"/>
      <c r="S740" s="281"/>
      <c r="T740" s="282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T740" s="283" t="s">
        <v>147</v>
      </c>
      <c r="AU740" s="283" t="s">
        <v>82</v>
      </c>
      <c r="AV740" s="16" t="s">
        <v>87</v>
      </c>
      <c r="AW740" s="16" t="s">
        <v>33</v>
      </c>
      <c r="AX740" s="16" t="s">
        <v>73</v>
      </c>
      <c r="AY740" s="283" t="s">
        <v>129</v>
      </c>
    </row>
    <row r="741" s="14" customFormat="1">
      <c r="A741" s="14"/>
      <c r="B741" s="238"/>
      <c r="C741" s="239"/>
      <c r="D741" s="220" t="s">
        <v>147</v>
      </c>
      <c r="E741" s="240" t="s">
        <v>19</v>
      </c>
      <c r="F741" s="241" t="s">
        <v>843</v>
      </c>
      <c r="G741" s="239"/>
      <c r="H741" s="240" t="s">
        <v>19</v>
      </c>
      <c r="I741" s="242"/>
      <c r="J741" s="239"/>
      <c r="K741" s="239"/>
      <c r="L741" s="243"/>
      <c r="M741" s="244"/>
      <c r="N741" s="245"/>
      <c r="O741" s="245"/>
      <c r="P741" s="245"/>
      <c r="Q741" s="245"/>
      <c r="R741" s="245"/>
      <c r="S741" s="245"/>
      <c r="T741" s="24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7" t="s">
        <v>147</v>
      </c>
      <c r="AU741" s="247" t="s">
        <v>82</v>
      </c>
      <c r="AV741" s="14" t="s">
        <v>80</v>
      </c>
      <c r="AW741" s="14" t="s">
        <v>33</v>
      </c>
      <c r="AX741" s="14" t="s">
        <v>73</v>
      </c>
      <c r="AY741" s="247" t="s">
        <v>129</v>
      </c>
    </row>
    <row r="742" s="13" customFormat="1">
      <c r="A742" s="13"/>
      <c r="B742" s="227"/>
      <c r="C742" s="228"/>
      <c r="D742" s="220" t="s">
        <v>147</v>
      </c>
      <c r="E742" s="229" t="s">
        <v>19</v>
      </c>
      <c r="F742" s="230" t="s">
        <v>1022</v>
      </c>
      <c r="G742" s="228"/>
      <c r="H742" s="231">
        <v>210.24000000000001</v>
      </c>
      <c r="I742" s="232"/>
      <c r="J742" s="228"/>
      <c r="K742" s="228"/>
      <c r="L742" s="233"/>
      <c r="M742" s="234"/>
      <c r="N742" s="235"/>
      <c r="O742" s="235"/>
      <c r="P742" s="235"/>
      <c r="Q742" s="235"/>
      <c r="R742" s="235"/>
      <c r="S742" s="235"/>
      <c r="T742" s="23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7" t="s">
        <v>147</v>
      </c>
      <c r="AU742" s="237" t="s">
        <v>82</v>
      </c>
      <c r="AV742" s="13" t="s">
        <v>82</v>
      </c>
      <c r="AW742" s="13" t="s">
        <v>33</v>
      </c>
      <c r="AX742" s="13" t="s">
        <v>73</v>
      </c>
      <c r="AY742" s="237" t="s">
        <v>129</v>
      </c>
    </row>
    <row r="743" s="13" customFormat="1">
      <c r="A743" s="13"/>
      <c r="B743" s="227"/>
      <c r="C743" s="228"/>
      <c r="D743" s="220" t="s">
        <v>147</v>
      </c>
      <c r="E743" s="229" t="s">
        <v>19</v>
      </c>
      <c r="F743" s="230" t="s">
        <v>1023</v>
      </c>
      <c r="G743" s="228"/>
      <c r="H743" s="231">
        <v>126.336</v>
      </c>
      <c r="I743" s="232"/>
      <c r="J743" s="228"/>
      <c r="K743" s="228"/>
      <c r="L743" s="233"/>
      <c r="M743" s="234"/>
      <c r="N743" s="235"/>
      <c r="O743" s="235"/>
      <c r="P743" s="235"/>
      <c r="Q743" s="235"/>
      <c r="R743" s="235"/>
      <c r="S743" s="235"/>
      <c r="T743" s="236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7" t="s">
        <v>147</v>
      </c>
      <c r="AU743" s="237" t="s">
        <v>82</v>
      </c>
      <c r="AV743" s="13" t="s">
        <v>82</v>
      </c>
      <c r="AW743" s="13" t="s">
        <v>33</v>
      </c>
      <c r="AX743" s="13" t="s">
        <v>73</v>
      </c>
      <c r="AY743" s="237" t="s">
        <v>129</v>
      </c>
    </row>
    <row r="744" s="13" customFormat="1">
      <c r="A744" s="13"/>
      <c r="B744" s="227"/>
      <c r="C744" s="228"/>
      <c r="D744" s="220" t="s">
        <v>147</v>
      </c>
      <c r="E744" s="229" t="s">
        <v>19</v>
      </c>
      <c r="F744" s="230" t="s">
        <v>1024</v>
      </c>
      <c r="G744" s="228"/>
      <c r="H744" s="231">
        <v>189.40000000000001</v>
      </c>
      <c r="I744" s="232"/>
      <c r="J744" s="228"/>
      <c r="K744" s="228"/>
      <c r="L744" s="233"/>
      <c r="M744" s="234"/>
      <c r="N744" s="235"/>
      <c r="O744" s="235"/>
      <c r="P744" s="235"/>
      <c r="Q744" s="235"/>
      <c r="R744" s="235"/>
      <c r="S744" s="235"/>
      <c r="T744" s="23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7" t="s">
        <v>147</v>
      </c>
      <c r="AU744" s="237" t="s">
        <v>82</v>
      </c>
      <c r="AV744" s="13" t="s">
        <v>82</v>
      </c>
      <c r="AW744" s="13" t="s">
        <v>33</v>
      </c>
      <c r="AX744" s="13" t="s">
        <v>73</v>
      </c>
      <c r="AY744" s="237" t="s">
        <v>129</v>
      </c>
    </row>
    <row r="745" s="13" customFormat="1">
      <c r="A745" s="13"/>
      <c r="B745" s="227"/>
      <c r="C745" s="228"/>
      <c r="D745" s="220" t="s">
        <v>147</v>
      </c>
      <c r="E745" s="229" t="s">
        <v>19</v>
      </c>
      <c r="F745" s="230" t="s">
        <v>1025</v>
      </c>
      <c r="G745" s="228"/>
      <c r="H745" s="231">
        <v>235</v>
      </c>
      <c r="I745" s="232"/>
      <c r="J745" s="228"/>
      <c r="K745" s="228"/>
      <c r="L745" s="233"/>
      <c r="M745" s="234"/>
      <c r="N745" s="235"/>
      <c r="O745" s="235"/>
      <c r="P745" s="235"/>
      <c r="Q745" s="235"/>
      <c r="R745" s="235"/>
      <c r="S745" s="235"/>
      <c r="T745" s="236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7" t="s">
        <v>147</v>
      </c>
      <c r="AU745" s="237" t="s">
        <v>82</v>
      </c>
      <c r="AV745" s="13" t="s">
        <v>82</v>
      </c>
      <c r="AW745" s="13" t="s">
        <v>33</v>
      </c>
      <c r="AX745" s="13" t="s">
        <v>73</v>
      </c>
      <c r="AY745" s="237" t="s">
        <v>129</v>
      </c>
    </row>
    <row r="746" s="13" customFormat="1">
      <c r="A746" s="13"/>
      <c r="B746" s="227"/>
      <c r="C746" s="228"/>
      <c r="D746" s="220" t="s">
        <v>147</v>
      </c>
      <c r="E746" s="229" t="s">
        <v>19</v>
      </c>
      <c r="F746" s="230" t="s">
        <v>1026</v>
      </c>
      <c r="G746" s="228"/>
      <c r="H746" s="231">
        <v>222.5</v>
      </c>
      <c r="I746" s="232"/>
      <c r="J746" s="228"/>
      <c r="K746" s="228"/>
      <c r="L746" s="233"/>
      <c r="M746" s="234"/>
      <c r="N746" s="235"/>
      <c r="O746" s="235"/>
      <c r="P746" s="235"/>
      <c r="Q746" s="235"/>
      <c r="R746" s="235"/>
      <c r="S746" s="235"/>
      <c r="T746" s="23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7" t="s">
        <v>147</v>
      </c>
      <c r="AU746" s="237" t="s">
        <v>82</v>
      </c>
      <c r="AV746" s="13" t="s">
        <v>82</v>
      </c>
      <c r="AW746" s="13" t="s">
        <v>33</v>
      </c>
      <c r="AX746" s="13" t="s">
        <v>73</v>
      </c>
      <c r="AY746" s="237" t="s">
        <v>129</v>
      </c>
    </row>
    <row r="747" s="13" customFormat="1">
      <c r="A747" s="13"/>
      <c r="B747" s="227"/>
      <c r="C747" s="228"/>
      <c r="D747" s="220" t="s">
        <v>147</v>
      </c>
      <c r="E747" s="229" t="s">
        <v>19</v>
      </c>
      <c r="F747" s="230" t="s">
        <v>1027</v>
      </c>
      <c r="G747" s="228"/>
      <c r="H747" s="231">
        <v>61.200000000000003</v>
      </c>
      <c r="I747" s="232"/>
      <c r="J747" s="228"/>
      <c r="K747" s="228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147</v>
      </c>
      <c r="AU747" s="237" t="s">
        <v>82</v>
      </c>
      <c r="AV747" s="13" t="s">
        <v>82</v>
      </c>
      <c r="AW747" s="13" t="s">
        <v>33</v>
      </c>
      <c r="AX747" s="13" t="s">
        <v>73</v>
      </c>
      <c r="AY747" s="237" t="s">
        <v>129</v>
      </c>
    </row>
    <row r="748" s="16" customFormat="1">
      <c r="A748" s="16"/>
      <c r="B748" s="273"/>
      <c r="C748" s="274"/>
      <c r="D748" s="220" t="s">
        <v>147</v>
      </c>
      <c r="E748" s="275" t="s">
        <v>19</v>
      </c>
      <c r="F748" s="276" t="s">
        <v>579</v>
      </c>
      <c r="G748" s="274"/>
      <c r="H748" s="277">
        <v>1044.6759999999999</v>
      </c>
      <c r="I748" s="278"/>
      <c r="J748" s="274"/>
      <c r="K748" s="274"/>
      <c r="L748" s="279"/>
      <c r="M748" s="280"/>
      <c r="N748" s="281"/>
      <c r="O748" s="281"/>
      <c r="P748" s="281"/>
      <c r="Q748" s="281"/>
      <c r="R748" s="281"/>
      <c r="S748" s="281"/>
      <c r="T748" s="282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T748" s="283" t="s">
        <v>147</v>
      </c>
      <c r="AU748" s="283" t="s">
        <v>82</v>
      </c>
      <c r="AV748" s="16" t="s">
        <v>87</v>
      </c>
      <c r="AW748" s="16" t="s">
        <v>33</v>
      </c>
      <c r="AX748" s="16" t="s">
        <v>73</v>
      </c>
      <c r="AY748" s="283" t="s">
        <v>129</v>
      </c>
    </row>
    <row r="749" s="15" customFormat="1">
      <c r="A749" s="15"/>
      <c r="B749" s="252"/>
      <c r="C749" s="253"/>
      <c r="D749" s="220" t="s">
        <v>147</v>
      </c>
      <c r="E749" s="254" t="s">
        <v>19</v>
      </c>
      <c r="F749" s="255" t="s">
        <v>231</v>
      </c>
      <c r="G749" s="253"/>
      <c r="H749" s="256">
        <v>1372.8129999999999</v>
      </c>
      <c r="I749" s="257"/>
      <c r="J749" s="253"/>
      <c r="K749" s="253"/>
      <c r="L749" s="258"/>
      <c r="M749" s="259"/>
      <c r="N749" s="260"/>
      <c r="O749" s="260"/>
      <c r="P749" s="260"/>
      <c r="Q749" s="260"/>
      <c r="R749" s="260"/>
      <c r="S749" s="260"/>
      <c r="T749" s="261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2" t="s">
        <v>147</v>
      </c>
      <c r="AU749" s="262" t="s">
        <v>82</v>
      </c>
      <c r="AV749" s="15" t="s">
        <v>90</v>
      </c>
      <c r="AW749" s="15" t="s">
        <v>33</v>
      </c>
      <c r="AX749" s="15" t="s">
        <v>80</v>
      </c>
      <c r="AY749" s="262" t="s">
        <v>129</v>
      </c>
    </row>
    <row r="750" s="2" customFormat="1" ht="16.5" customHeight="1">
      <c r="A750" s="41"/>
      <c r="B750" s="42"/>
      <c r="C750" s="207" t="s">
        <v>1028</v>
      </c>
      <c r="D750" s="207" t="s">
        <v>131</v>
      </c>
      <c r="E750" s="208" t="s">
        <v>1029</v>
      </c>
      <c r="F750" s="209" t="s">
        <v>1030</v>
      </c>
      <c r="G750" s="210" t="s">
        <v>134</v>
      </c>
      <c r="H750" s="211">
        <v>1372.8130000000001</v>
      </c>
      <c r="I750" s="212"/>
      <c r="J750" s="213">
        <f>ROUND(I750*H750,2)</f>
        <v>0</v>
      </c>
      <c r="K750" s="209" t="s">
        <v>19</v>
      </c>
      <c r="L750" s="47"/>
      <c r="M750" s="214" t="s">
        <v>19</v>
      </c>
      <c r="N750" s="215" t="s">
        <v>44</v>
      </c>
      <c r="O750" s="87"/>
      <c r="P750" s="216">
        <f>O750*H750</f>
        <v>0</v>
      </c>
      <c r="Q750" s="216">
        <v>0</v>
      </c>
      <c r="R750" s="216">
        <f>Q750*H750</f>
        <v>0</v>
      </c>
      <c r="S750" s="216">
        <v>0</v>
      </c>
      <c r="T750" s="217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18" t="s">
        <v>276</v>
      </c>
      <c r="AT750" s="218" t="s">
        <v>131</v>
      </c>
      <c r="AU750" s="218" t="s">
        <v>82</v>
      </c>
      <c r="AY750" s="20" t="s">
        <v>129</v>
      </c>
      <c r="BE750" s="219">
        <f>IF(N750="základní",J750,0)</f>
        <v>0</v>
      </c>
      <c r="BF750" s="219">
        <f>IF(N750="snížená",J750,0)</f>
        <v>0</v>
      </c>
      <c r="BG750" s="219">
        <f>IF(N750="zákl. přenesená",J750,0)</f>
        <v>0</v>
      </c>
      <c r="BH750" s="219">
        <f>IF(N750="sníž. přenesená",J750,0)</f>
        <v>0</v>
      </c>
      <c r="BI750" s="219">
        <f>IF(N750="nulová",J750,0)</f>
        <v>0</v>
      </c>
      <c r="BJ750" s="20" t="s">
        <v>80</v>
      </c>
      <c r="BK750" s="219">
        <f>ROUND(I750*H750,2)</f>
        <v>0</v>
      </c>
      <c r="BL750" s="20" t="s">
        <v>276</v>
      </c>
      <c r="BM750" s="218" t="s">
        <v>1031</v>
      </c>
    </row>
    <row r="751" s="2" customFormat="1">
      <c r="A751" s="41"/>
      <c r="B751" s="42"/>
      <c r="C751" s="43"/>
      <c r="D751" s="220" t="s">
        <v>137</v>
      </c>
      <c r="E751" s="43"/>
      <c r="F751" s="221" t="s">
        <v>1030</v>
      </c>
      <c r="G751" s="43"/>
      <c r="H751" s="43"/>
      <c r="I751" s="222"/>
      <c r="J751" s="43"/>
      <c r="K751" s="43"/>
      <c r="L751" s="47"/>
      <c r="M751" s="248"/>
      <c r="N751" s="249"/>
      <c r="O751" s="250"/>
      <c r="P751" s="250"/>
      <c r="Q751" s="250"/>
      <c r="R751" s="250"/>
      <c r="S751" s="250"/>
      <c r="T751" s="25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20" t="s">
        <v>137</v>
      </c>
      <c r="AU751" s="20" t="s">
        <v>82</v>
      </c>
    </row>
    <row r="752" s="2" customFormat="1" ht="6.96" customHeight="1">
      <c r="A752" s="41"/>
      <c r="B752" s="62"/>
      <c r="C752" s="63"/>
      <c r="D752" s="63"/>
      <c r="E752" s="63"/>
      <c r="F752" s="63"/>
      <c r="G752" s="63"/>
      <c r="H752" s="63"/>
      <c r="I752" s="63"/>
      <c r="J752" s="63"/>
      <c r="K752" s="63"/>
      <c r="L752" s="47"/>
      <c r="M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</sheetData>
  <sheetProtection sheet="1" autoFilter="0" formatColumns="0" formatRows="0" objects="1" scenarios="1" spinCount="100000" saltValue="vAngA4RS/GeSNWwtw+GtRh04IruqRXugwgQW77YuBKVe4XlKJm+F1iGl6TqEtViQy214u/JJTbtROa5dEA5V6w==" hashValue="6lMraSNdMuHfJcr8aTsq+LXNcQGRcR89mS9BwacBI9MyF/Gs9azgElBhMtVxOUZSgJ8LC28CYMFowps7NN3RfA==" algorithmName="SHA-512" password="CC35"/>
  <autoFilter ref="C95:K751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3_02/131251104"/>
    <hyperlink ref="F106" r:id="rId2" display="https://podminky.urs.cz/item/CS_URS_2023_02/132251102"/>
    <hyperlink ref="F111" r:id="rId3" display="https://podminky.urs.cz/item/CS_URS_2023_02/162251102"/>
    <hyperlink ref="F116" r:id="rId4" display="https://podminky.urs.cz/item/CS_URS_2023_02/162751117"/>
    <hyperlink ref="F121" r:id="rId5" display="https://podminky.urs.cz/item/CS_URS_2023_02/162751119"/>
    <hyperlink ref="F125" r:id="rId6" display="https://podminky.urs.cz/item/CS_URS_2023_02/167151111"/>
    <hyperlink ref="F130" r:id="rId7" display="https://podminky.urs.cz/item/CS_URS_2023_02/171201231"/>
    <hyperlink ref="F134" r:id="rId8" display="https://podminky.urs.cz/item/CS_URS_2023_02/171251201"/>
    <hyperlink ref="F137" r:id="rId9" display="https://podminky.urs.cz/item/CS_URS_2023_02/174151101"/>
    <hyperlink ref="F140" r:id="rId10" display="https://podminky.urs.cz/item/CS_URS_2023_02/181912112"/>
    <hyperlink ref="F148" r:id="rId11" display="https://podminky.urs.cz/item/CS_URS_2023_02/271532212"/>
    <hyperlink ref="F154" r:id="rId12" display="https://podminky.urs.cz/item/CS_URS_2023_02/273313711"/>
    <hyperlink ref="F160" r:id="rId13" display="https://podminky.urs.cz/item/CS_URS_2023_02/273323611"/>
    <hyperlink ref="F167" r:id="rId14" display="https://podminky.urs.cz/item/CS_URS_2023_02/274313711"/>
    <hyperlink ref="F176" r:id="rId15" display="https://podminky.urs.cz/item/CS_URS_2023_02/274322611"/>
    <hyperlink ref="F182" r:id="rId16" display="https://podminky.urs.cz/item/CS_URS_2023_02/274351121"/>
    <hyperlink ref="F193" r:id="rId17" display="https://podminky.urs.cz/item/CS_URS_2023_02/274351122"/>
    <hyperlink ref="F196" r:id="rId18" display="https://podminky.urs.cz/item/CS_URS_2023_02/274361821"/>
    <hyperlink ref="F206" r:id="rId19" display="https://podminky.urs.cz/item/CS_URS_2023_02/279323112"/>
    <hyperlink ref="F215" r:id="rId20" display="https://podminky.urs.cz/item/CS_URS_2023_02/279351121"/>
    <hyperlink ref="F224" r:id="rId21" display="https://podminky.urs.cz/item/CS_URS_2023_02/279351122"/>
    <hyperlink ref="F227" r:id="rId22" display="https://podminky.urs.cz/item/CS_URS_2023_02/279361821"/>
    <hyperlink ref="F237" r:id="rId23" display="https://podminky.urs.cz/item/CS_URS_2023_02/564871111"/>
    <hyperlink ref="F242" r:id="rId24" display="https://podminky.urs.cz/item/CS_URS_2023_02/591111111"/>
    <hyperlink ref="F251" r:id="rId25" display="https://podminky.urs.cz/item/CS_URS_2023_02/632450132"/>
    <hyperlink ref="F259" r:id="rId26" display="https://podminky.urs.cz/item/CS_URS_2023_02/941211321"/>
    <hyperlink ref="F262" r:id="rId27" display="https://podminky.urs.cz/item/CS_URS_2023_02/941211111"/>
    <hyperlink ref="F267" r:id="rId28" display="https://podminky.urs.cz/item/CS_URS_2023_02/941211211"/>
    <hyperlink ref="F271" r:id="rId29" display="https://podminky.urs.cz/item/CS_URS_2023_02/941211811"/>
    <hyperlink ref="F274" r:id="rId30" display="https://podminky.urs.cz/item/CS_URS_2023_02/944511111"/>
    <hyperlink ref="F277" r:id="rId31" display="https://podminky.urs.cz/item/CS_URS_2023_02/944511211"/>
    <hyperlink ref="F281" r:id="rId32" display="https://podminky.urs.cz/item/CS_URS_2023_02/944511811"/>
    <hyperlink ref="F284" r:id="rId33" display="https://podminky.urs.cz/item/CS_URS_2023_02/949101111"/>
    <hyperlink ref="F289" r:id="rId34" display="https://podminky.urs.cz/item/CS_URS_2023_02/949101112"/>
    <hyperlink ref="F292" r:id="rId35" display="https://podminky.urs.cz/item/CS_URS_2023_02/952901111"/>
    <hyperlink ref="F297" r:id="rId36" display="https://podminky.urs.cz/item/CS_URS_2023_02/953943211"/>
    <hyperlink ref="F304" r:id="rId37" display="https://podminky.urs.cz/item/CS_URS_2023_02/993111111"/>
    <hyperlink ref="F307" r:id="rId38" display="https://podminky.urs.cz/item/CS_URS_2023_02/993111119"/>
    <hyperlink ref="F312" r:id="rId39" display="https://podminky.urs.cz/item/CS_URS_2023_02/998011002"/>
    <hyperlink ref="F317" r:id="rId40" display="https://podminky.urs.cz/item/CS_URS_2023_02/711111001"/>
    <hyperlink ref="F326" r:id="rId41" display="https://podminky.urs.cz/item/CS_URS_2023_02/711112001"/>
    <hyperlink ref="F334" r:id="rId42" display="https://podminky.urs.cz/item/CS_URS_2023_02/711141559"/>
    <hyperlink ref="F346" r:id="rId43" display="https://podminky.urs.cz/item/CS_URS_2023_02/711142559"/>
    <hyperlink ref="F357" r:id="rId44" display="https://podminky.urs.cz/item/CS_URS_2023_02/711161212"/>
    <hyperlink ref="F362" r:id="rId45" display="https://podminky.urs.cz/item/CS_URS_2023_02/711461103"/>
    <hyperlink ref="F372" r:id="rId46" display="https://podminky.urs.cz/item/CS_URS_2023_02/711462103"/>
    <hyperlink ref="F385" r:id="rId47" display="https://podminky.urs.cz/item/CS_URS_2023_02/711491171"/>
    <hyperlink ref="F391" r:id="rId48" display="https://podminky.urs.cz/item/CS_URS_2023_02/711491176"/>
    <hyperlink ref="F409" r:id="rId49" display="https://podminky.urs.cz/item/CS_URS_2023_02/711491271"/>
    <hyperlink ref="F415" r:id="rId50" display="https://podminky.urs.cz/item/CS_URS_2023_02/998711102"/>
    <hyperlink ref="F419" r:id="rId51" display="https://podminky.urs.cz/item/CS_URS_2023_02/712311101"/>
    <hyperlink ref="F430" r:id="rId52" display="https://podminky.urs.cz/item/CS_URS_2023_02/712331111"/>
    <hyperlink ref="F436" r:id="rId53" display="https://podminky.urs.cz/item/CS_URS_2023_02/712363352"/>
    <hyperlink ref="F441" r:id="rId54" display="https://podminky.urs.cz/item/CS_URS_2023_02/712363353"/>
    <hyperlink ref="F444" r:id="rId55" display="https://podminky.urs.cz/item/CS_URS_2023_02/712363366"/>
    <hyperlink ref="F447" r:id="rId56" display="https://podminky.urs.cz/item/CS_URS_2023_02/712363452"/>
    <hyperlink ref="F455" r:id="rId57" display="https://podminky.urs.cz/item/CS_URS_2023_02/712391171"/>
    <hyperlink ref="F461" r:id="rId58" display="https://podminky.urs.cz/item/CS_URS_2023_02/712831101"/>
    <hyperlink ref="F467" r:id="rId59" display="https://podminky.urs.cz/item/CS_URS_2023_02/712861702"/>
    <hyperlink ref="F475" r:id="rId60" display="https://podminky.urs.cz/item/CS_URS_2023_02/998712102"/>
    <hyperlink ref="F479" r:id="rId61" display="https://podminky.urs.cz/item/CS_URS_2023_02/713141336"/>
    <hyperlink ref="F489" r:id="rId62" display="https://podminky.urs.cz/item/CS_URS_2023_02/713141412"/>
    <hyperlink ref="F492" r:id="rId63" display="https://podminky.urs.cz/item/CS_URS_2023_02/998713102"/>
    <hyperlink ref="F496" r:id="rId64" display="https://podminky.urs.cz/item/CS_URS_2023_02/721233111"/>
    <hyperlink ref="F501" r:id="rId65" display="https://podminky.urs.cz/item/CS_URS_2023_02/998721102"/>
    <hyperlink ref="F566" r:id="rId66" display="https://podminky.urs.cz/item/CS_URS_2023_02/762115110"/>
    <hyperlink ref="F581" r:id="rId67" display="https://podminky.urs.cz/item/CS_URS_2023_02/762115120"/>
    <hyperlink ref="F604" r:id="rId68" display="https://podminky.urs.cz/item/CS_URS_2023_02/762115130"/>
    <hyperlink ref="F647" r:id="rId69" display="https://podminky.urs.cz/item/CS_URS_2023_02/762195000"/>
    <hyperlink ref="F651" r:id="rId70" display="https://podminky.urs.cz/item/CS_URS_2023_02/762341026"/>
    <hyperlink ref="F657" r:id="rId71" display="https://podminky.urs.cz/item/CS_URS_2023_02/762395000"/>
    <hyperlink ref="F661" r:id="rId72" display="https://podminky.urs.cz/item/CS_URS_2023_02/998762202"/>
    <hyperlink ref="F665" r:id="rId73" display="https://podminky.urs.cz/item/CS_URS_2023_02/764242405"/>
    <hyperlink ref="F670" r:id="rId74" display="https://podminky.urs.cz/item/CS_URS_2023_02/764341413"/>
    <hyperlink ref="F679" r:id="rId75" display="https://podminky.urs.cz/item/CS_URS_2023_02/998764102"/>
    <hyperlink ref="F699" r:id="rId76" display="https://podminky.urs.cz/item/CS_URS_2023_02/998766202"/>
    <hyperlink ref="F727" r:id="rId77" display="https://podminky.urs.cz/item/CS_URS_2023_02/998767202"/>
    <hyperlink ref="F731" r:id="rId78" display="https://podminky.urs.cz/item/CS_URS_2023_02/783213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ROUND((SUM(BE85:BE267)),  2)</f>
        <v>0</v>
      </c>
      <c r="G33" s="41"/>
      <c r="H33" s="41"/>
      <c r="I33" s="151">
        <v>0.20999999999999999</v>
      </c>
      <c r="J33" s="150">
        <f>ROUND(((SUM(BE85:BE267))*I33),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ROUND((SUM(BF85:BF267)),  2)</f>
        <v>0</v>
      </c>
      <c r="G34" s="41"/>
      <c r="H34" s="41"/>
      <c r="I34" s="151">
        <v>0.14999999999999999</v>
      </c>
      <c r="J34" s="150">
        <f>ROUND(((SUM(BF85:BF267))*I34),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ROUND((SUM(BG85:BG267)),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ROUND((SUM(BH85:BH267)),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ROUND((SUM(BI85:BI267)),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2 - Zpevněné plochy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157</v>
      </c>
      <c r="E62" s="177"/>
      <c r="F62" s="177"/>
      <c r="G62" s="177"/>
      <c r="H62" s="177"/>
      <c r="I62" s="177"/>
      <c r="J62" s="178">
        <f>J177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159</v>
      </c>
      <c r="E63" s="177"/>
      <c r="F63" s="177"/>
      <c r="G63" s="177"/>
      <c r="H63" s="177"/>
      <c r="I63" s="177"/>
      <c r="J63" s="178">
        <f>J208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1033</v>
      </c>
      <c r="E64" s="177"/>
      <c r="F64" s="177"/>
      <c r="G64" s="177"/>
      <c r="H64" s="177"/>
      <c r="I64" s="177"/>
      <c r="J64" s="178">
        <f>J231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160</v>
      </c>
      <c r="E65" s="177"/>
      <c r="F65" s="177"/>
      <c r="G65" s="177"/>
      <c r="H65" s="177"/>
      <c r="I65" s="177"/>
      <c r="J65" s="178">
        <f>J264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Zámecké konírny - Community Hub, Objekt I - Inhalatorium SO 04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2 - Zpevněné plochy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Park B.Němcové, Karviná Fryštát</v>
      </c>
      <c r="G79" s="43"/>
      <c r="H79" s="43"/>
      <c r="I79" s="35" t="s">
        <v>23</v>
      </c>
      <c r="J79" s="75" t="str">
        <f>IF(J12="","",J12)</f>
        <v>19. 9. 2023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Statutární město Karviná</v>
      </c>
      <c r="G81" s="43"/>
      <c r="H81" s="43"/>
      <c r="I81" s="35" t="s">
        <v>31</v>
      </c>
      <c r="J81" s="39" t="str">
        <f>E21</f>
        <v>Amun Pro s.r.o., Třanovice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34</v>
      </c>
      <c r="J82" s="39" t="str">
        <f>E24</f>
        <v>Ing. Alena Chmelová, Opava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115</v>
      </c>
      <c r="D84" s="183" t="s">
        <v>58</v>
      </c>
      <c r="E84" s="183" t="s">
        <v>54</v>
      </c>
      <c r="F84" s="183" t="s">
        <v>55</v>
      </c>
      <c r="G84" s="183" t="s">
        <v>116</v>
      </c>
      <c r="H84" s="183" t="s">
        <v>117</v>
      </c>
      <c r="I84" s="183" t="s">
        <v>118</v>
      </c>
      <c r="J84" s="183" t="s">
        <v>110</v>
      </c>
      <c r="K84" s="184" t="s">
        <v>119</v>
      </c>
      <c r="L84" s="185"/>
      <c r="M84" s="95" t="s">
        <v>19</v>
      </c>
      <c r="N84" s="96" t="s">
        <v>43</v>
      </c>
      <c r="O84" s="96" t="s">
        <v>120</v>
      </c>
      <c r="P84" s="96" t="s">
        <v>121</v>
      </c>
      <c r="Q84" s="96" t="s">
        <v>122</v>
      </c>
      <c r="R84" s="96" t="s">
        <v>123</v>
      </c>
      <c r="S84" s="96" t="s">
        <v>124</v>
      </c>
      <c r="T84" s="97" t="s">
        <v>125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126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192.92358999999999</v>
      </c>
      <c r="S85" s="99"/>
      <c r="T85" s="189">
        <f>T86</f>
        <v>144.41299999999998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111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127</v>
      </c>
      <c r="F86" s="194" t="s">
        <v>128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P87+P177+P208+P231+P264</f>
        <v>0</v>
      </c>
      <c r="Q86" s="199"/>
      <c r="R86" s="200">
        <f>R87+R177+R208+R231+R264</f>
        <v>192.92358999999999</v>
      </c>
      <c r="S86" s="199"/>
      <c r="T86" s="201">
        <f>T87+T177+T208+T231+T264</f>
        <v>144.41299999999998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73</v>
      </c>
      <c r="AY86" s="202" t="s">
        <v>129</v>
      </c>
      <c r="BK86" s="204">
        <f>BK87+BK177+BK208+BK231+BK264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80</v>
      </c>
      <c r="F87" s="205" t="s">
        <v>130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SUM(P88:P176)</f>
        <v>0</v>
      </c>
      <c r="Q87" s="199"/>
      <c r="R87" s="200">
        <f>SUM(R88:R176)</f>
        <v>0.024329999999999997</v>
      </c>
      <c r="S87" s="199"/>
      <c r="T87" s="201">
        <f>SUM(T88:T176)</f>
        <v>141.51999999999998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80</v>
      </c>
      <c r="AY87" s="202" t="s">
        <v>129</v>
      </c>
      <c r="BK87" s="204">
        <f>SUM(BK88:BK176)</f>
        <v>0</v>
      </c>
    </row>
    <row r="88" s="2" customFormat="1" ht="16.5" customHeight="1">
      <c r="A88" s="41"/>
      <c r="B88" s="42"/>
      <c r="C88" s="207" t="s">
        <v>80</v>
      </c>
      <c r="D88" s="207" t="s">
        <v>131</v>
      </c>
      <c r="E88" s="208" t="s">
        <v>1034</v>
      </c>
      <c r="F88" s="209" t="s">
        <v>1035</v>
      </c>
      <c r="G88" s="210" t="s">
        <v>134</v>
      </c>
      <c r="H88" s="211">
        <v>373</v>
      </c>
      <c r="I88" s="212"/>
      <c r="J88" s="213">
        <f>ROUND(I88*H88,2)</f>
        <v>0</v>
      </c>
      <c r="K88" s="209" t="s">
        <v>135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0.28999999999999998</v>
      </c>
      <c r="T88" s="217">
        <f>S88*H88</f>
        <v>108.16999999999999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90</v>
      </c>
      <c r="AT88" s="218" t="s">
        <v>131</v>
      </c>
      <c r="AU88" s="218" t="s">
        <v>82</v>
      </c>
      <c r="AY88" s="20" t="s">
        <v>129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90</v>
      </c>
      <c r="BM88" s="218" t="s">
        <v>1036</v>
      </c>
    </row>
    <row r="89" s="2" customFormat="1">
      <c r="A89" s="41"/>
      <c r="B89" s="42"/>
      <c r="C89" s="43"/>
      <c r="D89" s="220" t="s">
        <v>137</v>
      </c>
      <c r="E89" s="43"/>
      <c r="F89" s="221" t="s">
        <v>1037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137</v>
      </c>
      <c r="AU89" s="20" t="s">
        <v>82</v>
      </c>
    </row>
    <row r="90" s="2" customFormat="1">
      <c r="A90" s="41"/>
      <c r="B90" s="42"/>
      <c r="C90" s="43"/>
      <c r="D90" s="225" t="s">
        <v>139</v>
      </c>
      <c r="E90" s="43"/>
      <c r="F90" s="226" t="s">
        <v>1038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139</v>
      </c>
      <c r="AU90" s="20" t="s">
        <v>82</v>
      </c>
    </row>
    <row r="91" s="14" customFormat="1">
      <c r="A91" s="14"/>
      <c r="B91" s="238"/>
      <c r="C91" s="239"/>
      <c r="D91" s="220" t="s">
        <v>147</v>
      </c>
      <c r="E91" s="240" t="s">
        <v>19</v>
      </c>
      <c r="F91" s="241" t="s">
        <v>345</v>
      </c>
      <c r="G91" s="239"/>
      <c r="H91" s="240" t="s">
        <v>19</v>
      </c>
      <c r="I91" s="242"/>
      <c r="J91" s="239"/>
      <c r="K91" s="239"/>
      <c r="L91" s="243"/>
      <c r="M91" s="244"/>
      <c r="N91" s="245"/>
      <c r="O91" s="245"/>
      <c r="P91" s="245"/>
      <c r="Q91" s="245"/>
      <c r="R91" s="245"/>
      <c r="S91" s="245"/>
      <c r="T91" s="246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7" t="s">
        <v>147</v>
      </c>
      <c r="AU91" s="247" t="s">
        <v>82</v>
      </c>
      <c r="AV91" s="14" t="s">
        <v>80</v>
      </c>
      <c r="AW91" s="14" t="s">
        <v>33</v>
      </c>
      <c r="AX91" s="14" t="s">
        <v>73</v>
      </c>
      <c r="AY91" s="247" t="s">
        <v>129</v>
      </c>
    </row>
    <row r="92" s="14" customFormat="1">
      <c r="A92" s="14"/>
      <c r="B92" s="238"/>
      <c r="C92" s="239"/>
      <c r="D92" s="220" t="s">
        <v>147</v>
      </c>
      <c r="E92" s="240" t="s">
        <v>19</v>
      </c>
      <c r="F92" s="241" t="s">
        <v>1039</v>
      </c>
      <c r="G92" s="239"/>
      <c r="H92" s="240" t="s">
        <v>19</v>
      </c>
      <c r="I92" s="242"/>
      <c r="J92" s="239"/>
      <c r="K92" s="239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147</v>
      </c>
      <c r="AU92" s="247" t="s">
        <v>82</v>
      </c>
      <c r="AV92" s="14" t="s">
        <v>80</v>
      </c>
      <c r="AW92" s="14" t="s">
        <v>33</v>
      </c>
      <c r="AX92" s="14" t="s">
        <v>73</v>
      </c>
      <c r="AY92" s="247" t="s">
        <v>129</v>
      </c>
    </row>
    <row r="93" s="14" customFormat="1">
      <c r="A93" s="14"/>
      <c r="B93" s="238"/>
      <c r="C93" s="239"/>
      <c r="D93" s="220" t="s">
        <v>147</v>
      </c>
      <c r="E93" s="240" t="s">
        <v>19</v>
      </c>
      <c r="F93" s="241" t="s">
        <v>1040</v>
      </c>
      <c r="G93" s="239"/>
      <c r="H93" s="240" t="s">
        <v>19</v>
      </c>
      <c r="I93" s="242"/>
      <c r="J93" s="239"/>
      <c r="K93" s="239"/>
      <c r="L93" s="243"/>
      <c r="M93" s="244"/>
      <c r="N93" s="245"/>
      <c r="O93" s="245"/>
      <c r="P93" s="245"/>
      <c r="Q93" s="245"/>
      <c r="R93" s="245"/>
      <c r="S93" s="245"/>
      <c r="T93" s="246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7" t="s">
        <v>147</v>
      </c>
      <c r="AU93" s="247" t="s">
        <v>82</v>
      </c>
      <c r="AV93" s="14" t="s">
        <v>80</v>
      </c>
      <c r="AW93" s="14" t="s">
        <v>33</v>
      </c>
      <c r="AX93" s="14" t="s">
        <v>73</v>
      </c>
      <c r="AY93" s="247" t="s">
        <v>129</v>
      </c>
    </row>
    <row r="94" s="13" customFormat="1">
      <c r="A94" s="13"/>
      <c r="B94" s="227"/>
      <c r="C94" s="228"/>
      <c r="D94" s="220" t="s">
        <v>147</v>
      </c>
      <c r="E94" s="229" t="s">
        <v>19</v>
      </c>
      <c r="F94" s="230" t="s">
        <v>1041</v>
      </c>
      <c r="G94" s="228"/>
      <c r="H94" s="231">
        <v>373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147</v>
      </c>
      <c r="AU94" s="237" t="s">
        <v>82</v>
      </c>
      <c r="AV94" s="13" t="s">
        <v>82</v>
      </c>
      <c r="AW94" s="13" t="s">
        <v>33</v>
      </c>
      <c r="AX94" s="13" t="s">
        <v>80</v>
      </c>
      <c r="AY94" s="237" t="s">
        <v>129</v>
      </c>
    </row>
    <row r="95" s="2" customFormat="1" ht="21.75" customHeight="1">
      <c r="A95" s="41"/>
      <c r="B95" s="42"/>
      <c r="C95" s="207" t="s">
        <v>82</v>
      </c>
      <c r="D95" s="207" t="s">
        <v>131</v>
      </c>
      <c r="E95" s="208" t="s">
        <v>1042</v>
      </c>
      <c r="F95" s="209" t="s">
        <v>1043</v>
      </c>
      <c r="G95" s="210" t="s">
        <v>134</v>
      </c>
      <c r="H95" s="211">
        <v>145</v>
      </c>
      <c r="I95" s="212"/>
      <c r="J95" s="213">
        <f>ROUND(I95*H95,2)</f>
        <v>0</v>
      </c>
      <c r="K95" s="209" t="s">
        <v>135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0.00012999999999999999</v>
      </c>
      <c r="R95" s="216">
        <f>Q95*H95</f>
        <v>0.018849999999999999</v>
      </c>
      <c r="S95" s="216">
        <v>0.23000000000000001</v>
      </c>
      <c r="T95" s="217">
        <f>S95*H95</f>
        <v>33.350000000000001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90</v>
      </c>
      <c r="AT95" s="218" t="s">
        <v>131</v>
      </c>
      <c r="AU95" s="218" t="s">
        <v>82</v>
      </c>
      <c r="AY95" s="20" t="s">
        <v>129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90</v>
      </c>
      <c r="BM95" s="218" t="s">
        <v>1044</v>
      </c>
    </row>
    <row r="96" s="2" customFormat="1">
      <c r="A96" s="41"/>
      <c r="B96" s="42"/>
      <c r="C96" s="43"/>
      <c r="D96" s="220" t="s">
        <v>137</v>
      </c>
      <c r="E96" s="43"/>
      <c r="F96" s="221" t="s">
        <v>1045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137</v>
      </c>
      <c r="AU96" s="20" t="s">
        <v>82</v>
      </c>
    </row>
    <row r="97" s="2" customFormat="1">
      <c r="A97" s="41"/>
      <c r="B97" s="42"/>
      <c r="C97" s="43"/>
      <c r="D97" s="225" t="s">
        <v>139</v>
      </c>
      <c r="E97" s="43"/>
      <c r="F97" s="226" t="s">
        <v>1046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139</v>
      </c>
      <c r="AU97" s="20" t="s">
        <v>82</v>
      </c>
    </row>
    <row r="98" s="2" customFormat="1" ht="21.75" customHeight="1">
      <c r="A98" s="41"/>
      <c r="B98" s="42"/>
      <c r="C98" s="207" t="s">
        <v>87</v>
      </c>
      <c r="D98" s="207" t="s">
        <v>131</v>
      </c>
      <c r="E98" s="208" t="s">
        <v>1047</v>
      </c>
      <c r="F98" s="209" t="s">
        <v>1048</v>
      </c>
      <c r="G98" s="210" t="s">
        <v>143</v>
      </c>
      <c r="H98" s="211">
        <v>280.25</v>
      </c>
      <c r="I98" s="212"/>
      <c r="J98" s="213">
        <f>ROUND(I98*H98,2)</f>
        <v>0</v>
      </c>
      <c r="K98" s="209" t="s">
        <v>135</v>
      </c>
      <c r="L98" s="47"/>
      <c r="M98" s="214" t="s">
        <v>19</v>
      </c>
      <c r="N98" s="215" t="s">
        <v>44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90</v>
      </c>
      <c r="AT98" s="218" t="s">
        <v>131</v>
      </c>
      <c r="AU98" s="218" t="s">
        <v>82</v>
      </c>
      <c r="AY98" s="20" t="s">
        <v>129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90</v>
      </c>
      <c r="BM98" s="218" t="s">
        <v>1049</v>
      </c>
    </row>
    <row r="99" s="2" customFormat="1">
      <c r="A99" s="41"/>
      <c r="B99" s="42"/>
      <c r="C99" s="43"/>
      <c r="D99" s="220" t="s">
        <v>137</v>
      </c>
      <c r="E99" s="43"/>
      <c r="F99" s="221" t="s">
        <v>1050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137</v>
      </c>
      <c r="AU99" s="20" t="s">
        <v>82</v>
      </c>
    </row>
    <row r="100" s="2" customFormat="1">
      <c r="A100" s="41"/>
      <c r="B100" s="42"/>
      <c r="C100" s="43"/>
      <c r="D100" s="225" t="s">
        <v>139</v>
      </c>
      <c r="E100" s="43"/>
      <c r="F100" s="226" t="s">
        <v>1051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139</v>
      </c>
      <c r="AU100" s="20" t="s">
        <v>82</v>
      </c>
    </row>
    <row r="101" s="14" customFormat="1">
      <c r="A101" s="14"/>
      <c r="B101" s="238"/>
      <c r="C101" s="239"/>
      <c r="D101" s="220" t="s">
        <v>147</v>
      </c>
      <c r="E101" s="240" t="s">
        <v>19</v>
      </c>
      <c r="F101" s="241" t="s">
        <v>345</v>
      </c>
      <c r="G101" s="239"/>
      <c r="H101" s="240" t="s">
        <v>19</v>
      </c>
      <c r="I101" s="242"/>
      <c r="J101" s="239"/>
      <c r="K101" s="239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147</v>
      </c>
      <c r="AU101" s="247" t="s">
        <v>82</v>
      </c>
      <c r="AV101" s="14" t="s">
        <v>80</v>
      </c>
      <c r="AW101" s="14" t="s">
        <v>33</v>
      </c>
      <c r="AX101" s="14" t="s">
        <v>73</v>
      </c>
      <c r="AY101" s="247" t="s">
        <v>129</v>
      </c>
    </row>
    <row r="102" s="13" customFormat="1">
      <c r="A102" s="13"/>
      <c r="B102" s="227"/>
      <c r="C102" s="228"/>
      <c r="D102" s="220" t="s">
        <v>147</v>
      </c>
      <c r="E102" s="229" t="s">
        <v>19</v>
      </c>
      <c r="F102" s="230" t="s">
        <v>1052</v>
      </c>
      <c r="G102" s="228"/>
      <c r="H102" s="231">
        <v>120.25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147</v>
      </c>
      <c r="AU102" s="237" t="s">
        <v>82</v>
      </c>
      <c r="AV102" s="13" t="s">
        <v>82</v>
      </c>
      <c r="AW102" s="13" t="s">
        <v>33</v>
      </c>
      <c r="AX102" s="13" t="s">
        <v>73</v>
      </c>
      <c r="AY102" s="237" t="s">
        <v>129</v>
      </c>
    </row>
    <row r="103" s="13" customFormat="1">
      <c r="A103" s="13"/>
      <c r="B103" s="227"/>
      <c r="C103" s="228"/>
      <c r="D103" s="220" t="s">
        <v>147</v>
      </c>
      <c r="E103" s="229" t="s">
        <v>19</v>
      </c>
      <c r="F103" s="230" t="s">
        <v>1053</v>
      </c>
      <c r="G103" s="228"/>
      <c r="H103" s="231">
        <v>160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147</v>
      </c>
      <c r="AU103" s="237" t="s">
        <v>82</v>
      </c>
      <c r="AV103" s="13" t="s">
        <v>82</v>
      </c>
      <c r="AW103" s="13" t="s">
        <v>33</v>
      </c>
      <c r="AX103" s="13" t="s">
        <v>73</v>
      </c>
      <c r="AY103" s="237" t="s">
        <v>129</v>
      </c>
    </row>
    <row r="104" s="15" customFormat="1">
      <c r="A104" s="15"/>
      <c r="B104" s="252"/>
      <c r="C104" s="253"/>
      <c r="D104" s="220" t="s">
        <v>147</v>
      </c>
      <c r="E104" s="254" t="s">
        <v>19</v>
      </c>
      <c r="F104" s="255" t="s">
        <v>231</v>
      </c>
      <c r="G104" s="253"/>
      <c r="H104" s="256">
        <v>280.25</v>
      </c>
      <c r="I104" s="257"/>
      <c r="J104" s="253"/>
      <c r="K104" s="253"/>
      <c r="L104" s="258"/>
      <c r="M104" s="259"/>
      <c r="N104" s="260"/>
      <c r="O104" s="260"/>
      <c r="P104" s="260"/>
      <c r="Q104" s="260"/>
      <c r="R104" s="260"/>
      <c r="S104" s="260"/>
      <c r="T104" s="261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2" t="s">
        <v>147</v>
      </c>
      <c r="AU104" s="262" t="s">
        <v>82</v>
      </c>
      <c r="AV104" s="15" t="s">
        <v>90</v>
      </c>
      <c r="AW104" s="15" t="s">
        <v>33</v>
      </c>
      <c r="AX104" s="15" t="s">
        <v>80</v>
      </c>
      <c r="AY104" s="262" t="s">
        <v>129</v>
      </c>
    </row>
    <row r="105" s="2" customFormat="1" ht="21.75" customHeight="1">
      <c r="A105" s="41"/>
      <c r="B105" s="42"/>
      <c r="C105" s="207" t="s">
        <v>90</v>
      </c>
      <c r="D105" s="207" t="s">
        <v>131</v>
      </c>
      <c r="E105" s="208" t="s">
        <v>141</v>
      </c>
      <c r="F105" s="209" t="s">
        <v>142</v>
      </c>
      <c r="G105" s="210" t="s">
        <v>143</v>
      </c>
      <c r="H105" s="211">
        <v>239.36000000000001</v>
      </c>
      <c r="I105" s="212"/>
      <c r="J105" s="213">
        <f>ROUND(I105*H105,2)</f>
        <v>0</v>
      </c>
      <c r="K105" s="209" t="s">
        <v>135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90</v>
      </c>
      <c r="AT105" s="218" t="s">
        <v>131</v>
      </c>
      <c r="AU105" s="218" t="s">
        <v>82</v>
      </c>
      <c r="AY105" s="20" t="s">
        <v>129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90</v>
      </c>
      <c r="BM105" s="218" t="s">
        <v>1054</v>
      </c>
    </row>
    <row r="106" s="2" customFormat="1">
      <c r="A106" s="41"/>
      <c r="B106" s="42"/>
      <c r="C106" s="43"/>
      <c r="D106" s="220" t="s">
        <v>137</v>
      </c>
      <c r="E106" s="43"/>
      <c r="F106" s="221" t="s">
        <v>145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137</v>
      </c>
      <c r="AU106" s="20" t="s">
        <v>82</v>
      </c>
    </row>
    <row r="107" s="2" customFormat="1">
      <c r="A107" s="41"/>
      <c r="B107" s="42"/>
      <c r="C107" s="43"/>
      <c r="D107" s="225" t="s">
        <v>139</v>
      </c>
      <c r="E107" s="43"/>
      <c r="F107" s="226" t="s">
        <v>146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139</v>
      </c>
      <c r="AU107" s="20" t="s">
        <v>82</v>
      </c>
    </row>
    <row r="108" s="14" customFormat="1">
      <c r="A108" s="14"/>
      <c r="B108" s="238"/>
      <c r="C108" s="239"/>
      <c r="D108" s="220" t="s">
        <v>147</v>
      </c>
      <c r="E108" s="240" t="s">
        <v>19</v>
      </c>
      <c r="F108" s="241" t="s">
        <v>345</v>
      </c>
      <c r="G108" s="239"/>
      <c r="H108" s="240" t="s">
        <v>19</v>
      </c>
      <c r="I108" s="242"/>
      <c r="J108" s="239"/>
      <c r="K108" s="239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147</v>
      </c>
      <c r="AU108" s="247" t="s">
        <v>82</v>
      </c>
      <c r="AV108" s="14" t="s">
        <v>80</v>
      </c>
      <c r="AW108" s="14" t="s">
        <v>33</v>
      </c>
      <c r="AX108" s="14" t="s">
        <v>73</v>
      </c>
      <c r="AY108" s="247" t="s">
        <v>129</v>
      </c>
    </row>
    <row r="109" s="13" customFormat="1">
      <c r="A109" s="13"/>
      <c r="B109" s="227"/>
      <c r="C109" s="228"/>
      <c r="D109" s="220" t="s">
        <v>147</v>
      </c>
      <c r="E109" s="229" t="s">
        <v>19</v>
      </c>
      <c r="F109" s="230" t="s">
        <v>1055</v>
      </c>
      <c r="G109" s="228"/>
      <c r="H109" s="231">
        <v>120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147</v>
      </c>
      <c r="AU109" s="237" t="s">
        <v>82</v>
      </c>
      <c r="AV109" s="13" t="s">
        <v>82</v>
      </c>
      <c r="AW109" s="13" t="s">
        <v>33</v>
      </c>
      <c r="AX109" s="13" t="s">
        <v>73</v>
      </c>
      <c r="AY109" s="237" t="s">
        <v>129</v>
      </c>
    </row>
    <row r="110" s="13" customFormat="1">
      <c r="A110" s="13"/>
      <c r="B110" s="227"/>
      <c r="C110" s="228"/>
      <c r="D110" s="220" t="s">
        <v>147</v>
      </c>
      <c r="E110" s="229" t="s">
        <v>19</v>
      </c>
      <c r="F110" s="230" t="s">
        <v>1056</v>
      </c>
      <c r="G110" s="228"/>
      <c r="H110" s="231">
        <v>59.68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147</v>
      </c>
      <c r="AU110" s="237" t="s">
        <v>82</v>
      </c>
      <c r="AV110" s="13" t="s">
        <v>82</v>
      </c>
      <c r="AW110" s="13" t="s">
        <v>33</v>
      </c>
      <c r="AX110" s="13" t="s">
        <v>73</v>
      </c>
      <c r="AY110" s="237" t="s">
        <v>129</v>
      </c>
    </row>
    <row r="111" s="13" customFormat="1">
      <c r="A111" s="13"/>
      <c r="B111" s="227"/>
      <c r="C111" s="228"/>
      <c r="D111" s="220" t="s">
        <v>147</v>
      </c>
      <c r="E111" s="229" t="s">
        <v>19</v>
      </c>
      <c r="F111" s="230" t="s">
        <v>1057</v>
      </c>
      <c r="G111" s="228"/>
      <c r="H111" s="231">
        <v>59.68</v>
      </c>
      <c r="I111" s="232"/>
      <c r="J111" s="228"/>
      <c r="K111" s="228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147</v>
      </c>
      <c r="AU111" s="237" t="s">
        <v>82</v>
      </c>
      <c r="AV111" s="13" t="s">
        <v>82</v>
      </c>
      <c r="AW111" s="13" t="s">
        <v>33</v>
      </c>
      <c r="AX111" s="13" t="s">
        <v>73</v>
      </c>
      <c r="AY111" s="237" t="s">
        <v>129</v>
      </c>
    </row>
    <row r="112" s="15" customFormat="1">
      <c r="A112" s="15"/>
      <c r="B112" s="252"/>
      <c r="C112" s="253"/>
      <c r="D112" s="220" t="s">
        <v>147</v>
      </c>
      <c r="E112" s="254" t="s">
        <v>19</v>
      </c>
      <c r="F112" s="255" t="s">
        <v>231</v>
      </c>
      <c r="G112" s="253"/>
      <c r="H112" s="256">
        <v>239.36000000000001</v>
      </c>
      <c r="I112" s="257"/>
      <c r="J112" s="253"/>
      <c r="K112" s="253"/>
      <c r="L112" s="258"/>
      <c r="M112" s="259"/>
      <c r="N112" s="260"/>
      <c r="O112" s="260"/>
      <c r="P112" s="260"/>
      <c r="Q112" s="260"/>
      <c r="R112" s="260"/>
      <c r="S112" s="260"/>
      <c r="T112" s="261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2" t="s">
        <v>147</v>
      </c>
      <c r="AU112" s="262" t="s">
        <v>82</v>
      </c>
      <c r="AV112" s="15" t="s">
        <v>90</v>
      </c>
      <c r="AW112" s="15" t="s">
        <v>33</v>
      </c>
      <c r="AX112" s="15" t="s">
        <v>80</v>
      </c>
      <c r="AY112" s="262" t="s">
        <v>129</v>
      </c>
    </row>
    <row r="113" s="2" customFormat="1" ht="21.75" customHeight="1">
      <c r="A113" s="41"/>
      <c r="B113" s="42"/>
      <c r="C113" s="207" t="s">
        <v>93</v>
      </c>
      <c r="D113" s="207" t="s">
        <v>131</v>
      </c>
      <c r="E113" s="208" t="s">
        <v>190</v>
      </c>
      <c r="F113" s="209" t="s">
        <v>191</v>
      </c>
      <c r="G113" s="210" t="s">
        <v>143</v>
      </c>
      <c r="H113" s="211">
        <v>280.25</v>
      </c>
      <c r="I113" s="212"/>
      <c r="J113" s="213">
        <f>ROUND(I113*H113,2)</f>
        <v>0</v>
      </c>
      <c r="K113" s="209" t="s">
        <v>135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90</v>
      </c>
      <c r="AT113" s="218" t="s">
        <v>131</v>
      </c>
      <c r="AU113" s="218" t="s">
        <v>82</v>
      </c>
      <c r="AY113" s="20" t="s">
        <v>129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90</v>
      </c>
      <c r="BM113" s="218" t="s">
        <v>1058</v>
      </c>
    </row>
    <row r="114" s="2" customFormat="1">
      <c r="A114" s="41"/>
      <c r="B114" s="42"/>
      <c r="C114" s="43"/>
      <c r="D114" s="220" t="s">
        <v>137</v>
      </c>
      <c r="E114" s="43"/>
      <c r="F114" s="221" t="s">
        <v>193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137</v>
      </c>
      <c r="AU114" s="20" t="s">
        <v>82</v>
      </c>
    </row>
    <row r="115" s="2" customFormat="1">
      <c r="A115" s="41"/>
      <c r="B115" s="42"/>
      <c r="C115" s="43"/>
      <c r="D115" s="225" t="s">
        <v>139</v>
      </c>
      <c r="E115" s="43"/>
      <c r="F115" s="226" t="s">
        <v>194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139</v>
      </c>
      <c r="AU115" s="20" t="s">
        <v>82</v>
      </c>
    </row>
    <row r="116" s="13" customFormat="1">
      <c r="A116" s="13"/>
      <c r="B116" s="227"/>
      <c r="C116" s="228"/>
      <c r="D116" s="220" t="s">
        <v>147</v>
      </c>
      <c r="E116" s="229" t="s">
        <v>19</v>
      </c>
      <c r="F116" s="230" t="s">
        <v>1052</v>
      </c>
      <c r="G116" s="228"/>
      <c r="H116" s="231">
        <v>120.25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147</v>
      </c>
      <c r="AU116" s="237" t="s">
        <v>82</v>
      </c>
      <c r="AV116" s="13" t="s">
        <v>82</v>
      </c>
      <c r="AW116" s="13" t="s">
        <v>33</v>
      </c>
      <c r="AX116" s="13" t="s">
        <v>73</v>
      </c>
      <c r="AY116" s="237" t="s">
        <v>129</v>
      </c>
    </row>
    <row r="117" s="13" customFormat="1">
      <c r="A117" s="13"/>
      <c r="B117" s="227"/>
      <c r="C117" s="228"/>
      <c r="D117" s="220" t="s">
        <v>147</v>
      </c>
      <c r="E117" s="229" t="s">
        <v>19</v>
      </c>
      <c r="F117" s="230" t="s">
        <v>1053</v>
      </c>
      <c r="G117" s="228"/>
      <c r="H117" s="231">
        <v>160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147</v>
      </c>
      <c r="AU117" s="237" t="s">
        <v>82</v>
      </c>
      <c r="AV117" s="13" t="s">
        <v>82</v>
      </c>
      <c r="AW117" s="13" t="s">
        <v>33</v>
      </c>
      <c r="AX117" s="13" t="s">
        <v>73</v>
      </c>
      <c r="AY117" s="237" t="s">
        <v>129</v>
      </c>
    </row>
    <row r="118" s="15" customFormat="1">
      <c r="A118" s="15"/>
      <c r="B118" s="252"/>
      <c r="C118" s="253"/>
      <c r="D118" s="220" t="s">
        <v>147</v>
      </c>
      <c r="E118" s="254" t="s">
        <v>19</v>
      </c>
      <c r="F118" s="255" t="s">
        <v>231</v>
      </c>
      <c r="G118" s="253"/>
      <c r="H118" s="256">
        <v>280.25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147</v>
      </c>
      <c r="AU118" s="262" t="s">
        <v>82</v>
      </c>
      <c r="AV118" s="15" t="s">
        <v>90</v>
      </c>
      <c r="AW118" s="15" t="s">
        <v>33</v>
      </c>
      <c r="AX118" s="15" t="s">
        <v>80</v>
      </c>
      <c r="AY118" s="262" t="s">
        <v>129</v>
      </c>
    </row>
    <row r="119" s="2" customFormat="1" ht="24.15" customHeight="1">
      <c r="A119" s="41"/>
      <c r="B119" s="42"/>
      <c r="C119" s="207" t="s">
        <v>96</v>
      </c>
      <c r="D119" s="207" t="s">
        <v>131</v>
      </c>
      <c r="E119" s="208" t="s">
        <v>196</v>
      </c>
      <c r="F119" s="209" t="s">
        <v>197</v>
      </c>
      <c r="G119" s="210" t="s">
        <v>143</v>
      </c>
      <c r="H119" s="211">
        <v>560.5</v>
      </c>
      <c r="I119" s="212"/>
      <c r="J119" s="213">
        <f>ROUND(I119*H119,2)</f>
        <v>0</v>
      </c>
      <c r="K119" s="209" t="s">
        <v>135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90</v>
      </c>
      <c r="AT119" s="218" t="s">
        <v>131</v>
      </c>
      <c r="AU119" s="218" t="s">
        <v>82</v>
      </c>
      <c r="AY119" s="20" t="s">
        <v>129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90</v>
      </c>
      <c r="BM119" s="218" t="s">
        <v>1059</v>
      </c>
    </row>
    <row r="120" s="2" customFormat="1">
      <c r="A120" s="41"/>
      <c r="B120" s="42"/>
      <c r="C120" s="43"/>
      <c r="D120" s="220" t="s">
        <v>137</v>
      </c>
      <c r="E120" s="43"/>
      <c r="F120" s="221" t="s">
        <v>199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137</v>
      </c>
      <c r="AU120" s="20" t="s">
        <v>82</v>
      </c>
    </row>
    <row r="121" s="2" customFormat="1">
      <c r="A121" s="41"/>
      <c r="B121" s="42"/>
      <c r="C121" s="43"/>
      <c r="D121" s="225" t="s">
        <v>139</v>
      </c>
      <c r="E121" s="43"/>
      <c r="F121" s="226" t="s">
        <v>200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139</v>
      </c>
      <c r="AU121" s="20" t="s">
        <v>82</v>
      </c>
    </row>
    <row r="122" s="13" customFormat="1">
      <c r="A122" s="13"/>
      <c r="B122" s="227"/>
      <c r="C122" s="228"/>
      <c r="D122" s="220" t="s">
        <v>147</v>
      </c>
      <c r="E122" s="228"/>
      <c r="F122" s="230" t="s">
        <v>1060</v>
      </c>
      <c r="G122" s="228"/>
      <c r="H122" s="231">
        <v>560.5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147</v>
      </c>
      <c r="AU122" s="237" t="s">
        <v>82</v>
      </c>
      <c r="AV122" s="13" t="s">
        <v>82</v>
      </c>
      <c r="AW122" s="13" t="s">
        <v>4</v>
      </c>
      <c r="AX122" s="13" t="s">
        <v>80</v>
      </c>
      <c r="AY122" s="237" t="s">
        <v>129</v>
      </c>
    </row>
    <row r="123" s="2" customFormat="1" ht="16.5" customHeight="1">
      <c r="A123" s="41"/>
      <c r="B123" s="42"/>
      <c r="C123" s="207" t="s">
        <v>99</v>
      </c>
      <c r="D123" s="207" t="s">
        <v>131</v>
      </c>
      <c r="E123" s="208" t="s">
        <v>202</v>
      </c>
      <c r="F123" s="209" t="s">
        <v>203</v>
      </c>
      <c r="G123" s="210" t="s">
        <v>143</v>
      </c>
      <c r="H123" s="211">
        <v>120</v>
      </c>
      <c r="I123" s="212"/>
      <c r="J123" s="213">
        <f>ROUND(I123*H123,2)</f>
        <v>0</v>
      </c>
      <c r="K123" s="209" t="s">
        <v>135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90</v>
      </c>
      <c r="AT123" s="218" t="s">
        <v>131</v>
      </c>
      <c r="AU123" s="218" t="s">
        <v>82</v>
      </c>
      <c r="AY123" s="20" t="s">
        <v>129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90</v>
      </c>
      <c r="BM123" s="218" t="s">
        <v>1061</v>
      </c>
    </row>
    <row r="124" s="2" customFormat="1">
      <c r="A124" s="41"/>
      <c r="B124" s="42"/>
      <c r="C124" s="43"/>
      <c r="D124" s="220" t="s">
        <v>137</v>
      </c>
      <c r="E124" s="43"/>
      <c r="F124" s="221" t="s">
        <v>205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137</v>
      </c>
      <c r="AU124" s="20" t="s">
        <v>82</v>
      </c>
    </row>
    <row r="125" s="2" customFormat="1">
      <c r="A125" s="41"/>
      <c r="B125" s="42"/>
      <c r="C125" s="43"/>
      <c r="D125" s="225" t="s">
        <v>139</v>
      </c>
      <c r="E125" s="43"/>
      <c r="F125" s="226" t="s">
        <v>206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139</v>
      </c>
      <c r="AU125" s="20" t="s">
        <v>82</v>
      </c>
    </row>
    <row r="126" s="14" customFormat="1">
      <c r="A126" s="14"/>
      <c r="B126" s="238"/>
      <c r="C126" s="239"/>
      <c r="D126" s="220" t="s">
        <v>147</v>
      </c>
      <c r="E126" s="240" t="s">
        <v>19</v>
      </c>
      <c r="F126" s="241" t="s">
        <v>345</v>
      </c>
      <c r="G126" s="239"/>
      <c r="H126" s="240" t="s">
        <v>19</v>
      </c>
      <c r="I126" s="242"/>
      <c r="J126" s="239"/>
      <c r="K126" s="239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147</v>
      </c>
      <c r="AU126" s="247" t="s">
        <v>82</v>
      </c>
      <c r="AV126" s="14" t="s">
        <v>80</v>
      </c>
      <c r="AW126" s="14" t="s">
        <v>33</v>
      </c>
      <c r="AX126" s="14" t="s">
        <v>73</v>
      </c>
      <c r="AY126" s="247" t="s">
        <v>129</v>
      </c>
    </row>
    <row r="127" s="13" customFormat="1">
      <c r="A127" s="13"/>
      <c r="B127" s="227"/>
      <c r="C127" s="228"/>
      <c r="D127" s="220" t="s">
        <v>147</v>
      </c>
      <c r="E127" s="229" t="s">
        <v>19</v>
      </c>
      <c r="F127" s="230" t="s">
        <v>1055</v>
      </c>
      <c r="G127" s="228"/>
      <c r="H127" s="231">
        <v>120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147</v>
      </c>
      <c r="AU127" s="237" t="s">
        <v>82</v>
      </c>
      <c r="AV127" s="13" t="s">
        <v>82</v>
      </c>
      <c r="AW127" s="13" t="s">
        <v>33</v>
      </c>
      <c r="AX127" s="13" t="s">
        <v>80</v>
      </c>
      <c r="AY127" s="237" t="s">
        <v>129</v>
      </c>
    </row>
    <row r="128" s="2" customFormat="1" ht="16.5" customHeight="1">
      <c r="A128" s="41"/>
      <c r="B128" s="42"/>
      <c r="C128" s="207" t="s">
        <v>215</v>
      </c>
      <c r="D128" s="207" t="s">
        <v>131</v>
      </c>
      <c r="E128" s="208" t="s">
        <v>1062</v>
      </c>
      <c r="F128" s="209" t="s">
        <v>1063</v>
      </c>
      <c r="G128" s="210" t="s">
        <v>143</v>
      </c>
      <c r="H128" s="211">
        <v>59.68</v>
      </c>
      <c r="I128" s="212"/>
      <c r="J128" s="213">
        <f>ROUND(I128*H128,2)</f>
        <v>0</v>
      </c>
      <c r="K128" s="209" t="s">
        <v>135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90</v>
      </c>
      <c r="AT128" s="218" t="s">
        <v>131</v>
      </c>
      <c r="AU128" s="218" t="s">
        <v>82</v>
      </c>
      <c r="AY128" s="20" t="s">
        <v>129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90</v>
      </c>
      <c r="BM128" s="218" t="s">
        <v>1064</v>
      </c>
    </row>
    <row r="129" s="2" customFormat="1">
      <c r="A129" s="41"/>
      <c r="B129" s="42"/>
      <c r="C129" s="43"/>
      <c r="D129" s="220" t="s">
        <v>137</v>
      </c>
      <c r="E129" s="43"/>
      <c r="F129" s="221" t="s">
        <v>1065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137</v>
      </c>
      <c r="AU129" s="20" t="s">
        <v>82</v>
      </c>
    </row>
    <row r="130" s="2" customFormat="1">
      <c r="A130" s="41"/>
      <c r="B130" s="42"/>
      <c r="C130" s="43"/>
      <c r="D130" s="225" t="s">
        <v>139</v>
      </c>
      <c r="E130" s="43"/>
      <c r="F130" s="226" t="s">
        <v>1066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139</v>
      </c>
      <c r="AU130" s="20" t="s">
        <v>82</v>
      </c>
    </row>
    <row r="131" s="14" customFormat="1">
      <c r="A131" s="14"/>
      <c r="B131" s="238"/>
      <c r="C131" s="239"/>
      <c r="D131" s="220" t="s">
        <v>147</v>
      </c>
      <c r="E131" s="240" t="s">
        <v>19</v>
      </c>
      <c r="F131" s="241" t="s">
        <v>345</v>
      </c>
      <c r="G131" s="239"/>
      <c r="H131" s="240" t="s">
        <v>19</v>
      </c>
      <c r="I131" s="242"/>
      <c r="J131" s="239"/>
      <c r="K131" s="239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147</v>
      </c>
      <c r="AU131" s="247" t="s">
        <v>82</v>
      </c>
      <c r="AV131" s="14" t="s">
        <v>80</v>
      </c>
      <c r="AW131" s="14" t="s">
        <v>33</v>
      </c>
      <c r="AX131" s="14" t="s">
        <v>73</v>
      </c>
      <c r="AY131" s="247" t="s">
        <v>129</v>
      </c>
    </row>
    <row r="132" s="13" customFormat="1">
      <c r="A132" s="13"/>
      <c r="B132" s="227"/>
      <c r="C132" s="228"/>
      <c r="D132" s="220" t="s">
        <v>147</v>
      </c>
      <c r="E132" s="229" t="s">
        <v>19</v>
      </c>
      <c r="F132" s="230" t="s">
        <v>1057</v>
      </c>
      <c r="G132" s="228"/>
      <c r="H132" s="231">
        <v>59.68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147</v>
      </c>
      <c r="AU132" s="237" t="s">
        <v>82</v>
      </c>
      <c r="AV132" s="13" t="s">
        <v>82</v>
      </c>
      <c r="AW132" s="13" t="s">
        <v>33</v>
      </c>
      <c r="AX132" s="13" t="s">
        <v>80</v>
      </c>
      <c r="AY132" s="237" t="s">
        <v>129</v>
      </c>
    </row>
    <row r="133" s="2" customFormat="1" ht="16.5" customHeight="1">
      <c r="A133" s="41"/>
      <c r="B133" s="42"/>
      <c r="C133" s="207" t="s">
        <v>217</v>
      </c>
      <c r="D133" s="207" t="s">
        <v>131</v>
      </c>
      <c r="E133" s="208" t="s">
        <v>208</v>
      </c>
      <c r="F133" s="209" t="s">
        <v>209</v>
      </c>
      <c r="G133" s="210" t="s">
        <v>210</v>
      </c>
      <c r="H133" s="211">
        <v>504.44999999999999</v>
      </c>
      <c r="I133" s="212"/>
      <c r="J133" s="213">
        <f>ROUND(I133*H133,2)</f>
        <v>0</v>
      </c>
      <c r="K133" s="209" t="s">
        <v>135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90</v>
      </c>
      <c r="AT133" s="218" t="s">
        <v>131</v>
      </c>
      <c r="AU133" s="218" t="s">
        <v>82</v>
      </c>
      <c r="AY133" s="20" t="s">
        <v>129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90</v>
      </c>
      <c r="BM133" s="218" t="s">
        <v>1067</v>
      </c>
    </row>
    <row r="134" s="2" customFormat="1">
      <c r="A134" s="41"/>
      <c r="B134" s="42"/>
      <c r="C134" s="43"/>
      <c r="D134" s="220" t="s">
        <v>137</v>
      </c>
      <c r="E134" s="43"/>
      <c r="F134" s="221" t="s">
        <v>212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137</v>
      </c>
      <c r="AU134" s="20" t="s">
        <v>82</v>
      </c>
    </row>
    <row r="135" s="2" customFormat="1">
      <c r="A135" s="41"/>
      <c r="B135" s="42"/>
      <c r="C135" s="43"/>
      <c r="D135" s="225" t="s">
        <v>139</v>
      </c>
      <c r="E135" s="43"/>
      <c r="F135" s="226" t="s">
        <v>213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139</v>
      </c>
      <c r="AU135" s="20" t="s">
        <v>82</v>
      </c>
    </row>
    <row r="136" s="13" customFormat="1">
      <c r="A136" s="13"/>
      <c r="B136" s="227"/>
      <c r="C136" s="228"/>
      <c r="D136" s="220" t="s">
        <v>147</v>
      </c>
      <c r="E136" s="228"/>
      <c r="F136" s="230" t="s">
        <v>1068</v>
      </c>
      <c r="G136" s="228"/>
      <c r="H136" s="231">
        <v>504.44999999999999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147</v>
      </c>
      <c r="AU136" s="237" t="s">
        <v>82</v>
      </c>
      <c r="AV136" s="13" t="s">
        <v>82</v>
      </c>
      <c r="AW136" s="13" t="s">
        <v>4</v>
      </c>
      <c r="AX136" s="13" t="s">
        <v>80</v>
      </c>
      <c r="AY136" s="237" t="s">
        <v>129</v>
      </c>
    </row>
    <row r="137" s="2" customFormat="1" ht="16.5" customHeight="1">
      <c r="A137" s="41"/>
      <c r="B137" s="42"/>
      <c r="C137" s="207" t="s">
        <v>223</v>
      </c>
      <c r="D137" s="207" t="s">
        <v>131</v>
      </c>
      <c r="E137" s="208" t="s">
        <v>150</v>
      </c>
      <c r="F137" s="209" t="s">
        <v>151</v>
      </c>
      <c r="G137" s="210" t="s">
        <v>143</v>
      </c>
      <c r="H137" s="211">
        <v>280.25</v>
      </c>
      <c r="I137" s="212"/>
      <c r="J137" s="213">
        <f>ROUND(I137*H137,2)</f>
        <v>0</v>
      </c>
      <c r="K137" s="209" t="s">
        <v>135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90</v>
      </c>
      <c r="AT137" s="218" t="s">
        <v>131</v>
      </c>
      <c r="AU137" s="218" t="s">
        <v>82</v>
      </c>
      <c r="AY137" s="20" t="s">
        <v>129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90</v>
      </c>
      <c r="BM137" s="218" t="s">
        <v>1069</v>
      </c>
    </row>
    <row r="138" s="2" customFormat="1">
      <c r="A138" s="41"/>
      <c r="B138" s="42"/>
      <c r="C138" s="43"/>
      <c r="D138" s="220" t="s">
        <v>137</v>
      </c>
      <c r="E138" s="43"/>
      <c r="F138" s="221" t="s">
        <v>153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137</v>
      </c>
      <c r="AU138" s="20" t="s">
        <v>82</v>
      </c>
    </row>
    <row r="139" s="2" customFormat="1">
      <c r="A139" s="41"/>
      <c r="B139" s="42"/>
      <c r="C139" s="43"/>
      <c r="D139" s="225" t="s">
        <v>139</v>
      </c>
      <c r="E139" s="43"/>
      <c r="F139" s="226" t="s">
        <v>154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139</v>
      </c>
      <c r="AU139" s="20" t="s">
        <v>82</v>
      </c>
    </row>
    <row r="140" s="2" customFormat="1" ht="24.15" customHeight="1">
      <c r="A140" s="41"/>
      <c r="B140" s="42"/>
      <c r="C140" s="207" t="s">
        <v>233</v>
      </c>
      <c r="D140" s="207" t="s">
        <v>131</v>
      </c>
      <c r="E140" s="208" t="s">
        <v>1070</v>
      </c>
      <c r="F140" s="209" t="s">
        <v>1071</v>
      </c>
      <c r="G140" s="210" t="s">
        <v>134</v>
      </c>
      <c r="H140" s="211">
        <v>600</v>
      </c>
      <c r="I140" s="212"/>
      <c r="J140" s="213">
        <f>ROUND(I140*H140,2)</f>
        <v>0</v>
      </c>
      <c r="K140" s="209" t="s">
        <v>135</v>
      </c>
      <c r="L140" s="47"/>
      <c r="M140" s="214" t="s">
        <v>19</v>
      </c>
      <c r="N140" s="215" t="s">
        <v>44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90</v>
      </c>
      <c r="AT140" s="218" t="s">
        <v>131</v>
      </c>
      <c r="AU140" s="218" t="s">
        <v>82</v>
      </c>
      <c r="AY140" s="20" t="s">
        <v>129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90</v>
      </c>
      <c r="BM140" s="218" t="s">
        <v>1072</v>
      </c>
    </row>
    <row r="141" s="2" customFormat="1">
      <c r="A141" s="41"/>
      <c r="B141" s="42"/>
      <c r="C141" s="43"/>
      <c r="D141" s="220" t="s">
        <v>137</v>
      </c>
      <c r="E141" s="43"/>
      <c r="F141" s="221" t="s">
        <v>1073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137</v>
      </c>
      <c r="AU141" s="20" t="s">
        <v>82</v>
      </c>
    </row>
    <row r="142" s="2" customFormat="1">
      <c r="A142" s="41"/>
      <c r="B142" s="42"/>
      <c r="C142" s="43"/>
      <c r="D142" s="225" t="s">
        <v>139</v>
      </c>
      <c r="E142" s="43"/>
      <c r="F142" s="226" t="s">
        <v>1074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139</v>
      </c>
      <c r="AU142" s="20" t="s">
        <v>82</v>
      </c>
    </row>
    <row r="143" s="14" customFormat="1">
      <c r="A143" s="14"/>
      <c r="B143" s="238"/>
      <c r="C143" s="239"/>
      <c r="D143" s="220" t="s">
        <v>147</v>
      </c>
      <c r="E143" s="240" t="s">
        <v>19</v>
      </c>
      <c r="F143" s="241" t="s">
        <v>345</v>
      </c>
      <c r="G143" s="239"/>
      <c r="H143" s="240" t="s">
        <v>19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147</v>
      </c>
      <c r="AU143" s="247" t="s">
        <v>82</v>
      </c>
      <c r="AV143" s="14" t="s">
        <v>80</v>
      </c>
      <c r="AW143" s="14" t="s">
        <v>33</v>
      </c>
      <c r="AX143" s="14" t="s">
        <v>73</v>
      </c>
      <c r="AY143" s="247" t="s">
        <v>129</v>
      </c>
    </row>
    <row r="144" s="13" customFormat="1">
      <c r="A144" s="13"/>
      <c r="B144" s="227"/>
      <c r="C144" s="228"/>
      <c r="D144" s="220" t="s">
        <v>147</v>
      </c>
      <c r="E144" s="229" t="s">
        <v>19</v>
      </c>
      <c r="F144" s="230" t="s">
        <v>1075</v>
      </c>
      <c r="G144" s="228"/>
      <c r="H144" s="231">
        <v>600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147</v>
      </c>
      <c r="AU144" s="237" t="s">
        <v>82</v>
      </c>
      <c r="AV144" s="13" t="s">
        <v>82</v>
      </c>
      <c r="AW144" s="13" t="s">
        <v>33</v>
      </c>
      <c r="AX144" s="13" t="s">
        <v>80</v>
      </c>
      <c r="AY144" s="237" t="s">
        <v>129</v>
      </c>
    </row>
    <row r="145" s="2" customFormat="1" ht="16.5" customHeight="1">
      <c r="A145" s="41"/>
      <c r="B145" s="42"/>
      <c r="C145" s="207" t="s">
        <v>241</v>
      </c>
      <c r="D145" s="207" t="s">
        <v>131</v>
      </c>
      <c r="E145" s="208" t="s">
        <v>1076</v>
      </c>
      <c r="F145" s="209" t="s">
        <v>1077</v>
      </c>
      <c r="G145" s="210" t="s">
        <v>134</v>
      </c>
      <c r="H145" s="211">
        <v>274</v>
      </c>
      <c r="I145" s="212"/>
      <c r="J145" s="213">
        <f>ROUND(I145*H145,2)</f>
        <v>0</v>
      </c>
      <c r="K145" s="209" t="s">
        <v>135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90</v>
      </c>
      <c r="AT145" s="218" t="s">
        <v>131</v>
      </c>
      <c r="AU145" s="218" t="s">
        <v>82</v>
      </c>
      <c r="AY145" s="20" t="s">
        <v>129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90</v>
      </c>
      <c r="BM145" s="218" t="s">
        <v>1078</v>
      </c>
    </row>
    <row r="146" s="2" customFormat="1">
      <c r="A146" s="41"/>
      <c r="B146" s="42"/>
      <c r="C146" s="43"/>
      <c r="D146" s="220" t="s">
        <v>137</v>
      </c>
      <c r="E146" s="43"/>
      <c r="F146" s="221" t="s">
        <v>1079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137</v>
      </c>
      <c r="AU146" s="20" t="s">
        <v>82</v>
      </c>
    </row>
    <row r="147" s="2" customFormat="1">
      <c r="A147" s="41"/>
      <c r="B147" s="42"/>
      <c r="C147" s="43"/>
      <c r="D147" s="225" t="s">
        <v>139</v>
      </c>
      <c r="E147" s="43"/>
      <c r="F147" s="226" t="s">
        <v>1080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139</v>
      </c>
      <c r="AU147" s="20" t="s">
        <v>82</v>
      </c>
    </row>
    <row r="148" s="2" customFormat="1" ht="16.5" customHeight="1">
      <c r="A148" s="41"/>
      <c r="B148" s="42"/>
      <c r="C148" s="263" t="s">
        <v>250</v>
      </c>
      <c r="D148" s="263" t="s">
        <v>354</v>
      </c>
      <c r="E148" s="264" t="s">
        <v>1081</v>
      </c>
      <c r="F148" s="265" t="s">
        <v>1082</v>
      </c>
      <c r="G148" s="266" t="s">
        <v>1083</v>
      </c>
      <c r="H148" s="267">
        <v>5.4800000000000004</v>
      </c>
      <c r="I148" s="268"/>
      <c r="J148" s="269">
        <f>ROUND(I148*H148,2)</f>
        <v>0</v>
      </c>
      <c r="K148" s="265" t="s">
        <v>135</v>
      </c>
      <c r="L148" s="270"/>
      <c r="M148" s="271" t="s">
        <v>19</v>
      </c>
      <c r="N148" s="272" t="s">
        <v>44</v>
      </c>
      <c r="O148" s="87"/>
      <c r="P148" s="216">
        <f>O148*H148</f>
        <v>0</v>
      </c>
      <c r="Q148" s="216">
        <v>0.001</v>
      </c>
      <c r="R148" s="216">
        <f>Q148*H148</f>
        <v>0.0054800000000000005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215</v>
      </c>
      <c r="AT148" s="218" t="s">
        <v>354</v>
      </c>
      <c r="AU148" s="218" t="s">
        <v>82</v>
      </c>
      <c r="AY148" s="20" t="s">
        <v>129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90</v>
      </c>
      <c r="BM148" s="218" t="s">
        <v>1084</v>
      </c>
    </row>
    <row r="149" s="2" customFormat="1">
      <c r="A149" s="41"/>
      <c r="B149" s="42"/>
      <c r="C149" s="43"/>
      <c r="D149" s="220" t="s">
        <v>137</v>
      </c>
      <c r="E149" s="43"/>
      <c r="F149" s="221" t="s">
        <v>1082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137</v>
      </c>
      <c r="AU149" s="20" t="s">
        <v>82</v>
      </c>
    </row>
    <row r="150" s="13" customFormat="1">
      <c r="A150" s="13"/>
      <c r="B150" s="227"/>
      <c r="C150" s="228"/>
      <c r="D150" s="220" t="s">
        <v>147</v>
      </c>
      <c r="E150" s="228"/>
      <c r="F150" s="230" t="s">
        <v>1085</v>
      </c>
      <c r="G150" s="228"/>
      <c r="H150" s="231">
        <v>5.4800000000000004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147</v>
      </c>
      <c r="AU150" s="237" t="s">
        <v>82</v>
      </c>
      <c r="AV150" s="13" t="s">
        <v>82</v>
      </c>
      <c r="AW150" s="13" t="s">
        <v>4</v>
      </c>
      <c r="AX150" s="13" t="s">
        <v>80</v>
      </c>
      <c r="AY150" s="237" t="s">
        <v>129</v>
      </c>
    </row>
    <row r="151" s="2" customFormat="1" ht="16.5" customHeight="1">
      <c r="A151" s="41"/>
      <c r="B151" s="42"/>
      <c r="C151" s="207" t="s">
        <v>259</v>
      </c>
      <c r="D151" s="207" t="s">
        <v>131</v>
      </c>
      <c r="E151" s="208" t="s">
        <v>224</v>
      </c>
      <c r="F151" s="209" t="s">
        <v>225</v>
      </c>
      <c r="G151" s="210" t="s">
        <v>134</v>
      </c>
      <c r="H151" s="211">
        <v>400</v>
      </c>
      <c r="I151" s="212"/>
      <c r="J151" s="213">
        <f>ROUND(I151*H151,2)</f>
        <v>0</v>
      </c>
      <c r="K151" s="209" t="s">
        <v>135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90</v>
      </c>
      <c r="AT151" s="218" t="s">
        <v>131</v>
      </c>
      <c r="AU151" s="218" t="s">
        <v>82</v>
      </c>
      <c r="AY151" s="20" t="s">
        <v>129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90</v>
      </c>
      <c r="BM151" s="218" t="s">
        <v>1086</v>
      </c>
    </row>
    <row r="152" s="2" customFormat="1">
      <c r="A152" s="41"/>
      <c r="B152" s="42"/>
      <c r="C152" s="43"/>
      <c r="D152" s="220" t="s">
        <v>137</v>
      </c>
      <c r="E152" s="43"/>
      <c r="F152" s="221" t="s">
        <v>227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137</v>
      </c>
      <c r="AU152" s="20" t="s">
        <v>82</v>
      </c>
    </row>
    <row r="153" s="2" customFormat="1">
      <c r="A153" s="41"/>
      <c r="B153" s="42"/>
      <c r="C153" s="43"/>
      <c r="D153" s="225" t="s">
        <v>139</v>
      </c>
      <c r="E153" s="43"/>
      <c r="F153" s="226" t="s">
        <v>228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139</v>
      </c>
      <c r="AU153" s="20" t="s">
        <v>82</v>
      </c>
    </row>
    <row r="154" s="14" customFormat="1">
      <c r="A154" s="14"/>
      <c r="B154" s="238"/>
      <c r="C154" s="239"/>
      <c r="D154" s="220" t="s">
        <v>147</v>
      </c>
      <c r="E154" s="240" t="s">
        <v>19</v>
      </c>
      <c r="F154" s="241" t="s">
        <v>345</v>
      </c>
      <c r="G154" s="239"/>
      <c r="H154" s="240" t="s">
        <v>19</v>
      </c>
      <c r="I154" s="242"/>
      <c r="J154" s="239"/>
      <c r="K154" s="239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147</v>
      </c>
      <c r="AU154" s="247" t="s">
        <v>82</v>
      </c>
      <c r="AV154" s="14" t="s">
        <v>80</v>
      </c>
      <c r="AW154" s="14" t="s">
        <v>33</v>
      </c>
      <c r="AX154" s="14" t="s">
        <v>73</v>
      </c>
      <c r="AY154" s="247" t="s">
        <v>129</v>
      </c>
    </row>
    <row r="155" s="13" customFormat="1">
      <c r="A155" s="13"/>
      <c r="B155" s="227"/>
      <c r="C155" s="228"/>
      <c r="D155" s="220" t="s">
        <v>147</v>
      </c>
      <c r="E155" s="229" t="s">
        <v>19</v>
      </c>
      <c r="F155" s="230" t="s">
        <v>1087</v>
      </c>
      <c r="G155" s="228"/>
      <c r="H155" s="231">
        <v>400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147</v>
      </c>
      <c r="AU155" s="237" t="s">
        <v>82</v>
      </c>
      <c r="AV155" s="13" t="s">
        <v>82</v>
      </c>
      <c r="AW155" s="13" t="s">
        <v>33</v>
      </c>
      <c r="AX155" s="13" t="s">
        <v>80</v>
      </c>
      <c r="AY155" s="237" t="s">
        <v>129</v>
      </c>
    </row>
    <row r="156" s="2" customFormat="1" ht="16.5" customHeight="1">
      <c r="A156" s="41"/>
      <c r="B156" s="42"/>
      <c r="C156" s="207" t="s">
        <v>8</v>
      </c>
      <c r="D156" s="207" t="s">
        <v>131</v>
      </c>
      <c r="E156" s="208" t="s">
        <v>1088</v>
      </c>
      <c r="F156" s="209" t="s">
        <v>1089</v>
      </c>
      <c r="G156" s="210" t="s">
        <v>134</v>
      </c>
      <c r="H156" s="211">
        <v>274</v>
      </c>
      <c r="I156" s="212"/>
      <c r="J156" s="213">
        <f>ROUND(I156*H156,2)</f>
        <v>0</v>
      </c>
      <c r="K156" s="209" t="s">
        <v>135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90</v>
      </c>
      <c r="AT156" s="218" t="s">
        <v>131</v>
      </c>
      <c r="AU156" s="218" t="s">
        <v>82</v>
      </c>
      <c r="AY156" s="20" t="s">
        <v>129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90</v>
      </c>
      <c r="BM156" s="218" t="s">
        <v>1090</v>
      </c>
    </row>
    <row r="157" s="2" customFormat="1">
      <c r="A157" s="41"/>
      <c r="B157" s="42"/>
      <c r="C157" s="43"/>
      <c r="D157" s="220" t="s">
        <v>137</v>
      </c>
      <c r="E157" s="43"/>
      <c r="F157" s="221" t="s">
        <v>1091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137</v>
      </c>
      <c r="AU157" s="20" t="s">
        <v>82</v>
      </c>
    </row>
    <row r="158" s="2" customFormat="1">
      <c r="A158" s="41"/>
      <c r="B158" s="42"/>
      <c r="C158" s="43"/>
      <c r="D158" s="225" t="s">
        <v>139</v>
      </c>
      <c r="E158" s="43"/>
      <c r="F158" s="226" t="s">
        <v>1092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139</v>
      </c>
      <c r="AU158" s="20" t="s">
        <v>82</v>
      </c>
    </row>
    <row r="159" s="2" customFormat="1" ht="16.5" customHeight="1">
      <c r="A159" s="41"/>
      <c r="B159" s="42"/>
      <c r="C159" s="207" t="s">
        <v>276</v>
      </c>
      <c r="D159" s="207" t="s">
        <v>131</v>
      </c>
      <c r="E159" s="208" t="s">
        <v>1093</v>
      </c>
      <c r="F159" s="209" t="s">
        <v>1094</v>
      </c>
      <c r="G159" s="210" t="s">
        <v>134</v>
      </c>
      <c r="H159" s="211">
        <v>274</v>
      </c>
      <c r="I159" s="212"/>
      <c r="J159" s="213">
        <f>ROUND(I159*H159,2)</f>
        <v>0</v>
      </c>
      <c r="K159" s="209" t="s">
        <v>135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90</v>
      </c>
      <c r="AT159" s="218" t="s">
        <v>131</v>
      </c>
      <c r="AU159" s="218" t="s">
        <v>82</v>
      </c>
      <c r="AY159" s="20" t="s">
        <v>129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90</v>
      </c>
      <c r="BM159" s="218" t="s">
        <v>1095</v>
      </c>
    </row>
    <row r="160" s="2" customFormat="1">
      <c r="A160" s="41"/>
      <c r="B160" s="42"/>
      <c r="C160" s="43"/>
      <c r="D160" s="220" t="s">
        <v>137</v>
      </c>
      <c r="E160" s="43"/>
      <c r="F160" s="221" t="s">
        <v>1096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137</v>
      </c>
      <c r="AU160" s="20" t="s">
        <v>82</v>
      </c>
    </row>
    <row r="161" s="2" customFormat="1">
      <c r="A161" s="41"/>
      <c r="B161" s="42"/>
      <c r="C161" s="43"/>
      <c r="D161" s="225" t="s">
        <v>139</v>
      </c>
      <c r="E161" s="43"/>
      <c r="F161" s="226" t="s">
        <v>1097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139</v>
      </c>
      <c r="AU161" s="20" t="s">
        <v>82</v>
      </c>
    </row>
    <row r="162" s="2" customFormat="1" ht="16.5" customHeight="1">
      <c r="A162" s="41"/>
      <c r="B162" s="42"/>
      <c r="C162" s="207" t="s">
        <v>287</v>
      </c>
      <c r="D162" s="207" t="s">
        <v>131</v>
      </c>
      <c r="E162" s="208" t="s">
        <v>1098</v>
      </c>
      <c r="F162" s="209" t="s">
        <v>1099</v>
      </c>
      <c r="G162" s="210" t="s">
        <v>134</v>
      </c>
      <c r="H162" s="211">
        <v>274</v>
      </c>
      <c r="I162" s="212"/>
      <c r="J162" s="213">
        <f>ROUND(I162*H162,2)</f>
        <v>0</v>
      </c>
      <c r="K162" s="209" t="s">
        <v>135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90</v>
      </c>
      <c r="AT162" s="218" t="s">
        <v>131</v>
      </c>
      <c r="AU162" s="218" t="s">
        <v>82</v>
      </c>
      <c r="AY162" s="20" t="s">
        <v>129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90</v>
      </c>
      <c r="BM162" s="218" t="s">
        <v>1100</v>
      </c>
    </row>
    <row r="163" s="2" customFormat="1">
      <c r="A163" s="41"/>
      <c r="B163" s="42"/>
      <c r="C163" s="43"/>
      <c r="D163" s="220" t="s">
        <v>137</v>
      </c>
      <c r="E163" s="43"/>
      <c r="F163" s="221" t="s">
        <v>1101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137</v>
      </c>
      <c r="AU163" s="20" t="s">
        <v>82</v>
      </c>
    </row>
    <row r="164" s="2" customFormat="1">
      <c r="A164" s="41"/>
      <c r="B164" s="42"/>
      <c r="C164" s="43"/>
      <c r="D164" s="225" t="s">
        <v>139</v>
      </c>
      <c r="E164" s="43"/>
      <c r="F164" s="226" t="s">
        <v>1102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139</v>
      </c>
      <c r="AU164" s="20" t="s">
        <v>82</v>
      </c>
    </row>
    <row r="165" s="2" customFormat="1" ht="16.5" customHeight="1">
      <c r="A165" s="41"/>
      <c r="B165" s="42"/>
      <c r="C165" s="207" t="s">
        <v>293</v>
      </c>
      <c r="D165" s="207" t="s">
        <v>131</v>
      </c>
      <c r="E165" s="208" t="s">
        <v>1103</v>
      </c>
      <c r="F165" s="209" t="s">
        <v>1104</v>
      </c>
      <c r="G165" s="210" t="s">
        <v>1105</v>
      </c>
      <c r="H165" s="211">
        <v>1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90</v>
      </c>
      <c r="AT165" s="218" t="s">
        <v>131</v>
      </c>
      <c r="AU165" s="218" t="s">
        <v>82</v>
      </c>
      <c r="AY165" s="20" t="s">
        <v>129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90</v>
      </c>
      <c r="BM165" s="218" t="s">
        <v>1106</v>
      </c>
    </row>
    <row r="166" s="2" customFormat="1">
      <c r="A166" s="41"/>
      <c r="B166" s="42"/>
      <c r="C166" s="43"/>
      <c r="D166" s="220" t="s">
        <v>137</v>
      </c>
      <c r="E166" s="43"/>
      <c r="F166" s="221" t="s">
        <v>1104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137</v>
      </c>
      <c r="AU166" s="20" t="s">
        <v>82</v>
      </c>
    </row>
    <row r="167" s="2" customFormat="1">
      <c r="A167" s="41"/>
      <c r="B167" s="42"/>
      <c r="C167" s="43"/>
      <c r="D167" s="220" t="s">
        <v>930</v>
      </c>
      <c r="E167" s="43"/>
      <c r="F167" s="285" t="s">
        <v>1107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930</v>
      </c>
      <c r="AU167" s="20" t="s">
        <v>82</v>
      </c>
    </row>
    <row r="168" s="2" customFormat="1" ht="16.5" customHeight="1">
      <c r="A168" s="41"/>
      <c r="B168" s="42"/>
      <c r="C168" s="207" t="s">
        <v>303</v>
      </c>
      <c r="D168" s="207" t="s">
        <v>131</v>
      </c>
      <c r="E168" s="208" t="s">
        <v>1108</v>
      </c>
      <c r="F168" s="209" t="s">
        <v>1109</v>
      </c>
      <c r="G168" s="210" t="s">
        <v>143</v>
      </c>
      <c r="H168" s="211">
        <v>4.6349999999999998</v>
      </c>
      <c r="I168" s="212"/>
      <c r="J168" s="213">
        <f>ROUND(I168*H168,2)</f>
        <v>0</v>
      </c>
      <c r="K168" s="209" t="s">
        <v>135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90</v>
      </c>
      <c r="AT168" s="218" t="s">
        <v>131</v>
      </c>
      <c r="AU168" s="218" t="s">
        <v>82</v>
      </c>
      <c r="AY168" s="20" t="s">
        <v>129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90</v>
      </c>
      <c r="BM168" s="218" t="s">
        <v>1110</v>
      </c>
    </row>
    <row r="169" s="2" customFormat="1">
      <c r="A169" s="41"/>
      <c r="B169" s="42"/>
      <c r="C169" s="43"/>
      <c r="D169" s="220" t="s">
        <v>137</v>
      </c>
      <c r="E169" s="43"/>
      <c r="F169" s="221" t="s">
        <v>1111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137</v>
      </c>
      <c r="AU169" s="20" t="s">
        <v>82</v>
      </c>
    </row>
    <row r="170" s="2" customFormat="1">
      <c r="A170" s="41"/>
      <c r="B170" s="42"/>
      <c r="C170" s="43"/>
      <c r="D170" s="225" t="s">
        <v>139</v>
      </c>
      <c r="E170" s="43"/>
      <c r="F170" s="226" t="s">
        <v>1112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139</v>
      </c>
      <c r="AU170" s="20" t="s">
        <v>82</v>
      </c>
    </row>
    <row r="171" s="14" customFormat="1">
      <c r="A171" s="14"/>
      <c r="B171" s="238"/>
      <c r="C171" s="239"/>
      <c r="D171" s="220" t="s">
        <v>147</v>
      </c>
      <c r="E171" s="240" t="s">
        <v>19</v>
      </c>
      <c r="F171" s="241" t="s">
        <v>345</v>
      </c>
      <c r="G171" s="239"/>
      <c r="H171" s="240" t="s">
        <v>19</v>
      </c>
      <c r="I171" s="242"/>
      <c r="J171" s="239"/>
      <c r="K171" s="239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147</v>
      </c>
      <c r="AU171" s="247" t="s">
        <v>82</v>
      </c>
      <c r="AV171" s="14" t="s">
        <v>80</v>
      </c>
      <c r="AW171" s="14" t="s">
        <v>33</v>
      </c>
      <c r="AX171" s="14" t="s">
        <v>73</v>
      </c>
      <c r="AY171" s="247" t="s">
        <v>129</v>
      </c>
    </row>
    <row r="172" s="13" customFormat="1">
      <c r="A172" s="13"/>
      <c r="B172" s="227"/>
      <c r="C172" s="228"/>
      <c r="D172" s="220" t="s">
        <v>147</v>
      </c>
      <c r="E172" s="229" t="s">
        <v>19</v>
      </c>
      <c r="F172" s="230" t="s">
        <v>1113</v>
      </c>
      <c r="G172" s="228"/>
      <c r="H172" s="231">
        <v>309</v>
      </c>
      <c r="I172" s="232"/>
      <c r="J172" s="228"/>
      <c r="K172" s="228"/>
      <c r="L172" s="233"/>
      <c r="M172" s="234"/>
      <c r="N172" s="235"/>
      <c r="O172" s="235"/>
      <c r="P172" s="235"/>
      <c r="Q172" s="235"/>
      <c r="R172" s="235"/>
      <c r="S172" s="235"/>
      <c r="T172" s="23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7" t="s">
        <v>147</v>
      </c>
      <c r="AU172" s="237" t="s">
        <v>82</v>
      </c>
      <c r="AV172" s="13" t="s">
        <v>82</v>
      </c>
      <c r="AW172" s="13" t="s">
        <v>33</v>
      </c>
      <c r="AX172" s="13" t="s">
        <v>80</v>
      </c>
      <c r="AY172" s="237" t="s">
        <v>129</v>
      </c>
    </row>
    <row r="173" s="13" customFormat="1">
      <c r="A173" s="13"/>
      <c r="B173" s="227"/>
      <c r="C173" s="228"/>
      <c r="D173" s="220" t="s">
        <v>147</v>
      </c>
      <c r="E173" s="228"/>
      <c r="F173" s="230" t="s">
        <v>1114</v>
      </c>
      <c r="G173" s="228"/>
      <c r="H173" s="231">
        <v>4.6349999999999998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147</v>
      </c>
      <c r="AU173" s="237" t="s">
        <v>82</v>
      </c>
      <c r="AV173" s="13" t="s">
        <v>82</v>
      </c>
      <c r="AW173" s="13" t="s">
        <v>4</v>
      </c>
      <c r="AX173" s="13" t="s">
        <v>80</v>
      </c>
      <c r="AY173" s="237" t="s">
        <v>129</v>
      </c>
    </row>
    <row r="174" s="2" customFormat="1" ht="16.5" customHeight="1">
      <c r="A174" s="41"/>
      <c r="B174" s="42"/>
      <c r="C174" s="207" t="s">
        <v>313</v>
      </c>
      <c r="D174" s="207" t="s">
        <v>131</v>
      </c>
      <c r="E174" s="208" t="s">
        <v>1115</v>
      </c>
      <c r="F174" s="209" t="s">
        <v>1116</v>
      </c>
      <c r="G174" s="210" t="s">
        <v>143</v>
      </c>
      <c r="H174" s="211">
        <v>4.6349999999999998</v>
      </c>
      <c r="I174" s="212"/>
      <c r="J174" s="213">
        <f>ROUND(I174*H174,2)</f>
        <v>0</v>
      </c>
      <c r="K174" s="209" t="s">
        <v>135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90</v>
      </c>
      <c r="AT174" s="218" t="s">
        <v>131</v>
      </c>
      <c r="AU174" s="218" t="s">
        <v>82</v>
      </c>
      <c r="AY174" s="20" t="s">
        <v>129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90</v>
      </c>
      <c r="BM174" s="218" t="s">
        <v>1117</v>
      </c>
    </row>
    <row r="175" s="2" customFormat="1">
      <c r="A175" s="41"/>
      <c r="B175" s="42"/>
      <c r="C175" s="43"/>
      <c r="D175" s="220" t="s">
        <v>137</v>
      </c>
      <c r="E175" s="43"/>
      <c r="F175" s="221" t="s">
        <v>1118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137</v>
      </c>
      <c r="AU175" s="20" t="s">
        <v>82</v>
      </c>
    </row>
    <row r="176" s="2" customFormat="1">
      <c r="A176" s="41"/>
      <c r="B176" s="42"/>
      <c r="C176" s="43"/>
      <c r="D176" s="225" t="s">
        <v>139</v>
      </c>
      <c r="E176" s="43"/>
      <c r="F176" s="226" t="s">
        <v>1119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139</v>
      </c>
      <c r="AU176" s="20" t="s">
        <v>82</v>
      </c>
    </row>
    <row r="177" s="12" customFormat="1" ht="22.8" customHeight="1">
      <c r="A177" s="12"/>
      <c r="B177" s="191"/>
      <c r="C177" s="192"/>
      <c r="D177" s="193" t="s">
        <v>72</v>
      </c>
      <c r="E177" s="205" t="s">
        <v>93</v>
      </c>
      <c r="F177" s="205" t="s">
        <v>338</v>
      </c>
      <c r="G177" s="192"/>
      <c r="H177" s="192"/>
      <c r="I177" s="195"/>
      <c r="J177" s="206">
        <f>BK177</f>
        <v>0</v>
      </c>
      <c r="K177" s="192"/>
      <c r="L177" s="197"/>
      <c r="M177" s="198"/>
      <c r="N177" s="199"/>
      <c r="O177" s="199"/>
      <c r="P177" s="200">
        <f>SUM(P178:P207)</f>
        <v>0</v>
      </c>
      <c r="Q177" s="199"/>
      <c r="R177" s="200">
        <f>SUM(R178:R207)</f>
        <v>155.46639999999999</v>
      </c>
      <c r="S177" s="199"/>
      <c r="T177" s="201">
        <f>SUM(T178:T207)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80</v>
      </c>
      <c r="AT177" s="203" t="s">
        <v>72</v>
      </c>
      <c r="AU177" s="203" t="s">
        <v>80</v>
      </c>
      <c r="AY177" s="202" t="s">
        <v>129</v>
      </c>
      <c r="BK177" s="204">
        <f>SUM(BK178:BK207)</f>
        <v>0</v>
      </c>
    </row>
    <row r="178" s="2" customFormat="1" ht="16.5" customHeight="1">
      <c r="A178" s="41"/>
      <c r="B178" s="42"/>
      <c r="C178" s="207" t="s">
        <v>7</v>
      </c>
      <c r="D178" s="207" t="s">
        <v>131</v>
      </c>
      <c r="E178" s="208" t="s">
        <v>1120</v>
      </c>
      <c r="F178" s="209" t="s">
        <v>1121</v>
      </c>
      <c r="G178" s="210" t="s">
        <v>134</v>
      </c>
      <c r="H178" s="211">
        <v>27</v>
      </c>
      <c r="I178" s="212"/>
      <c r="J178" s="213">
        <f>ROUND(I178*H178,2)</f>
        <v>0</v>
      </c>
      <c r="K178" s="209" t="s">
        <v>135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90</v>
      </c>
      <c r="AT178" s="218" t="s">
        <v>131</v>
      </c>
      <c r="AU178" s="218" t="s">
        <v>82</v>
      </c>
      <c r="AY178" s="20" t="s">
        <v>129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90</v>
      </c>
      <c r="BM178" s="218" t="s">
        <v>1122</v>
      </c>
    </row>
    <row r="179" s="2" customFormat="1">
      <c r="A179" s="41"/>
      <c r="B179" s="42"/>
      <c r="C179" s="43"/>
      <c r="D179" s="220" t="s">
        <v>137</v>
      </c>
      <c r="E179" s="43"/>
      <c r="F179" s="221" t="s">
        <v>1123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137</v>
      </c>
      <c r="AU179" s="20" t="s">
        <v>82</v>
      </c>
    </row>
    <row r="180" s="2" customFormat="1">
      <c r="A180" s="41"/>
      <c r="B180" s="42"/>
      <c r="C180" s="43"/>
      <c r="D180" s="225" t="s">
        <v>139</v>
      </c>
      <c r="E180" s="43"/>
      <c r="F180" s="226" t="s">
        <v>1124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139</v>
      </c>
      <c r="AU180" s="20" t="s">
        <v>82</v>
      </c>
    </row>
    <row r="181" s="14" customFormat="1">
      <c r="A181" s="14"/>
      <c r="B181" s="238"/>
      <c r="C181" s="239"/>
      <c r="D181" s="220" t="s">
        <v>147</v>
      </c>
      <c r="E181" s="240" t="s">
        <v>19</v>
      </c>
      <c r="F181" s="241" t="s">
        <v>345</v>
      </c>
      <c r="G181" s="239"/>
      <c r="H181" s="240" t="s">
        <v>19</v>
      </c>
      <c r="I181" s="242"/>
      <c r="J181" s="239"/>
      <c r="K181" s="239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147</v>
      </c>
      <c r="AU181" s="247" t="s">
        <v>82</v>
      </c>
      <c r="AV181" s="14" t="s">
        <v>80</v>
      </c>
      <c r="AW181" s="14" t="s">
        <v>33</v>
      </c>
      <c r="AX181" s="14" t="s">
        <v>73</v>
      </c>
      <c r="AY181" s="247" t="s">
        <v>129</v>
      </c>
    </row>
    <row r="182" s="13" customFormat="1">
      <c r="A182" s="13"/>
      <c r="B182" s="227"/>
      <c r="C182" s="228"/>
      <c r="D182" s="220" t="s">
        <v>147</v>
      </c>
      <c r="E182" s="229" t="s">
        <v>19</v>
      </c>
      <c r="F182" s="230" t="s">
        <v>1125</v>
      </c>
      <c r="G182" s="228"/>
      <c r="H182" s="231">
        <v>27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147</v>
      </c>
      <c r="AU182" s="237" t="s">
        <v>82</v>
      </c>
      <c r="AV182" s="13" t="s">
        <v>82</v>
      </c>
      <c r="AW182" s="13" t="s">
        <v>33</v>
      </c>
      <c r="AX182" s="13" t="s">
        <v>80</v>
      </c>
      <c r="AY182" s="237" t="s">
        <v>129</v>
      </c>
    </row>
    <row r="183" s="2" customFormat="1" ht="16.5" customHeight="1">
      <c r="A183" s="41"/>
      <c r="B183" s="42"/>
      <c r="C183" s="207" t="s">
        <v>328</v>
      </c>
      <c r="D183" s="207" t="s">
        <v>131</v>
      </c>
      <c r="E183" s="208" t="s">
        <v>1126</v>
      </c>
      <c r="F183" s="209" t="s">
        <v>1127</v>
      </c>
      <c r="G183" s="210" t="s">
        <v>134</v>
      </c>
      <c r="H183" s="211">
        <v>800</v>
      </c>
      <c r="I183" s="212"/>
      <c r="J183" s="213">
        <f>ROUND(I183*H183,2)</f>
        <v>0</v>
      </c>
      <c r="K183" s="209" t="s">
        <v>135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90</v>
      </c>
      <c r="AT183" s="218" t="s">
        <v>131</v>
      </c>
      <c r="AU183" s="218" t="s">
        <v>82</v>
      </c>
      <c r="AY183" s="20" t="s">
        <v>129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90</v>
      </c>
      <c r="BM183" s="218" t="s">
        <v>1128</v>
      </c>
    </row>
    <row r="184" s="2" customFormat="1">
      <c r="A184" s="41"/>
      <c r="B184" s="42"/>
      <c r="C184" s="43"/>
      <c r="D184" s="220" t="s">
        <v>137</v>
      </c>
      <c r="E184" s="43"/>
      <c r="F184" s="221" t="s">
        <v>1129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137</v>
      </c>
      <c r="AU184" s="20" t="s">
        <v>82</v>
      </c>
    </row>
    <row r="185" s="2" customFormat="1">
      <c r="A185" s="41"/>
      <c r="B185" s="42"/>
      <c r="C185" s="43"/>
      <c r="D185" s="225" t="s">
        <v>139</v>
      </c>
      <c r="E185" s="43"/>
      <c r="F185" s="226" t="s">
        <v>1130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139</v>
      </c>
      <c r="AU185" s="20" t="s">
        <v>82</v>
      </c>
    </row>
    <row r="186" s="14" customFormat="1">
      <c r="A186" s="14"/>
      <c r="B186" s="238"/>
      <c r="C186" s="239"/>
      <c r="D186" s="220" t="s">
        <v>147</v>
      </c>
      <c r="E186" s="240" t="s">
        <v>19</v>
      </c>
      <c r="F186" s="241" t="s">
        <v>345</v>
      </c>
      <c r="G186" s="239"/>
      <c r="H186" s="240" t="s">
        <v>19</v>
      </c>
      <c r="I186" s="242"/>
      <c r="J186" s="239"/>
      <c r="K186" s="239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147</v>
      </c>
      <c r="AU186" s="247" t="s">
        <v>82</v>
      </c>
      <c r="AV186" s="14" t="s">
        <v>80</v>
      </c>
      <c r="AW186" s="14" t="s">
        <v>33</v>
      </c>
      <c r="AX186" s="14" t="s">
        <v>73</v>
      </c>
      <c r="AY186" s="247" t="s">
        <v>129</v>
      </c>
    </row>
    <row r="187" s="13" customFormat="1">
      <c r="A187" s="13"/>
      <c r="B187" s="227"/>
      <c r="C187" s="228"/>
      <c r="D187" s="220" t="s">
        <v>147</v>
      </c>
      <c r="E187" s="229" t="s">
        <v>19</v>
      </c>
      <c r="F187" s="230" t="s">
        <v>1131</v>
      </c>
      <c r="G187" s="228"/>
      <c r="H187" s="231">
        <v>800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147</v>
      </c>
      <c r="AU187" s="237" t="s">
        <v>82</v>
      </c>
      <c r="AV187" s="13" t="s">
        <v>82</v>
      </c>
      <c r="AW187" s="13" t="s">
        <v>33</v>
      </c>
      <c r="AX187" s="13" t="s">
        <v>80</v>
      </c>
      <c r="AY187" s="237" t="s">
        <v>129</v>
      </c>
    </row>
    <row r="188" s="2" customFormat="1" ht="16.5" customHeight="1">
      <c r="A188" s="41"/>
      <c r="B188" s="42"/>
      <c r="C188" s="207" t="s">
        <v>339</v>
      </c>
      <c r="D188" s="207" t="s">
        <v>131</v>
      </c>
      <c r="E188" s="208" t="s">
        <v>340</v>
      </c>
      <c r="F188" s="209" t="s">
        <v>341</v>
      </c>
      <c r="G188" s="210" t="s">
        <v>134</v>
      </c>
      <c r="H188" s="211">
        <v>373</v>
      </c>
      <c r="I188" s="212"/>
      <c r="J188" s="213">
        <f>ROUND(I188*H188,2)</f>
        <v>0</v>
      </c>
      <c r="K188" s="209" t="s">
        <v>135</v>
      </c>
      <c r="L188" s="47"/>
      <c r="M188" s="214" t="s">
        <v>19</v>
      </c>
      <c r="N188" s="215" t="s">
        <v>44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90</v>
      </c>
      <c r="AT188" s="218" t="s">
        <v>131</v>
      </c>
      <c r="AU188" s="218" t="s">
        <v>82</v>
      </c>
      <c r="AY188" s="20" t="s">
        <v>129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90</v>
      </c>
      <c r="BM188" s="218" t="s">
        <v>1132</v>
      </c>
    </row>
    <row r="189" s="2" customFormat="1">
      <c r="A189" s="41"/>
      <c r="B189" s="42"/>
      <c r="C189" s="43"/>
      <c r="D189" s="220" t="s">
        <v>137</v>
      </c>
      <c r="E189" s="43"/>
      <c r="F189" s="221" t="s">
        <v>343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137</v>
      </c>
      <c r="AU189" s="20" t="s">
        <v>82</v>
      </c>
    </row>
    <row r="190" s="2" customFormat="1">
      <c r="A190" s="41"/>
      <c r="B190" s="42"/>
      <c r="C190" s="43"/>
      <c r="D190" s="225" t="s">
        <v>139</v>
      </c>
      <c r="E190" s="43"/>
      <c r="F190" s="226" t="s">
        <v>344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139</v>
      </c>
      <c r="AU190" s="20" t="s">
        <v>82</v>
      </c>
    </row>
    <row r="191" s="14" customFormat="1">
      <c r="A191" s="14"/>
      <c r="B191" s="238"/>
      <c r="C191" s="239"/>
      <c r="D191" s="220" t="s">
        <v>147</v>
      </c>
      <c r="E191" s="240" t="s">
        <v>19</v>
      </c>
      <c r="F191" s="241" t="s">
        <v>345</v>
      </c>
      <c r="G191" s="239"/>
      <c r="H191" s="240" t="s">
        <v>19</v>
      </c>
      <c r="I191" s="242"/>
      <c r="J191" s="239"/>
      <c r="K191" s="239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147</v>
      </c>
      <c r="AU191" s="247" t="s">
        <v>82</v>
      </c>
      <c r="AV191" s="14" t="s">
        <v>80</v>
      </c>
      <c r="AW191" s="14" t="s">
        <v>33</v>
      </c>
      <c r="AX191" s="14" t="s">
        <v>73</v>
      </c>
      <c r="AY191" s="247" t="s">
        <v>129</v>
      </c>
    </row>
    <row r="192" s="13" customFormat="1">
      <c r="A192" s="13"/>
      <c r="B192" s="227"/>
      <c r="C192" s="228"/>
      <c r="D192" s="220" t="s">
        <v>147</v>
      </c>
      <c r="E192" s="229" t="s">
        <v>19</v>
      </c>
      <c r="F192" s="230" t="s">
        <v>346</v>
      </c>
      <c r="G192" s="228"/>
      <c r="H192" s="231">
        <v>373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147</v>
      </c>
      <c r="AU192" s="237" t="s">
        <v>82</v>
      </c>
      <c r="AV192" s="13" t="s">
        <v>82</v>
      </c>
      <c r="AW192" s="13" t="s">
        <v>33</v>
      </c>
      <c r="AX192" s="13" t="s">
        <v>80</v>
      </c>
      <c r="AY192" s="237" t="s">
        <v>129</v>
      </c>
    </row>
    <row r="193" s="2" customFormat="1" ht="21.75" customHeight="1">
      <c r="A193" s="41"/>
      <c r="B193" s="42"/>
      <c r="C193" s="207" t="s">
        <v>347</v>
      </c>
      <c r="D193" s="207" t="s">
        <v>131</v>
      </c>
      <c r="E193" s="208" t="s">
        <v>1133</v>
      </c>
      <c r="F193" s="209" t="s">
        <v>1134</v>
      </c>
      <c r="G193" s="210" t="s">
        <v>134</v>
      </c>
      <c r="H193" s="211">
        <v>27</v>
      </c>
      <c r="I193" s="212"/>
      <c r="J193" s="213">
        <f>ROUND(I193*H193,2)</f>
        <v>0</v>
      </c>
      <c r="K193" s="209" t="s">
        <v>135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90</v>
      </c>
      <c r="AT193" s="218" t="s">
        <v>131</v>
      </c>
      <c r="AU193" s="218" t="s">
        <v>82</v>
      </c>
      <c r="AY193" s="20" t="s">
        <v>129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90</v>
      </c>
      <c r="BM193" s="218" t="s">
        <v>1135</v>
      </c>
    </row>
    <row r="194" s="2" customFormat="1">
      <c r="A194" s="41"/>
      <c r="B194" s="42"/>
      <c r="C194" s="43"/>
      <c r="D194" s="220" t="s">
        <v>137</v>
      </c>
      <c r="E194" s="43"/>
      <c r="F194" s="221" t="s">
        <v>1134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137</v>
      </c>
      <c r="AU194" s="20" t="s">
        <v>82</v>
      </c>
    </row>
    <row r="195" s="2" customFormat="1">
      <c r="A195" s="41"/>
      <c r="B195" s="42"/>
      <c r="C195" s="43"/>
      <c r="D195" s="225" t="s">
        <v>139</v>
      </c>
      <c r="E195" s="43"/>
      <c r="F195" s="226" t="s">
        <v>1136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139</v>
      </c>
      <c r="AU195" s="20" t="s">
        <v>82</v>
      </c>
    </row>
    <row r="196" s="14" customFormat="1">
      <c r="A196" s="14"/>
      <c r="B196" s="238"/>
      <c r="C196" s="239"/>
      <c r="D196" s="220" t="s">
        <v>147</v>
      </c>
      <c r="E196" s="240" t="s">
        <v>19</v>
      </c>
      <c r="F196" s="241" t="s">
        <v>345</v>
      </c>
      <c r="G196" s="239"/>
      <c r="H196" s="240" t="s">
        <v>19</v>
      </c>
      <c r="I196" s="242"/>
      <c r="J196" s="239"/>
      <c r="K196" s="239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147</v>
      </c>
      <c r="AU196" s="247" t="s">
        <v>82</v>
      </c>
      <c r="AV196" s="14" t="s">
        <v>80</v>
      </c>
      <c r="AW196" s="14" t="s">
        <v>33</v>
      </c>
      <c r="AX196" s="14" t="s">
        <v>73</v>
      </c>
      <c r="AY196" s="247" t="s">
        <v>129</v>
      </c>
    </row>
    <row r="197" s="13" customFormat="1">
      <c r="A197" s="13"/>
      <c r="B197" s="227"/>
      <c r="C197" s="228"/>
      <c r="D197" s="220" t="s">
        <v>147</v>
      </c>
      <c r="E197" s="229" t="s">
        <v>19</v>
      </c>
      <c r="F197" s="230" t="s">
        <v>1137</v>
      </c>
      <c r="G197" s="228"/>
      <c r="H197" s="231">
        <v>27</v>
      </c>
      <c r="I197" s="232"/>
      <c r="J197" s="228"/>
      <c r="K197" s="228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147</v>
      </c>
      <c r="AU197" s="237" t="s">
        <v>82</v>
      </c>
      <c r="AV197" s="13" t="s">
        <v>82</v>
      </c>
      <c r="AW197" s="13" t="s">
        <v>33</v>
      </c>
      <c r="AX197" s="13" t="s">
        <v>80</v>
      </c>
      <c r="AY197" s="237" t="s">
        <v>129</v>
      </c>
    </row>
    <row r="198" s="2" customFormat="1" ht="16.5" customHeight="1">
      <c r="A198" s="41"/>
      <c r="B198" s="42"/>
      <c r="C198" s="207" t="s">
        <v>353</v>
      </c>
      <c r="D198" s="207" t="s">
        <v>131</v>
      </c>
      <c r="E198" s="208" t="s">
        <v>1138</v>
      </c>
      <c r="F198" s="209" t="s">
        <v>1139</v>
      </c>
      <c r="G198" s="210" t="s">
        <v>377</v>
      </c>
      <c r="H198" s="211">
        <v>4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44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90</v>
      </c>
      <c r="AT198" s="218" t="s">
        <v>131</v>
      </c>
      <c r="AU198" s="218" t="s">
        <v>82</v>
      </c>
      <c r="AY198" s="20" t="s">
        <v>129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90</v>
      </c>
      <c r="BM198" s="218" t="s">
        <v>1140</v>
      </c>
    </row>
    <row r="199" s="2" customFormat="1">
      <c r="A199" s="41"/>
      <c r="B199" s="42"/>
      <c r="C199" s="43"/>
      <c r="D199" s="220" t="s">
        <v>137</v>
      </c>
      <c r="E199" s="43"/>
      <c r="F199" s="221" t="s">
        <v>1139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137</v>
      </c>
      <c r="AU199" s="20" t="s">
        <v>82</v>
      </c>
    </row>
    <row r="200" s="2" customFormat="1" ht="16.5" customHeight="1">
      <c r="A200" s="41"/>
      <c r="B200" s="42"/>
      <c r="C200" s="207" t="s">
        <v>359</v>
      </c>
      <c r="D200" s="207" t="s">
        <v>131</v>
      </c>
      <c r="E200" s="208" t="s">
        <v>348</v>
      </c>
      <c r="F200" s="209" t="s">
        <v>349</v>
      </c>
      <c r="G200" s="210" t="s">
        <v>134</v>
      </c>
      <c r="H200" s="211">
        <v>373</v>
      </c>
      <c r="I200" s="212"/>
      <c r="J200" s="213">
        <f>ROUND(I200*H200,2)</f>
        <v>0</v>
      </c>
      <c r="K200" s="209" t="s">
        <v>135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0.1837</v>
      </c>
      <c r="R200" s="216">
        <f>Q200*H200</f>
        <v>68.520099999999999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90</v>
      </c>
      <c r="AT200" s="218" t="s">
        <v>131</v>
      </c>
      <c r="AU200" s="218" t="s">
        <v>82</v>
      </c>
      <c r="AY200" s="20" t="s">
        <v>129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90</v>
      </c>
      <c r="BM200" s="218" t="s">
        <v>1141</v>
      </c>
    </row>
    <row r="201" s="2" customFormat="1">
      <c r="A201" s="41"/>
      <c r="B201" s="42"/>
      <c r="C201" s="43"/>
      <c r="D201" s="220" t="s">
        <v>137</v>
      </c>
      <c r="E201" s="43"/>
      <c r="F201" s="221" t="s">
        <v>351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137</v>
      </c>
      <c r="AU201" s="20" t="s">
        <v>82</v>
      </c>
    </row>
    <row r="202" s="2" customFormat="1">
      <c r="A202" s="41"/>
      <c r="B202" s="42"/>
      <c r="C202" s="43"/>
      <c r="D202" s="225" t="s">
        <v>139</v>
      </c>
      <c r="E202" s="43"/>
      <c r="F202" s="226" t="s">
        <v>352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139</v>
      </c>
      <c r="AU202" s="20" t="s">
        <v>82</v>
      </c>
    </row>
    <row r="203" s="2" customFormat="1" ht="16.5" customHeight="1">
      <c r="A203" s="41"/>
      <c r="B203" s="42"/>
      <c r="C203" s="263" t="s">
        <v>364</v>
      </c>
      <c r="D203" s="263" t="s">
        <v>354</v>
      </c>
      <c r="E203" s="264" t="s">
        <v>355</v>
      </c>
      <c r="F203" s="265" t="s">
        <v>356</v>
      </c>
      <c r="G203" s="266" t="s">
        <v>134</v>
      </c>
      <c r="H203" s="267">
        <v>391.64999999999998</v>
      </c>
      <c r="I203" s="268"/>
      <c r="J203" s="269">
        <f>ROUND(I203*H203,2)</f>
        <v>0</v>
      </c>
      <c r="K203" s="265" t="s">
        <v>19</v>
      </c>
      <c r="L203" s="270"/>
      <c r="M203" s="271" t="s">
        <v>19</v>
      </c>
      <c r="N203" s="272" t="s">
        <v>44</v>
      </c>
      <c r="O203" s="87"/>
      <c r="P203" s="216">
        <f>O203*H203</f>
        <v>0</v>
      </c>
      <c r="Q203" s="216">
        <v>0.222</v>
      </c>
      <c r="R203" s="216">
        <f>Q203*H203</f>
        <v>86.946299999999994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215</v>
      </c>
      <c r="AT203" s="218" t="s">
        <v>354</v>
      </c>
      <c r="AU203" s="218" t="s">
        <v>82</v>
      </c>
      <c r="AY203" s="20" t="s">
        <v>129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90</v>
      </c>
      <c r="BM203" s="218" t="s">
        <v>1142</v>
      </c>
    </row>
    <row r="204" s="2" customFormat="1">
      <c r="A204" s="41"/>
      <c r="B204" s="42"/>
      <c r="C204" s="43"/>
      <c r="D204" s="220" t="s">
        <v>137</v>
      </c>
      <c r="E204" s="43"/>
      <c r="F204" s="221" t="s">
        <v>356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137</v>
      </c>
      <c r="AU204" s="20" t="s">
        <v>82</v>
      </c>
    </row>
    <row r="205" s="13" customFormat="1">
      <c r="A205" s="13"/>
      <c r="B205" s="227"/>
      <c r="C205" s="228"/>
      <c r="D205" s="220" t="s">
        <v>147</v>
      </c>
      <c r="E205" s="228"/>
      <c r="F205" s="230" t="s">
        <v>358</v>
      </c>
      <c r="G205" s="228"/>
      <c r="H205" s="231">
        <v>391.64999999999998</v>
      </c>
      <c r="I205" s="232"/>
      <c r="J205" s="228"/>
      <c r="K205" s="228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147</v>
      </c>
      <c r="AU205" s="237" t="s">
        <v>82</v>
      </c>
      <c r="AV205" s="13" t="s">
        <v>82</v>
      </c>
      <c r="AW205" s="13" t="s">
        <v>4</v>
      </c>
      <c r="AX205" s="13" t="s">
        <v>80</v>
      </c>
      <c r="AY205" s="237" t="s">
        <v>129</v>
      </c>
    </row>
    <row r="206" s="2" customFormat="1" ht="16.5" customHeight="1">
      <c r="A206" s="41"/>
      <c r="B206" s="42"/>
      <c r="C206" s="207" t="s">
        <v>374</v>
      </c>
      <c r="D206" s="207" t="s">
        <v>131</v>
      </c>
      <c r="E206" s="208" t="s">
        <v>360</v>
      </c>
      <c r="F206" s="209" t="s">
        <v>361</v>
      </c>
      <c r="G206" s="210" t="s">
        <v>134</v>
      </c>
      <c r="H206" s="211">
        <v>373</v>
      </c>
      <c r="I206" s="212"/>
      <c r="J206" s="213">
        <f>ROUND(I206*H206,2)</f>
        <v>0</v>
      </c>
      <c r="K206" s="209" t="s">
        <v>19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90</v>
      </c>
      <c r="AT206" s="218" t="s">
        <v>131</v>
      </c>
      <c r="AU206" s="218" t="s">
        <v>82</v>
      </c>
      <c r="AY206" s="20" t="s">
        <v>129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90</v>
      </c>
      <c r="BM206" s="218" t="s">
        <v>1143</v>
      </c>
    </row>
    <row r="207" s="2" customFormat="1">
      <c r="A207" s="41"/>
      <c r="B207" s="42"/>
      <c r="C207" s="43"/>
      <c r="D207" s="220" t="s">
        <v>137</v>
      </c>
      <c r="E207" s="43"/>
      <c r="F207" s="221" t="s">
        <v>361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137</v>
      </c>
      <c r="AU207" s="20" t="s">
        <v>82</v>
      </c>
    </row>
    <row r="208" s="12" customFormat="1" ht="22.8" customHeight="1">
      <c r="A208" s="12"/>
      <c r="B208" s="191"/>
      <c r="C208" s="192"/>
      <c r="D208" s="193" t="s">
        <v>72</v>
      </c>
      <c r="E208" s="205" t="s">
        <v>217</v>
      </c>
      <c r="F208" s="205" t="s">
        <v>373</v>
      </c>
      <c r="G208" s="192"/>
      <c r="H208" s="192"/>
      <c r="I208" s="195"/>
      <c r="J208" s="206">
        <f>BK208</f>
        <v>0</v>
      </c>
      <c r="K208" s="192"/>
      <c r="L208" s="197"/>
      <c r="M208" s="198"/>
      <c r="N208" s="199"/>
      <c r="O208" s="199"/>
      <c r="P208" s="200">
        <f>SUM(P209:P230)</f>
        <v>0</v>
      </c>
      <c r="Q208" s="199"/>
      <c r="R208" s="200">
        <f>SUM(R209:R230)</f>
        <v>37.432859999999998</v>
      </c>
      <c r="S208" s="199"/>
      <c r="T208" s="201">
        <f>SUM(T209:T230)</f>
        <v>2.8929999999999998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2" t="s">
        <v>80</v>
      </c>
      <c r="AT208" s="203" t="s">
        <v>72</v>
      </c>
      <c r="AU208" s="203" t="s">
        <v>80</v>
      </c>
      <c r="AY208" s="202" t="s">
        <v>129</v>
      </c>
      <c r="BK208" s="204">
        <f>SUM(BK209:BK230)</f>
        <v>0</v>
      </c>
    </row>
    <row r="209" s="2" customFormat="1" ht="16.5" customHeight="1">
      <c r="A209" s="41"/>
      <c r="B209" s="42"/>
      <c r="C209" s="207" t="s">
        <v>381</v>
      </c>
      <c r="D209" s="207" t="s">
        <v>131</v>
      </c>
      <c r="E209" s="208" t="s">
        <v>1144</v>
      </c>
      <c r="F209" s="209" t="s">
        <v>1145</v>
      </c>
      <c r="G209" s="210" t="s">
        <v>572</v>
      </c>
      <c r="H209" s="211">
        <v>158</v>
      </c>
      <c r="I209" s="212"/>
      <c r="J209" s="213">
        <f>ROUND(I209*H209,2)</f>
        <v>0</v>
      </c>
      <c r="K209" s="209" t="s">
        <v>135</v>
      </c>
      <c r="L209" s="47"/>
      <c r="M209" s="214" t="s">
        <v>19</v>
      </c>
      <c r="N209" s="215" t="s">
        <v>44</v>
      </c>
      <c r="O209" s="87"/>
      <c r="P209" s="216">
        <f>O209*H209</f>
        <v>0</v>
      </c>
      <c r="Q209" s="216">
        <v>0.14066999999999999</v>
      </c>
      <c r="R209" s="216">
        <f>Q209*H209</f>
        <v>22.225859999999997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90</v>
      </c>
      <c r="AT209" s="218" t="s">
        <v>131</v>
      </c>
      <c r="AU209" s="218" t="s">
        <v>82</v>
      </c>
      <c r="AY209" s="20" t="s">
        <v>129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90</v>
      </c>
      <c r="BM209" s="218" t="s">
        <v>1146</v>
      </c>
    </row>
    <row r="210" s="2" customFormat="1">
      <c r="A210" s="41"/>
      <c r="B210" s="42"/>
      <c r="C210" s="43"/>
      <c r="D210" s="220" t="s">
        <v>137</v>
      </c>
      <c r="E210" s="43"/>
      <c r="F210" s="221" t="s">
        <v>1147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137</v>
      </c>
      <c r="AU210" s="20" t="s">
        <v>82</v>
      </c>
    </row>
    <row r="211" s="2" customFormat="1">
      <c r="A211" s="41"/>
      <c r="B211" s="42"/>
      <c r="C211" s="43"/>
      <c r="D211" s="225" t="s">
        <v>139</v>
      </c>
      <c r="E211" s="43"/>
      <c r="F211" s="226" t="s">
        <v>1148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139</v>
      </c>
      <c r="AU211" s="20" t="s">
        <v>82</v>
      </c>
    </row>
    <row r="212" s="2" customFormat="1" ht="16.5" customHeight="1">
      <c r="A212" s="41"/>
      <c r="B212" s="42"/>
      <c r="C212" s="263" t="s">
        <v>388</v>
      </c>
      <c r="D212" s="263" t="s">
        <v>354</v>
      </c>
      <c r="E212" s="264" t="s">
        <v>1149</v>
      </c>
      <c r="F212" s="265" t="s">
        <v>1150</v>
      </c>
      <c r="G212" s="266" t="s">
        <v>572</v>
      </c>
      <c r="H212" s="267">
        <v>165.90000000000001</v>
      </c>
      <c r="I212" s="268"/>
      <c r="J212" s="269">
        <f>ROUND(I212*H212,2)</f>
        <v>0</v>
      </c>
      <c r="K212" s="265" t="s">
        <v>19</v>
      </c>
      <c r="L212" s="270"/>
      <c r="M212" s="271" t="s">
        <v>19</v>
      </c>
      <c r="N212" s="272" t="s">
        <v>44</v>
      </c>
      <c r="O212" s="87"/>
      <c r="P212" s="216">
        <f>O212*H212</f>
        <v>0</v>
      </c>
      <c r="Q212" s="216">
        <v>0.089999999999999997</v>
      </c>
      <c r="R212" s="216">
        <f>Q212*H212</f>
        <v>14.930999999999999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215</v>
      </c>
      <c r="AT212" s="218" t="s">
        <v>354</v>
      </c>
      <c r="AU212" s="218" t="s">
        <v>82</v>
      </c>
      <c r="AY212" s="20" t="s">
        <v>129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90</v>
      </c>
      <c r="BM212" s="218" t="s">
        <v>1151</v>
      </c>
    </row>
    <row r="213" s="2" customFormat="1">
      <c r="A213" s="41"/>
      <c r="B213" s="42"/>
      <c r="C213" s="43"/>
      <c r="D213" s="220" t="s">
        <v>137</v>
      </c>
      <c r="E213" s="43"/>
      <c r="F213" s="221" t="s">
        <v>1150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137</v>
      </c>
      <c r="AU213" s="20" t="s">
        <v>82</v>
      </c>
    </row>
    <row r="214" s="13" customFormat="1">
      <c r="A214" s="13"/>
      <c r="B214" s="227"/>
      <c r="C214" s="228"/>
      <c r="D214" s="220" t="s">
        <v>147</v>
      </c>
      <c r="E214" s="228"/>
      <c r="F214" s="230" t="s">
        <v>1152</v>
      </c>
      <c r="G214" s="228"/>
      <c r="H214" s="231">
        <v>165.90000000000001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147</v>
      </c>
      <c r="AU214" s="237" t="s">
        <v>82</v>
      </c>
      <c r="AV214" s="13" t="s">
        <v>82</v>
      </c>
      <c r="AW214" s="13" t="s">
        <v>4</v>
      </c>
      <c r="AX214" s="13" t="s">
        <v>80</v>
      </c>
      <c r="AY214" s="237" t="s">
        <v>129</v>
      </c>
    </row>
    <row r="215" s="2" customFormat="1" ht="16.5" customHeight="1">
      <c r="A215" s="41"/>
      <c r="B215" s="42"/>
      <c r="C215" s="207" t="s">
        <v>395</v>
      </c>
      <c r="D215" s="207" t="s">
        <v>131</v>
      </c>
      <c r="E215" s="208" t="s">
        <v>1153</v>
      </c>
      <c r="F215" s="209" t="s">
        <v>1154</v>
      </c>
      <c r="G215" s="210" t="s">
        <v>134</v>
      </c>
      <c r="H215" s="211">
        <v>400</v>
      </c>
      <c r="I215" s="212"/>
      <c r="J215" s="213">
        <f>ROUND(I215*H215,2)</f>
        <v>0</v>
      </c>
      <c r="K215" s="209" t="s">
        <v>135</v>
      </c>
      <c r="L215" s="47"/>
      <c r="M215" s="214" t="s">
        <v>19</v>
      </c>
      <c r="N215" s="215" t="s">
        <v>44</v>
      </c>
      <c r="O215" s="87"/>
      <c r="P215" s="216">
        <f>O215*H215</f>
        <v>0</v>
      </c>
      <c r="Q215" s="216">
        <v>0.00068999999999999997</v>
      </c>
      <c r="R215" s="216">
        <f>Q215*H215</f>
        <v>0.27599999999999997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90</v>
      </c>
      <c r="AT215" s="218" t="s">
        <v>131</v>
      </c>
      <c r="AU215" s="218" t="s">
        <v>82</v>
      </c>
      <c r="AY215" s="20" t="s">
        <v>129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90</v>
      </c>
      <c r="BM215" s="218" t="s">
        <v>1155</v>
      </c>
    </row>
    <row r="216" s="2" customFormat="1">
      <c r="A216" s="41"/>
      <c r="B216" s="42"/>
      <c r="C216" s="43"/>
      <c r="D216" s="220" t="s">
        <v>137</v>
      </c>
      <c r="E216" s="43"/>
      <c r="F216" s="221" t="s">
        <v>1156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137</v>
      </c>
      <c r="AU216" s="20" t="s">
        <v>82</v>
      </c>
    </row>
    <row r="217" s="2" customFormat="1">
      <c r="A217" s="41"/>
      <c r="B217" s="42"/>
      <c r="C217" s="43"/>
      <c r="D217" s="225" t="s">
        <v>139</v>
      </c>
      <c r="E217" s="43"/>
      <c r="F217" s="226" t="s">
        <v>1157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139</v>
      </c>
      <c r="AU217" s="20" t="s">
        <v>82</v>
      </c>
    </row>
    <row r="218" s="14" customFormat="1">
      <c r="A218" s="14"/>
      <c r="B218" s="238"/>
      <c r="C218" s="239"/>
      <c r="D218" s="220" t="s">
        <v>147</v>
      </c>
      <c r="E218" s="240" t="s">
        <v>19</v>
      </c>
      <c r="F218" s="241" t="s">
        <v>345</v>
      </c>
      <c r="G218" s="239"/>
      <c r="H218" s="240" t="s">
        <v>19</v>
      </c>
      <c r="I218" s="242"/>
      <c r="J218" s="239"/>
      <c r="K218" s="239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147</v>
      </c>
      <c r="AU218" s="247" t="s">
        <v>82</v>
      </c>
      <c r="AV218" s="14" t="s">
        <v>80</v>
      </c>
      <c r="AW218" s="14" t="s">
        <v>33</v>
      </c>
      <c r="AX218" s="14" t="s">
        <v>73</v>
      </c>
      <c r="AY218" s="247" t="s">
        <v>129</v>
      </c>
    </row>
    <row r="219" s="13" customFormat="1">
      <c r="A219" s="13"/>
      <c r="B219" s="227"/>
      <c r="C219" s="228"/>
      <c r="D219" s="220" t="s">
        <v>147</v>
      </c>
      <c r="E219" s="229" t="s">
        <v>19</v>
      </c>
      <c r="F219" s="230" t="s">
        <v>1158</v>
      </c>
      <c r="G219" s="228"/>
      <c r="H219" s="231">
        <v>400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147</v>
      </c>
      <c r="AU219" s="237" t="s">
        <v>82</v>
      </c>
      <c r="AV219" s="13" t="s">
        <v>82</v>
      </c>
      <c r="AW219" s="13" t="s">
        <v>33</v>
      </c>
      <c r="AX219" s="13" t="s">
        <v>80</v>
      </c>
      <c r="AY219" s="237" t="s">
        <v>129</v>
      </c>
    </row>
    <row r="220" s="2" customFormat="1" ht="16.5" customHeight="1">
      <c r="A220" s="41"/>
      <c r="B220" s="42"/>
      <c r="C220" s="207" t="s">
        <v>401</v>
      </c>
      <c r="D220" s="207" t="s">
        <v>131</v>
      </c>
      <c r="E220" s="208" t="s">
        <v>1159</v>
      </c>
      <c r="F220" s="209" t="s">
        <v>1160</v>
      </c>
      <c r="G220" s="210" t="s">
        <v>377</v>
      </c>
      <c r="H220" s="211">
        <v>3</v>
      </c>
      <c r="I220" s="212"/>
      <c r="J220" s="213">
        <f>ROUND(I220*H220,2)</f>
        <v>0</v>
      </c>
      <c r="K220" s="209" t="s">
        <v>135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0.48199999999999998</v>
      </c>
      <c r="T220" s="217">
        <f>S220*H220</f>
        <v>1.446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90</v>
      </c>
      <c r="AT220" s="218" t="s">
        <v>131</v>
      </c>
      <c r="AU220" s="218" t="s">
        <v>82</v>
      </c>
      <c r="AY220" s="20" t="s">
        <v>129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90</v>
      </c>
      <c r="BM220" s="218" t="s">
        <v>1161</v>
      </c>
    </row>
    <row r="221" s="2" customFormat="1">
      <c r="A221" s="41"/>
      <c r="B221" s="42"/>
      <c r="C221" s="43"/>
      <c r="D221" s="220" t="s">
        <v>137</v>
      </c>
      <c r="E221" s="43"/>
      <c r="F221" s="221" t="s">
        <v>1162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137</v>
      </c>
      <c r="AU221" s="20" t="s">
        <v>82</v>
      </c>
    </row>
    <row r="222" s="2" customFormat="1">
      <c r="A222" s="41"/>
      <c r="B222" s="42"/>
      <c r="C222" s="43"/>
      <c r="D222" s="225" t="s">
        <v>139</v>
      </c>
      <c r="E222" s="43"/>
      <c r="F222" s="226" t="s">
        <v>1163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139</v>
      </c>
      <c r="AU222" s="20" t="s">
        <v>82</v>
      </c>
    </row>
    <row r="223" s="2" customFormat="1" ht="16.5" customHeight="1">
      <c r="A223" s="41"/>
      <c r="B223" s="42"/>
      <c r="C223" s="207" t="s">
        <v>407</v>
      </c>
      <c r="D223" s="207" t="s">
        <v>131</v>
      </c>
      <c r="E223" s="208" t="s">
        <v>1164</v>
      </c>
      <c r="F223" s="209" t="s">
        <v>1165</v>
      </c>
      <c r="G223" s="210" t="s">
        <v>377</v>
      </c>
      <c r="H223" s="211">
        <v>1</v>
      </c>
      <c r="I223" s="212"/>
      <c r="J223" s="213">
        <f>ROUND(I223*H223,2)</f>
        <v>0</v>
      </c>
      <c r="K223" s="209" t="s">
        <v>135</v>
      </c>
      <c r="L223" s="47"/>
      <c r="M223" s="214" t="s">
        <v>19</v>
      </c>
      <c r="N223" s="215" t="s">
        <v>44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0.086999999999999994</v>
      </c>
      <c r="T223" s="217">
        <f>S223*H223</f>
        <v>0.086999999999999994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90</v>
      </c>
      <c r="AT223" s="218" t="s">
        <v>131</v>
      </c>
      <c r="AU223" s="218" t="s">
        <v>82</v>
      </c>
      <c r="AY223" s="20" t="s">
        <v>129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90</v>
      </c>
      <c r="BM223" s="218" t="s">
        <v>1166</v>
      </c>
    </row>
    <row r="224" s="2" customFormat="1">
      <c r="A224" s="41"/>
      <c r="B224" s="42"/>
      <c r="C224" s="43"/>
      <c r="D224" s="220" t="s">
        <v>137</v>
      </c>
      <c r="E224" s="43"/>
      <c r="F224" s="221" t="s">
        <v>1167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137</v>
      </c>
      <c r="AU224" s="20" t="s">
        <v>82</v>
      </c>
    </row>
    <row r="225" s="2" customFormat="1">
      <c r="A225" s="41"/>
      <c r="B225" s="42"/>
      <c r="C225" s="43"/>
      <c r="D225" s="225" t="s">
        <v>139</v>
      </c>
      <c r="E225" s="43"/>
      <c r="F225" s="226" t="s">
        <v>1168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139</v>
      </c>
      <c r="AU225" s="20" t="s">
        <v>82</v>
      </c>
    </row>
    <row r="226" s="2" customFormat="1" ht="16.5" customHeight="1">
      <c r="A226" s="41"/>
      <c r="B226" s="42"/>
      <c r="C226" s="207" t="s">
        <v>413</v>
      </c>
      <c r="D226" s="207" t="s">
        <v>131</v>
      </c>
      <c r="E226" s="208" t="s">
        <v>1169</v>
      </c>
      <c r="F226" s="209" t="s">
        <v>1170</v>
      </c>
      <c r="G226" s="210" t="s">
        <v>377</v>
      </c>
      <c r="H226" s="211">
        <v>1</v>
      </c>
      <c r="I226" s="212"/>
      <c r="J226" s="213">
        <f>ROUND(I226*H226,2)</f>
        <v>0</v>
      </c>
      <c r="K226" s="209" t="s">
        <v>135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1.3100000000000001</v>
      </c>
      <c r="T226" s="217">
        <f>S226*H226</f>
        <v>1.3100000000000001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90</v>
      </c>
      <c r="AT226" s="218" t="s">
        <v>131</v>
      </c>
      <c r="AU226" s="218" t="s">
        <v>82</v>
      </c>
      <c r="AY226" s="20" t="s">
        <v>129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90</v>
      </c>
      <c r="BM226" s="218" t="s">
        <v>1171</v>
      </c>
    </row>
    <row r="227" s="2" customFormat="1">
      <c r="A227" s="41"/>
      <c r="B227" s="42"/>
      <c r="C227" s="43"/>
      <c r="D227" s="220" t="s">
        <v>137</v>
      </c>
      <c r="E227" s="43"/>
      <c r="F227" s="221" t="s">
        <v>1170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137</v>
      </c>
      <c r="AU227" s="20" t="s">
        <v>82</v>
      </c>
    </row>
    <row r="228" s="2" customFormat="1">
      <c r="A228" s="41"/>
      <c r="B228" s="42"/>
      <c r="C228" s="43"/>
      <c r="D228" s="225" t="s">
        <v>139</v>
      </c>
      <c r="E228" s="43"/>
      <c r="F228" s="226" t="s">
        <v>1172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139</v>
      </c>
      <c r="AU228" s="20" t="s">
        <v>82</v>
      </c>
    </row>
    <row r="229" s="2" customFormat="1" ht="16.5" customHeight="1">
      <c r="A229" s="41"/>
      <c r="B229" s="42"/>
      <c r="C229" s="207" t="s">
        <v>419</v>
      </c>
      <c r="D229" s="207" t="s">
        <v>131</v>
      </c>
      <c r="E229" s="208" t="s">
        <v>1173</v>
      </c>
      <c r="F229" s="209" t="s">
        <v>1174</v>
      </c>
      <c r="G229" s="210" t="s">
        <v>377</v>
      </c>
      <c r="H229" s="211">
        <v>1</v>
      </c>
      <c r="I229" s="212"/>
      <c r="J229" s="213">
        <f>ROUND(I229*H229,2)</f>
        <v>0</v>
      </c>
      <c r="K229" s="209" t="s">
        <v>19</v>
      </c>
      <c r="L229" s="47"/>
      <c r="M229" s="214" t="s">
        <v>19</v>
      </c>
      <c r="N229" s="215" t="s">
        <v>44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0.050000000000000003</v>
      </c>
      <c r="T229" s="217">
        <f>S229*H229</f>
        <v>0.050000000000000003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90</v>
      </c>
      <c r="AT229" s="218" t="s">
        <v>131</v>
      </c>
      <c r="AU229" s="218" t="s">
        <v>82</v>
      </c>
      <c r="AY229" s="20" t="s">
        <v>129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90</v>
      </c>
      <c r="BM229" s="218" t="s">
        <v>1175</v>
      </c>
    </row>
    <row r="230" s="2" customFormat="1">
      <c r="A230" s="41"/>
      <c r="B230" s="42"/>
      <c r="C230" s="43"/>
      <c r="D230" s="220" t="s">
        <v>137</v>
      </c>
      <c r="E230" s="43"/>
      <c r="F230" s="221" t="s">
        <v>1174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137</v>
      </c>
      <c r="AU230" s="20" t="s">
        <v>82</v>
      </c>
    </row>
    <row r="231" s="12" customFormat="1" ht="22.8" customHeight="1">
      <c r="A231" s="12"/>
      <c r="B231" s="191"/>
      <c r="C231" s="192"/>
      <c r="D231" s="193" t="s">
        <v>72</v>
      </c>
      <c r="E231" s="205" t="s">
        <v>1176</v>
      </c>
      <c r="F231" s="205" t="s">
        <v>1177</v>
      </c>
      <c r="G231" s="192"/>
      <c r="H231" s="192"/>
      <c r="I231" s="195"/>
      <c r="J231" s="206">
        <f>BK231</f>
        <v>0</v>
      </c>
      <c r="K231" s="192"/>
      <c r="L231" s="197"/>
      <c r="M231" s="198"/>
      <c r="N231" s="199"/>
      <c r="O231" s="199"/>
      <c r="P231" s="200">
        <f>SUM(P232:P263)</f>
        <v>0</v>
      </c>
      <c r="Q231" s="199"/>
      <c r="R231" s="200">
        <f>SUM(R232:R263)</f>
        <v>0</v>
      </c>
      <c r="S231" s="199"/>
      <c r="T231" s="201">
        <f>SUM(T232:T263)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2" t="s">
        <v>80</v>
      </c>
      <c r="AT231" s="203" t="s">
        <v>72</v>
      </c>
      <c r="AU231" s="203" t="s">
        <v>80</v>
      </c>
      <c r="AY231" s="202" t="s">
        <v>129</v>
      </c>
      <c r="BK231" s="204">
        <f>SUM(BK232:BK263)</f>
        <v>0</v>
      </c>
    </row>
    <row r="232" s="2" customFormat="1" ht="16.5" customHeight="1">
      <c r="A232" s="41"/>
      <c r="B232" s="42"/>
      <c r="C232" s="207" t="s">
        <v>426</v>
      </c>
      <c r="D232" s="207" t="s">
        <v>131</v>
      </c>
      <c r="E232" s="208" t="s">
        <v>1178</v>
      </c>
      <c r="F232" s="209" t="s">
        <v>1179</v>
      </c>
      <c r="G232" s="210" t="s">
        <v>210</v>
      </c>
      <c r="H232" s="211">
        <v>54.984000000000002</v>
      </c>
      <c r="I232" s="212"/>
      <c r="J232" s="213">
        <f>ROUND(I232*H232,2)</f>
        <v>0</v>
      </c>
      <c r="K232" s="209" t="s">
        <v>135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90</v>
      </c>
      <c r="AT232" s="218" t="s">
        <v>131</v>
      </c>
      <c r="AU232" s="218" t="s">
        <v>82</v>
      </c>
      <c r="AY232" s="20" t="s">
        <v>129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90</v>
      </c>
      <c r="BM232" s="218" t="s">
        <v>1180</v>
      </c>
    </row>
    <row r="233" s="2" customFormat="1">
      <c r="A233" s="41"/>
      <c r="B233" s="42"/>
      <c r="C233" s="43"/>
      <c r="D233" s="220" t="s">
        <v>137</v>
      </c>
      <c r="E233" s="43"/>
      <c r="F233" s="221" t="s">
        <v>1181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137</v>
      </c>
      <c r="AU233" s="20" t="s">
        <v>82</v>
      </c>
    </row>
    <row r="234" s="2" customFormat="1">
      <c r="A234" s="41"/>
      <c r="B234" s="42"/>
      <c r="C234" s="43"/>
      <c r="D234" s="225" t="s">
        <v>139</v>
      </c>
      <c r="E234" s="43"/>
      <c r="F234" s="226" t="s">
        <v>1182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139</v>
      </c>
      <c r="AU234" s="20" t="s">
        <v>82</v>
      </c>
    </row>
    <row r="235" s="13" customFormat="1">
      <c r="A235" s="13"/>
      <c r="B235" s="227"/>
      <c r="C235" s="228"/>
      <c r="D235" s="220" t="s">
        <v>147</v>
      </c>
      <c r="E235" s="229" t="s">
        <v>19</v>
      </c>
      <c r="F235" s="230" t="s">
        <v>1183</v>
      </c>
      <c r="G235" s="228"/>
      <c r="H235" s="231">
        <v>21.634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147</v>
      </c>
      <c r="AU235" s="237" t="s">
        <v>82</v>
      </c>
      <c r="AV235" s="13" t="s">
        <v>82</v>
      </c>
      <c r="AW235" s="13" t="s">
        <v>33</v>
      </c>
      <c r="AX235" s="13" t="s">
        <v>73</v>
      </c>
      <c r="AY235" s="237" t="s">
        <v>129</v>
      </c>
    </row>
    <row r="236" s="13" customFormat="1">
      <c r="A236" s="13"/>
      <c r="B236" s="227"/>
      <c r="C236" s="228"/>
      <c r="D236" s="220" t="s">
        <v>147</v>
      </c>
      <c r="E236" s="229" t="s">
        <v>19</v>
      </c>
      <c r="F236" s="230" t="s">
        <v>1184</v>
      </c>
      <c r="G236" s="228"/>
      <c r="H236" s="231">
        <v>33.350000000000001</v>
      </c>
      <c r="I236" s="232"/>
      <c r="J236" s="228"/>
      <c r="K236" s="228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147</v>
      </c>
      <c r="AU236" s="237" t="s">
        <v>82</v>
      </c>
      <c r="AV236" s="13" t="s">
        <v>82</v>
      </c>
      <c r="AW236" s="13" t="s">
        <v>33</v>
      </c>
      <c r="AX236" s="13" t="s">
        <v>73</v>
      </c>
      <c r="AY236" s="237" t="s">
        <v>129</v>
      </c>
    </row>
    <row r="237" s="15" customFormat="1">
      <c r="A237" s="15"/>
      <c r="B237" s="252"/>
      <c r="C237" s="253"/>
      <c r="D237" s="220" t="s">
        <v>147</v>
      </c>
      <c r="E237" s="254" t="s">
        <v>19</v>
      </c>
      <c r="F237" s="255" t="s">
        <v>231</v>
      </c>
      <c r="G237" s="253"/>
      <c r="H237" s="256">
        <v>54.984000000000002</v>
      </c>
      <c r="I237" s="257"/>
      <c r="J237" s="253"/>
      <c r="K237" s="253"/>
      <c r="L237" s="258"/>
      <c r="M237" s="259"/>
      <c r="N237" s="260"/>
      <c r="O237" s="260"/>
      <c r="P237" s="260"/>
      <c r="Q237" s="260"/>
      <c r="R237" s="260"/>
      <c r="S237" s="260"/>
      <c r="T237" s="26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2" t="s">
        <v>147</v>
      </c>
      <c r="AU237" s="262" t="s">
        <v>82</v>
      </c>
      <c r="AV237" s="15" t="s">
        <v>90</v>
      </c>
      <c r="AW237" s="15" t="s">
        <v>33</v>
      </c>
      <c r="AX237" s="15" t="s">
        <v>80</v>
      </c>
      <c r="AY237" s="262" t="s">
        <v>129</v>
      </c>
    </row>
    <row r="238" s="2" customFormat="1" ht="16.5" customHeight="1">
      <c r="A238" s="41"/>
      <c r="B238" s="42"/>
      <c r="C238" s="207" t="s">
        <v>432</v>
      </c>
      <c r="D238" s="207" t="s">
        <v>131</v>
      </c>
      <c r="E238" s="208" t="s">
        <v>1185</v>
      </c>
      <c r="F238" s="209" t="s">
        <v>1186</v>
      </c>
      <c r="G238" s="210" t="s">
        <v>210</v>
      </c>
      <c r="H238" s="211">
        <v>604.82399999999996</v>
      </c>
      <c r="I238" s="212"/>
      <c r="J238" s="213">
        <f>ROUND(I238*H238,2)</f>
        <v>0</v>
      </c>
      <c r="K238" s="209" t="s">
        <v>135</v>
      </c>
      <c r="L238" s="47"/>
      <c r="M238" s="214" t="s">
        <v>19</v>
      </c>
      <c r="N238" s="215" t="s">
        <v>44</v>
      </c>
      <c r="O238" s="87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90</v>
      </c>
      <c r="AT238" s="218" t="s">
        <v>131</v>
      </c>
      <c r="AU238" s="218" t="s">
        <v>82</v>
      </c>
      <c r="AY238" s="20" t="s">
        <v>129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80</v>
      </c>
      <c r="BK238" s="219">
        <f>ROUND(I238*H238,2)</f>
        <v>0</v>
      </c>
      <c r="BL238" s="20" t="s">
        <v>90</v>
      </c>
      <c r="BM238" s="218" t="s">
        <v>1187</v>
      </c>
    </row>
    <row r="239" s="2" customFormat="1">
      <c r="A239" s="41"/>
      <c r="B239" s="42"/>
      <c r="C239" s="43"/>
      <c r="D239" s="220" t="s">
        <v>137</v>
      </c>
      <c r="E239" s="43"/>
      <c r="F239" s="221" t="s">
        <v>1188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137</v>
      </c>
      <c r="AU239" s="20" t="s">
        <v>82</v>
      </c>
    </row>
    <row r="240" s="2" customFormat="1">
      <c r="A240" s="41"/>
      <c r="B240" s="42"/>
      <c r="C240" s="43"/>
      <c r="D240" s="225" t="s">
        <v>139</v>
      </c>
      <c r="E240" s="43"/>
      <c r="F240" s="226" t="s">
        <v>1189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139</v>
      </c>
      <c r="AU240" s="20" t="s">
        <v>82</v>
      </c>
    </row>
    <row r="241" s="13" customFormat="1">
      <c r="A241" s="13"/>
      <c r="B241" s="227"/>
      <c r="C241" s="228"/>
      <c r="D241" s="220" t="s">
        <v>147</v>
      </c>
      <c r="E241" s="228"/>
      <c r="F241" s="230" t="s">
        <v>1190</v>
      </c>
      <c r="G241" s="228"/>
      <c r="H241" s="231">
        <v>604.82399999999996</v>
      </c>
      <c r="I241" s="232"/>
      <c r="J241" s="228"/>
      <c r="K241" s="228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147</v>
      </c>
      <c r="AU241" s="237" t="s">
        <v>82</v>
      </c>
      <c r="AV241" s="13" t="s">
        <v>82</v>
      </c>
      <c r="AW241" s="13" t="s">
        <v>4</v>
      </c>
      <c r="AX241" s="13" t="s">
        <v>80</v>
      </c>
      <c r="AY241" s="237" t="s">
        <v>129</v>
      </c>
    </row>
    <row r="242" s="2" customFormat="1" ht="16.5" customHeight="1">
      <c r="A242" s="41"/>
      <c r="B242" s="42"/>
      <c r="C242" s="207" t="s">
        <v>439</v>
      </c>
      <c r="D242" s="207" t="s">
        <v>131</v>
      </c>
      <c r="E242" s="208" t="s">
        <v>1191</v>
      </c>
      <c r="F242" s="209" t="s">
        <v>1192</v>
      </c>
      <c r="G242" s="210" t="s">
        <v>210</v>
      </c>
      <c r="H242" s="211">
        <v>2.8929999999999998</v>
      </c>
      <c r="I242" s="212"/>
      <c r="J242" s="213">
        <f>ROUND(I242*H242,2)</f>
        <v>0</v>
      </c>
      <c r="K242" s="209" t="s">
        <v>135</v>
      </c>
      <c r="L242" s="47"/>
      <c r="M242" s="214" t="s">
        <v>19</v>
      </c>
      <c r="N242" s="215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90</v>
      </c>
      <c r="AT242" s="218" t="s">
        <v>131</v>
      </c>
      <c r="AU242" s="218" t="s">
        <v>82</v>
      </c>
      <c r="AY242" s="20" t="s">
        <v>129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90</v>
      </c>
      <c r="BM242" s="218" t="s">
        <v>1193</v>
      </c>
    </row>
    <row r="243" s="2" customFormat="1">
      <c r="A243" s="41"/>
      <c r="B243" s="42"/>
      <c r="C243" s="43"/>
      <c r="D243" s="220" t="s">
        <v>137</v>
      </c>
      <c r="E243" s="43"/>
      <c r="F243" s="221" t="s">
        <v>1194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137</v>
      </c>
      <c r="AU243" s="20" t="s">
        <v>82</v>
      </c>
    </row>
    <row r="244" s="2" customFormat="1">
      <c r="A244" s="41"/>
      <c r="B244" s="42"/>
      <c r="C244" s="43"/>
      <c r="D244" s="225" t="s">
        <v>139</v>
      </c>
      <c r="E244" s="43"/>
      <c r="F244" s="226" t="s">
        <v>1195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139</v>
      </c>
      <c r="AU244" s="20" t="s">
        <v>82</v>
      </c>
    </row>
    <row r="245" s="13" customFormat="1">
      <c r="A245" s="13"/>
      <c r="B245" s="227"/>
      <c r="C245" s="228"/>
      <c r="D245" s="220" t="s">
        <v>147</v>
      </c>
      <c r="E245" s="229" t="s">
        <v>19</v>
      </c>
      <c r="F245" s="230" t="s">
        <v>1196</v>
      </c>
      <c r="G245" s="228"/>
      <c r="H245" s="231">
        <v>2.8929999999999998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147</v>
      </c>
      <c r="AU245" s="237" t="s">
        <v>82</v>
      </c>
      <c r="AV245" s="13" t="s">
        <v>82</v>
      </c>
      <c r="AW245" s="13" t="s">
        <v>33</v>
      </c>
      <c r="AX245" s="13" t="s">
        <v>80</v>
      </c>
      <c r="AY245" s="237" t="s">
        <v>129</v>
      </c>
    </row>
    <row r="246" s="2" customFormat="1" ht="16.5" customHeight="1">
      <c r="A246" s="41"/>
      <c r="B246" s="42"/>
      <c r="C246" s="207" t="s">
        <v>447</v>
      </c>
      <c r="D246" s="207" t="s">
        <v>131</v>
      </c>
      <c r="E246" s="208" t="s">
        <v>1197</v>
      </c>
      <c r="F246" s="209" t="s">
        <v>1198</v>
      </c>
      <c r="G246" s="210" t="s">
        <v>210</v>
      </c>
      <c r="H246" s="211">
        <v>31.823</v>
      </c>
      <c r="I246" s="212"/>
      <c r="J246" s="213">
        <f>ROUND(I246*H246,2)</f>
        <v>0</v>
      </c>
      <c r="K246" s="209" t="s">
        <v>135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90</v>
      </c>
      <c r="AT246" s="218" t="s">
        <v>131</v>
      </c>
      <c r="AU246" s="218" t="s">
        <v>82</v>
      </c>
      <c r="AY246" s="20" t="s">
        <v>129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90</v>
      </c>
      <c r="BM246" s="218" t="s">
        <v>1199</v>
      </c>
    </row>
    <row r="247" s="2" customFormat="1">
      <c r="A247" s="41"/>
      <c r="B247" s="42"/>
      <c r="C247" s="43"/>
      <c r="D247" s="220" t="s">
        <v>137</v>
      </c>
      <c r="E247" s="43"/>
      <c r="F247" s="221" t="s">
        <v>1200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137</v>
      </c>
      <c r="AU247" s="20" t="s">
        <v>82</v>
      </c>
    </row>
    <row r="248" s="2" customFormat="1">
      <c r="A248" s="41"/>
      <c r="B248" s="42"/>
      <c r="C248" s="43"/>
      <c r="D248" s="225" t="s">
        <v>139</v>
      </c>
      <c r="E248" s="43"/>
      <c r="F248" s="226" t="s">
        <v>1201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139</v>
      </c>
      <c r="AU248" s="20" t="s">
        <v>82</v>
      </c>
    </row>
    <row r="249" s="13" customFormat="1">
      <c r="A249" s="13"/>
      <c r="B249" s="227"/>
      <c r="C249" s="228"/>
      <c r="D249" s="220" t="s">
        <v>147</v>
      </c>
      <c r="E249" s="228"/>
      <c r="F249" s="230" t="s">
        <v>1202</v>
      </c>
      <c r="G249" s="228"/>
      <c r="H249" s="231">
        <v>31.823</v>
      </c>
      <c r="I249" s="232"/>
      <c r="J249" s="228"/>
      <c r="K249" s="228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147</v>
      </c>
      <c r="AU249" s="237" t="s">
        <v>82</v>
      </c>
      <c r="AV249" s="13" t="s">
        <v>82</v>
      </c>
      <c r="AW249" s="13" t="s">
        <v>4</v>
      </c>
      <c r="AX249" s="13" t="s">
        <v>80</v>
      </c>
      <c r="AY249" s="237" t="s">
        <v>129</v>
      </c>
    </row>
    <row r="250" s="2" customFormat="1" ht="16.5" customHeight="1">
      <c r="A250" s="41"/>
      <c r="B250" s="42"/>
      <c r="C250" s="207" t="s">
        <v>451</v>
      </c>
      <c r="D250" s="207" t="s">
        <v>131</v>
      </c>
      <c r="E250" s="208" t="s">
        <v>1203</v>
      </c>
      <c r="F250" s="209" t="s">
        <v>1204</v>
      </c>
      <c r="G250" s="210" t="s">
        <v>210</v>
      </c>
      <c r="H250" s="211">
        <v>54.984000000000002</v>
      </c>
      <c r="I250" s="212"/>
      <c r="J250" s="213">
        <f>ROUND(I250*H250,2)</f>
        <v>0</v>
      </c>
      <c r="K250" s="209" t="s">
        <v>135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90</v>
      </c>
      <c r="AT250" s="218" t="s">
        <v>131</v>
      </c>
      <c r="AU250" s="218" t="s">
        <v>82</v>
      </c>
      <c r="AY250" s="20" t="s">
        <v>129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90</v>
      </c>
      <c r="BM250" s="218" t="s">
        <v>1205</v>
      </c>
    </row>
    <row r="251" s="2" customFormat="1">
      <c r="A251" s="41"/>
      <c r="B251" s="42"/>
      <c r="C251" s="43"/>
      <c r="D251" s="220" t="s">
        <v>137</v>
      </c>
      <c r="E251" s="43"/>
      <c r="F251" s="221" t="s">
        <v>1206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137</v>
      </c>
      <c r="AU251" s="20" t="s">
        <v>82</v>
      </c>
    </row>
    <row r="252" s="2" customFormat="1">
      <c r="A252" s="41"/>
      <c r="B252" s="42"/>
      <c r="C252" s="43"/>
      <c r="D252" s="225" t="s">
        <v>139</v>
      </c>
      <c r="E252" s="43"/>
      <c r="F252" s="226" t="s">
        <v>1207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139</v>
      </c>
      <c r="AU252" s="20" t="s">
        <v>82</v>
      </c>
    </row>
    <row r="253" s="2" customFormat="1" ht="16.5" customHeight="1">
      <c r="A253" s="41"/>
      <c r="B253" s="42"/>
      <c r="C253" s="207" t="s">
        <v>457</v>
      </c>
      <c r="D253" s="207" t="s">
        <v>131</v>
      </c>
      <c r="E253" s="208" t="s">
        <v>1208</v>
      </c>
      <c r="F253" s="209" t="s">
        <v>1209</v>
      </c>
      <c r="G253" s="210" t="s">
        <v>210</v>
      </c>
      <c r="H253" s="211">
        <v>2.8929999999999998</v>
      </c>
      <c r="I253" s="212"/>
      <c r="J253" s="213">
        <f>ROUND(I253*H253,2)</f>
        <v>0</v>
      </c>
      <c r="K253" s="209" t="s">
        <v>135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90</v>
      </c>
      <c r="AT253" s="218" t="s">
        <v>131</v>
      </c>
      <c r="AU253" s="218" t="s">
        <v>82</v>
      </c>
      <c r="AY253" s="20" t="s">
        <v>129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90</v>
      </c>
      <c r="BM253" s="218" t="s">
        <v>1210</v>
      </c>
    </row>
    <row r="254" s="2" customFormat="1">
      <c r="A254" s="41"/>
      <c r="B254" s="42"/>
      <c r="C254" s="43"/>
      <c r="D254" s="220" t="s">
        <v>137</v>
      </c>
      <c r="E254" s="43"/>
      <c r="F254" s="221" t="s">
        <v>1211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137</v>
      </c>
      <c r="AU254" s="20" t="s">
        <v>82</v>
      </c>
    </row>
    <row r="255" s="2" customFormat="1">
      <c r="A255" s="41"/>
      <c r="B255" s="42"/>
      <c r="C255" s="43"/>
      <c r="D255" s="225" t="s">
        <v>139</v>
      </c>
      <c r="E255" s="43"/>
      <c r="F255" s="226" t="s">
        <v>1212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139</v>
      </c>
      <c r="AU255" s="20" t="s">
        <v>82</v>
      </c>
    </row>
    <row r="256" s="2" customFormat="1" ht="24.15" customHeight="1">
      <c r="A256" s="41"/>
      <c r="B256" s="42"/>
      <c r="C256" s="207" t="s">
        <v>466</v>
      </c>
      <c r="D256" s="207" t="s">
        <v>131</v>
      </c>
      <c r="E256" s="208" t="s">
        <v>1213</v>
      </c>
      <c r="F256" s="209" t="s">
        <v>1214</v>
      </c>
      <c r="G256" s="210" t="s">
        <v>210</v>
      </c>
      <c r="H256" s="211">
        <v>21.634</v>
      </c>
      <c r="I256" s="212"/>
      <c r="J256" s="213">
        <f>ROUND(I256*H256,2)</f>
        <v>0</v>
      </c>
      <c r="K256" s="209" t="s">
        <v>135</v>
      </c>
      <c r="L256" s="47"/>
      <c r="M256" s="214" t="s">
        <v>19</v>
      </c>
      <c r="N256" s="215" t="s">
        <v>44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90</v>
      </c>
      <c r="AT256" s="218" t="s">
        <v>131</v>
      </c>
      <c r="AU256" s="218" t="s">
        <v>82</v>
      </c>
      <c r="AY256" s="20" t="s">
        <v>129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90</v>
      </c>
      <c r="BM256" s="218" t="s">
        <v>1215</v>
      </c>
    </row>
    <row r="257" s="2" customFormat="1">
      <c r="A257" s="41"/>
      <c r="B257" s="42"/>
      <c r="C257" s="43"/>
      <c r="D257" s="220" t="s">
        <v>137</v>
      </c>
      <c r="E257" s="43"/>
      <c r="F257" s="221" t="s">
        <v>212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137</v>
      </c>
      <c r="AU257" s="20" t="s">
        <v>82</v>
      </c>
    </row>
    <row r="258" s="2" customFormat="1">
      <c r="A258" s="41"/>
      <c r="B258" s="42"/>
      <c r="C258" s="43"/>
      <c r="D258" s="225" t="s">
        <v>139</v>
      </c>
      <c r="E258" s="43"/>
      <c r="F258" s="226" t="s">
        <v>1216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139</v>
      </c>
      <c r="AU258" s="20" t="s">
        <v>82</v>
      </c>
    </row>
    <row r="259" s="13" customFormat="1">
      <c r="A259" s="13"/>
      <c r="B259" s="227"/>
      <c r="C259" s="228"/>
      <c r="D259" s="220" t="s">
        <v>147</v>
      </c>
      <c r="E259" s="229" t="s">
        <v>19</v>
      </c>
      <c r="F259" s="230" t="s">
        <v>1183</v>
      </c>
      <c r="G259" s="228"/>
      <c r="H259" s="231">
        <v>21.634</v>
      </c>
      <c r="I259" s="232"/>
      <c r="J259" s="228"/>
      <c r="K259" s="228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147</v>
      </c>
      <c r="AU259" s="237" t="s">
        <v>82</v>
      </c>
      <c r="AV259" s="13" t="s">
        <v>82</v>
      </c>
      <c r="AW259" s="13" t="s">
        <v>33</v>
      </c>
      <c r="AX259" s="13" t="s">
        <v>80</v>
      </c>
      <c r="AY259" s="237" t="s">
        <v>129</v>
      </c>
    </row>
    <row r="260" s="2" customFormat="1" ht="24.15" customHeight="1">
      <c r="A260" s="41"/>
      <c r="B260" s="42"/>
      <c r="C260" s="207" t="s">
        <v>476</v>
      </c>
      <c r="D260" s="207" t="s">
        <v>131</v>
      </c>
      <c r="E260" s="208" t="s">
        <v>1217</v>
      </c>
      <c r="F260" s="209" t="s">
        <v>1218</v>
      </c>
      <c r="G260" s="210" t="s">
        <v>210</v>
      </c>
      <c r="H260" s="211">
        <v>33.350000000000001</v>
      </c>
      <c r="I260" s="212"/>
      <c r="J260" s="213">
        <f>ROUND(I260*H260,2)</f>
        <v>0</v>
      </c>
      <c r="K260" s="209" t="s">
        <v>135</v>
      </c>
      <c r="L260" s="47"/>
      <c r="M260" s="214" t="s">
        <v>19</v>
      </c>
      <c r="N260" s="215" t="s">
        <v>44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90</v>
      </c>
      <c r="AT260" s="218" t="s">
        <v>131</v>
      </c>
      <c r="AU260" s="218" t="s">
        <v>82</v>
      </c>
      <c r="AY260" s="20" t="s">
        <v>129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90</v>
      </c>
      <c r="BM260" s="218" t="s">
        <v>1219</v>
      </c>
    </row>
    <row r="261" s="2" customFormat="1">
      <c r="A261" s="41"/>
      <c r="B261" s="42"/>
      <c r="C261" s="43"/>
      <c r="D261" s="220" t="s">
        <v>137</v>
      </c>
      <c r="E261" s="43"/>
      <c r="F261" s="221" t="s">
        <v>1220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137</v>
      </c>
      <c r="AU261" s="20" t="s">
        <v>82</v>
      </c>
    </row>
    <row r="262" s="2" customFormat="1">
      <c r="A262" s="41"/>
      <c r="B262" s="42"/>
      <c r="C262" s="43"/>
      <c r="D262" s="225" t="s">
        <v>139</v>
      </c>
      <c r="E262" s="43"/>
      <c r="F262" s="226" t="s">
        <v>1221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139</v>
      </c>
      <c r="AU262" s="20" t="s">
        <v>82</v>
      </c>
    </row>
    <row r="263" s="13" customFormat="1">
      <c r="A263" s="13"/>
      <c r="B263" s="227"/>
      <c r="C263" s="228"/>
      <c r="D263" s="220" t="s">
        <v>147</v>
      </c>
      <c r="E263" s="229" t="s">
        <v>19</v>
      </c>
      <c r="F263" s="230" t="s">
        <v>1184</v>
      </c>
      <c r="G263" s="228"/>
      <c r="H263" s="231">
        <v>33.350000000000001</v>
      </c>
      <c r="I263" s="232"/>
      <c r="J263" s="228"/>
      <c r="K263" s="228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147</v>
      </c>
      <c r="AU263" s="237" t="s">
        <v>82</v>
      </c>
      <c r="AV263" s="13" t="s">
        <v>82</v>
      </c>
      <c r="AW263" s="13" t="s">
        <v>33</v>
      </c>
      <c r="AX263" s="13" t="s">
        <v>80</v>
      </c>
      <c r="AY263" s="237" t="s">
        <v>129</v>
      </c>
    </row>
    <row r="264" s="12" customFormat="1" ht="22.8" customHeight="1">
      <c r="A264" s="12"/>
      <c r="B264" s="191"/>
      <c r="C264" s="192"/>
      <c r="D264" s="193" t="s">
        <v>72</v>
      </c>
      <c r="E264" s="205" t="s">
        <v>464</v>
      </c>
      <c r="F264" s="205" t="s">
        <v>465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SUM(P265:P267)</f>
        <v>0</v>
      </c>
      <c r="Q264" s="199"/>
      <c r="R264" s="200">
        <f>SUM(R265:R267)</f>
        <v>0</v>
      </c>
      <c r="S264" s="199"/>
      <c r="T264" s="201">
        <f>SUM(T265:T267)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80</v>
      </c>
      <c r="AT264" s="203" t="s">
        <v>72</v>
      </c>
      <c r="AU264" s="203" t="s">
        <v>80</v>
      </c>
      <c r="AY264" s="202" t="s">
        <v>129</v>
      </c>
      <c r="BK264" s="204">
        <f>SUM(BK265:BK267)</f>
        <v>0</v>
      </c>
    </row>
    <row r="265" s="2" customFormat="1" ht="16.5" customHeight="1">
      <c r="A265" s="41"/>
      <c r="B265" s="42"/>
      <c r="C265" s="207" t="s">
        <v>483</v>
      </c>
      <c r="D265" s="207" t="s">
        <v>131</v>
      </c>
      <c r="E265" s="208" t="s">
        <v>1222</v>
      </c>
      <c r="F265" s="209" t="s">
        <v>1223</v>
      </c>
      <c r="G265" s="210" t="s">
        <v>210</v>
      </c>
      <c r="H265" s="211">
        <v>192.92400000000001</v>
      </c>
      <c r="I265" s="212"/>
      <c r="J265" s="213">
        <f>ROUND(I265*H265,2)</f>
        <v>0</v>
      </c>
      <c r="K265" s="209" t="s">
        <v>135</v>
      </c>
      <c r="L265" s="47"/>
      <c r="M265" s="214" t="s">
        <v>19</v>
      </c>
      <c r="N265" s="215" t="s">
        <v>44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90</v>
      </c>
      <c r="AT265" s="218" t="s">
        <v>131</v>
      </c>
      <c r="AU265" s="218" t="s">
        <v>82</v>
      </c>
      <c r="AY265" s="20" t="s">
        <v>129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90</v>
      </c>
      <c r="BM265" s="218" t="s">
        <v>1224</v>
      </c>
    </row>
    <row r="266" s="2" customFormat="1">
      <c r="A266" s="41"/>
      <c r="B266" s="42"/>
      <c r="C266" s="43"/>
      <c r="D266" s="220" t="s">
        <v>137</v>
      </c>
      <c r="E266" s="43"/>
      <c r="F266" s="221" t="s">
        <v>1225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137</v>
      </c>
      <c r="AU266" s="20" t="s">
        <v>82</v>
      </c>
    </row>
    <row r="267" s="2" customFormat="1">
      <c r="A267" s="41"/>
      <c r="B267" s="42"/>
      <c r="C267" s="43"/>
      <c r="D267" s="225" t="s">
        <v>139</v>
      </c>
      <c r="E267" s="43"/>
      <c r="F267" s="226" t="s">
        <v>1226</v>
      </c>
      <c r="G267" s="43"/>
      <c r="H267" s="43"/>
      <c r="I267" s="222"/>
      <c r="J267" s="43"/>
      <c r="K267" s="43"/>
      <c r="L267" s="47"/>
      <c r="M267" s="248"/>
      <c r="N267" s="249"/>
      <c r="O267" s="250"/>
      <c r="P267" s="250"/>
      <c r="Q267" s="250"/>
      <c r="R267" s="250"/>
      <c r="S267" s="250"/>
      <c r="T267" s="25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139</v>
      </c>
      <c r="AU267" s="20" t="s">
        <v>82</v>
      </c>
    </row>
    <row r="268" s="2" customFormat="1" ht="6.96" customHeight="1">
      <c r="A268" s="41"/>
      <c r="B268" s="62"/>
      <c r="C268" s="63"/>
      <c r="D268" s="63"/>
      <c r="E268" s="63"/>
      <c r="F268" s="63"/>
      <c r="G268" s="63"/>
      <c r="H268" s="63"/>
      <c r="I268" s="63"/>
      <c r="J268" s="63"/>
      <c r="K268" s="63"/>
      <c r="L268" s="47"/>
      <c r="M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</sheetData>
  <sheetProtection sheet="1" autoFilter="0" formatColumns="0" formatRows="0" objects="1" scenarios="1" spinCount="100000" saltValue="aO418Ax5LLRZr6Ll4ecpEJ80E/xMXTDa9jtgOZy1eJLcKYBXyr4UcDekt6aJHN4nPq7tnWgYatW3gRdgLVq9ag==" hashValue="Yn7YdVCn36WsvjjgtXeC21Hr4KIJGlLvch56bmm22a77q0sAVehg1n4y9775Xk6T0qgz2zAn+BkUC66Uzop+zQ==" algorithmName="SHA-512" password="CC35"/>
  <autoFilter ref="C84:K2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3_02/113107222"/>
    <hyperlink ref="F97" r:id="rId2" display="https://podminky.urs.cz/item/CS_URS_2023_02/113154334"/>
    <hyperlink ref="F100" r:id="rId3" display="https://podminky.urs.cz/item/CS_URS_2023_02/122251106"/>
    <hyperlink ref="F107" r:id="rId4" display="https://podminky.urs.cz/item/CS_URS_2023_02/162351103"/>
    <hyperlink ref="F115" r:id="rId5" display="https://podminky.urs.cz/item/CS_URS_2023_02/162751117"/>
    <hyperlink ref="F121" r:id="rId6" display="https://podminky.urs.cz/item/CS_URS_2023_02/162751119"/>
    <hyperlink ref="F125" r:id="rId7" display="https://podminky.urs.cz/item/CS_URS_2023_02/167151111"/>
    <hyperlink ref="F130" r:id="rId8" display="https://podminky.urs.cz/item/CS_URS_2023_02/167151112"/>
    <hyperlink ref="F135" r:id="rId9" display="https://podminky.urs.cz/item/CS_URS_2023_02/171201231"/>
    <hyperlink ref="F139" r:id="rId10" display="https://podminky.urs.cz/item/CS_URS_2023_02/171251201"/>
    <hyperlink ref="F142" r:id="rId11" display="https://podminky.urs.cz/item/CS_URS_2023_02/181151331"/>
    <hyperlink ref="F147" r:id="rId12" display="https://podminky.urs.cz/item/CS_URS_2023_02/181451131"/>
    <hyperlink ref="F153" r:id="rId13" display="https://podminky.urs.cz/item/CS_URS_2023_02/181912112"/>
    <hyperlink ref="F158" r:id="rId14" display="https://podminky.urs.cz/item/CS_URS_2023_02/183403114"/>
    <hyperlink ref="F161" r:id="rId15" display="https://podminky.urs.cz/item/CS_URS_2023_02/183403153"/>
    <hyperlink ref="F164" r:id="rId16" display="https://podminky.urs.cz/item/CS_URS_2023_02/185803211"/>
    <hyperlink ref="F170" r:id="rId17" display="https://podminky.urs.cz/item/CS_URS_2023_02/185804312"/>
    <hyperlink ref="F176" r:id="rId18" display="https://podminky.urs.cz/item/CS_URS_2023_02/185851121"/>
    <hyperlink ref="F180" r:id="rId19" display="https://podminky.urs.cz/item/CS_URS_2023_02/564851111"/>
    <hyperlink ref="F185" r:id="rId20" display="https://podminky.urs.cz/item/CS_URS_2023_02/564861111"/>
    <hyperlink ref="F190" r:id="rId21" display="https://podminky.urs.cz/item/CS_URS_2023_02/564871111"/>
    <hyperlink ref="F195" r:id="rId22" display="https://podminky.urs.cz/item/CS_URS_2023_02/564952111"/>
    <hyperlink ref="F202" r:id="rId23" display="https://podminky.urs.cz/item/CS_URS_2023_02/591111111"/>
    <hyperlink ref="F211" r:id="rId24" display="https://podminky.urs.cz/item/CS_URS_2023_02/916241213"/>
    <hyperlink ref="F217" r:id="rId25" display="https://podminky.urs.cz/item/CS_URS_2023_02/919726123"/>
    <hyperlink ref="F222" r:id="rId26" display="https://podminky.urs.cz/item/CS_URS_2023_02/966001211"/>
    <hyperlink ref="F225" r:id="rId27" display="https://podminky.urs.cz/item/CS_URS_2023_02/966001311"/>
    <hyperlink ref="F228" r:id="rId28" display="https://podminky.urs.cz/item/CS_URS_2023_02/966-001R"/>
    <hyperlink ref="F234" r:id="rId29" display="https://podminky.urs.cz/item/CS_URS_2023_02/997221551"/>
    <hyperlink ref="F240" r:id="rId30" display="https://podminky.urs.cz/item/CS_URS_2023_02/997221559"/>
    <hyperlink ref="F244" r:id="rId31" display="https://podminky.urs.cz/item/CS_URS_2023_02/997221571"/>
    <hyperlink ref="F248" r:id="rId32" display="https://podminky.urs.cz/item/CS_URS_2023_02/997221579"/>
    <hyperlink ref="F252" r:id="rId33" display="https://podminky.urs.cz/item/CS_URS_2023_02/997221611"/>
    <hyperlink ref="F255" r:id="rId34" display="https://podminky.urs.cz/item/CS_URS_2023_02/997221612"/>
    <hyperlink ref="F258" r:id="rId35" display="https://podminky.urs.cz/item/CS_URS_2023_02/997221873"/>
    <hyperlink ref="F262" r:id="rId36" display="https://podminky.urs.cz/item/CS_URS_2023_02/997221875"/>
    <hyperlink ref="F267" r:id="rId37" display="https://podminky.urs.cz/item/CS_URS_2023_02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1227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ROUND((SUM(BE86:BE161)),  2)</f>
        <v>0</v>
      </c>
      <c r="G33" s="41"/>
      <c r="H33" s="41"/>
      <c r="I33" s="151">
        <v>0.20999999999999999</v>
      </c>
      <c r="J33" s="150">
        <f>ROUND(((SUM(BE86:BE161))*I33),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ROUND((SUM(BF86:BF161)),  2)</f>
        <v>0</v>
      </c>
      <c r="G34" s="41"/>
      <c r="H34" s="41"/>
      <c r="I34" s="151">
        <v>0.14999999999999999</v>
      </c>
      <c r="J34" s="150">
        <f>ROUND(((SUM(BF86:BF161))*I34),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ROUND((SUM(BG86:BG161)),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ROUND((SUM(BH86:BH161)),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ROUND((SUM(BI86:BI161)),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3 - objekt I Inhalatorium_ZTI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1228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1229</v>
      </c>
      <c r="E62" s="177"/>
      <c r="F62" s="177"/>
      <c r="G62" s="177"/>
      <c r="H62" s="177"/>
      <c r="I62" s="177"/>
      <c r="J62" s="178">
        <f>J99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160</v>
      </c>
      <c r="E63" s="177"/>
      <c r="F63" s="177"/>
      <c r="G63" s="177"/>
      <c r="H63" s="177"/>
      <c r="I63" s="177"/>
      <c r="J63" s="178">
        <f>J103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161</v>
      </c>
      <c r="E64" s="171"/>
      <c r="F64" s="171"/>
      <c r="G64" s="171"/>
      <c r="H64" s="171"/>
      <c r="I64" s="171"/>
      <c r="J64" s="172">
        <f>J107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165</v>
      </c>
      <c r="E65" s="177"/>
      <c r="F65" s="177"/>
      <c r="G65" s="177"/>
      <c r="H65" s="177"/>
      <c r="I65" s="177"/>
      <c r="J65" s="178">
        <f>J108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1230</v>
      </c>
      <c r="E66" s="177"/>
      <c r="F66" s="177"/>
      <c r="G66" s="177"/>
      <c r="H66" s="177"/>
      <c r="I66" s="177"/>
      <c r="J66" s="178">
        <f>J131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114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Zámecké konírny - Community Hub, Objekt I - Inhalatorium SO 04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106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3 - objekt I Inhalatorium_ZTI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Park B.Němcové, Karviná Fryštát</v>
      </c>
      <c r="G80" s="43"/>
      <c r="H80" s="43"/>
      <c r="I80" s="35" t="s">
        <v>23</v>
      </c>
      <c r="J80" s="75" t="str">
        <f>IF(J12="","",J12)</f>
        <v>19. 9. 2023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25</v>
      </c>
      <c r="D82" s="43"/>
      <c r="E82" s="43"/>
      <c r="F82" s="30" t="str">
        <f>E15</f>
        <v>Statutární město Karviná</v>
      </c>
      <c r="G82" s="43"/>
      <c r="H82" s="43"/>
      <c r="I82" s="35" t="s">
        <v>31</v>
      </c>
      <c r="J82" s="39" t="str">
        <f>E21</f>
        <v>Amun Pro s.r.o., Třanovice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29</v>
      </c>
      <c r="D83" s="43"/>
      <c r="E83" s="43"/>
      <c r="F83" s="30" t="str">
        <f>IF(E18="","",E18)</f>
        <v>Vyplň údaj</v>
      </c>
      <c r="G83" s="43"/>
      <c r="H83" s="43"/>
      <c r="I83" s="35" t="s">
        <v>34</v>
      </c>
      <c r="J83" s="39" t="str">
        <f>E24</f>
        <v>Ing. Alena Chmelová, Opava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115</v>
      </c>
      <c r="D85" s="183" t="s">
        <v>58</v>
      </c>
      <c r="E85" s="183" t="s">
        <v>54</v>
      </c>
      <c r="F85" s="183" t="s">
        <v>55</v>
      </c>
      <c r="G85" s="183" t="s">
        <v>116</v>
      </c>
      <c r="H85" s="183" t="s">
        <v>117</v>
      </c>
      <c r="I85" s="183" t="s">
        <v>118</v>
      </c>
      <c r="J85" s="183" t="s">
        <v>110</v>
      </c>
      <c r="K85" s="184" t="s">
        <v>119</v>
      </c>
      <c r="L85" s="185"/>
      <c r="M85" s="95" t="s">
        <v>19</v>
      </c>
      <c r="N85" s="96" t="s">
        <v>43</v>
      </c>
      <c r="O85" s="96" t="s">
        <v>120</v>
      </c>
      <c r="P85" s="96" t="s">
        <v>121</v>
      </c>
      <c r="Q85" s="96" t="s">
        <v>122</v>
      </c>
      <c r="R85" s="96" t="s">
        <v>123</v>
      </c>
      <c r="S85" s="96" t="s">
        <v>124</v>
      </c>
      <c r="T85" s="97" t="s">
        <v>125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126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P87+P107</f>
        <v>0</v>
      </c>
      <c r="Q86" s="99"/>
      <c r="R86" s="188">
        <f>R87+R107</f>
        <v>7.64229</v>
      </c>
      <c r="S86" s="99"/>
      <c r="T86" s="189">
        <f>T87+T107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72</v>
      </c>
      <c r="AU86" s="20" t="s">
        <v>111</v>
      </c>
      <c r="BK86" s="190">
        <f>BK87+BK107</f>
        <v>0</v>
      </c>
    </row>
    <row r="87" s="12" customFormat="1" ht="25.92" customHeight="1">
      <c r="A87" s="12"/>
      <c r="B87" s="191"/>
      <c r="C87" s="192"/>
      <c r="D87" s="193" t="s">
        <v>72</v>
      </c>
      <c r="E87" s="194" t="s">
        <v>127</v>
      </c>
      <c r="F87" s="194" t="s">
        <v>128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P88+P99+P103</f>
        <v>0</v>
      </c>
      <c r="Q87" s="199"/>
      <c r="R87" s="200">
        <f>R88+R99+R103</f>
        <v>7.4314799999999996</v>
      </c>
      <c r="S87" s="199"/>
      <c r="T87" s="201">
        <f>T88+T99+T103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73</v>
      </c>
      <c r="AY87" s="202" t="s">
        <v>129</v>
      </c>
      <c r="BK87" s="204">
        <f>BK88+BK99+BK103</f>
        <v>0</v>
      </c>
    </row>
    <row r="88" s="12" customFormat="1" ht="22.8" customHeight="1">
      <c r="A88" s="12"/>
      <c r="B88" s="191"/>
      <c r="C88" s="192"/>
      <c r="D88" s="193" t="s">
        <v>72</v>
      </c>
      <c r="E88" s="205" t="s">
        <v>87</v>
      </c>
      <c r="F88" s="205" t="s">
        <v>1231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SUM(P89:P98)</f>
        <v>0</v>
      </c>
      <c r="Q88" s="199"/>
      <c r="R88" s="200">
        <f>SUM(R89:R98)</f>
        <v>7.4169</v>
      </c>
      <c r="S88" s="199"/>
      <c r="T88" s="201">
        <f>SUM(T89:T98)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80</v>
      </c>
      <c r="AY88" s="202" t="s">
        <v>129</v>
      </c>
      <c r="BK88" s="204">
        <f>SUM(BK89:BK98)</f>
        <v>0</v>
      </c>
    </row>
    <row r="89" s="2" customFormat="1" ht="24.15" customHeight="1">
      <c r="A89" s="41"/>
      <c r="B89" s="42"/>
      <c r="C89" s="207" t="s">
        <v>80</v>
      </c>
      <c r="D89" s="207" t="s">
        <v>131</v>
      </c>
      <c r="E89" s="208" t="s">
        <v>1232</v>
      </c>
      <c r="F89" s="209" t="s">
        <v>1233</v>
      </c>
      <c r="G89" s="210" t="s">
        <v>377</v>
      </c>
      <c r="H89" s="211">
        <v>1</v>
      </c>
      <c r="I89" s="212"/>
      <c r="J89" s="213">
        <f>ROUND(I89*H89,2)</f>
        <v>0</v>
      </c>
      <c r="K89" s="209" t="s">
        <v>135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0.016899999999999998</v>
      </c>
      <c r="R89" s="216">
        <f>Q89*H89</f>
        <v>0.016899999999999998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90</v>
      </c>
      <c r="AT89" s="218" t="s">
        <v>131</v>
      </c>
      <c r="AU89" s="218" t="s">
        <v>82</v>
      </c>
      <c r="AY89" s="20" t="s">
        <v>129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90</v>
      </c>
      <c r="BM89" s="218" t="s">
        <v>1234</v>
      </c>
    </row>
    <row r="90" s="2" customFormat="1">
      <c r="A90" s="41"/>
      <c r="B90" s="42"/>
      <c r="C90" s="43"/>
      <c r="D90" s="220" t="s">
        <v>137</v>
      </c>
      <c r="E90" s="43"/>
      <c r="F90" s="221" t="s">
        <v>1235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137</v>
      </c>
      <c r="AU90" s="20" t="s">
        <v>82</v>
      </c>
    </row>
    <row r="91" s="2" customFormat="1">
      <c r="A91" s="41"/>
      <c r="B91" s="42"/>
      <c r="C91" s="43"/>
      <c r="D91" s="225" t="s">
        <v>139</v>
      </c>
      <c r="E91" s="43"/>
      <c r="F91" s="226" t="s">
        <v>1236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139</v>
      </c>
      <c r="AU91" s="20" t="s">
        <v>82</v>
      </c>
    </row>
    <row r="92" s="2" customFormat="1" ht="16.5" customHeight="1">
      <c r="A92" s="41"/>
      <c r="B92" s="42"/>
      <c r="C92" s="263" t="s">
        <v>82</v>
      </c>
      <c r="D92" s="263" t="s">
        <v>354</v>
      </c>
      <c r="E92" s="264" t="s">
        <v>1237</v>
      </c>
      <c r="F92" s="265" t="s">
        <v>1238</v>
      </c>
      <c r="G92" s="266" t="s">
        <v>377</v>
      </c>
      <c r="H92" s="267">
        <v>1</v>
      </c>
      <c r="I92" s="268"/>
      <c r="J92" s="269">
        <f>ROUND(I92*H92,2)</f>
        <v>0</v>
      </c>
      <c r="K92" s="265" t="s">
        <v>135</v>
      </c>
      <c r="L92" s="270"/>
      <c r="M92" s="271" t="s">
        <v>19</v>
      </c>
      <c r="N92" s="272" t="s">
        <v>44</v>
      </c>
      <c r="O92" s="87"/>
      <c r="P92" s="216">
        <f>O92*H92</f>
        <v>0</v>
      </c>
      <c r="Q92" s="216">
        <v>5.1100000000000003</v>
      </c>
      <c r="R92" s="216">
        <f>Q92*H92</f>
        <v>5.1100000000000003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215</v>
      </c>
      <c r="AT92" s="218" t="s">
        <v>354</v>
      </c>
      <c r="AU92" s="218" t="s">
        <v>82</v>
      </c>
      <c r="AY92" s="20" t="s">
        <v>129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90</v>
      </c>
      <c r="BM92" s="218" t="s">
        <v>1239</v>
      </c>
    </row>
    <row r="93" s="2" customFormat="1">
      <c r="A93" s="41"/>
      <c r="B93" s="42"/>
      <c r="C93" s="43"/>
      <c r="D93" s="220" t="s">
        <v>137</v>
      </c>
      <c r="E93" s="43"/>
      <c r="F93" s="221" t="s">
        <v>1238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137</v>
      </c>
      <c r="AU93" s="20" t="s">
        <v>82</v>
      </c>
    </row>
    <row r="94" s="2" customFormat="1" ht="16.5" customHeight="1">
      <c r="A94" s="41"/>
      <c r="B94" s="42"/>
      <c r="C94" s="207" t="s">
        <v>87</v>
      </c>
      <c r="D94" s="207" t="s">
        <v>131</v>
      </c>
      <c r="E94" s="208" t="s">
        <v>1240</v>
      </c>
      <c r="F94" s="209" t="s">
        <v>1241</v>
      </c>
      <c r="G94" s="210" t="s">
        <v>377</v>
      </c>
      <c r="H94" s="211">
        <v>1</v>
      </c>
      <c r="I94" s="212"/>
      <c r="J94" s="213">
        <f>ROUND(I94*H94,2)</f>
        <v>0</v>
      </c>
      <c r="K94" s="209" t="s">
        <v>135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90</v>
      </c>
      <c r="AT94" s="218" t="s">
        <v>131</v>
      </c>
      <c r="AU94" s="218" t="s">
        <v>82</v>
      </c>
      <c r="AY94" s="20" t="s">
        <v>129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90</v>
      </c>
      <c r="BM94" s="218" t="s">
        <v>1242</v>
      </c>
    </row>
    <row r="95" s="2" customFormat="1">
      <c r="A95" s="41"/>
      <c r="B95" s="42"/>
      <c r="C95" s="43"/>
      <c r="D95" s="220" t="s">
        <v>137</v>
      </c>
      <c r="E95" s="43"/>
      <c r="F95" s="221" t="s">
        <v>1243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137</v>
      </c>
      <c r="AU95" s="20" t="s">
        <v>82</v>
      </c>
    </row>
    <row r="96" s="2" customFormat="1">
      <c r="A96" s="41"/>
      <c r="B96" s="42"/>
      <c r="C96" s="43"/>
      <c r="D96" s="225" t="s">
        <v>139</v>
      </c>
      <c r="E96" s="43"/>
      <c r="F96" s="226" t="s">
        <v>1244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139</v>
      </c>
      <c r="AU96" s="20" t="s">
        <v>82</v>
      </c>
    </row>
    <row r="97" s="2" customFormat="1" ht="21.75" customHeight="1">
      <c r="A97" s="41"/>
      <c r="B97" s="42"/>
      <c r="C97" s="263" t="s">
        <v>90</v>
      </c>
      <c r="D97" s="263" t="s">
        <v>354</v>
      </c>
      <c r="E97" s="264" t="s">
        <v>1245</v>
      </c>
      <c r="F97" s="265" t="s">
        <v>1246</v>
      </c>
      <c r="G97" s="266" t="s">
        <v>377</v>
      </c>
      <c r="H97" s="267">
        <v>1</v>
      </c>
      <c r="I97" s="268"/>
      <c r="J97" s="269">
        <f>ROUND(I97*H97,2)</f>
        <v>0</v>
      </c>
      <c r="K97" s="265" t="s">
        <v>135</v>
      </c>
      <c r="L97" s="270"/>
      <c r="M97" s="271" t="s">
        <v>19</v>
      </c>
      <c r="N97" s="272" t="s">
        <v>44</v>
      </c>
      <c r="O97" s="87"/>
      <c r="P97" s="216">
        <f>O97*H97</f>
        <v>0</v>
      </c>
      <c r="Q97" s="216">
        <v>2.29</v>
      </c>
      <c r="R97" s="216">
        <f>Q97*H97</f>
        <v>2.29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215</v>
      </c>
      <c r="AT97" s="218" t="s">
        <v>354</v>
      </c>
      <c r="AU97" s="218" t="s">
        <v>82</v>
      </c>
      <c r="AY97" s="20" t="s">
        <v>129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90</v>
      </c>
      <c r="BM97" s="218" t="s">
        <v>1247</v>
      </c>
    </row>
    <row r="98" s="2" customFormat="1">
      <c r="A98" s="41"/>
      <c r="B98" s="42"/>
      <c r="C98" s="43"/>
      <c r="D98" s="220" t="s">
        <v>137</v>
      </c>
      <c r="E98" s="43"/>
      <c r="F98" s="221" t="s">
        <v>1246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137</v>
      </c>
      <c r="AU98" s="20" t="s">
        <v>82</v>
      </c>
    </row>
    <row r="99" s="12" customFormat="1" ht="22.8" customHeight="1">
      <c r="A99" s="12"/>
      <c r="B99" s="191"/>
      <c r="C99" s="192"/>
      <c r="D99" s="193" t="s">
        <v>72</v>
      </c>
      <c r="E99" s="205" t="s">
        <v>215</v>
      </c>
      <c r="F99" s="205" t="s">
        <v>1248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SUM(P100:P102)</f>
        <v>0</v>
      </c>
      <c r="Q99" s="199"/>
      <c r="R99" s="200">
        <f>SUM(R100:R102)</f>
        <v>0.014579999999999999</v>
      </c>
      <c r="S99" s="199"/>
      <c r="T99" s="201">
        <f>SUM(T100:T102)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80</v>
      </c>
      <c r="AT99" s="203" t="s">
        <v>72</v>
      </c>
      <c r="AU99" s="203" t="s">
        <v>80</v>
      </c>
      <c r="AY99" s="202" t="s">
        <v>129</v>
      </c>
      <c r="BK99" s="204">
        <f>SUM(BK100:BK102)</f>
        <v>0</v>
      </c>
    </row>
    <row r="100" s="2" customFormat="1" ht="16.5" customHeight="1">
      <c r="A100" s="41"/>
      <c r="B100" s="42"/>
      <c r="C100" s="207" t="s">
        <v>93</v>
      </c>
      <c r="D100" s="207" t="s">
        <v>131</v>
      </c>
      <c r="E100" s="208" t="s">
        <v>1249</v>
      </c>
      <c r="F100" s="209" t="s">
        <v>1250</v>
      </c>
      <c r="G100" s="210" t="s">
        <v>377</v>
      </c>
      <c r="H100" s="211">
        <v>1</v>
      </c>
      <c r="I100" s="212"/>
      <c r="J100" s="213">
        <f>ROUND(I100*H100,2)</f>
        <v>0</v>
      </c>
      <c r="K100" s="209" t="s">
        <v>135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0.014579999999999999</v>
      </c>
      <c r="R100" s="216">
        <f>Q100*H100</f>
        <v>0.014579999999999999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90</v>
      </c>
      <c r="AT100" s="218" t="s">
        <v>131</v>
      </c>
      <c r="AU100" s="218" t="s">
        <v>82</v>
      </c>
      <c r="AY100" s="20" t="s">
        <v>129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90</v>
      </c>
      <c r="BM100" s="218" t="s">
        <v>1251</v>
      </c>
    </row>
    <row r="101" s="2" customFormat="1">
      <c r="A101" s="41"/>
      <c r="B101" s="42"/>
      <c r="C101" s="43"/>
      <c r="D101" s="220" t="s">
        <v>137</v>
      </c>
      <c r="E101" s="43"/>
      <c r="F101" s="221" t="s">
        <v>1252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137</v>
      </c>
      <c r="AU101" s="20" t="s">
        <v>82</v>
      </c>
    </row>
    <row r="102" s="2" customFormat="1">
      <c r="A102" s="41"/>
      <c r="B102" s="42"/>
      <c r="C102" s="43"/>
      <c r="D102" s="225" t="s">
        <v>139</v>
      </c>
      <c r="E102" s="43"/>
      <c r="F102" s="226" t="s">
        <v>1253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139</v>
      </c>
      <c r="AU102" s="20" t="s">
        <v>82</v>
      </c>
    </row>
    <row r="103" s="12" customFormat="1" ht="22.8" customHeight="1">
      <c r="A103" s="12"/>
      <c r="B103" s="191"/>
      <c r="C103" s="192"/>
      <c r="D103" s="193" t="s">
        <v>72</v>
      </c>
      <c r="E103" s="205" t="s">
        <v>464</v>
      </c>
      <c r="F103" s="205" t="s">
        <v>465</v>
      </c>
      <c r="G103" s="192"/>
      <c r="H103" s="192"/>
      <c r="I103" s="195"/>
      <c r="J103" s="206">
        <f>BK103</f>
        <v>0</v>
      </c>
      <c r="K103" s="192"/>
      <c r="L103" s="197"/>
      <c r="M103" s="198"/>
      <c r="N103" s="199"/>
      <c r="O103" s="199"/>
      <c r="P103" s="200">
        <f>SUM(P104:P106)</f>
        <v>0</v>
      </c>
      <c r="Q103" s="199"/>
      <c r="R103" s="200">
        <f>SUM(R104:R106)</f>
        <v>0</v>
      </c>
      <c r="S103" s="199"/>
      <c r="T103" s="201">
        <f>SUM(T104:T106)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80</v>
      </c>
      <c r="AT103" s="203" t="s">
        <v>72</v>
      </c>
      <c r="AU103" s="203" t="s">
        <v>80</v>
      </c>
      <c r="AY103" s="202" t="s">
        <v>129</v>
      </c>
      <c r="BK103" s="204">
        <f>SUM(BK104:BK106)</f>
        <v>0</v>
      </c>
    </row>
    <row r="104" s="2" customFormat="1" ht="16.5" customHeight="1">
      <c r="A104" s="41"/>
      <c r="B104" s="42"/>
      <c r="C104" s="207" t="s">
        <v>96</v>
      </c>
      <c r="D104" s="207" t="s">
        <v>131</v>
      </c>
      <c r="E104" s="208" t="s">
        <v>1254</v>
      </c>
      <c r="F104" s="209" t="s">
        <v>1255</v>
      </c>
      <c r="G104" s="210" t="s">
        <v>210</v>
      </c>
      <c r="H104" s="211">
        <v>7.431</v>
      </c>
      <c r="I104" s="212"/>
      <c r="J104" s="213">
        <f>ROUND(I104*H104,2)</f>
        <v>0</v>
      </c>
      <c r="K104" s="209" t="s">
        <v>135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90</v>
      </c>
      <c r="AT104" s="218" t="s">
        <v>131</v>
      </c>
      <c r="AU104" s="218" t="s">
        <v>82</v>
      </c>
      <c r="AY104" s="20" t="s">
        <v>129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90</v>
      </c>
      <c r="BM104" s="218" t="s">
        <v>1256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1257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>
      <c r="A106" s="41"/>
      <c r="B106" s="42"/>
      <c r="C106" s="43"/>
      <c r="D106" s="225" t="s">
        <v>139</v>
      </c>
      <c r="E106" s="43"/>
      <c r="F106" s="226" t="s">
        <v>1258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139</v>
      </c>
      <c r="AU106" s="20" t="s">
        <v>82</v>
      </c>
    </row>
    <row r="107" s="12" customFormat="1" ht="25.92" customHeight="1">
      <c r="A107" s="12"/>
      <c r="B107" s="191"/>
      <c r="C107" s="192"/>
      <c r="D107" s="193" t="s">
        <v>72</v>
      </c>
      <c r="E107" s="194" t="s">
        <v>472</v>
      </c>
      <c r="F107" s="194" t="s">
        <v>473</v>
      </c>
      <c r="G107" s="192"/>
      <c r="H107" s="192"/>
      <c r="I107" s="195"/>
      <c r="J107" s="196">
        <f>BK107</f>
        <v>0</v>
      </c>
      <c r="K107" s="192"/>
      <c r="L107" s="197"/>
      <c r="M107" s="198"/>
      <c r="N107" s="199"/>
      <c r="O107" s="199"/>
      <c r="P107" s="200">
        <f>P108+P131</f>
        <v>0</v>
      </c>
      <c r="Q107" s="199"/>
      <c r="R107" s="200">
        <f>R108+R131</f>
        <v>0.21081</v>
      </c>
      <c r="S107" s="199"/>
      <c r="T107" s="201">
        <f>T108+T131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82</v>
      </c>
      <c r="AT107" s="203" t="s">
        <v>72</v>
      </c>
      <c r="AU107" s="203" t="s">
        <v>73</v>
      </c>
      <c r="AY107" s="202" t="s">
        <v>129</v>
      </c>
      <c r="BK107" s="204">
        <f>BK108+BK131</f>
        <v>0</v>
      </c>
    </row>
    <row r="108" s="12" customFormat="1" ht="22.8" customHeight="1">
      <c r="A108" s="12"/>
      <c r="B108" s="191"/>
      <c r="C108" s="192"/>
      <c r="D108" s="193" t="s">
        <v>72</v>
      </c>
      <c r="E108" s="205" t="s">
        <v>728</v>
      </c>
      <c r="F108" s="205" t="s">
        <v>729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SUM(P109:P130)</f>
        <v>0</v>
      </c>
      <c r="Q108" s="199"/>
      <c r="R108" s="200">
        <f>SUM(R109:R130)</f>
        <v>0.11885999999999999</v>
      </c>
      <c r="S108" s="199"/>
      <c r="T108" s="201">
        <f>SUM(T109:T130)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82</v>
      </c>
      <c r="AT108" s="203" t="s">
        <v>72</v>
      </c>
      <c r="AU108" s="203" t="s">
        <v>80</v>
      </c>
      <c r="AY108" s="202" t="s">
        <v>129</v>
      </c>
      <c r="BK108" s="204">
        <f>SUM(BK109:BK130)</f>
        <v>0</v>
      </c>
    </row>
    <row r="109" s="2" customFormat="1" ht="16.5" customHeight="1">
      <c r="A109" s="41"/>
      <c r="B109" s="42"/>
      <c r="C109" s="207" t="s">
        <v>99</v>
      </c>
      <c r="D109" s="207" t="s">
        <v>131</v>
      </c>
      <c r="E109" s="208" t="s">
        <v>1259</v>
      </c>
      <c r="F109" s="209" t="s">
        <v>1260</v>
      </c>
      <c r="G109" s="210" t="s">
        <v>572</v>
      </c>
      <c r="H109" s="211">
        <v>25</v>
      </c>
      <c r="I109" s="212"/>
      <c r="J109" s="213">
        <f>ROUND(I109*H109,2)</f>
        <v>0</v>
      </c>
      <c r="K109" s="209" t="s">
        <v>135</v>
      </c>
      <c r="L109" s="47"/>
      <c r="M109" s="214" t="s">
        <v>19</v>
      </c>
      <c r="N109" s="215" t="s">
        <v>44</v>
      </c>
      <c r="O109" s="87"/>
      <c r="P109" s="216">
        <f>O109*H109</f>
        <v>0</v>
      </c>
      <c r="Q109" s="216">
        <v>0.00142</v>
      </c>
      <c r="R109" s="216">
        <f>Q109*H109</f>
        <v>0.035500000000000004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276</v>
      </c>
      <c r="AT109" s="218" t="s">
        <v>131</v>
      </c>
      <c r="AU109" s="218" t="s">
        <v>82</v>
      </c>
      <c r="AY109" s="20" t="s">
        <v>129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276</v>
      </c>
      <c r="BM109" s="218" t="s">
        <v>1261</v>
      </c>
    </row>
    <row r="110" s="2" customFormat="1">
      <c r="A110" s="41"/>
      <c r="B110" s="42"/>
      <c r="C110" s="43"/>
      <c r="D110" s="220" t="s">
        <v>137</v>
      </c>
      <c r="E110" s="43"/>
      <c r="F110" s="221" t="s">
        <v>1262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137</v>
      </c>
      <c r="AU110" s="20" t="s">
        <v>82</v>
      </c>
    </row>
    <row r="111" s="2" customFormat="1">
      <c r="A111" s="41"/>
      <c r="B111" s="42"/>
      <c r="C111" s="43"/>
      <c r="D111" s="225" t="s">
        <v>139</v>
      </c>
      <c r="E111" s="43"/>
      <c r="F111" s="226" t="s">
        <v>1263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139</v>
      </c>
      <c r="AU111" s="20" t="s">
        <v>82</v>
      </c>
    </row>
    <row r="112" s="2" customFormat="1" ht="16.5" customHeight="1">
      <c r="A112" s="41"/>
      <c r="B112" s="42"/>
      <c r="C112" s="207" t="s">
        <v>215</v>
      </c>
      <c r="D112" s="207" t="s">
        <v>131</v>
      </c>
      <c r="E112" s="208" t="s">
        <v>1264</v>
      </c>
      <c r="F112" s="209" t="s">
        <v>1265</v>
      </c>
      <c r="G112" s="210" t="s">
        <v>572</v>
      </c>
      <c r="H112" s="211">
        <v>22</v>
      </c>
      <c r="I112" s="212"/>
      <c r="J112" s="213">
        <f>ROUND(I112*H112,2)</f>
        <v>0</v>
      </c>
      <c r="K112" s="209" t="s">
        <v>135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0.0020600000000000002</v>
      </c>
      <c r="R112" s="216">
        <f>Q112*H112</f>
        <v>0.045320000000000006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276</v>
      </c>
      <c r="AT112" s="218" t="s">
        <v>131</v>
      </c>
      <c r="AU112" s="218" t="s">
        <v>82</v>
      </c>
      <c r="AY112" s="20" t="s">
        <v>129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276</v>
      </c>
      <c r="BM112" s="218" t="s">
        <v>1266</v>
      </c>
    </row>
    <row r="113" s="2" customFormat="1">
      <c r="A113" s="41"/>
      <c r="B113" s="42"/>
      <c r="C113" s="43"/>
      <c r="D113" s="220" t="s">
        <v>137</v>
      </c>
      <c r="E113" s="43"/>
      <c r="F113" s="221" t="s">
        <v>1267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137</v>
      </c>
      <c r="AU113" s="20" t="s">
        <v>82</v>
      </c>
    </row>
    <row r="114" s="2" customFormat="1">
      <c r="A114" s="41"/>
      <c r="B114" s="42"/>
      <c r="C114" s="43"/>
      <c r="D114" s="225" t="s">
        <v>139</v>
      </c>
      <c r="E114" s="43"/>
      <c r="F114" s="226" t="s">
        <v>1268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139</v>
      </c>
      <c r="AU114" s="20" t="s">
        <v>82</v>
      </c>
    </row>
    <row r="115" s="2" customFormat="1" ht="16.5" customHeight="1">
      <c r="A115" s="41"/>
      <c r="B115" s="42"/>
      <c r="C115" s="207" t="s">
        <v>217</v>
      </c>
      <c r="D115" s="207" t="s">
        <v>131</v>
      </c>
      <c r="E115" s="208" t="s">
        <v>1269</v>
      </c>
      <c r="F115" s="209" t="s">
        <v>1270</v>
      </c>
      <c r="G115" s="210" t="s">
        <v>572</v>
      </c>
      <c r="H115" s="211">
        <v>52</v>
      </c>
      <c r="I115" s="212"/>
      <c r="J115" s="213">
        <f>ROUND(I115*H115,2)</f>
        <v>0</v>
      </c>
      <c r="K115" s="209" t="s">
        <v>135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0.00048000000000000001</v>
      </c>
      <c r="R115" s="216">
        <f>Q115*H115</f>
        <v>0.02496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276</v>
      </c>
      <c r="AT115" s="218" t="s">
        <v>131</v>
      </c>
      <c r="AU115" s="218" t="s">
        <v>82</v>
      </c>
      <c r="AY115" s="20" t="s">
        <v>129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276</v>
      </c>
      <c r="BM115" s="218" t="s">
        <v>1271</v>
      </c>
    </row>
    <row r="116" s="2" customFormat="1">
      <c r="A116" s="41"/>
      <c r="B116" s="42"/>
      <c r="C116" s="43"/>
      <c r="D116" s="220" t="s">
        <v>137</v>
      </c>
      <c r="E116" s="43"/>
      <c r="F116" s="221" t="s">
        <v>1272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137</v>
      </c>
      <c r="AU116" s="20" t="s">
        <v>82</v>
      </c>
    </row>
    <row r="117" s="2" customFormat="1">
      <c r="A117" s="41"/>
      <c r="B117" s="42"/>
      <c r="C117" s="43"/>
      <c r="D117" s="225" t="s">
        <v>139</v>
      </c>
      <c r="E117" s="43"/>
      <c r="F117" s="226" t="s">
        <v>1273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139</v>
      </c>
      <c r="AU117" s="20" t="s">
        <v>82</v>
      </c>
    </row>
    <row r="118" s="2" customFormat="1" ht="16.5" customHeight="1">
      <c r="A118" s="41"/>
      <c r="B118" s="42"/>
      <c r="C118" s="207" t="s">
        <v>223</v>
      </c>
      <c r="D118" s="207" t="s">
        <v>131</v>
      </c>
      <c r="E118" s="208" t="s">
        <v>1274</v>
      </c>
      <c r="F118" s="209" t="s">
        <v>1275</v>
      </c>
      <c r="G118" s="210" t="s">
        <v>377</v>
      </c>
      <c r="H118" s="211">
        <v>4</v>
      </c>
      <c r="I118" s="212"/>
      <c r="J118" s="213">
        <f>ROUND(I118*H118,2)</f>
        <v>0</v>
      </c>
      <c r="K118" s="209" t="s">
        <v>135</v>
      </c>
      <c r="L118" s="47"/>
      <c r="M118" s="214" t="s">
        <v>19</v>
      </c>
      <c r="N118" s="215" t="s">
        <v>44</v>
      </c>
      <c r="O118" s="87"/>
      <c r="P118" s="216">
        <f>O118*H118</f>
        <v>0</v>
      </c>
      <c r="Q118" s="216">
        <v>0.0032699999999999999</v>
      </c>
      <c r="R118" s="216">
        <f>Q118*H118</f>
        <v>0.01308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276</v>
      </c>
      <c r="AT118" s="218" t="s">
        <v>131</v>
      </c>
      <c r="AU118" s="218" t="s">
        <v>82</v>
      </c>
      <c r="AY118" s="20" t="s">
        <v>129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276</v>
      </c>
      <c r="BM118" s="218" t="s">
        <v>1276</v>
      </c>
    </row>
    <row r="119" s="2" customFormat="1">
      <c r="A119" s="41"/>
      <c r="B119" s="42"/>
      <c r="C119" s="43"/>
      <c r="D119" s="220" t="s">
        <v>137</v>
      </c>
      <c r="E119" s="43"/>
      <c r="F119" s="221" t="s">
        <v>1277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137</v>
      </c>
      <c r="AU119" s="20" t="s">
        <v>82</v>
      </c>
    </row>
    <row r="120" s="2" customFormat="1">
      <c r="A120" s="41"/>
      <c r="B120" s="42"/>
      <c r="C120" s="43"/>
      <c r="D120" s="225" t="s">
        <v>139</v>
      </c>
      <c r="E120" s="43"/>
      <c r="F120" s="226" t="s">
        <v>1278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139</v>
      </c>
      <c r="AU120" s="20" t="s">
        <v>82</v>
      </c>
    </row>
    <row r="121" s="2" customFormat="1" ht="16.5" customHeight="1">
      <c r="A121" s="41"/>
      <c r="B121" s="42"/>
      <c r="C121" s="207" t="s">
        <v>233</v>
      </c>
      <c r="D121" s="207" t="s">
        <v>131</v>
      </c>
      <c r="E121" s="208" t="s">
        <v>1279</v>
      </c>
      <c r="F121" s="209" t="s">
        <v>1280</v>
      </c>
      <c r="G121" s="210" t="s">
        <v>572</v>
      </c>
      <c r="H121" s="211">
        <v>99</v>
      </c>
      <c r="I121" s="212"/>
      <c r="J121" s="213">
        <f>ROUND(I121*H121,2)</f>
        <v>0</v>
      </c>
      <c r="K121" s="209" t="s">
        <v>135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276</v>
      </c>
      <c r="AT121" s="218" t="s">
        <v>131</v>
      </c>
      <c r="AU121" s="218" t="s">
        <v>82</v>
      </c>
      <c r="AY121" s="20" t="s">
        <v>129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276</v>
      </c>
      <c r="BM121" s="218" t="s">
        <v>1281</v>
      </c>
    </row>
    <row r="122" s="2" customFormat="1">
      <c r="A122" s="41"/>
      <c r="B122" s="42"/>
      <c r="C122" s="43"/>
      <c r="D122" s="220" t="s">
        <v>137</v>
      </c>
      <c r="E122" s="43"/>
      <c r="F122" s="221" t="s">
        <v>1282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137</v>
      </c>
      <c r="AU122" s="20" t="s">
        <v>82</v>
      </c>
    </row>
    <row r="123" s="2" customFormat="1">
      <c r="A123" s="41"/>
      <c r="B123" s="42"/>
      <c r="C123" s="43"/>
      <c r="D123" s="225" t="s">
        <v>139</v>
      </c>
      <c r="E123" s="43"/>
      <c r="F123" s="226" t="s">
        <v>1283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139</v>
      </c>
      <c r="AU123" s="20" t="s">
        <v>82</v>
      </c>
    </row>
    <row r="124" s="13" customFormat="1">
      <c r="A124" s="13"/>
      <c r="B124" s="227"/>
      <c r="C124" s="228"/>
      <c r="D124" s="220" t="s">
        <v>147</v>
      </c>
      <c r="E124" s="229" t="s">
        <v>19</v>
      </c>
      <c r="F124" s="230" t="s">
        <v>353</v>
      </c>
      <c r="G124" s="228"/>
      <c r="H124" s="231">
        <v>25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147</v>
      </c>
      <c r="AU124" s="237" t="s">
        <v>82</v>
      </c>
      <c r="AV124" s="13" t="s">
        <v>82</v>
      </c>
      <c r="AW124" s="13" t="s">
        <v>33</v>
      </c>
      <c r="AX124" s="13" t="s">
        <v>73</v>
      </c>
      <c r="AY124" s="237" t="s">
        <v>129</v>
      </c>
    </row>
    <row r="125" s="13" customFormat="1">
      <c r="A125" s="13"/>
      <c r="B125" s="227"/>
      <c r="C125" s="228"/>
      <c r="D125" s="220" t="s">
        <v>147</v>
      </c>
      <c r="E125" s="229" t="s">
        <v>19</v>
      </c>
      <c r="F125" s="230" t="s">
        <v>328</v>
      </c>
      <c r="G125" s="228"/>
      <c r="H125" s="231">
        <v>22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147</v>
      </c>
      <c r="AU125" s="237" t="s">
        <v>82</v>
      </c>
      <c r="AV125" s="13" t="s">
        <v>82</v>
      </c>
      <c r="AW125" s="13" t="s">
        <v>33</v>
      </c>
      <c r="AX125" s="13" t="s">
        <v>73</v>
      </c>
      <c r="AY125" s="237" t="s">
        <v>129</v>
      </c>
    </row>
    <row r="126" s="13" customFormat="1">
      <c r="A126" s="13"/>
      <c r="B126" s="227"/>
      <c r="C126" s="228"/>
      <c r="D126" s="220" t="s">
        <v>147</v>
      </c>
      <c r="E126" s="229" t="s">
        <v>19</v>
      </c>
      <c r="F126" s="230" t="s">
        <v>524</v>
      </c>
      <c r="G126" s="228"/>
      <c r="H126" s="231">
        <v>52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147</v>
      </c>
      <c r="AU126" s="237" t="s">
        <v>82</v>
      </c>
      <c r="AV126" s="13" t="s">
        <v>82</v>
      </c>
      <c r="AW126" s="13" t="s">
        <v>33</v>
      </c>
      <c r="AX126" s="13" t="s">
        <v>73</v>
      </c>
      <c r="AY126" s="237" t="s">
        <v>129</v>
      </c>
    </row>
    <row r="127" s="15" customFormat="1">
      <c r="A127" s="15"/>
      <c r="B127" s="252"/>
      <c r="C127" s="253"/>
      <c r="D127" s="220" t="s">
        <v>147</v>
      </c>
      <c r="E127" s="254" t="s">
        <v>19</v>
      </c>
      <c r="F127" s="255" t="s">
        <v>231</v>
      </c>
      <c r="G127" s="253"/>
      <c r="H127" s="256">
        <v>99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2" t="s">
        <v>147</v>
      </c>
      <c r="AU127" s="262" t="s">
        <v>82</v>
      </c>
      <c r="AV127" s="15" t="s">
        <v>90</v>
      </c>
      <c r="AW127" s="15" t="s">
        <v>33</v>
      </c>
      <c r="AX127" s="15" t="s">
        <v>80</v>
      </c>
      <c r="AY127" s="262" t="s">
        <v>129</v>
      </c>
    </row>
    <row r="128" s="2" customFormat="1" ht="16.5" customHeight="1">
      <c r="A128" s="41"/>
      <c r="B128" s="42"/>
      <c r="C128" s="207" t="s">
        <v>241</v>
      </c>
      <c r="D128" s="207" t="s">
        <v>131</v>
      </c>
      <c r="E128" s="208" t="s">
        <v>1284</v>
      </c>
      <c r="F128" s="209" t="s">
        <v>1285</v>
      </c>
      <c r="G128" s="210" t="s">
        <v>210</v>
      </c>
      <c r="H128" s="211">
        <v>0.119</v>
      </c>
      <c r="I128" s="212"/>
      <c r="J128" s="213">
        <f>ROUND(I128*H128,2)</f>
        <v>0</v>
      </c>
      <c r="K128" s="209" t="s">
        <v>135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276</v>
      </c>
      <c r="AT128" s="218" t="s">
        <v>131</v>
      </c>
      <c r="AU128" s="218" t="s">
        <v>82</v>
      </c>
      <c r="AY128" s="20" t="s">
        <v>129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276</v>
      </c>
      <c r="BM128" s="218" t="s">
        <v>1286</v>
      </c>
    </row>
    <row r="129" s="2" customFormat="1">
      <c r="A129" s="41"/>
      <c r="B129" s="42"/>
      <c r="C129" s="43"/>
      <c r="D129" s="220" t="s">
        <v>137</v>
      </c>
      <c r="E129" s="43"/>
      <c r="F129" s="221" t="s">
        <v>1287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137</v>
      </c>
      <c r="AU129" s="20" t="s">
        <v>82</v>
      </c>
    </row>
    <row r="130" s="2" customFormat="1">
      <c r="A130" s="41"/>
      <c r="B130" s="42"/>
      <c r="C130" s="43"/>
      <c r="D130" s="225" t="s">
        <v>139</v>
      </c>
      <c r="E130" s="43"/>
      <c r="F130" s="226" t="s">
        <v>1288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139</v>
      </c>
      <c r="AU130" s="20" t="s">
        <v>82</v>
      </c>
    </row>
    <row r="131" s="12" customFormat="1" ht="22.8" customHeight="1">
      <c r="A131" s="12"/>
      <c r="B131" s="191"/>
      <c r="C131" s="192"/>
      <c r="D131" s="193" t="s">
        <v>72</v>
      </c>
      <c r="E131" s="205" t="s">
        <v>1289</v>
      </c>
      <c r="F131" s="205" t="s">
        <v>1290</v>
      </c>
      <c r="G131" s="192"/>
      <c r="H131" s="192"/>
      <c r="I131" s="195"/>
      <c r="J131" s="206">
        <f>BK131</f>
        <v>0</v>
      </c>
      <c r="K131" s="192"/>
      <c r="L131" s="197"/>
      <c r="M131" s="198"/>
      <c r="N131" s="199"/>
      <c r="O131" s="199"/>
      <c r="P131" s="200">
        <f>SUM(P132:P161)</f>
        <v>0</v>
      </c>
      <c r="Q131" s="199"/>
      <c r="R131" s="200">
        <f>SUM(R132:R161)</f>
        <v>0.09194999999999999</v>
      </c>
      <c r="S131" s="199"/>
      <c r="T131" s="201">
        <f>SUM(T132:T161)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2" t="s">
        <v>82</v>
      </c>
      <c r="AT131" s="203" t="s">
        <v>72</v>
      </c>
      <c r="AU131" s="203" t="s">
        <v>80</v>
      </c>
      <c r="AY131" s="202" t="s">
        <v>129</v>
      </c>
      <c r="BK131" s="204">
        <f>SUM(BK132:BK161)</f>
        <v>0</v>
      </c>
    </row>
    <row r="132" s="2" customFormat="1" ht="16.5" customHeight="1">
      <c r="A132" s="41"/>
      <c r="B132" s="42"/>
      <c r="C132" s="207" t="s">
        <v>250</v>
      </c>
      <c r="D132" s="207" t="s">
        <v>131</v>
      </c>
      <c r="E132" s="208" t="s">
        <v>1291</v>
      </c>
      <c r="F132" s="209" t="s">
        <v>1292</v>
      </c>
      <c r="G132" s="210" t="s">
        <v>572</v>
      </c>
      <c r="H132" s="211">
        <v>20</v>
      </c>
      <c r="I132" s="212"/>
      <c r="J132" s="213">
        <f>ROUND(I132*H132,2)</f>
        <v>0</v>
      </c>
      <c r="K132" s="209" t="s">
        <v>135</v>
      </c>
      <c r="L132" s="47"/>
      <c r="M132" s="214" t="s">
        <v>19</v>
      </c>
      <c r="N132" s="215" t="s">
        <v>44</v>
      </c>
      <c r="O132" s="87"/>
      <c r="P132" s="216">
        <f>O132*H132</f>
        <v>0</v>
      </c>
      <c r="Q132" s="216">
        <v>0.0026099999999999999</v>
      </c>
      <c r="R132" s="216">
        <f>Q132*H132</f>
        <v>0.052199999999999996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276</v>
      </c>
      <c r="AT132" s="218" t="s">
        <v>131</v>
      </c>
      <c r="AU132" s="218" t="s">
        <v>82</v>
      </c>
      <c r="AY132" s="20" t="s">
        <v>129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276</v>
      </c>
      <c r="BM132" s="218" t="s">
        <v>1293</v>
      </c>
    </row>
    <row r="133" s="2" customFormat="1">
      <c r="A133" s="41"/>
      <c r="B133" s="42"/>
      <c r="C133" s="43"/>
      <c r="D133" s="220" t="s">
        <v>137</v>
      </c>
      <c r="E133" s="43"/>
      <c r="F133" s="221" t="s">
        <v>1294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137</v>
      </c>
      <c r="AU133" s="20" t="s">
        <v>82</v>
      </c>
    </row>
    <row r="134" s="2" customFormat="1">
      <c r="A134" s="41"/>
      <c r="B134" s="42"/>
      <c r="C134" s="43"/>
      <c r="D134" s="225" t="s">
        <v>139</v>
      </c>
      <c r="E134" s="43"/>
      <c r="F134" s="226" t="s">
        <v>1295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139</v>
      </c>
      <c r="AU134" s="20" t="s">
        <v>82</v>
      </c>
    </row>
    <row r="135" s="2" customFormat="1" ht="16.5" customHeight="1">
      <c r="A135" s="41"/>
      <c r="B135" s="42"/>
      <c r="C135" s="207" t="s">
        <v>259</v>
      </c>
      <c r="D135" s="207" t="s">
        <v>131</v>
      </c>
      <c r="E135" s="208" t="s">
        <v>1296</v>
      </c>
      <c r="F135" s="209" t="s">
        <v>1297</v>
      </c>
      <c r="G135" s="210" t="s">
        <v>572</v>
      </c>
      <c r="H135" s="211">
        <v>35</v>
      </c>
      <c r="I135" s="212"/>
      <c r="J135" s="213">
        <f>ROUND(I135*H135,2)</f>
        <v>0</v>
      </c>
      <c r="K135" s="209" t="s">
        <v>135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0.00097999999999999997</v>
      </c>
      <c r="R135" s="216">
        <f>Q135*H135</f>
        <v>0.034299999999999997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276</v>
      </c>
      <c r="AT135" s="218" t="s">
        <v>131</v>
      </c>
      <c r="AU135" s="218" t="s">
        <v>82</v>
      </c>
      <c r="AY135" s="20" t="s">
        <v>129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276</v>
      </c>
      <c r="BM135" s="218" t="s">
        <v>1298</v>
      </c>
    </row>
    <row r="136" s="2" customFormat="1">
      <c r="A136" s="41"/>
      <c r="B136" s="42"/>
      <c r="C136" s="43"/>
      <c r="D136" s="220" t="s">
        <v>137</v>
      </c>
      <c r="E136" s="43"/>
      <c r="F136" s="221" t="s">
        <v>1299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137</v>
      </c>
      <c r="AU136" s="20" t="s">
        <v>82</v>
      </c>
    </row>
    <row r="137" s="2" customFormat="1">
      <c r="A137" s="41"/>
      <c r="B137" s="42"/>
      <c r="C137" s="43"/>
      <c r="D137" s="225" t="s">
        <v>139</v>
      </c>
      <c r="E137" s="43"/>
      <c r="F137" s="226" t="s">
        <v>1300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139</v>
      </c>
      <c r="AU137" s="20" t="s">
        <v>82</v>
      </c>
    </row>
    <row r="138" s="2" customFormat="1" ht="21.75" customHeight="1">
      <c r="A138" s="41"/>
      <c r="B138" s="42"/>
      <c r="C138" s="207" t="s">
        <v>8</v>
      </c>
      <c r="D138" s="207" t="s">
        <v>131</v>
      </c>
      <c r="E138" s="208" t="s">
        <v>1301</v>
      </c>
      <c r="F138" s="209" t="s">
        <v>1302</v>
      </c>
      <c r="G138" s="210" t="s">
        <v>572</v>
      </c>
      <c r="H138" s="211">
        <v>35</v>
      </c>
      <c r="I138" s="212"/>
      <c r="J138" s="213">
        <f>ROUND(I138*H138,2)</f>
        <v>0</v>
      </c>
      <c r="K138" s="209" t="s">
        <v>135</v>
      </c>
      <c r="L138" s="47"/>
      <c r="M138" s="214" t="s">
        <v>19</v>
      </c>
      <c r="N138" s="215" t="s">
        <v>44</v>
      </c>
      <c r="O138" s="87"/>
      <c r="P138" s="216">
        <f>O138*H138</f>
        <v>0</v>
      </c>
      <c r="Q138" s="216">
        <v>5.0000000000000002E-05</v>
      </c>
      <c r="R138" s="216">
        <f>Q138*H138</f>
        <v>0.00175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276</v>
      </c>
      <c r="AT138" s="218" t="s">
        <v>131</v>
      </c>
      <c r="AU138" s="218" t="s">
        <v>82</v>
      </c>
      <c r="AY138" s="20" t="s">
        <v>129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276</v>
      </c>
      <c r="BM138" s="218" t="s">
        <v>1303</v>
      </c>
    </row>
    <row r="139" s="2" customFormat="1">
      <c r="A139" s="41"/>
      <c r="B139" s="42"/>
      <c r="C139" s="43"/>
      <c r="D139" s="220" t="s">
        <v>137</v>
      </c>
      <c r="E139" s="43"/>
      <c r="F139" s="221" t="s">
        <v>1304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137</v>
      </c>
      <c r="AU139" s="20" t="s">
        <v>82</v>
      </c>
    </row>
    <row r="140" s="2" customFormat="1">
      <c r="A140" s="41"/>
      <c r="B140" s="42"/>
      <c r="C140" s="43"/>
      <c r="D140" s="225" t="s">
        <v>139</v>
      </c>
      <c r="E140" s="43"/>
      <c r="F140" s="226" t="s">
        <v>1305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139</v>
      </c>
      <c r="AU140" s="20" t="s">
        <v>82</v>
      </c>
    </row>
    <row r="141" s="2" customFormat="1" ht="16.5" customHeight="1">
      <c r="A141" s="41"/>
      <c r="B141" s="42"/>
      <c r="C141" s="207" t="s">
        <v>276</v>
      </c>
      <c r="D141" s="207" t="s">
        <v>131</v>
      </c>
      <c r="E141" s="208" t="s">
        <v>1306</v>
      </c>
      <c r="F141" s="209" t="s">
        <v>1307</v>
      </c>
      <c r="G141" s="210" t="s">
        <v>377</v>
      </c>
      <c r="H141" s="211">
        <v>1</v>
      </c>
      <c r="I141" s="212"/>
      <c r="J141" s="213">
        <f>ROUND(I141*H141,2)</f>
        <v>0</v>
      </c>
      <c r="K141" s="209" t="s">
        <v>135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276</v>
      </c>
      <c r="AT141" s="218" t="s">
        <v>131</v>
      </c>
      <c r="AU141" s="218" t="s">
        <v>82</v>
      </c>
      <c r="AY141" s="20" t="s">
        <v>129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276</v>
      </c>
      <c r="BM141" s="218" t="s">
        <v>1308</v>
      </c>
    </row>
    <row r="142" s="2" customFormat="1">
      <c r="A142" s="41"/>
      <c r="B142" s="42"/>
      <c r="C142" s="43"/>
      <c r="D142" s="220" t="s">
        <v>137</v>
      </c>
      <c r="E142" s="43"/>
      <c r="F142" s="221" t="s">
        <v>1309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137</v>
      </c>
      <c r="AU142" s="20" t="s">
        <v>82</v>
      </c>
    </row>
    <row r="143" s="2" customFormat="1">
      <c r="A143" s="41"/>
      <c r="B143" s="42"/>
      <c r="C143" s="43"/>
      <c r="D143" s="225" t="s">
        <v>139</v>
      </c>
      <c r="E143" s="43"/>
      <c r="F143" s="226" t="s">
        <v>1310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139</v>
      </c>
      <c r="AU143" s="20" t="s">
        <v>82</v>
      </c>
    </row>
    <row r="144" s="2" customFormat="1" ht="16.5" customHeight="1">
      <c r="A144" s="41"/>
      <c r="B144" s="42"/>
      <c r="C144" s="207" t="s">
        <v>287</v>
      </c>
      <c r="D144" s="207" t="s">
        <v>131</v>
      </c>
      <c r="E144" s="208" t="s">
        <v>1311</v>
      </c>
      <c r="F144" s="209" t="s">
        <v>1312</v>
      </c>
      <c r="G144" s="210" t="s">
        <v>377</v>
      </c>
      <c r="H144" s="211">
        <v>1</v>
      </c>
      <c r="I144" s="212"/>
      <c r="J144" s="213">
        <f>ROUND(I144*H144,2)</f>
        <v>0</v>
      </c>
      <c r="K144" s="209" t="s">
        <v>135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0.00076000000000000004</v>
      </c>
      <c r="R144" s="216">
        <f>Q144*H144</f>
        <v>0.00076000000000000004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276</v>
      </c>
      <c r="AT144" s="218" t="s">
        <v>131</v>
      </c>
      <c r="AU144" s="218" t="s">
        <v>82</v>
      </c>
      <c r="AY144" s="20" t="s">
        <v>129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276</v>
      </c>
      <c r="BM144" s="218" t="s">
        <v>1313</v>
      </c>
    </row>
    <row r="145" s="2" customFormat="1">
      <c r="A145" s="41"/>
      <c r="B145" s="42"/>
      <c r="C145" s="43"/>
      <c r="D145" s="220" t="s">
        <v>137</v>
      </c>
      <c r="E145" s="43"/>
      <c r="F145" s="221" t="s">
        <v>1314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137</v>
      </c>
      <c r="AU145" s="20" t="s">
        <v>82</v>
      </c>
    </row>
    <row r="146" s="2" customFormat="1">
      <c r="A146" s="41"/>
      <c r="B146" s="42"/>
      <c r="C146" s="43"/>
      <c r="D146" s="225" t="s">
        <v>139</v>
      </c>
      <c r="E146" s="43"/>
      <c r="F146" s="226" t="s">
        <v>1315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139</v>
      </c>
      <c r="AU146" s="20" t="s">
        <v>82</v>
      </c>
    </row>
    <row r="147" s="2" customFormat="1" ht="16.5" customHeight="1">
      <c r="A147" s="41"/>
      <c r="B147" s="42"/>
      <c r="C147" s="207" t="s">
        <v>293</v>
      </c>
      <c r="D147" s="207" t="s">
        <v>131</v>
      </c>
      <c r="E147" s="208" t="s">
        <v>1316</v>
      </c>
      <c r="F147" s="209" t="s">
        <v>1317</v>
      </c>
      <c r="G147" s="210" t="s">
        <v>377</v>
      </c>
      <c r="H147" s="211">
        <v>1</v>
      </c>
      <c r="I147" s="212"/>
      <c r="J147" s="213">
        <f>ROUND(I147*H147,2)</f>
        <v>0</v>
      </c>
      <c r="K147" s="209" t="s">
        <v>135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0.00021000000000000001</v>
      </c>
      <c r="R147" s="216">
        <f>Q147*H147</f>
        <v>0.00021000000000000001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276</v>
      </c>
      <c r="AT147" s="218" t="s">
        <v>131</v>
      </c>
      <c r="AU147" s="218" t="s">
        <v>82</v>
      </c>
      <c r="AY147" s="20" t="s">
        <v>129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276</v>
      </c>
      <c r="BM147" s="218" t="s">
        <v>1318</v>
      </c>
    </row>
    <row r="148" s="2" customFormat="1">
      <c r="A148" s="41"/>
      <c r="B148" s="42"/>
      <c r="C148" s="43"/>
      <c r="D148" s="220" t="s">
        <v>137</v>
      </c>
      <c r="E148" s="43"/>
      <c r="F148" s="221" t="s">
        <v>1319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137</v>
      </c>
      <c r="AU148" s="20" t="s">
        <v>82</v>
      </c>
    </row>
    <row r="149" s="2" customFormat="1">
      <c r="A149" s="41"/>
      <c r="B149" s="42"/>
      <c r="C149" s="43"/>
      <c r="D149" s="225" t="s">
        <v>139</v>
      </c>
      <c r="E149" s="43"/>
      <c r="F149" s="226" t="s">
        <v>1320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139</v>
      </c>
      <c r="AU149" s="20" t="s">
        <v>82</v>
      </c>
    </row>
    <row r="150" s="2" customFormat="1" ht="16.5" customHeight="1">
      <c r="A150" s="41"/>
      <c r="B150" s="42"/>
      <c r="C150" s="207" t="s">
        <v>303</v>
      </c>
      <c r="D150" s="207" t="s">
        <v>131</v>
      </c>
      <c r="E150" s="208" t="s">
        <v>1321</v>
      </c>
      <c r="F150" s="209" t="s">
        <v>1322</v>
      </c>
      <c r="G150" s="210" t="s">
        <v>377</v>
      </c>
      <c r="H150" s="211">
        <v>1</v>
      </c>
      <c r="I150" s="212"/>
      <c r="J150" s="213">
        <f>ROUND(I150*H150,2)</f>
        <v>0</v>
      </c>
      <c r="K150" s="209" t="s">
        <v>135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0.0016800000000000001</v>
      </c>
      <c r="R150" s="216">
        <f>Q150*H150</f>
        <v>0.0016800000000000001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276</v>
      </c>
      <c r="AT150" s="218" t="s">
        <v>131</v>
      </c>
      <c r="AU150" s="218" t="s">
        <v>82</v>
      </c>
      <c r="AY150" s="20" t="s">
        <v>129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276</v>
      </c>
      <c r="BM150" s="218" t="s">
        <v>1323</v>
      </c>
    </row>
    <row r="151" s="2" customFormat="1">
      <c r="A151" s="41"/>
      <c r="B151" s="42"/>
      <c r="C151" s="43"/>
      <c r="D151" s="220" t="s">
        <v>137</v>
      </c>
      <c r="E151" s="43"/>
      <c r="F151" s="221" t="s">
        <v>1324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137</v>
      </c>
      <c r="AU151" s="20" t="s">
        <v>82</v>
      </c>
    </row>
    <row r="152" s="2" customFormat="1">
      <c r="A152" s="41"/>
      <c r="B152" s="42"/>
      <c r="C152" s="43"/>
      <c r="D152" s="225" t="s">
        <v>139</v>
      </c>
      <c r="E152" s="43"/>
      <c r="F152" s="226" t="s">
        <v>1325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139</v>
      </c>
      <c r="AU152" s="20" t="s">
        <v>82</v>
      </c>
    </row>
    <row r="153" s="2" customFormat="1" ht="16.5" customHeight="1">
      <c r="A153" s="41"/>
      <c r="B153" s="42"/>
      <c r="C153" s="207" t="s">
        <v>313</v>
      </c>
      <c r="D153" s="207" t="s">
        <v>131</v>
      </c>
      <c r="E153" s="208" t="s">
        <v>1326</v>
      </c>
      <c r="F153" s="209" t="s">
        <v>1327</v>
      </c>
      <c r="G153" s="210" t="s">
        <v>572</v>
      </c>
      <c r="H153" s="211">
        <v>35</v>
      </c>
      <c r="I153" s="212"/>
      <c r="J153" s="213">
        <f>ROUND(I153*H153,2)</f>
        <v>0</v>
      </c>
      <c r="K153" s="209" t="s">
        <v>135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1.0000000000000001E-05</v>
      </c>
      <c r="R153" s="216">
        <f>Q153*H153</f>
        <v>0.00035000000000000005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276</v>
      </c>
      <c r="AT153" s="218" t="s">
        <v>131</v>
      </c>
      <c r="AU153" s="218" t="s">
        <v>82</v>
      </c>
      <c r="AY153" s="20" t="s">
        <v>129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276</v>
      </c>
      <c r="BM153" s="218" t="s">
        <v>1328</v>
      </c>
    </row>
    <row r="154" s="2" customFormat="1">
      <c r="A154" s="41"/>
      <c r="B154" s="42"/>
      <c r="C154" s="43"/>
      <c r="D154" s="220" t="s">
        <v>137</v>
      </c>
      <c r="E154" s="43"/>
      <c r="F154" s="221" t="s">
        <v>1329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137</v>
      </c>
      <c r="AU154" s="20" t="s">
        <v>82</v>
      </c>
    </row>
    <row r="155" s="2" customFormat="1">
      <c r="A155" s="41"/>
      <c r="B155" s="42"/>
      <c r="C155" s="43"/>
      <c r="D155" s="225" t="s">
        <v>139</v>
      </c>
      <c r="E155" s="43"/>
      <c r="F155" s="226" t="s">
        <v>1330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139</v>
      </c>
      <c r="AU155" s="20" t="s">
        <v>82</v>
      </c>
    </row>
    <row r="156" s="2" customFormat="1" ht="16.5" customHeight="1">
      <c r="A156" s="41"/>
      <c r="B156" s="42"/>
      <c r="C156" s="207" t="s">
        <v>7</v>
      </c>
      <c r="D156" s="207" t="s">
        <v>131</v>
      </c>
      <c r="E156" s="208" t="s">
        <v>1331</v>
      </c>
      <c r="F156" s="209" t="s">
        <v>1332</v>
      </c>
      <c r="G156" s="210" t="s">
        <v>572</v>
      </c>
      <c r="H156" s="211">
        <v>35</v>
      </c>
      <c r="I156" s="212"/>
      <c r="J156" s="213">
        <f>ROUND(I156*H156,2)</f>
        <v>0</v>
      </c>
      <c r="K156" s="209" t="s">
        <v>135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2.0000000000000002E-05</v>
      </c>
      <c r="R156" s="216">
        <f>Q156*H156</f>
        <v>0.0007000000000000001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276</v>
      </c>
      <c r="AT156" s="218" t="s">
        <v>131</v>
      </c>
      <c r="AU156" s="218" t="s">
        <v>82</v>
      </c>
      <c r="AY156" s="20" t="s">
        <v>129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276</v>
      </c>
      <c r="BM156" s="218" t="s">
        <v>1333</v>
      </c>
    </row>
    <row r="157" s="2" customFormat="1">
      <c r="A157" s="41"/>
      <c r="B157" s="42"/>
      <c r="C157" s="43"/>
      <c r="D157" s="220" t="s">
        <v>137</v>
      </c>
      <c r="E157" s="43"/>
      <c r="F157" s="221" t="s">
        <v>1334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137</v>
      </c>
      <c r="AU157" s="20" t="s">
        <v>82</v>
      </c>
    </row>
    <row r="158" s="2" customFormat="1">
      <c r="A158" s="41"/>
      <c r="B158" s="42"/>
      <c r="C158" s="43"/>
      <c r="D158" s="225" t="s">
        <v>139</v>
      </c>
      <c r="E158" s="43"/>
      <c r="F158" s="226" t="s">
        <v>1335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139</v>
      </c>
      <c r="AU158" s="20" t="s">
        <v>82</v>
      </c>
    </row>
    <row r="159" s="2" customFormat="1" ht="16.5" customHeight="1">
      <c r="A159" s="41"/>
      <c r="B159" s="42"/>
      <c r="C159" s="207" t="s">
        <v>328</v>
      </c>
      <c r="D159" s="207" t="s">
        <v>131</v>
      </c>
      <c r="E159" s="208" t="s">
        <v>1336</v>
      </c>
      <c r="F159" s="209" t="s">
        <v>1337</v>
      </c>
      <c r="G159" s="210" t="s">
        <v>210</v>
      </c>
      <c r="H159" s="211">
        <v>0.091999999999999998</v>
      </c>
      <c r="I159" s="212"/>
      <c r="J159" s="213">
        <f>ROUND(I159*H159,2)</f>
        <v>0</v>
      </c>
      <c r="K159" s="209" t="s">
        <v>135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276</v>
      </c>
      <c r="AT159" s="218" t="s">
        <v>131</v>
      </c>
      <c r="AU159" s="218" t="s">
        <v>82</v>
      </c>
      <c r="AY159" s="20" t="s">
        <v>129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276</v>
      </c>
      <c r="BM159" s="218" t="s">
        <v>1338</v>
      </c>
    </row>
    <row r="160" s="2" customFormat="1">
      <c r="A160" s="41"/>
      <c r="B160" s="42"/>
      <c r="C160" s="43"/>
      <c r="D160" s="220" t="s">
        <v>137</v>
      </c>
      <c r="E160" s="43"/>
      <c r="F160" s="221" t="s">
        <v>1339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137</v>
      </c>
      <c r="AU160" s="20" t="s">
        <v>82</v>
      </c>
    </row>
    <row r="161" s="2" customFormat="1">
      <c r="A161" s="41"/>
      <c r="B161" s="42"/>
      <c r="C161" s="43"/>
      <c r="D161" s="225" t="s">
        <v>139</v>
      </c>
      <c r="E161" s="43"/>
      <c r="F161" s="226" t="s">
        <v>1340</v>
      </c>
      <c r="G161" s="43"/>
      <c r="H161" s="43"/>
      <c r="I161" s="222"/>
      <c r="J161" s="43"/>
      <c r="K161" s="43"/>
      <c r="L161" s="47"/>
      <c r="M161" s="248"/>
      <c r="N161" s="249"/>
      <c r="O161" s="250"/>
      <c r="P161" s="250"/>
      <c r="Q161" s="250"/>
      <c r="R161" s="250"/>
      <c r="S161" s="250"/>
      <c r="T161" s="25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139</v>
      </c>
      <c r="AU161" s="20" t="s">
        <v>82</v>
      </c>
    </row>
    <row r="162" s="2" customFormat="1" ht="6.96" customHeight="1">
      <c r="A162" s="41"/>
      <c r="B162" s="62"/>
      <c r="C162" s="63"/>
      <c r="D162" s="63"/>
      <c r="E162" s="63"/>
      <c r="F162" s="63"/>
      <c r="G162" s="63"/>
      <c r="H162" s="63"/>
      <c r="I162" s="63"/>
      <c r="J162" s="63"/>
      <c r="K162" s="63"/>
      <c r="L162" s="47"/>
      <c r="M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</sheetData>
  <sheetProtection sheet="1" autoFilter="0" formatColumns="0" formatRows="0" objects="1" scenarios="1" spinCount="100000" saltValue="kMPRJck6t2KPYBSmCo8ugOEkuTUwgcrD+of1nQYLtkKO/WVOwwoZKuEtXZdFu0bn/xBTgBtNGJyAoA4jCyoV8w==" hashValue="6moo/1J3POktlb7YHjs3DfXBFAwUPaQSofl2P0PsUDVHvompTvYU7dC3FeJKKVg7YKRQPawrC5Lk+bA4VDgGAw==" algorithmName="SHA-512" password="CC35"/>
  <autoFilter ref="C85:K16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3_02/382122121"/>
    <hyperlink ref="F96" r:id="rId2" display="https://podminky.urs.cz/item/CS_URS_2023_02/382122311"/>
    <hyperlink ref="F102" r:id="rId3" display="https://podminky.urs.cz/item/CS_URS_2023_02/899922113"/>
    <hyperlink ref="F106" r:id="rId4" display="https://podminky.urs.cz/item/CS_URS_2023_02/998144471"/>
    <hyperlink ref="F111" r:id="rId5" display="https://podminky.urs.cz/item/CS_URS_2023_02/721173401"/>
    <hyperlink ref="F114" r:id="rId6" display="https://podminky.urs.cz/item/CS_URS_2023_02/721174005"/>
    <hyperlink ref="F117" r:id="rId7" display="https://podminky.urs.cz/item/CS_URS_2023_02/721174043"/>
    <hyperlink ref="F120" r:id="rId8" display="https://podminky.urs.cz/item/CS_URS_2023_02/721211502"/>
    <hyperlink ref="F123" r:id="rId9" display="https://podminky.urs.cz/item/CS_URS_2023_02/721290111"/>
    <hyperlink ref="F130" r:id="rId10" display="https://podminky.urs.cz/item/CS_URS_2023_02/998721101"/>
    <hyperlink ref="F134" r:id="rId11" display="https://podminky.urs.cz/item/CS_URS_2023_02/722140117"/>
    <hyperlink ref="F137" r:id="rId12" display="https://podminky.urs.cz/item/CS_URS_2023_02/722174022"/>
    <hyperlink ref="F140" r:id="rId13" display="https://podminky.urs.cz/item/CS_URS_2023_02/722181221"/>
    <hyperlink ref="F143" r:id="rId14" display="https://podminky.urs.cz/item/CS_URS_2023_02/722190401"/>
    <hyperlink ref="F146" r:id="rId15" display="https://podminky.urs.cz/item/CS_URS_2023_02/722231077"/>
    <hyperlink ref="F149" r:id="rId16" display="https://podminky.urs.cz/item/CS_URS_2023_02/722232043"/>
    <hyperlink ref="F152" r:id="rId17" display="https://podminky.urs.cz/item/CS_URS_2023_02/722232048"/>
    <hyperlink ref="F155" r:id="rId18" display="https://podminky.urs.cz/item/CS_URS_2023_02/722290234"/>
    <hyperlink ref="F158" r:id="rId19" display="https://podminky.urs.cz/item/CS_URS_2023_02/722290246"/>
    <hyperlink ref="F161" r:id="rId20" display="https://podminky.urs.cz/item/CS_URS_2023_02/99872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ROUND((SUM(BE87:BE182)),  2)</f>
        <v>0</v>
      </c>
      <c r="G33" s="41"/>
      <c r="H33" s="41"/>
      <c r="I33" s="151">
        <v>0.20999999999999999</v>
      </c>
      <c r="J33" s="150">
        <f>ROUND(((SUM(BE87:BE182))*I33),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ROUND((SUM(BF87:BF182)),  2)</f>
        <v>0</v>
      </c>
      <c r="G34" s="41"/>
      <c r="H34" s="41"/>
      <c r="I34" s="151">
        <v>0.14999999999999999</v>
      </c>
      <c r="J34" s="150">
        <f>ROUND(((SUM(BF87:BF182))*I34),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ROUND((SUM(BG87:BG182)),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ROUND((SUM(BH87:BH182)),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ROUND((SUM(BI87:BI182)),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4 - Dešťová kanalizace + Vsak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1228</v>
      </c>
      <c r="E62" s="177"/>
      <c r="F62" s="177"/>
      <c r="G62" s="177"/>
      <c r="H62" s="177"/>
      <c r="I62" s="177"/>
      <c r="J62" s="178">
        <f>J136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1342</v>
      </c>
      <c r="E63" s="177"/>
      <c r="F63" s="177"/>
      <c r="G63" s="177"/>
      <c r="H63" s="177"/>
      <c r="I63" s="177"/>
      <c r="J63" s="178">
        <f>J142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1229</v>
      </c>
      <c r="E64" s="177"/>
      <c r="F64" s="177"/>
      <c r="G64" s="177"/>
      <c r="H64" s="177"/>
      <c r="I64" s="177"/>
      <c r="J64" s="178">
        <f>J148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160</v>
      </c>
      <c r="E65" s="177"/>
      <c r="F65" s="177"/>
      <c r="G65" s="177"/>
      <c r="H65" s="177"/>
      <c r="I65" s="177"/>
      <c r="J65" s="178">
        <f>J168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161</v>
      </c>
      <c r="E66" s="171"/>
      <c r="F66" s="171"/>
      <c r="G66" s="171"/>
      <c r="H66" s="171"/>
      <c r="I66" s="171"/>
      <c r="J66" s="172">
        <f>J178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165</v>
      </c>
      <c r="E67" s="177"/>
      <c r="F67" s="177"/>
      <c r="G67" s="177"/>
      <c r="H67" s="177"/>
      <c r="I67" s="177"/>
      <c r="J67" s="178">
        <f>J179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114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Zámecké konírny - Community Hub, Objekt I - Inhalatorium SO 04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106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4 - Dešťová kanalizace + Vsak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Park B.Němcové, Karviná Fryštát</v>
      </c>
      <c r="G81" s="43"/>
      <c r="H81" s="43"/>
      <c r="I81" s="35" t="s">
        <v>23</v>
      </c>
      <c r="J81" s="75" t="str">
        <f>IF(J12="","",J12)</f>
        <v>19. 9. 2023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Statutární město Karviná</v>
      </c>
      <c r="G83" s="43"/>
      <c r="H83" s="43"/>
      <c r="I83" s="35" t="s">
        <v>31</v>
      </c>
      <c r="J83" s="39" t="str">
        <f>E21</f>
        <v>Amun Pro s.r.o., Třanovice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34</v>
      </c>
      <c r="J84" s="39" t="str">
        <f>E24</f>
        <v>Ing. Alena Chmelová, Opava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115</v>
      </c>
      <c r="D86" s="183" t="s">
        <v>58</v>
      </c>
      <c r="E86" s="183" t="s">
        <v>54</v>
      </c>
      <c r="F86" s="183" t="s">
        <v>55</v>
      </c>
      <c r="G86" s="183" t="s">
        <v>116</v>
      </c>
      <c r="H86" s="183" t="s">
        <v>117</v>
      </c>
      <c r="I86" s="183" t="s">
        <v>118</v>
      </c>
      <c r="J86" s="183" t="s">
        <v>110</v>
      </c>
      <c r="K86" s="184" t="s">
        <v>119</v>
      </c>
      <c r="L86" s="185"/>
      <c r="M86" s="95" t="s">
        <v>19</v>
      </c>
      <c r="N86" s="96" t="s">
        <v>43</v>
      </c>
      <c r="O86" s="96" t="s">
        <v>120</v>
      </c>
      <c r="P86" s="96" t="s">
        <v>121</v>
      </c>
      <c r="Q86" s="96" t="s">
        <v>122</v>
      </c>
      <c r="R86" s="96" t="s">
        <v>123</v>
      </c>
      <c r="S86" s="96" t="s">
        <v>124</v>
      </c>
      <c r="T86" s="97" t="s">
        <v>125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126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P88+P178</f>
        <v>0</v>
      </c>
      <c r="Q87" s="99"/>
      <c r="R87" s="188">
        <f>R88+R178</f>
        <v>16.081149999999997</v>
      </c>
      <c r="S87" s="99"/>
      <c r="T87" s="189">
        <f>T88+T178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111</v>
      </c>
      <c r="BK87" s="190">
        <f>BK88+BK178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127</v>
      </c>
      <c r="F88" s="194" t="s">
        <v>128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P89+P136+P142+P148+P168</f>
        <v>0</v>
      </c>
      <c r="Q88" s="199"/>
      <c r="R88" s="200">
        <f>R89+R136+R142+R148+R168</f>
        <v>16.079649999999997</v>
      </c>
      <c r="S88" s="199"/>
      <c r="T88" s="201">
        <f>T89+T136+T142+T148+T168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129</v>
      </c>
      <c r="BK88" s="204">
        <f>BK89+BK136+BK142+BK148+BK168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130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SUM(P90:P135)</f>
        <v>0</v>
      </c>
      <c r="Q89" s="199"/>
      <c r="R89" s="200">
        <f>SUM(R90:R135)</f>
        <v>13.251239999999999</v>
      </c>
      <c r="S89" s="199"/>
      <c r="T89" s="201">
        <f>SUM(T90:T135)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129</v>
      </c>
      <c r="BK89" s="204">
        <f>SUM(BK90:BK135)</f>
        <v>0</v>
      </c>
    </row>
    <row r="90" s="2" customFormat="1" ht="16.5" customHeight="1">
      <c r="A90" s="41"/>
      <c r="B90" s="42"/>
      <c r="C90" s="207" t="s">
        <v>80</v>
      </c>
      <c r="D90" s="207" t="s">
        <v>131</v>
      </c>
      <c r="E90" s="208" t="s">
        <v>1343</v>
      </c>
      <c r="F90" s="209" t="s">
        <v>1344</v>
      </c>
      <c r="G90" s="210" t="s">
        <v>1345</v>
      </c>
      <c r="H90" s="211">
        <v>8</v>
      </c>
      <c r="I90" s="212"/>
      <c r="J90" s="213">
        <f>ROUND(I90*H90,2)</f>
        <v>0</v>
      </c>
      <c r="K90" s="209" t="s">
        <v>135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3.0000000000000001E-05</v>
      </c>
      <c r="R90" s="216">
        <f>Q90*H90</f>
        <v>0.00024000000000000001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90</v>
      </c>
      <c r="AT90" s="218" t="s">
        <v>131</v>
      </c>
      <c r="AU90" s="218" t="s">
        <v>82</v>
      </c>
      <c r="AY90" s="20" t="s">
        <v>129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90</v>
      </c>
      <c r="BM90" s="218" t="s">
        <v>1346</v>
      </c>
    </row>
    <row r="91" s="2" customFormat="1">
      <c r="A91" s="41"/>
      <c r="B91" s="42"/>
      <c r="C91" s="43"/>
      <c r="D91" s="220" t="s">
        <v>137</v>
      </c>
      <c r="E91" s="43"/>
      <c r="F91" s="221" t="s">
        <v>1347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137</v>
      </c>
      <c r="AU91" s="20" t="s">
        <v>82</v>
      </c>
    </row>
    <row r="92" s="2" customFormat="1">
      <c r="A92" s="41"/>
      <c r="B92" s="42"/>
      <c r="C92" s="43"/>
      <c r="D92" s="225" t="s">
        <v>139</v>
      </c>
      <c r="E92" s="43"/>
      <c r="F92" s="226" t="s">
        <v>1348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139</v>
      </c>
      <c r="AU92" s="20" t="s">
        <v>82</v>
      </c>
    </row>
    <row r="93" s="2" customFormat="1" ht="16.5" customHeight="1">
      <c r="A93" s="41"/>
      <c r="B93" s="42"/>
      <c r="C93" s="207" t="s">
        <v>82</v>
      </c>
      <c r="D93" s="207" t="s">
        <v>131</v>
      </c>
      <c r="E93" s="208" t="s">
        <v>1349</v>
      </c>
      <c r="F93" s="209" t="s">
        <v>1350</v>
      </c>
      <c r="G93" s="210" t="s">
        <v>143</v>
      </c>
      <c r="H93" s="211">
        <v>43.920000000000002</v>
      </c>
      <c r="I93" s="212"/>
      <c r="J93" s="213">
        <f>ROUND(I93*H93,2)</f>
        <v>0</v>
      </c>
      <c r="K93" s="209" t="s">
        <v>135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90</v>
      </c>
      <c r="AT93" s="218" t="s">
        <v>131</v>
      </c>
      <c r="AU93" s="218" t="s">
        <v>82</v>
      </c>
      <c r="AY93" s="20" t="s">
        <v>129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90</v>
      </c>
      <c r="BM93" s="218" t="s">
        <v>1351</v>
      </c>
    </row>
    <row r="94" s="2" customFormat="1">
      <c r="A94" s="41"/>
      <c r="B94" s="42"/>
      <c r="C94" s="43"/>
      <c r="D94" s="220" t="s">
        <v>137</v>
      </c>
      <c r="E94" s="43"/>
      <c r="F94" s="221" t="s">
        <v>1352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137</v>
      </c>
      <c r="AU94" s="20" t="s">
        <v>82</v>
      </c>
    </row>
    <row r="95" s="2" customFormat="1">
      <c r="A95" s="41"/>
      <c r="B95" s="42"/>
      <c r="C95" s="43"/>
      <c r="D95" s="225" t="s">
        <v>139</v>
      </c>
      <c r="E95" s="43"/>
      <c r="F95" s="226" t="s">
        <v>1353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139</v>
      </c>
      <c r="AU95" s="20" t="s">
        <v>82</v>
      </c>
    </row>
    <row r="96" s="13" customFormat="1">
      <c r="A96" s="13"/>
      <c r="B96" s="227"/>
      <c r="C96" s="228"/>
      <c r="D96" s="220" t="s">
        <v>147</v>
      </c>
      <c r="E96" s="229" t="s">
        <v>19</v>
      </c>
      <c r="F96" s="230" t="s">
        <v>1354</v>
      </c>
      <c r="G96" s="228"/>
      <c r="H96" s="231">
        <v>14.52</v>
      </c>
      <c r="I96" s="232"/>
      <c r="J96" s="228"/>
      <c r="K96" s="228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147</v>
      </c>
      <c r="AU96" s="237" t="s">
        <v>82</v>
      </c>
      <c r="AV96" s="13" t="s">
        <v>82</v>
      </c>
      <c r="AW96" s="13" t="s">
        <v>33</v>
      </c>
      <c r="AX96" s="13" t="s">
        <v>73</v>
      </c>
      <c r="AY96" s="237" t="s">
        <v>129</v>
      </c>
    </row>
    <row r="97" s="13" customFormat="1">
      <c r="A97" s="13"/>
      <c r="B97" s="227"/>
      <c r="C97" s="228"/>
      <c r="D97" s="220" t="s">
        <v>147</v>
      </c>
      <c r="E97" s="229" t="s">
        <v>19</v>
      </c>
      <c r="F97" s="230" t="s">
        <v>1355</v>
      </c>
      <c r="G97" s="228"/>
      <c r="H97" s="231">
        <v>29.399999999999999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147</v>
      </c>
      <c r="AU97" s="237" t="s">
        <v>82</v>
      </c>
      <c r="AV97" s="13" t="s">
        <v>82</v>
      </c>
      <c r="AW97" s="13" t="s">
        <v>33</v>
      </c>
      <c r="AX97" s="13" t="s">
        <v>73</v>
      </c>
      <c r="AY97" s="237" t="s">
        <v>129</v>
      </c>
    </row>
    <row r="98" s="15" customFormat="1">
      <c r="A98" s="15"/>
      <c r="B98" s="252"/>
      <c r="C98" s="253"/>
      <c r="D98" s="220" t="s">
        <v>147</v>
      </c>
      <c r="E98" s="254" t="s">
        <v>19</v>
      </c>
      <c r="F98" s="255" t="s">
        <v>231</v>
      </c>
      <c r="G98" s="253"/>
      <c r="H98" s="256">
        <v>43.920000000000002</v>
      </c>
      <c r="I98" s="257"/>
      <c r="J98" s="253"/>
      <c r="K98" s="253"/>
      <c r="L98" s="258"/>
      <c r="M98" s="259"/>
      <c r="N98" s="260"/>
      <c r="O98" s="260"/>
      <c r="P98" s="260"/>
      <c r="Q98" s="260"/>
      <c r="R98" s="260"/>
      <c r="S98" s="260"/>
      <c r="T98" s="261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62" t="s">
        <v>147</v>
      </c>
      <c r="AU98" s="262" t="s">
        <v>82</v>
      </c>
      <c r="AV98" s="15" t="s">
        <v>90</v>
      </c>
      <c r="AW98" s="15" t="s">
        <v>33</v>
      </c>
      <c r="AX98" s="15" t="s">
        <v>80</v>
      </c>
      <c r="AY98" s="262" t="s">
        <v>129</v>
      </c>
    </row>
    <row r="99" s="2" customFormat="1" ht="21.75" customHeight="1">
      <c r="A99" s="41"/>
      <c r="B99" s="42"/>
      <c r="C99" s="207" t="s">
        <v>87</v>
      </c>
      <c r="D99" s="207" t="s">
        <v>131</v>
      </c>
      <c r="E99" s="208" t="s">
        <v>1356</v>
      </c>
      <c r="F99" s="209" t="s">
        <v>1357</v>
      </c>
      <c r="G99" s="210" t="s">
        <v>143</v>
      </c>
      <c r="H99" s="211">
        <v>22</v>
      </c>
      <c r="I99" s="212"/>
      <c r="J99" s="213">
        <f>ROUND(I99*H99,2)</f>
        <v>0</v>
      </c>
      <c r="K99" s="209" t="s">
        <v>135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90</v>
      </c>
      <c r="AT99" s="218" t="s">
        <v>131</v>
      </c>
      <c r="AU99" s="218" t="s">
        <v>82</v>
      </c>
      <c r="AY99" s="20" t="s">
        <v>129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90</v>
      </c>
      <c r="BM99" s="218" t="s">
        <v>1358</v>
      </c>
    </row>
    <row r="100" s="2" customFormat="1">
      <c r="A100" s="41"/>
      <c r="B100" s="42"/>
      <c r="C100" s="43"/>
      <c r="D100" s="220" t="s">
        <v>137</v>
      </c>
      <c r="E100" s="43"/>
      <c r="F100" s="221" t="s">
        <v>1359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137</v>
      </c>
      <c r="AU100" s="20" t="s">
        <v>82</v>
      </c>
    </row>
    <row r="101" s="2" customFormat="1">
      <c r="A101" s="41"/>
      <c r="B101" s="42"/>
      <c r="C101" s="43"/>
      <c r="D101" s="225" t="s">
        <v>139</v>
      </c>
      <c r="E101" s="43"/>
      <c r="F101" s="226" t="s">
        <v>1360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139</v>
      </c>
      <c r="AU101" s="20" t="s">
        <v>82</v>
      </c>
    </row>
    <row r="102" s="13" customFormat="1">
      <c r="A102" s="13"/>
      <c r="B102" s="227"/>
      <c r="C102" s="228"/>
      <c r="D102" s="220" t="s">
        <v>147</v>
      </c>
      <c r="E102" s="229" t="s">
        <v>19</v>
      </c>
      <c r="F102" s="230" t="s">
        <v>328</v>
      </c>
      <c r="G102" s="228"/>
      <c r="H102" s="231">
        <v>22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147</v>
      </c>
      <c r="AU102" s="237" t="s">
        <v>82</v>
      </c>
      <c r="AV102" s="13" t="s">
        <v>82</v>
      </c>
      <c r="AW102" s="13" t="s">
        <v>33</v>
      </c>
      <c r="AX102" s="13" t="s">
        <v>73</v>
      </c>
      <c r="AY102" s="237" t="s">
        <v>129</v>
      </c>
    </row>
    <row r="103" s="15" customFormat="1">
      <c r="A103" s="15"/>
      <c r="B103" s="252"/>
      <c r="C103" s="253"/>
      <c r="D103" s="220" t="s">
        <v>147</v>
      </c>
      <c r="E103" s="254" t="s">
        <v>19</v>
      </c>
      <c r="F103" s="255" t="s">
        <v>231</v>
      </c>
      <c r="G103" s="253"/>
      <c r="H103" s="256">
        <v>22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2" t="s">
        <v>147</v>
      </c>
      <c r="AU103" s="262" t="s">
        <v>82</v>
      </c>
      <c r="AV103" s="15" t="s">
        <v>90</v>
      </c>
      <c r="AW103" s="15" t="s">
        <v>33</v>
      </c>
      <c r="AX103" s="15" t="s">
        <v>80</v>
      </c>
      <c r="AY103" s="262" t="s">
        <v>129</v>
      </c>
    </row>
    <row r="104" s="2" customFormat="1" ht="16.5" customHeight="1">
      <c r="A104" s="41"/>
      <c r="B104" s="42"/>
      <c r="C104" s="207" t="s">
        <v>90</v>
      </c>
      <c r="D104" s="207" t="s">
        <v>131</v>
      </c>
      <c r="E104" s="208" t="s">
        <v>1361</v>
      </c>
      <c r="F104" s="209" t="s">
        <v>1362</v>
      </c>
      <c r="G104" s="210" t="s">
        <v>134</v>
      </c>
      <c r="H104" s="211">
        <v>60</v>
      </c>
      <c r="I104" s="212"/>
      <c r="J104" s="213">
        <f>ROUND(I104*H104,2)</f>
        <v>0</v>
      </c>
      <c r="K104" s="209" t="s">
        <v>135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0.00084999999999999995</v>
      </c>
      <c r="R104" s="216">
        <f>Q104*H104</f>
        <v>0.050999999999999997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90</v>
      </c>
      <c r="AT104" s="218" t="s">
        <v>131</v>
      </c>
      <c r="AU104" s="218" t="s">
        <v>82</v>
      </c>
      <c r="AY104" s="20" t="s">
        <v>129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90</v>
      </c>
      <c r="BM104" s="218" t="s">
        <v>1363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1364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>
      <c r="A106" s="41"/>
      <c r="B106" s="42"/>
      <c r="C106" s="43"/>
      <c r="D106" s="225" t="s">
        <v>139</v>
      </c>
      <c r="E106" s="43"/>
      <c r="F106" s="226" t="s">
        <v>1365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139</v>
      </c>
      <c r="AU106" s="20" t="s">
        <v>82</v>
      </c>
    </row>
    <row r="107" s="13" customFormat="1">
      <c r="A107" s="13"/>
      <c r="B107" s="227"/>
      <c r="C107" s="228"/>
      <c r="D107" s="220" t="s">
        <v>147</v>
      </c>
      <c r="E107" s="229" t="s">
        <v>19</v>
      </c>
      <c r="F107" s="230" t="s">
        <v>1366</v>
      </c>
      <c r="G107" s="228"/>
      <c r="H107" s="231">
        <v>26.399999999999999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147</v>
      </c>
      <c r="AU107" s="237" t="s">
        <v>82</v>
      </c>
      <c r="AV107" s="13" t="s">
        <v>82</v>
      </c>
      <c r="AW107" s="13" t="s">
        <v>33</v>
      </c>
      <c r="AX107" s="13" t="s">
        <v>73</v>
      </c>
      <c r="AY107" s="237" t="s">
        <v>129</v>
      </c>
    </row>
    <row r="108" s="13" customFormat="1">
      <c r="A108" s="13"/>
      <c r="B108" s="227"/>
      <c r="C108" s="228"/>
      <c r="D108" s="220" t="s">
        <v>147</v>
      </c>
      <c r="E108" s="229" t="s">
        <v>19</v>
      </c>
      <c r="F108" s="230" t="s">
        <v>1367</v>
      </c>
      <c r="G108" s="228"/>
      <c r="H108" s="231">
        <v>33.600000000000001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147</v>
      </c>
      <c r="AU108" s="237" t="s">
        <v>82</v>
      </c>
      <c r="AV108" s="13" t="s">
        <v>82</v>
      </c>
      <c r="AW108" s="13" t="s">
        <v>33</v>
      </c>
      <c r="AX108" s="13" t="s">
        <v>73</v>
      </c>
      <c r="AY108" s="237" t="s">
        <v>129</v>
      </c>
    </row>
    <row r="109" s="15" customFormat="1">
      <c r="A109" s="15"/>
      <c r="B109" s="252"/>
      <c r="C109" s="253"/>
      <c r="D109" s="220" t="s">
        <v>147</v>
      </c>
      <c r="E109" s="254" t="s">
        <v>19</v>
      </c>
      <c r="F109" s="255" t="s">
        <v>231</v>
      </c>
      <c r="G109" s="253"/>
      <c r="H109" s="256">
        <v>60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2" t="s">
        <v>147</v>
      </c>
      <c r="AU109" s="262" t="s">
        <v>82</v>
      </c>
      <c r="AV109" s="15" t="s">
        <v>90</v>
      </c>
      <c r="AW109" s="15" t="s">
        <v>33</v>
      </c>
      <c r="AX109" s="15" t="s">
        <v>80</v>
      </c>
      <c r="AY109" s="262" t="s">
        <v>129</v>
      </c>
    </row>
    <row r="110" s="2" customFormat="1" ht="16.5" customHeight="1">
      <c r="A110" s="41"/>
      <c r="B110" s="42"/>
      <c r="C110" s="207" t="s">
        <v>93</v>
      </c>
      <c r="D110" s="207" t="s">
        <v>131</v>
      </c>
      <c r="E110" s="208" t="s">
        <v>1368</v>
      </c>
      <c r="F110" s="209" t="s">
        <v>1369</v>
      </c>
      <c r="G110" s="210" t="s">
        <v>134</v>
      </c>
      <c r="H110" s="211">
        <v>60</v>
      </c>
      <c r="I110" s="212"/>
      <c r="J110" s="213">
        <f>ROUND(I110*H110,2)</f>
        <v>0</v>
      </c>
      <c r="K110" s="209" t="s">
        <v>135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90</v>
      </c>
      <c r="AT110" s="218" t="s">
        <v>131</v>
      </c>
      <c r="AU110" s="218" t="s">
        <v>82</v>
      </c>
      <c r="AY110" s="20" t="s">
        <v>129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90</v>
      </c>
      <c r="BM110" s="218" t="s">
        <v>1370</v>
      </c>
    </row>
    <row r="111" s="2" customFormat="1">
      <c r="A111" s="41"/>
      <c r="B111" s="42"/>
      <c r="C111" s="43"/>
      <c r="D111" s="220" t="s">
        <v>137</v>
      </c>
      <c r="E111" s="43"/>
      <c r="F111" s="221" t="s">
        <v>1371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137</v>
      </c>
      <c r="AU111" s="20" t="s">
        <v>82</v>
      </c>
    </row>
    <row r="112" s="2" customFormat="1">
      <c r="A112" s="41"/>
      <c r="B112" s="42"/>
      <c r="C112" s="43"/>
      <c r="D112" s="225" t="s">
        <v>139</v>
      </c>
      <c r="E112" s="43"/>
      <c r="F112" s="226" t="s">
        <v>1372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139</v>
      </c>
      <c r="AU112" s="20" t="s">
        <v>82</v>
      </c>
    </row>
    <row r="113" s="13" customFormat="1">
      <c r="A113" s="13"/>
      <c r="B113" s="227"/>
      <c r="C113" s="228"/>
      <c r="D113" s="220" t="s">
        <v>147</v>
      </c>
      <c r="E113" s="229" t="s">
        <v>19</v>
      </c>
      <c r="F113" s="230" t="s">
        <v>1366</v>
      </c>
      <c r="G113" s="228"/>
      <c r="H113" s="231">
        <v>26.399999999999999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147</v>
      </c>
      <c r="AU113" s="237" t="s">
        <v>82</v>
      </c>
      <c r="AV113" s="13" t="s">
        <v>82</v>
      </c>
      <c r="AW113" s="13" t="s">
        <v>33</v>
      </c>
      <c r="AX113" s="13" t="s">
        <v>73</v>
      </c>
      <c r="AY113" s="237" t="s">
        <v>129</v>
      </c>
    </row>
    <row r="114" s="13" customFormat="1">
      <c r="A114" s="13"/>
      <c r="B114" s="227"/>
      <c r="C114" s="228"/>
      <c r="D114" s="220" t="s">
        <v>147</v>
      </c>
      <c r="E114" s="229" t="s">
        <v>19</v>
      </c>
      <c r="F114" s="230" t="s">
        <v>1367</v>
      </c>
      <c r="G114" s="228"/>
      <c r="H114" s="231">
        <v>33.600000000000001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147</v>
      </c>
      <c r="AU114" s="237" t="s">
        <v>82</v>
      </c>
      <c r="AV114" s="13" t="s">
        <v>82</v>
      </c>
      <c r="AW114" s="13" t="s">
        <v>33</v>
      </c>
      <c r="AX114" s="13" t="s">
        <v>73</v>
      </c>
      <c r="AY114" s="237" t="s">
        <v>129</v>
      </c>
    </row>
    <row r="115" s="15" customFormat="1">
      <c r="A115" s="15"/>
      <c r="B115" s="252"/>
      <c r="C115" s="253"/>
      <c r="D115" s="220" t="s">
        <v>147</v>
      </c>
      <c r="E115" s="254" t="s">
        <v>19</v>
      </c>
      <c r="F115" s="255" t="s">
        <v>231</v>
      </c>
      <c r="G115" s="253"/>
      <c r="H115" s="256">
        <v>60</v>
      </c>
      <c r="I115" s="257"/>
      <c r="J115" s="253"/>
      <c r="K115" s="253"/>
      <c r="L115" s="258"/>
      <c r="M115" s="259"/>
      <c r="N115" s="260"/>
      <c r="O115" s="260"/>
      <c r="P115" s="260"/>
      <c r="Q115" s="260"/>
      <c r="R115" s="260"/>
      <c r="S115" s="260"/>
      <c r="T115" s="261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2" t="s">
        <v>147</v>
      </c>
      <c r="AU115" s="262" t="s">
        <v>82</v>
      </c>
      <c r="AV115" s="15" t="s">
        <v>90</v>
      </c>
      <c r="AW115" s="15" t="s">
        <v>33</v>
      </c>
      <c r="AX115" s="15" t="s">
        <v>80</v>
      </c>
      <c r="AY115" s="262" t="s">
        <v>129</v>
      </c>
    </row>
    <row r="116" s="2" customFormat="1" ht="21.75" customHeight="1">
      <c r="A116" s="41"/>
      <c r="B116" s="42"/>
      <c r="C116" s="207" t="s">
        <v>96</v>
      </c>
      <c r="D116" s="207" t="s">
        <v>131</v>
      </c>
      <c r="E116" s="208" t="s">
        <v>184</v>
      </c>
      <c r="F116" s="209" t="s">
        <v>185</v>
      </c>
      <c r="G116" s="210" t="s">
        <v>143</v>
      </c>
      <c r="H116" s="211">
        <v>65.920000000000002</v>
      </c>
      <c r="I116" s="212"/>
      <c r="J116" s="213">
        <f>ROUND(I116*H116,2)</f>
        <v>0</v>
      </c>
      <c r="K116" s="209" t="s">
        <v>135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90</v>
      </c>
      <c r="AT116" s="218" t="s">
        <v>131</v>
      </c>
      <c r="AU116" s="218" t="s">
        <v>82</v>
      </c>
      <c r="AY116" s="20" t="s">
        <v>129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90</v>
      </c>
      <c r="BM116" s="218" t="s">
        <v>1373</v>
      </c>
    </row>
    <row r="117" s="2" customFormat="1">
      <c r="A117" s="41"/>
      <c r="B117" s="42"/>
      <c r="C117" s="43"/>
      <c r="D117" s="220" t="s">
        <v>137</v>
      </c>
      <c r="E117" s="43"/>
      <c r="F117" s="221" t="s">
        <v>187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137</v>
      </c>
      <c r="AU117" s="20" t="s">
        <v>82</v>
      </c>
    </row>
    <row r="118" s="2" customFormat="1">
      <c r="A118" s="41"/>
      <c r="B118" s="42"/>
      <c r="C118" s="43"/>
      <c r="D118" s="225" t="s">
        <v>139</v>
      </c>
      <c r="E118" s="43"/>
      <c r="F118" s="226" t="s">
        <v>188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139</v>
      </c>
      <c r="AU118" s="20" t="s">
        <v>82</v>
      </c>
    </row>
    <row r="119" s="13" customFormat="1">
      <c r="A119" s="13"/>
      <c r="B119" s="227"/>
      <c r="C119" s="228"/>
      <c r="D119" s="220" t="s">
        <v>147</v>
      </c>
      <c r="E119" s="229" t="s">
        <v>19</v>
      </c>
      <c r="F119" s="230" t="s">
        <v>1374</v>
      </c>
      <c r="G119" s="228"/>
      <c r="H119" s="231">
        <v>43.920000000000002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147</v>
      </c>
      <c r="AU119" s="237" t="s">
        <v>82</v>
      </c>
      <c r="AV119" s="13" t="s">
        <v>82</v>
      </c>
      <c r="AW119" s="13" t="s">
        <v>33</v>
      </c>
      <c r="AX119" s="13" t="s">
        <v>73</v>
      </c>
      <c r="AY119" s="237" t="s">
        <v>129</v>
      </c>
    </row>
    <row r="120" s="13" customFormat="1">
      <c r="A120" s="13"/>
      <c r="B120" s="227"/>
      <c r="C120" s="228"/>
      <c r="D120" s="220" t="s">
        <v>147</v>
      </c>
      <c r="E120" s="229" t="s">
        <v>19</v>
      </c>
      <c r="F120" s="230" t="s">
        <v>328</v>
      </c>
      <c r="G120" s="228"/>
      <c r="H120" s="231">
        <v>22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147</v>
      </c>
      <c r="AU120" s="237" t="s">
        <v>82</v>
      </c>
      <c r="AV120" s="13" t="s">
        <v>82</v>
      </c>
      <c r="AW120" s="13" t="s">
        <v>33</v>
      </c>
      <c r="AX120" s="13" t="s">
        <v>73</v>
      </c>
      <c r="AY120" s="237" t="s">
        <v>129</v>
      </c>
    </row>
    <row r="121" s="15" customFormat="1">
      <c r="A121" s="15"/>
      <c r="B121" s="252"/>
      <c r="C121" s="253"/>
      <c r="D121" s="220" t="s">
        <v>147</v>
      </c>
      <c r="E121" s="254" t="s">
        <v>19</v>
      </c>
      <c r="F121" s="255" t="s">
        <v>231</v>
      </c>
      <c r="G121" s="253"/>
      <c r="H121" s="256">
        <v>65.920000000000002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2" t="s">
        <v>147</v>
      </c>
      <c r="AU121" s="262" t="s">
        <v>82</v>
      </c>
      <c r="AV121" s="15" t="s">
        <v>90</v>
      </c>
      <c r="AW121" s="15" t="s">
        <v>33</v>
      </c>
      <c r="AX121" s="15" t="s">
        <v>80</v>
      </c>
      <c r="AY121" s="262" t="s">
        <v>129</v>
      </c>
    </row>
    <row r="122" s="2" customFormat="1" ht="16.5" customHeight="1">
      <c r="A122" s="41"/>
      <c r="B122" s="42"/>
      <c r="C122" s="207" t="s">
        <v>99</v>
      </c>
      <c r="D122" s="207" t="s">
        <v>131</v>
      </c>
      <c r="E122" s="208" t="s">
        <v>218</v>
      </c>
      <c r="F122" s="209" t="s">
        <v>219</v>
      </c>
      <c r="G122" s="210" t="s">
        <v>143</v>
      </c>
      <c r="H122" s="211">
        <v>48.770000000000003</v>
      </c>
      <c r="I122" s="212"/>
      <c r="J122" s="213">
        <f>ROUND(I122*H122,2)</f>
        <v>0</v>
      </c>
      <c r="K122" s="209" t="s">
        <v>135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90</v>
      </c>
      <c r="AT122" s="218" t="s">
        <v>131</v>
      </c>
      <c r="AU122" s="218" t="s">
        <v>82</v>
      </c>
      <c r="AY122" s="20" t="s">
        <v>129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90</v>
      </c>
      <c r="BM122" s="218" t="s">
        <v>1375</v>
      </c>
    </row>
    <row r="123" s="2" customFormat="1">
      <c r="A123" s="41"/>
      <c r="B123" s="42"/>
      <c r="C123" s="43"/>
      <c r="D123" s="220" t="s">
        <v>137</v>
      </c>
      <c r="E123" s="43"/>
      <c r="F123" s="221" t="s">
        <v>221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137</v>
      </c>
      <c r="AU123" s="20" t="s">
        <v>82</v>
      </c>
    </row>
    <row r="124" s="2" customFormat="1">
      <c r="A124" s="41"/>
      <c r="B124" s="42"/>
      <c r="C124" s="43"/>
      <c r="D124" s="225" t="s">
        <v>139</v>
      </c>
      <c r="E124" s="43"/>
      <c r="F124" s="226" t="s">
        <v>222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139</v>
      </c>
      <c r="AU124" s="20" t="s">
        <v>82</v>
      </c>
    </row>
    <row r="125" s="13" customFormat="1">
      <c r="A125" s="13"/>
      <c r="B125" s="227"/>
      <c r="C125" s="228"/>
      <c r="D125" s="220" t="s">
        <v>147</v>
      </c>
      <c r="E125" s="229" t="s">
        <v>19</v>
      </c>
      <c r="F125" s="230" t="s">
        <v>1376</v>
      </c>
      <c r="G125" s="228"/>
      <c r="H125" s="231">
        <v>35.57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147</v>
      </c>
      <c r="AU125" s="237" t="s">
        <v>82</v>
      </c>
      <c r="AV125" s="13" t="s">
        <v>82</v>
      </c>
      <c r="AW125" s="13" t="s">
        <v>33</v>
      </c>
      <c r="AX125" s="13" t="s">
        <v>73</v>
      </c>
      <c r="AY125" s="237" t="s">
        <v>129</v>
      </c>
    </row>
    <row r="126" s="13" customFormat="1">
      <c r="A126" s="13"/>
      <c r="B126" s="227"/>
      <c r="C126" s="228"/>
      <c r="D126" s="220" t="s">
        <v>147</v>
      </c>
      <c r="E126" s="229" t="s">
        <v>19</v>
      </c>
      <c r="F126" s="230" t="s">
        <v>1377</v>
      </c>
      <c r="G126" s="228"/>
      <c r="H126" s="231">
        <v>13.199999999999999</v>
      </c>
      <c r="I126" s="232"/>
      <c r="J126" s="228"/>
      <c r="K126" s="228"/>
      <c r="L126" s="233"/>
      <c r="M126" s="234"/>
      <c r="N126" s="235"/>
      <c r="O126" s="235"/>
      <c r="P126" s="235"/>
      <c r="Q126" s="235"/>
      <c r="R126" s="235"/>
      <c r="S126" s="235"/>
      <c r="T126" s="23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147</v>
      </c>
      <c r="AU126" s="237" t="s">
        <v>82</v>
      </c>
      <c r="AV126" s="13" t="s">
        <v>82</v>
      </c>
      <c r="AW126" s="13" t="s">
        <v>33</v>
      </c>
      <c r="AX126" s="13" t="s">
        <v>73</v>
      </c>
      <c r="AY126" s="237" t="s">
        <v>129</v>
      </c>
    </row>
    <row r="127" s="15" customFormat="1">
      <c r="A127" s="15"/>
      <c r="B127" s="252"/>
      <c r="C127" s="253"/>
      <c r="D127" s="220" t="s">
        <v>147</v>
      </c>
      <c r="E127" s="254" t="s">
        <v>19</v>
      </c>
      <c r="F127" s="255" t="s">
        <v>231</v>
      </c>
      <c r="G127" s="253"/>
      <c r="H127" s="256">
        <v>48.769999999999996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2" t="s">
        <v>147</v>
      </c>
      <c r="AU127" s="262" t="s">
        <v>82</v>
      </c>
      <c r="AV127" s="15" t="s">
        <v>90</v>
      </c>
      <c r="AW127" s="15" t="s">
        <v>33</v>
      </c>
      <c r="AX127" s="15" t="s">
        <v>80</v>
      </c>
      <c r="AY127" s="262" t="s">
        <v>129</v>
      </c>
    </row>
    <row r="128" s="2" customFormat="1" ht="16.5" customHeight="1">
      <c r="A128" s="41"/>
      <c r="B128" s="42"/>
      <c r="C128" s="207" t="s">
        <v>215</v>
      </c>
      <c r="D128" s="207" t="s">
        <v>131</v>
      </c>
      <c r="E128" s="208" t="s">
        <v>1378</v>
      </c>
      <c r="F128" s="209" t="s">
        <v>1379</v>
      </c>
      <c r="G128" s="210" t="s">
        <v>143</v>
      </c>
      <c r="H128" s="211">
        <v>6.5999999999999996</v>
      </c>
      <c r="I128" s="212"/>
      <c r="J128" s="213">
        <f>ROUND(I128*H128,2)</f>
        <v>0</v>
      </c>
      <c r="K128" s="209" t="s">
        <v>135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90</v>
      </c>
      <c r="AT128" s="218" t="s">
        <v>131</v>
      </c>
      <c r="AU128" s="218" t="s">
        <v>82</v>
      </c>
      <c r="AY128" s="20" t="s">
        <v>129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90</v>
      </c>
      <c r="BM128" s="218" t="s">
        <v>1380</v>
      </c>
    </row>
    <row r="129" s="2" customFormat="1">
      <c r="A129" s="41"/>
      <c r="B129" s="42"/>
      <c r="C129" s="43"/>
      <c r="D129" s="220" t="s">
        <v>137</v>
      </c>
      <c r="E129" s="43"/>
      <c r="F129" s="221" t="s">
        <v>1381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137</v>
      </c>
      <c r="AU129" s="20" t="s">
        <v>82</v>
      </c>
    </row>
    <row r="130" s="2" customFormat="1">
      <c r="A130" s="41"/>
      <c r="B130" s="42"/>
      <c r="C130" s="43"/>
      <c r="D130" s="225" t="s">
        <v>139</v>
      </c>
      <c r="E130" s="43"/>
      <c r="F130" s="226" t="s">
        <v>1382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139</v>
      </c>
      <c r="AU130" s="20" t="s">
        <v>82</v>
      </c>
    </row>
    <row r="131" s="13" customFormat="1">
      <c r="A131" s="13"/>
      <c r="B131" s="227"/>
      <c r="C131" s="228"/>
      <c r="D131" s="220" t="s">
        <v>147</v>
      </c>
      <c r="E131" s="229" t="s">
        <v>19</v>
      </c>
      <c r="F131" s="230" t="s">
        <v>1383</v>
      </c>
      <c r="G131" s="228"/>
      <c r="H131" s="231">
        <v>6.5999999999999996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147</v>
      </c>
      <c r="AU131" s="237" t="s">
        <v>82</v>
      </c>
      <c r="AV131" s="13" t="s">
        <v>82</v>
      </c>
      <c r="AW131" s="13" t="s">
        <v>33</v>
      </c>
      <c r="AX131" s="13" t="s">
        <v>73</v>
      </c>
      <c r="AY131" s="237" t="s">
        <v>129</v>
      </c>
    </row>
    <row r="132" s="15" customFormat="1">
      <c r="A132" s="15"/>
      <c r="B132" s="252"/>
      <c r="C132" s="253"/>
      <c r="D132" s="220" t="s">
        <v>147</v>
      </c>
      <c r="E132" s="254" t="s">
        <v>19</v>
      </c>
      <c r="F132" s="255" t="s">
        <v>231</v>
      </c>
      <c r="G132" s="253"/>
      <c r="H132" s="256">
        <v>6.5999999999999996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2" t="s">
        <v>147</v>
      </c>
      <c r="AU132" s="262" t="s">
        <v>82</v>
      </c>
      <c r="AV132" s="15" t="s">
        <v>90</v>
      </c>
      <c r="AW132" s="15" t="s">
        <v>33</v>
      </c>
      <c r="AX132" s="15" t="s">
        <v>80</v>
      </c>
      <c r="AY132" s="262" t="s">
        <v>129</v>
      </c>
    </row>
    <row r="133" s="2" customFormat="1" ht="16.5" customHeight="1">
      <c r="A133" s="41"/>
      <c r="B133" s="42"/>
      <c r="C133" s="263" t="s">
        <v>217</v>
      </c>
      <c r="D133" s="263" t="s">
        <v>354</v>
      </c>
      <c r="E133" s="264" t="s">
        <v>1384</v>
      </c>
      <c r="F133" s="265" t="s">
        <v>1385</v>
      </c>
      <c r="G133" s="266" t="s">
        <v>210</v>
      </c>
      <c r="H133" s="267">
        <v>13.199999999999999</v>
      </c>
      <c r="I133" s="268"/>
      <c r="J133" s="269">
        <f>ROUND(I133*H133,2)</f>
        <v>0</v>
      </c>
      <c r="K133" s="265" t="s">
        <v>135</v>
      </c>
      <c r="L133" s="270"/>
      <c r="M133" s="271" t="s">
        <v>19</v>
      </c>
      <c r="N133" s="272" t="s">
        <v>44</v>
      </c>
      <c r="O133" s="87"/>
      <c r="P133" s="216">
        <f>O133*H133</f>
        <v>0</v>
      </c>
      <c r="Q133" s="216">
        <v>1</v>
      </c>
      <c r="R133" s="216">
        <f>Q133*H133</f>
        <v>13.199999999999999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215</v>
      </c>
      <c r="AT133" s="218" t="s">
        <v>354</v>
      </c>
      <c r="AU133" s="218" t="s">
        <v>82</v>
      </c>
      <c r="AY133" s="20" t="s">
        <v>129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90</v>
      </c>
      <c r="BM133" s="218" t="s">
        <v>1386</v>
      </c>
    </row>
    <row r="134" s="2" customFormat="1">
      <c r="A134" s="41"/>
      <c r="B134" s="42"/>
      <c r="C134" s="43"/>
      <c r="D134" s="220" t="s">
        <v>137</v>
      </c>
      <c r="E134" s="43"/>
      <c r="F134" s="221" t="s">
        <v>1385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137</v>
      </c>
      <c r="AU134" s="20" t="s">
        <v>82</v>
      </c>
    </row>
    <row r="135" s="13" customFormat="1">
      <c r="A135" s="13"/>
      <c r="B135" s="227"/>
      <c r="C135" s="228"/>
      <c r="D135" s="220" t="s">
        <v>147</v>
      </c>
      <c r="E135" s="228"/>
      <c r="F135" s="230" t="s">
        <v>1387</v>
      </c>
      <c r="G135" s="228"/>
      <c r="H135" s="231">
        <v>13.199999999999999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147</v>
      </c>
      <c r="AU135" s="237" t="s">
        <v>82</v>
      </c>
      <c r="AV135" s="13" t="s">
        <v>82</v>
      </c>
      <c r="AW135" s="13" t="s">
        <v>4</v>
      </c>
      <c r="AX135" s="13" t="s">
        <v>80</v>
      </c>
      <c r="AY135" s="237" t="s">
        <v>129</v>
      </c>
    </row>
    <row r="136" s="12" customFormat="1" ht="22.8" customHeight="1">
      <c r="A136" s="12"/>
      <c r="B136" s="191"/>
      <c r="C136" s="192"/>
      <c r="D136" s="193" t="s">
        <v>72</v>
      </c>
      <c r="E136" s="205" t="s">
        <v>87</v>
      </c>
      <c r="F136" s="205" t="s">
        <v>1231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SUM(P137:P141)</f>
        <v>0</v>
      </c>
      <c r="Q136" s="199"/>
      <c r="R136" s="200">
        <f>SUM(R137:R141)</f>
        <v>0.113</v>
      </c>
      <c r="S136" s="199"/>
      <c r="T136" s="201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80</v>
      </c>
      <c r="AT136" s="203" t="s">
        <v>72</v>
      </c>
      <c r="AU136" s="203" t="s">
        <v>80</v>
      </c>
      <c r="AY136" s="202" t="s">
        <v>129</v>
      </c>
      <c r="BK136" s="204">
        <f>SUM(BK137:BK141)</f>
        <v>0</v>
      </c>
    </row>
    <row r="137" s="2" customFormat="1" ht="16.5" customHeight="1">
      <c r="A137" s="41"/>
      <c r="B137" s="42"/>
      <c r="C137" s="207" t="s">
        <v>223</v>
      </c>
      <c r="D137" s="207" t="s">
        <v>131</v>
      </c>
      <c r="E137" s="208" t="s">
        <v>1388</v>
      </c>
      <c r="F137" s="209" t="s">
        <v>1389</v>
      </c>
      <c r="G137" s="210" t="s">
        <v>377</v>
      </c>
      <c r="H137" s="211">
        <v>1</v>
      </c>
      <c r="I137" s="212"/>
      <c r="J137" s="213">
        <f>ROUND(I137*H137,2)</f>
        <v>0</v>
      </c>
      <c r="K137" s="209" t="s">
        <v>135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90</v>
      </c>
      <c r="AT137" s="218" t="s">
        <v>131</v>
      </c>
      <c r="AU137" s="218" t="s">
        <v>82</v>
      </c>
      <c r="AY137" s="20" t="s">
        <v>129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90</v>
      </c>
      <c r="BM137" s="218" t="s">
        <v>1390</v>
      </c>
    </row>
    <row r="138" s="2" customFormat="1">
      <c r="A138" s="41"/>
      <c r="B138" s="42"/>
      <c r="C138" s="43"/>
      <c r="D138" s="220" t="s">
        <v>137</v>
      </c>
      <c r="E138" s="43"/>
      <c r="F138" s="221" t="s">
        <v>1391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137</v>
      </c>
      <c r="AU138" s="20" t="s">
        <v>82</v>
      </c>
    </row>
    <row r="139" s="2" customFormat="1">
      <c r="A139" s="41"/>
      <c r="B139" s="42"/>
      <c r="C139" s="43"/>
      <c r="D139" s="225" t="s">
        <v>139</v>
      </c>
      <c r="E139" s="43"/>
      <c r="F139" s="226" t="s">
        <v>1392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139</v>
      </c>
      <c r="AU139" s="20" t="s">
        <v>82</v>
      </c>
    </row>
    <row r="140" s="2" customFormat="1" ht="16.5" customHeight="1">
      <c r="A140" s="41"/>
      <c r="B140" s="42"/>
      <c r="C140" s="263" t="s">
        <v>233</v>
      </c>
      <c r="D140" s="263" t="s">
        <v>354</v>
      </c>
      <c r="E140" s="264" t="s">
        <v>1393</v>
      </c>
      <c r="F140" s="265" t="s">
        <v>1394</v>
      </c>
      <c r="G140" s="266" t="s">
        <v>377</v>
      </c>
      <c r="H140" s="267">
        <v>1</v>
      </c>
      <c r="I140" s="268"/>
      <c r="J140" s="269">
        <f>ROUND(I140*H140,2)</f>
        <v>0</v>
      </c>
      <c r="K140" s="265" t="s">
        <v>135</v>
      </c>
      <c r="L140" s="270"/>
      <c r="M140" s="271" t="s">
        <v>19</v>
      </c>
      <c r="N140" s="272" t="s">
        <v>44</v>
      </c>
      <c r="O140" s="87"/>
      <c r="P140" s="216">
        <f>O140*H140</f>
        <v>0</v>
      </c>
      <c r="Q140" s="216">
        <v>0.113</v>
      </c>
      <c r="R140" s="216">
        <f>Q140*H140</f>
        <v>0.113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215</v>
      </c>
      <c r="AT140" s="218" t="s">
        <v>354</v>
      </c>
      <c r="AU140" s="218" t="s">
        <v>82</v>
      </c>
      <c r="AY140" s="20" t="s">
        <v>129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90</v>
      </c>
      <c r="BM140" s="218" t="s">
        <v>1395</v>
      </c>
    </row>
    <row r="141" s="2" customFormat="1">
      <c r="A141" s="41"/>
      <c r="B141" s="42"/>
      <c r="C141" s="43"/>
      <c r="D141" s="220" t="s">
        <v>137</v>
      </c>
      <c r="E141" s="43"/>
      <c r="F141" s="221" t="s">
        <v>1396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137</v>
      </c>
      <c r="AU141" s="20" t="s">
        <v>82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90</v>
      </c>
      <c r="F142" s="205" t="s">
        <v>1397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SUM(P143:P147)</f>
        <v>0</v>
      </c>
      <c r="Q142" s="199"/>
      <c r="R142" s="200">
        <f>SUM(R143:R147)</f>
        <v>0</v>
      </c>
      <c r="S142" s="199"/>
      <c r="T142" s="201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72</v>
      </c>
      <c r="AU142" s="203" t="s">
        <v>80</v>
      </c>
      <c r="AY142" s="202" t="s">
        <v>129</v>
      </c>
      <c r="BK142" s="204">
        <f>SUM(BK143:BK147)</f>
        <v>0</v>
      </c>
    </row>
    <row r="143" s="2" customFormat="1" ht="16.5" customHeight="1">
      <c r="A143" s="41"/>
      <c r="B143" s="42"/>
      <c r="C143" s="207" t="s">
        <v>241</v>
      </c>
      <c r="D143" s="207" t="s">
        <v>131</v>
      </c>
      <c r="E143" s="208" t="s">
        <v>1398</v>
      </c>
      <c r="F143" s="209" t="s">
        <v>1399</v>
      </c>
      <c r="G143" s="210" t="s">
        <v>143</v>
      </c>
      <c r="H143" s="211">
        <v>2.2000000000000002</v>
      </c>
      <c r="I143" s="212"/>
      <c r="J143" s="213">
        <f>ROUND(I143*H143,2)</f>
        <v>0</v>
      </c>
      <c r="K143" s="209" t="s">
        <v>135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90</v>
      </c>
      <c r="AT143" s="218" t="s">
        <v>131</v>
      </c>
      <c r="AU143" s="218" t="s">
        <v>82</v>
      </c>
      <c r="AY143" s="20" t="s">
        <v>129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90</v>
      </c>
      <c r="BM143" s="218" t="s">
        <v>1400</v>
      </c>
    </row>
    <row r="144" s="2" customFormat="1">
      <c r="A144" s="41"/>
      <c r="B144" s="42"/>
      <c r="C144" s="43"/>
      <c r="D144" s="220" t="s">
        <v>137</v>
      </c>
      <c r="E144" s="43"/>
      <c r="F144" s="221" t="s">
        <v>1401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137</v>
      </c>
      <c r="AU144" s="20" t="s">
        <v>82</v>
      </c>
    </row>
    <row r="145" s="2" customFormat="1">
      <c r="A145" s="41"/>
      <c r="B145" s="42"/>
      <c r="C145" s="43"/>
      <c r="D145" s="225" t="s">
        <v>139</v>
      </c>
      <c r="E145" s="43"/>
      <c r="F145" s="226" t="s">
        <v>1402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139</v>
      </c>
      <c r="AU145" s="20" t="s">
        <v>82</v>
      </c>
    </row>
    <row r="146" s="13" customFormat="1">
      <c r="A146" s="13"/>
      <c r="B146" s="227"/>
      <c r="C146" s="228"/>
      <c r="D146" s="220" t="s">
        <v>147</v>
      </c>
      <c r="E146" s="229" t="s">
        <v>19</v>
      </c>
      <c r="F146" s="230" t="s">
        <v>1403</v>
      </c>
      <c r="G146" s="228"/>
      <c r="H146" s="231">
        <v>2.2000000000000002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147</v>
      </c>
      <c r="AU146" s="237" t="s">
        <v>82</v>
      </c>
      <c r="AV146" s="13" t="s">
        <v>82</v>
      </c>
      <c r="AW146" s="13" t="s">
        <v>33</v>
      </c>
      <c r="AX146" s="13" t="s">
        <v>73</v>
      </c>
      <c r="AY146" s="237" t="s">
        <v>129</v>
      </c>
    </row>
    <row r="147" s="15" customFormat="1">
      <c r="A147" s="15"/>
      <c r="B147" s="252"/>
      <c r="C147" s="253"/>
      <c r="D147" s="220" t="s">
        <v>147</v>
      </c>
      <c r="E147" s="254" t="s">
        <v>19</v>
      </c>
      <c r="F147" s="255" t="s">
        <v>231</v>
      </c>
      <c r="G147" s="253"/>
      <c r="H147" s="256">
        <v>2.2000000000000002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2" t="s">
        <v>147</v>
      </c>
      <c r="AU147" s="262" t="s">
        <v>82</v>
      </c>
      <c r="AV147" s="15" t="s">
        <v>90</v>
      </c>
      <c r="AW147" s="15" t="s">
        <v>33</v>
      </c>
      <c r="AX147" s="15" t="s">
        <v>80</v>
      </c>
      <c r="AY147" s="262" t="s">
        <v>129</v>
      </c>
    </row>
    <row r="148" s="12" customFormat="1" ht="22.8" customHeight="1">
      <c r="A148" s="12"/>
      <c r="B148" s="191"/>
      <c r="C148" s="192"/>
      <c r="D148" s="193" t="s">
        <v>72</v>
      </c>
      <c r="E148" s="205" t="s">
        <v>215</v>
      </c>
      <c r="F148" s="205" t="s">
        <v>1248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SUM(P149:P167)</f>
        <v>0</v>
      </c>
      <c r="Q148" s="199"/>
      <c r="R148" s="200">
        <f>SUM(R149:R167)</f>
        <v>2.7154099999999999</v>
      </c>
      <c r="S148" s="199"/>
      <c r="T148" s="201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80</v>
      </c>
      <c r="AT148" s="203" t="s">
        <v>72</v>
      </c>
      <c r="AU148" s="203" t="s">
        <v>80</v>
      </c>
      <c r="AY148" s="202" t="s">
        <v>129</v>
      </c>
      <c r="BK148" s="204">
        <f>SUM(BK149:BK167)</f>
        <v>0</v>
      </c>
    </row>
    <row r="149" s="2" customFormat="1" ht="16.5" customHeight="1">
      <c r="A149" s="41"/>
      <c r="B149" s="42"/>
      <c r="C149" s="207" t="s">
        <v>250</v>
      </c>
      <c r="D149" s="207" t="s">
        <v>131</v>
      </c>
      <c r="E149" s="208" t="s">
        <v>1404</v>
      </c>
      <c r="F149" s="209" t="s">
        <v>1405</v>
      </c>
      <c r="G149" s="210" t="s">
        <v>572</v>
      </c>
      <c r="H149" s="211">
        <v>20</v>
      </c>
      <c r="I149" s="212"/>
      <c r="J149" s="213">
        <f>ROUND(I149*H149,2)</f>
        <v>0</v>
      </c>
      <c r="K149" s="209" t="s">
        <v>135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0.0027599999999999999</v>
      </c>
      <c r="R149" s="216">
        <f>Q149*H149</f>
        <v>0.055199999999999999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90</v>
      </c>
      <c r="AT149" s="218" t="s">
        <v>131</v>
      </c>
      <c r="AU149" s="218" t="s">
        <v>82</v>
      </c>
      <c r="AY149" s="20" t="s">
        <v>129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90</v>
      </c>
      <c r="BM149" s="218" t="s">
        <v>1406</v>
      </c>
    </row>
    <row r="150" s="2" customFormat="1">
      <c r="A150" s="41"/>
      <c r="B150" s="42"/>
      <c r="C150" s="43"/>
      <c r="D150" s="220" t="s">
        <v>137</v>
      </c>
      <c r="E150" s="43"/>
      <c r="F150" s="221" t="s">
        <v>1407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137</v>
      </c>
      <c r="AU150" s="20" t="s">
        <v>82</v>
      </c>
    </row>
    <row r="151" s="2" customFormat="1">
      <c r="A151" s="41"/>
      <c r="B151" s="42"/>
      <c r="C151" s="43"/>
      <c r="D151" s="225" t="s">
        <v>139</v>
      </c>
      <c r="E151" s="43"/>
      <c r="F151" s="226" t="s">
        <v>1408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139</v>
      </c>
      <c r="AU151" s="20" t="s">
        <v>82</v>
      </c>
    </row>
    <row r="152" s="2" customFormat="1" ht="16.5" customHeight="1">
      <c r="A152" s="41"/>
      <c r="B152" s="42"/>
      <c r="C152" s="207" t="s">
        <v>259</v>
      </c>
      <c r="D152" s="207" t="s">
        <v>131</v>
      </c>
      <c r="E152" s="208" t="s">
        <v>1409</v>
      </c>
      <c r="F152" s="209" t="s">
        <v>1410</v>
      </c>
      <c r="G152" s="210" t="s">
        <v>572</v>
      </c>
      <c r="H152" s="211">
        <v>20</v>
      </c>
      <c r="I152" s="212"/>
      <c r="J152" s="213">
        <f>ROUND(I152*H152,2)</f>
        <v>0</v>
      </c>
      <c r="K152" s="209" t="s">
        <v>135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90</v>
      </c>
      <c r="AT152" s="218" t="s">
        <v>131</v>
      </c>
      <c r="AU152" s="218" t="s">
        <v>82</v>
      </c>
      <c r="AY152" s="20" t="s">
        <v>129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90</v>
      </c>
      <c r="BM152" s="218" t="s">
        <v>1411</v>
      </c>
    </row>
    <row r="153" s="2" customFormat="1">
      <c r="A153" s="41"/>
      <c r="B153" s="42"/>
      <c r="C153" s="43"/>
      <c r="D153" s="220" t="s">
        <v>137</v>
      </c>
      <c r="E153" s="43"/>
      <c r="F153" s="221" t="s">
        <v>1412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137</v>
      </c>
      <c r="AU153" s="20" t="s">
        <v>82</v>
      </c>
    </row>
    <row r="154" s="2" customFormat="1">
      <c r="A154" s="41"/>
      <c r="B154" s="42"/>
      <c r="C154" s="43"/>
      <c r="D154" s="225" t="s">
        <v>139</v>
      </c>
      <c r="E154" s="43"/>
      <c r="F154" s="226" t="s">
        <v>1413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139</v>
      </c>
      <c r="AU154" s="20" t="s">
        <v>82</v>
      </c>
    </row>
    <row r="155" s="2" customFormat="1" ht="16.5" customHeight="1">
      <c r="A155" s="41"/>
      <c r="B155" s="42"/>
      <c r="C155" s="207" t="s">
        <v>8</v>
      </c>
      <c r="D155" s="207" t="s">
        <v>131</v>
      </c>
      <c r="E155" s="208" t="s">
        <v>1414</v>
      </c>
      <c r="F155" s="209" t="s">
        <v>1415</v>
      </c>
      <c r="G155" s="210" t="s">
        <v>377</v>
      </c>
      <c r="H155" s="211">
        <v>2</v>
      </c>
      <c r="I155" s="212"/>
      <c r="J155" s="213">
        <f>ROUND(I155*H155,2)</f>
        <v>0</v>
      </c>
      <c r="K155" s="209" t="s">
        <v>135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0.0098899999999999995</v>
      </c>
      <c r="R155" s="216">
        <f>Q155*H155</f>
        <v>0.019779999999999999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90</v>
      </c>
      <c r="AT155" s="218" t="s">
        <v>131</v>
      </c>
      <c r="AU155" s="218" t="s">
        <v>82</v>
      </c>
      <c r="AY155" s="20" t="s">
        <v>129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90</v>
      </c>
      <c r="BM155" s="218" t="s">
        <v>1416</v>
      </c>
    </row>
    <row r="156" s="2" customFormat="1">
      <c r="A156" s="41"/>
      <c r="B156" s="42"/>
      <c r="C156" s="43"/>
      <c r="D156" s="220" t="s">
        <v>137</v>
      </c>
      <c r="E156" s="43"/>
      <c r="F156" s="221" t="s">
        <v>1417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137</v>
      </c>
      <c r="AU156" s="20" t="s">
        <v>82</v>
      </c>
    </row>
    <row r="157" s="2" customFormat="1">
      <c r="A157" s="41"/>
      <c r="B157" s="42"/>
      <c r="C157" s="43"/>
      <c r="D157" s="225" t="s">
        <v>139</v>
      </c>
      <c r="E157" s="43"/>
      <c r="F157" s="226" t="s">
        <v>1418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139</v>
      </c>
      <c r="AU157" s="20" t="s">
        <v>82</v>
      </c>
    </row>
    <row r="158" s="2" customFormat="1" ht="16.5" customHeight="1">
      <c r="A158" s="41"/>
      <c r="B158" s="42"/>
      <c r="C158" s="263" t="s">
        <v>276</v>
      </c>
      <c r="D158" s="263" t="s">
        <v>354</v>
      </c>
      <c r="E158" s="264" t="s">
        <v>1419</v>
      </c>
      <c r="F158" s="265" t="s">
        <v>1420</v>
      </c>
      <c r="G158" s="266" t="s">
        <v>377</v>
      </c>
      <c r="H158" s="267">
        <v>2</v>
      </c>
      <c r="I158" s="268"/>
      <c r="J158" s="269">
        <f>ROUND(I158*H158,2)</f>
        <v>0</v>
      </c>
      <c r="K158" s="265" t="s">
        <v>135</v>
      </c>
      <c r="L158" s="270"/>
      <c r="M158" s="271" t="s">
        <v>19</v>
      </c>
      <c r="N158" s="272" t="s">
        <v>44</v>
      </c>
      <c r="O158" s="87"/>
      <c r="P158" s="216">
        <f>O158*H158</f>
        <v>0</v>
      </c>
      <c r="Q158" s="216">
        <v>1.0540000000000001</v>
      </c>
      <c r="R158" s="216">
        <f>Q158*H158</f>
        <v>2.1080000000000001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215</v>
      </c>
      <c r="AT158" s="218" t="s">
        <v>354</v>
      </c>
      <c r="AU158" s="218" t="s">
        <v>82</v>
      </c>
      <c r="AY158" s="20" t="s">
        <v>129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90</v>
      </c>
      <c r="BM158" s="218" t="s">
        <v>1421</v>
      </c>
    </row>
    <row r="159" s="2" customFormat="1">
      <c r="A159" s="41"/>
      <c r="B159" s="42"/>
      <c r="C159" s="43"/>
      <c r="D159" s="220" t="s">
        <v>137</v>
      </c>
      <c r="E159" s="43"/>
      <c r="F159" s="221" t="s">
        <v>1420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137</v>
      </c>
      <c r="AU159" s="20" t="s">
        <v>82</v>
      </c>
    </row>
    <row r="160" s="2" customFormat="1" ht="16.5" customHeight="1">
      <c r="A160" s="41"/>
      <c r="B160" s="42"/>
      <c r="C160" s="207" t="s">
        <v>287</v>
      </c>
      <c r="D160" s="207" t="s">
        <v>131</v>
      </c>
      <c r="E160" s="208" t="s">
        <v>1422</v>
      </c>
      <c r="F160" s="209" t="s">
        <v>1423</v>
      </c>
      <c r="G160" s="210" t="s">
        <v>377</v>
      </c>
      <c r="H160" s="211">
        <v>1</v>
      </c>
      <c r="I160" s="212"/>
      <c r="J160" s="213">
        <f>ROUND(I160*H160,2)</f>
        <v>0</v>
      </c>
      <c r="K160" s="209" t="s">
        <v>135</v>
      </c>
      <c r="L160" s="47"/>
      <c r="M160" s="214" t="s">
        <v>19</v>
      </c>
      <c r="N160" s="215" t="s">
        <v>44</v>
      </c>
      <c r="O160" s="87"/>
      <c r="P160" s="216">
        <f>O160*H160</f>
        <v>0</v>
      </c>
      <c r="Q160" s="216">
        <v>0.0098899999999999995</v>
      </c>
      <c r="R160" s="216">
        <f>Q160*H160</f>
        <v>0.0098899999999999995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90</v>
      </c>
      <c r="AT160" s="218" t="s">
        <v>131</v>
      </c>
      <c r="AU160" s="218" t="s">
        <v>82</v>
      </c>
      <c r="AY160" s="20" t="s">
        <v>129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90</v>
      </c>
      <c r="BM160" s="218" t="s">
        <v>1424</v>
      </c>
    </row>
    <row r="161" s="2" customFormat="1">
      <c r="A161" s="41"/>
      <c r="B161" s="42"/>
      <c r="C161" s="43"/>
      <c r="D161" s="220" t="s">
        <v>137</v>
      </c>
      <c r="E161" s="43"/>
      <c r="F161" s="221" t="s">
        <v>1425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137</v>
      </c>
      <c r="AU161" s="20" t="s">
        <v>82</v>
      </c>
    </row>
    <row r="162" s="2" customFormat="1">
      <c r="A162" s="41"/>
      <c r="B162" s="42"/>
      <c r="C162" s="43"/>
      <c r="D162" s="225" t="s">
        <v>139</v>
      </c>
      <c r="E162" s="43"/>
      <c r="F162" s="226" t="s">
        <v>1426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139</v>
      </c>
      <c r="AU162" s="20" t="s">
        <v>82</v>
      </c>
    </row>
    <row r="163" s="2" customFormat="1" ht="16.5" customHeight="1">
      <c r="A163" s="41"/>
      <c r="B163" s="42"/>
      <c r="C163" s="263" t="s">
        <v>293</v>
      </c>
      <c r="D163" s="263" t="s">
        <v>354</v>
      </c>
      <c r="E163" s="264" t="s">
        <v>1427</v>
      </c>
      <c r="F163" s="265" t="s">
        <v>1428</v>
      </c>
      <c r="G163" s="266" t="s">
        <v>377</v>
      </c>
      <c r="H163" s="267">
        <v>1</v>
      </c>
      <c r="I163" s="268"/>
      <c r="J163" s="269">
        <f>ROUND(I163*H163,2)</f>
        <v>0</v>
      </c>
      <c r="K163" s="265" t="s">
        <v>135</v>
      </c>
      <c r="L163" s="270"/>
      <c r="M163" s="271" t="s">
        <v>19</v>
      </c>
      <c r="N163" s="272" t="s">
        <v>44</v>
      </c>
      <c r="O163" s="87"/>
      <c r="P163" s="216">
        <f>O163*H163</f>
        <v>0</v>
      </c>
      <c r="Q163" s="216">
        <v>0.52100000000000002</v>
      </c>
      <c r="R163" s="216">
        <f>Q163*H163</f>
        <v>0.52100000000000002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215</v>
      </c>
      <c r="AT163" s="218" t="s">
        <v>354</v>
      </c>
      <c r="AU163" s="218" t="s">
        <v>82</v>
      </c>
      <c r="AY163" s="20" t="s">
        <v>129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90</v>
      </c>
      <c r="BM163" s="218" t="s">
        <v>1429</v>
      </c>
    </row>
    <row r="164" s="2" customFormat="1">
      <c r="A164" s="41"/>
      <c r="B164" s="42"/>
      <c r="C164" s="43"/>
      <c r="D164" s="220" t="s">
        <v>137</v>
      </c>
      <c r="E164" s="43"/>
      <c r="F164" s="221" t="s">
        <v>1428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137</v>
      </c>
      <c r="AU164" s="20" t="s">
        <v>82</v>
      </c>
    </row>
    <row r="165" s="2" customFormat="1" ht="16.5" customHeight="1">
      <c r="A165" s="41"/>
      <c r="B165" s="42"/>
      <c r="C165" s="207" t="s">
        <v>303</v>
      </c>
      <c r="D165" s="207" t="s">
        <v>131</v>
      </c>
      <c r="E165" s="208" t="s">
        <v>1430</v>
      </c>
      <c r="F165" s="209" t="s">
        <v>1431</v>
      </c>
      <c r="G165" s="210" t="s">
        <v>572</v>
      </c>
      <c r="H165" s="211">
        <v>22</v>
      </c>
      <c r="I165" s="212"/>
      <c r="J165" s="213">
        <f>ROUND(I165*H165,2)</f>
        <v>0</v>
      </c>
      <c r="K165" s="209" t="s">
        <v>135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6.9999999999999994E-05</v>
      </c>
      <c r="R165" s="216">
        <f>Q165*H165</f>
        <v>0.0015399999999999999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90</v>
      </c>
      <c r="AT165" s="218" t="s">
        <v>131</v>
      </c>
      <c r="AU165" s="218" t="s">
        <v>82</v>
      </c>
      <c r="AY165" s="20" t="s">
        <v>129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90</v>
      </c>
      <c r="BM165" s="218" t="s">
        <v>1432</v>
      </c>
    </row>
    <row r="166" s="2" customFormat="1">
      <c r="A166" s="41"/>
      <c r="B166" s="42"/>
      <c r="C166" s="43"/>
      <c r="D166" s="220" t="s">
        <v>137</v>
      </c>
      <c r="E166" s="43"/>
      <c r="F166" s="221" t="s">
        <v>1433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137</v>
      </c>
      <c r="AU166" s="20" t="s">
        <v>82</v>
      </c>
    </row>
    <row r="167" s="2" customFormat="1">
      <c r="A167" s="41"/>
      <c r="B167" s="42"/>
      <c r="C167" s="43"/>
      <c r="D167" s="225" t="s">
        <v>139</v>
      </c>
      <c r="E167" s="43"/>
      <c r="F167" s="226" t="s">
        <v>1434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139</v>
      </c>
      <c r="AU167" s="20" t="s">
        <v>82</v>
      </c>
    </row>
    <row r="168" s="12" customFormat="1" ht="22.8" customHeight="1">
      <c r="A168" s="12"/>
      <c r="B168" s="191"/>
      <c r="C168" s="192"/>
      <c r="D168" s="193" t="s">
        <v>72</v>
      </c>
      <c r="E168" s="205" t="s">
        <v>464</v>
      </c>
      <c r="F168" s="205" t="s">
        <v>465</v>
      </c>
      <c r="G168" s="192"/>
      <c r="H168" s="192"/>
      <c r="I168" s="195"/>
      <c r="J168" s="206">
        <f>BK168</f>
        <v>0</v>
      </c>
      <c r="K168" s="192"/>
      <c r="L168" s="197"/>
      <c r="M168" s="198"/>
      <c r="N168" s="199"/>
      <c r="O168" s="199"/>
      <c r="P168" s="200">
        <f>SUM(P169:P177)</f>
        <v>0</v>
      </c>
      <c r="Q168" s="199"/>
      <c r="R168" s="200">
        <f>SUM(R169:R177)</f>
        <v>0</v>
      </c>
      <c r="S168" s="199"/>
      <c r="T168" s="201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80</v>
      </c>
      <c r="AT168" s="203" t="s">
        <v>72</v>
      </c>
      <c r="AU168" s="203" t="s">
        <v>80</v>
      </c>
      <c r="AY168" s="202" t="s">
        <v>129</v>
      </c>
      <c r="BK168" s="204">
        <f>SUM(BK169:BK177)</f>
        <v>0</v>
      </c>
    </row>
    <row r="169" s="2" customFormat="1" ht="16.5" customHeight="1">
      <c r="A169" s="41"/>
      <c r="B169" s="42"/>
      <c r="C169" s="207" t="s">
        <v>313</v>
      </c>
      <c r="D169" s="207" t="s">
        <v>131</v>
      </c>
      <c r="E169" s="208" t="s">
        <v>1435</v>
      </c>
      <c r="F169" s="209" t="s">
        <v>1436</v>
      </c>
      <c r="G169" s="210" t="s">
        <v>210</v>
      </c>
      <c r="H169" s="211">
        <v>16.079999999999998</v>
      </c>
      <c r="I169" s="212"/>
      <c r="J169" s="213">
        <f>ROUND(I169*H169,2)</f>
        <v>0</v>
      </c>
      <c r="K169" s="209" t="s">
        <v>135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90</v>
      </c>
      <c r="AT169" s="218" t="s">
        <v>131</v>
      </c>
      <c r="AU169" s="218" t="s">
        <v>82</v>
      </c>
      <c r="AY169" s="20" t="s">
        <v>129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90</v>
      </c>
      <c r="BM169" s="218" t="s">
        <v>1437</v>
      </c>
    </row>
    <row r="170" s="2" customFormat="1">
      <c r="A170" s="41"/>
      <c r="B170" s="42"/>
      <c r="C170" s="43"/>
      <c r="D170" s="220" t="s">
        <v>137</v>
      </c>
      <c r="E170" s="43"/>
      <c r="F170" s="221" t="s">
        <v>1438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137</v>
      </c>
      <c r="AU170" s="20" t="s">
        <v>82</v>
      </c>
    </row>
    <row r="171" s="2" customFormat="1">
      <c r="A171" s="41"/>
      <c r="B171" s="42"/>
      <c r="C171" s="43"/>
      <c r="D171" s="225" t="s">
        <v>139</v>
      </c>
      <c r="E171" s="43"/>
      <c r="F171" s="226" t="s">
        <v>1439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139</v>
      </c>
      <c r="AU171" s="20" t="s">
        <v>82</v>
      </c>
    </row>
    <row r="172" s="2" customFormat="1" ht="21.75" customHeight="1">
      <c r="A172" s="41"/>
      <c r="B172" s="42"/>
      <c r="C172" s="207" t="s">
        <v>7</v>
      </c>
      <c r="D172" s="207" t="s">
        <v>131</v>
      </c>
      <c r="E172" s="208" t="s">
        <v>1440</v>
      </c>
      <c r="F172" s="209" t="s">
        <v>1441</v>
      </c>
      <c r="G172" s="210" t="s">
        <v>210</v>
      </c>
      <c r="H172" s="211">
        <v>16.079999999999998</v>
      </c>
      <c r="I172" s="212"/>
      <c r="J172" s="213">
        <f>ROUND(I172*H172,2)</f>
        <v>0</v>
      </c>
      <c r="K172" s="209" t="s">
        <v>135</v>
      </c>
      <c r="L172" s="47"/>
      <c r="M172" s="214" t="s">
        <v>19</v>
      </c>
      <c r="N172" s="215" t="s">
        <v>44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90</v>
      </c>
      <c r="AT172" s="218" t="s">
        <v>131</v>
      </c>
      <c r="AU172" s="218" t="s">
        <v>82</v>
      </c>
      <c r="AY172" s="20" t="s">
        <v>129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90</v>
      </c>
      <c r="BM172" s="218" t="s">
        <v>1442</v>
      </c>
    </row>
    <row r="173" s="2" customFormat="1">
      <c r="A173" s="41"/>
      <c r="B173" s="42"/>
      <c r="C173" s="43"/>
      <c r="D173" s="220" t="s">
        <v>137</v>
      </c>
      <c r="E173" s="43"/>
      <c r="F173" s="221" t="s">
        <v>1443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137</v>
      </c>
      <c r="AU173" s="20" t="s">
        <v>82</v>
      </c>
    </row>
    <row r="174" s="2" customFormat="1">
      <c r="A174" s="41"/>
      <c r="B174" s="42"/>
      <c r="C174" s="43"/>
      <c r="D174" s="225" t="s">
        <v>139</v>
      </c>
      <c r="E174" s="43"/>
      <c r="F174" s="226" t="s">
        <v>1444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139</v>
      </c>
      <c r="AU174" s="20" t="s">
        <v>82</v>
      </c>
    </row>
    <row r="175" s="2" customFormat="1" ht="21.75" customHeight="1">
      <c r="A175" s="41"/>
      <c r="B175" s="42"/>
      <c r="C175" s="207" t="s">
        <v>328</v>
      </c>
      <c r="D175" s="207" t="s">
        <v>131</v>
      </c>
      <c r="E175" s="208" t="s">
        <v>1445</v>
      </c>
      <c r="F175" s="209" t="s">
        <v>1446</v>
      </c>
      <c r="G175" s="210" t="s">
        <v>210</v>
      </c>
      <c r="H175" s="211">
        <v>16.079999999999998</v>
      </c>
      <c r="I175" s="212"/>
      <c r="J175" s="213">
        <f>ROUND(I175*H175,2)</f>
        <v>0</v>
      </c>
      <c r="K175" s="209" t="s">
        <v>135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90</v>
      </c>
      <c r="AT175" s="218" t="s">
        <v>131</v>
      </c>
      <c r="AU175" s="218" t="s">
        <v>82</v>
      </c>
      <c r="AY175" s="20" t="s">
        <v>129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90</v>
      </c>
      <c r="BM175" s="218" t="s">
        <v>1447</v>
      </c>
    </row>
    <row r="176" s="2" customFormat="1">
      <c r="A176" s="41"/>
      <c r="B176" s="42"/>
      <c r="C176" s="43"/>
      <c r="D176" s="220" t="s">
        <v>137</v>
      </c>
      <c r="E176" s="43"/>
      <c r="F176" s="221" t="s">
        <v>1448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137</v>
      </c>
      <c r="AU176" s="20" t="s">
        <v>82</v>
      </c>
    </row>
    <row r="177" s="2" customFormat="1">
      <c r="A177" s="41"/>
      <c r="B177" s="42"/>
      <c r="C177" s="43"/>
      <c r="D177" s="225" t="s">
        <v>139</v>
      </c>
      <c r="E177" s="43"/>
      <c r="F177" s="226" t="s">
        <v>1449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139</v>
      </c>
      <c r="AU177" s="20" t="s">
        <v>82</v>
      </c>
    </row>
    <row r="178" s="12" customFormat="1" ht="25.92" customHeight="1">
      <c r="A178" s="12"/>
      <c r="B178" s="191"/>
      <c r="C178" s="192"/>
      <c r="D178" s="193" t="s">
        <v>72</v>
      </c>
      <c r="E178" s="194" t="s">
        <v>472</v>
      </c>
      <c r="F178" s="194" t="s">
        <v>473</v>
      </c>
      <c r="G178" s="192"/>
      <c r="H178" s="192"/>
      <c r="I178" s="195"/>
      <c r="J178" s="196">
        <f>BK178</f>
        <v>0</v>
      </c>
      <c r="K178" s="192"/>
      <c r="L178" s="197"/>
      <c r="M178" s="198"/>
      <c r="N178" s="199"/>
      <c r="O178" s="199"/>
      <c r="P178" s="200">
        <f>P179</f>
        <v>0</v>
      </c>
      <c r="Q178" s="199"/>
      <c r="R178" s="200">
        <f>R179</f>
        <v>0.0015</v>
      </c>
      <c r="S178" s="199"/>
      <c r="T178" s="201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82</v>
      </c>
      <c r="AT178" s="203" t="s">
        <v>72</v>
      </c>
      <c r="AU178" s="203" t="s">
        <v>73</v>
      </c>
      <c r="AY178" s="202" t="s">
        <v>129</v>
      </c>
      <c r="BK178" s="204">
        <f>BK179</f>
        <v>0</v>
      </c>
    </row>
    <row r="179" s="12" customFormat="1" ht="22.8" customHeight="1">
      <c r="A179" s="12"/>
      <c r="B179" s="191"/>
      <c r="C179" s="192"/>
      <c r="D179" s="193" t="s">
        <v>72</v>
      </c>
      <c r="E179" s="205" t="s">
        <v>728</v>
      </c>
      <c r="F179" s="205" t="s">
        <v>729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SUM(P180:P182)</f>
        <v>0</v>
      </c>
      <c r="Q179" s="199"/>
      <c r="R179" s="200">
        <f>SUM(R180:R182)</f>
        <v>0.0015</v>
      </c>
      <c r="S179" s="199"/>
      <c r="T179" s="201">
        <f>SUM(T180:T182)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82</v>
      </c>
      <c r="AT179" s="203" t="s">
        <v>72</v>
      </c>
      <c r="AU179" s="203" t="s">
        <v>80</v>
      </c>
      <c r="AY179" s="202" t="s">
        <v>129</v>
      </c>
      <c r="BK179" s="204">
        <f>SUM(BK180:BK182)</f>
        <v>0</v>
      </c>
    </row>
    <row r="180" s="2" customFormat="1" ht="16.5" customHeight="1">
      <c r="A180" s="41"/>
      <c r="B180" s="42"/>
      <c r="C180" s="207" t="s">
        <v>339</v>
      </c>
      <c r="D180" s="207" t="s">
        <v>131</v>
      </c>
      <c r="E180" s="208" t="s">
        <v>1450</v>
      </c>
      <c r="F180" s="209" t="s">
        <v>1451</v>
      </c>
      <c r="G180" s="210" t="s">
        <v>377</v>
      </c>
      <c r="H180" s="211">
        <v>1</v>
      </c>
      <c r="I180" s="212"/>
      <c r="J180" s="213">
        <f>ROUND(I180*H180,2)</f>
        <v>0</v>
      </c>
      <c r="K180" s="209" t="s">
        <v>135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0.0015</v>
      </c>
      <c r="R180" s="216">
        <f>Q180*H180</f>
        <v>0.0015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276</v>
      </c>
      <c r="AT180" s="218" t="s">
        <v>131</v>
      </c>
      <c r="AU180" s="218" t="s">
        <v>82</v>
      </c>
      <c r="AY180" s="20" t="s">
        <v>129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276</v>
      </c>
      <c r="BM180" s="218" t="s">
        <v>1452</v>
      </c>
    </row>
    <row r="181" s="2" customFormat="1">
      <c r="A181" s="41"/>
      <c r="B181" s="42"/>
      <c r="C181" s="43"/>
      <c r="D181" s="220" t="s">
        <v>137</v>
      </c>
      <c r="E181" s="43"/>
      <c r="F181" s="221" t="s">
        <v>1453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137</v>
      </c>
      <c r="AU181" s="20" t="s">
        <v>82</v>
      </c>
    </row>
    <row r="182" s="2" customFormat="1">
      <c r="A182" s="41"/>
      <c r="B182" s="42"/>
      <c r="C182" s="43"/>
      <c r="D182" s="225" t="s">
        <v>139</v>
      </c>
      <c r="E182" s="43"/>
      <c r="F182" s="226" t="s">
        <v>1454</v>
      </c>
      <c r="G182" s="43"/>
      <c r="H182" s="43"/>
      <c r="I182" s="222"/>
      <c r="J182" s="43"/>
      <c r="K182" s="43"/>
      <c r="L182" s="47"/>
      <c r="M182" s="248"/>
      <c r="N182" s="249"/>
      <c r="O182" s="250"/>
      <c r="P182" s="250"/>
      <c r="Q182" s="250"/>
      <c r="R182" s="250"/>
      <c r="S182" s="250"/>
      <c r="T182" s="25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139</v>
      </c>
      <c r="AU182" s="20" t="s">
        <v>82</v>
      </c>
    </row>
    <row r="183" s="2" customFormat="1" ht="6.96" customHeight="1">
      <c r="A183" s="41"/>
      <c r="B183" s="62"/>
      <c r="C183" s="63"/>
      <c r="D183" s="63"/>
      <c r="E183" s="63"/>
      <c r="F183" s="63"/>
      <c r="G183" s="63"/>
      <c r="H183" s="63"/>
      <c r="I183" s="63"/>
      <c r="J183" s="63"/>
      <c r="K183" s="63"/>
      <c r="L183" s="47"/>
      <c r="M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</sheetData>
  <sheetProtection sheet="1" autoFilter="0" formatColumns="0" formatRows="0" objects="1" scenarios="1" spinCount="100000" saltValue="NK1cuLEDJL4lYG2gwI9n5HyYv4wWhZDCzKudGvgqbnQPabU5FWTSO8IZ3U7DXYD3tTn//M1MsYIvtKQN7tsETw==" hashValue="y1YPHPPHOBFMft8TCrPUkjugya72ZHI88p+RJtg/1z/vENMjL0XZ+BkNWlzXq5wBa5STDWtA8pLjiWUr2E91oA==" algorithmName="SHA-512" password="CC35"/>
  <autoFilter ref="C86:K18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2/115101201"/>
    <hyperlink ref="F95" r:id="rId2" display="https://podminky.urs.cz/item/CS_URS_2023_02/131251202"/>
    <hyperlink ref="F101" r:id="rId3" display="https://podminky.urs.cz/item/CS_URS_2023_02/132251252"/>
    <hyperlink ref="F106" r:id="rId4" display="https://podminky.urs.cz/item/CS_URS_2023_02/151101102"/>
    <hyperlink ref="F112" r:id="rId5" display="https://podminky.urs.cz/item/CS_URS_2023_02/151101112"/>
    <hyperlink ref="F118" r:id="rId6" display="https://podminky.urs.cz/item/CS_URS_2023_02/162251102"/>
    <hyperlink ref="F124" r:id="rId7" display="https://podminky.urs.cz/item/CS_URS_2023_02/174151101"/>
    <hyperlink ref="F130" r:id="rId8" display="https://podminky.urs.cz/item/CS_URS_2023_02/175111101"/>
    <hyperlink ref="F139" r:id="rId9" display="https://podminky.urs.cz/item/CS_URS_2023_02/382413115"/>
    <hyperlink ref="F145" r:id="rId10" display="https://podminky.urs.cz/item/CS_URS_2023_02/451573111"/>
    <hyperlink ref="F151" r:id="rId11" display="https://podminky.urs.cz/item/CS_URS_2023_02/871315221"/>
    <hyperlink ref="F154" r:id="rId12" display="https://podminky.urs.cz/item/CS_URS_2023_02/892351111"/>
    <hyperlink ref="F157" r:id="rId13" display="https://podminky.urs.cz/item/CS_URS_2023_02/894410213"/>
    <hyperlink ref="F162" r:id="rId14" display="https://podminky.urs.cz/item/CS_URS_2023_02/894410302"/>
    <hyperlink ref="F167" r:id="rId15" display="https://podminky.urs.cz/item/CS_URS_2023_02/899722112"/>
    <hyperlink ref="F171" r:id="rId16" display="https://podminky.urs.cz/item/CS_URS_2023_02/998276101"/>
    <hyperlink ref="F174" r:id="rId17" display="https://podminky.urs.cz/item/CS_URS_2023_02/998276128"/>
    <hyperlink ref="F177" r:id="rId18" display="https://podminky.urs.cz/item/CS_URS_2023_02/998276129"/>
    <hyperlink ref="F182" r:id="rId19" display="https://podminky.urs.cz/item/CS_URS_2023_02/721242116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1455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ROUND((SUM(BE84:BE176)),  2)</f>
        <v>0</v>
      </c>
      <c r="G33" s="41"/>
      <c r="H33" s="41"/>
      <c r="I33" s="151">
        <v>0.20999999999999999</v>
      </c>
      <c r="J33" s="150">
        <f>ROUND(((SUM(BE84:BE176))*I33),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ROUND((SUM(BF84:BF176)),  2)</f>
        <v>0</v>
      </c>
      <c r="G34" s="41"/>
      <c r="H34" s="41"/>
      <c r="I34" s="151">
        <v>0.14999999999999999</v>
      </c>
      <c r="J34" s="150">
        <f>ROUND(((SUM(BF84:BF176))*I34),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ROUND((SUM(BG84:BG176)),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ROUND((SUM(BH84:BH176)),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ROUND((SUM(BI84:BI176)),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5 - Areálový vodovod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1342</v>
      </c>
      <c r="E62" s="177"/>
      <c r="F62" s="177"/>
      <c r="G62" s="177"/>
      <c r="H62" s="177"/>
      <c r="I62" s="177"/>
      <c r="J62" s="178">
        <f>J113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1229</v>
      </c>
      <c r="E63" s="177"/>
      <c r="F63" s="177"/>
      <c r="G63" s="177"/>
      <c r="H63" s="177"/>
      <c r="I63" s="177"/>
      <c r="J63" s="178">
        <f>J119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160</v>
      </c>
      <c r="E64" s="177"/>
      <c r="F64" s="177"/>
      <c r="G64" s="177"/>
      <c r="H64" s="177"/>
      <c r="I64" s="177"/>
      <c r="J64" s="178">
        <f>J167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Zámecké konírny - Community Hub, Objekt I - Inhalatorium SO 04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106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5 - Areálový vodovod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Park B.Němcové, Karviná Fryštát</v>
      </c>
      <c r="G78" s="43"/>
      <c r="H78" s="43"/>
      <c r="I78" s="35" t="s">
        <v>23</v>
      </c>
      <c r="J78" s="75" t="str">
        <f>IF(J12="","",J12)</f>
        <v>19. 9. 2023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Statutární město Karviná</v>
      </c>
      <c r="G80" s="43"/>
      <c r="H80" s="43"/>
      <c r="I80" s="35" t="s">
        <v>31</v>
      </c>
      <c r="J80" s="39" t="str">
        <f>E21</f>
        <v>Amun Pro s.r.o., Třanovice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34</v>
      </c>
      <c r="J81" s="39" t="str">
        <f>E24</f>
        <v>Ing. Alena Chmelová, Opava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115</v>
      </c>
      <c r="D83" s="183" t="s">
        <v>58</v>
      </c>
      <c r="E83" s="183" t="s">
        <v>54</v>
      </c>
      <c r="F83" s="183" t="s">
        <v>55</v>
      </c>
      <c r="G83" s="183" t="s">
        <v>116</v>
      </c>
      <c r="H83" s="183" t="s">
        <v>117</v>
      </c>
      <c r="I83" s="183" t="s">
        <v>118</v>
      </c>
      <c r="J83" s="183" t="s">
        <v>110</v>
      </c>
      <c r="K83" s="184" t="s">
        <v>119</v>
      </c>
      <c r="L83" s="185"/>
      <c r="M83" s="95" t="s">
        <v>19</v>
      </c>
      <c r="N83" s="96" t="s">
        <v>43</v>
      </c>
      <c r="O83" s="96" t="s">
        <v>120</v>
      </c>
      <c r="P83" s="96" t="s">
        <v>121</v>
      </c>
      <c r="Q83" s="96" t="s">
        <v>122</v>
      </c>
      <c r="R83" s="96" t="s">
        <v>123</v>
      </c>
      <c r="S83" s="96" t="s">
        <v>124</v>
      </c>
      <c r="T83" s="97" t="s">
        <v>125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126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6.1603276099999995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111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127</v>
      </c>
      <c r="F85" s="194" t="s">
        <v>128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P86+P113+P119+P167</f>
        <v>0</v>
      </c>
      <c r="Q85" s="199"/>
      <c r="R85" s="200">
        <f>R86+R113+R119+R167</f>
        <v>6.1603276099999995</v>
      </c>
      <c r="S85" s="199"/>
      <c r="T85" s="201">
        <f>T86+T113+T119+T167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129</v>
      </c>
      <c r="BK85" s="204">
        <f>BK86+BK113+BK119+BK167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130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SUM(P87:P112)</f>
        <v>0</v>
      </c>
      <c r="Q86" s="199"/>
      <c r="R86" s="200">
        <f>SUM(R87:R112)</f>
        <v>6.1403599999999994</v>
      </c>
      <c r="S86" s="199"/>
      <c r="T86" s="201">
        <f>SUM(T87:T112)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129</v>
      </c>
      <c r="BK86" s="204">
        <f>SUM(BK87:BK112)</f>
        <v>0</v>
      </c>
    </row>
    <row r="87" s="2" customFormat="1" ht="16.5" customHeight="1">
      <c r="A87" s="41"/>
      <c r="B87" s="42"/>
      <c r="C87" s="207" t="s">
        <v>80</v>
      </c>
      <c r="D87" s="207" t="s">
        <v>131</v>
      </c>
      <c r="E87" s="208" t="s">
        <v>1343</v>
      </c>
      <c r="F87" s="209" t="s">
        <v>1344</v>
      </c>
      <c r="G87" s="210" t="s">
        <v>1345</v>
      </c>
      <c r="H87" s="211">
        <v>12</v>
      </c>
      <c r="I87" s="212"/>
      <c r="J87" s="213">
        <f>ROUND(I87*H87,2)</f>
        <v>0</v>
      </c>
      <c r="K87" s="209" t="s">
        <v>135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3.0000000000000001E-05</v>
      </c>
      <c r="R87" s="216">
        <f>Q87*H87</f>
        <v>0.00036000000000000002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90</v>
      </c>
      <c r="AT87" s="218" t="s">
        <v>131</v>
      </c>
      <c r="AU87" s="218" t="s">
        <v>82</v>
      </c>
      <c r="AY87" s="20" t="s">
        <v>129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90</v>
      </c>
      <c r="BM87" s="218" t="s">
        <v>1456</v>
      </c>
    </row>
    <row r="88" s="2" customFormat="1">
      <c r="A88" s="41"/>
      <c r="B88" s="42"/>
      <c r="C88" s="43"/>
      <c r="D88" s="220" t="s">
        <v>137</v>
      </c>
      <c r="E88" s="43"/>
      <c r="F88" s="221" t="s">
        <v>1347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137</v>
      </c>
      <c r="AU88" s="20" t="s">
        <v>82</v>
      </c>
    </row>
    <row r="89" s="2" customFormat="1">
      <c r="A89" s="41"/>
      <c r="B89" s="42"/>
      <c r="C89" s="43"/>
      <c r="D89" s="225" t="s">
        <v>139</v>
      </c>
      <c r="E89" s="43"/>
      <c r="F89" s="226" t="s">
        <v>1348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82</v>
      </c>
    </row>
    <row r="90" s="2" customFormat="1" ht="21.75" customHeight="1">
      <c r="A90" s="41"/>
      <c r="B90" s="42"/>
      <c r="C90" s="207" t="s">
        <v>82</v>
      </c>
      <c r="D90" s="207" t="s">
        <v>131</v>
      </c>
      <c r="E90" s="208" t="s">
        <v>1457</v>
      </c>
      <c r="F90" s="209" t="s">
        <v>1458</v>
      </c>
      <c r="G90" s="210" t="s">
        <v>143</v>
      </c>
      <c r="H90" s="211">
        <v>15.25</v>
      </c>
      <c r="I90" s="212"/>
      <c r="J90" s="213">
        <f>ROUND(I90*H90,2)</f>
        <v>0</v>
      </c>
      <c r="K90" s="209" t="s">
        <v>135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90</v>
      </c>
      <c r="AT90" s="218" t="s">
        <v>131</v>
      </c>
      <c r="AU90" s="218" t="s">
        <v>82</v>
      </c>
      <c r="AY90" s="20" t="s">
        <v>129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90</v>
      </c>
      <c r="BM90" s="218" t="s">
        <v>1459</v>
      </c>
    </row>
    <row r="91" s="2" customFormat="1">
      <c r="A91" s="41"/>
      <c r="B91" s="42"/>
      <c r="C91" s="43"/>
      <c r="D91" s="220" t="s">
        <v>137</v>
      </c>
      <c r="E91" s="43"/>
      <c r="F91" s="221" t="s">
        <v>1460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137</v>
      </c>
      <c r="AU91" s="20" t="s">
        <v>82</v>
      </c>
    </row>
    <row r="92" s="2" customFormat="1">
      <c r="A92" s="41"/>
      <c r="B92" s="42"/>
      <c r="C92" s="43"/>
      <c r="D92" s="225" t="s">
        <v>139</v>
      </c>
      <c r="E92" s="43"/>
      <c r="F92" s="226" t="s">
        <v>1461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139</v>
      </c>
      <c r="AU92" s="20" t="s">
        <v>82</v>
      </c>
    </row>
    <row r="93" s="13" customFormat="1">
      <c r="A93" s="13"/>
      <c r="B93" s="227"/>
      <c r="C93" s="228"/>
      <c r="D93" s="220" t="s">
        <v>147</v>
      </c>
      <c r="E93" s="229" t="s">
        <v>19</v>
      </c>
      <c r="F93" s="230" t="s">
        <v>1462</v>
      </c>
      <c r="G93" s="228"/>
      <c r="H93" s="231">
        <v>15.25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147</v>
      </c>
      <c r="AU93" s="237" t="s">
        <v>82</v>
      </c>
      <c r="AV93" s="13" t="s">
        <v>82</v>
      </c>
      <c r="AW93" s="13" t="s">
        <v>33</v>
      </c>
      <c r="AX93" s="13" t="s">
        <v>73</v>
      </c>
      <c r="AY93" s="237" t="s">
        <v>129</v>
      </c>
    </row>
    <row r="94" s="15" customFormat="1">
      <c r="A94" s="15"/>
      <c r="B94" s="252"/>
      <c r="C94" s="253"/>
      <c r="D94" s="220" t="s">
        <v>147</v>
      </c>
      <c r="E94" s="254" t="s">
        <v>19</v>
      </c>
      <c r="F94" s="255" t="s">
        <v>231</v>
      </c>
      <c r="G94" s="253"/>
      <c r="H94" s="256">
        <v>15.25</v>
      </c>
      <c r="I94" s="257"/>
      <c r="J94" s="253"/>
      <c r="K94" s="253"/>
      <c r="L94" s="258"/>
      <c r="M94" s="259"/>
      <c r="N94" s="260"/>
      <c r="O94" s="260"/>
      <c r="P94" s="260"/>
      <c r="Q94" s="260"/>
      <c r="R94" s="260"/>
      <c r="S94" s="260"/>
      <c r="T94" s="261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62" t="s">
        <v>147</v>
      </c>
      <c r="AU94" s="262" t="s">
        <v>82</v>
      </c>
      <c r="AV94" s="15" t="s">
        <v>90</v>
      </c>
      <c r="AW94" s="15" t="s">
        <v>33</v>
      </c>
      <c r="AX94" s="15" t="s">
        <v>80</v>
      </c>
      <c r="AY94" s="262" t="s">
        <v>129</v>
      </c>
    </row>
    <row r="95" s="2" customFormat="1" ht="21.75" customHeight="1">
      <c r="A95" s="41"/>
      <c r="B95" s="42"/>
      <c r="C95" s="207" t="s">
        <v>87</v>
      </c>
      <c r="D95" s="207" t="s">
        <v>131</v>
      </c>
      <c r="E95" s="208" t="s">
        <v>184</v>
      </c>
      <c r="F95" s="209" t="s">
        <v>185</v>
      </c>
      <c r="G95" s="210" t="s">
        <v>143</v>
      </c>
      <c r="H95" s="211">
        <v>15.25</v>
      </c>
      <c r="I95" s="212"/>
      <c r="J95" s="213">
        <f>ROUND(I95*H95,2)</f>
        <v>0</v>
      </c>
      <c r="K95" s="209" t="s">
        <v>135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90</v>
      </c>
      <c r="AT95" s="218" t="s">
        <v>131</v>
      </c>
      <c r="AU95" s="218" t="s">
        <v>82</v>
      </c>
      <c r="AY95" s="20" t="s">
        <v>129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90</v>
      </c>
      <c r="BM95" s="218" t="s">
        <v>1463</v>
      </c>
    </row>
    <row r="96" s="2" customFormat="1">
      <c r="A96" s="41"/>
      <c r="B96" s="42"/>
      <c r="C96" s="43"/>
      <c r="D96" s="220" t="s">
        <v>137</v>
      </c>
      <c r="E96" s="43"/>
      <c r="F96" s="221" t="s">
        <v>187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137</v>
      </c>
      <c r="AU96" s="20" t="s">
        <v>82</v>
      </c>
    </row>
    <row r="97" s="2" customFormat="1">
      <c r="A97" s="41"/>
      <c r="B97" s="42"/>
      <c r="C97" s="43"/>
      <c r="D97" s="225" t="s">
        <v>139</v>
      </c>
      <c r="E97" s="43"/>
      <c r="F97" s="226" t="s">
        <v>188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139</v>
      </c>
      <c r="AU97" s="20" t="s">
        <v>82</v>
      </c>
    </row>
    <row r="98" s="13" customFormat="1">
      <c r="A98" s="13"/>
      <c r="B98" s="227"/>
      <c r="C98" s="228"/>
      <c r="D98" s="220" t="s">
        <v>147</v>
      </c>
      <c r="E98" s="229" t="s">
        <v>19</v>
      </c>
      <c r="F98" s="230" t="s">
        <v>1462</v>
      </c>
      <c r="G98" s="228"/>
      <c r="H98" s="231">
        <v>15.25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147</v>
      </c>
      <c r="AU98" s="237" t="s">
        <v>82</v>
      </c>
      <c r="AV98" s="13" t="s">
        <v>82</v>
      </c>
      <c r="AW98" s="13" t="s">
        <v>33</v>
      </c>
      <c r="AX98" s="13" t="s">
        <v>73</v>
      </c>
      <c r="AY98" s="237" t="s">
        <v>129</v>
      </c>
    </row>
    <row r="99" s="15" customFormat="1">
      <c r="A99" s="15"/>
      <c r="B99" s="252"/>
      <c r="C99" s="253"/>
      <c r="D99" s="220" t="s">
        <v>147</v>
      </c>
      <c r="E99" s="254" t="s">
        <v>19</v>
      </c>
      <c r="F99" s="255" t="s">
        <v>231</v>
      </c>
      <c r="G99" s="253"/>
      <c r="H99" s="256">
        <v>15.25</v>
      </c>
      <c r="I99" s="257"/>
      <c r="J99" s="253"/>
      <c r="K99" s="253"/>
      <c r="L99" s="258"/>
      <c r="M99" s="259"/>
      <c r="N99" s="260"/>
      <c r="O99" s="260"/>
      <c r="P99" s="260"/>
      <c r="Q99" s="260"/>
      <c r="R99" s="260"/>
      <c r="S99" s="260"/>
      <c r="T99" s="261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2" t="s">
        <v>147</v>
      </c>
      <c r="AU99" s="262" t="s">
        <v>82</v>
      </c>
      <c r="AV99" s="15" t="s">
        <v>90</v>
      </c>
      <c r="AW99" s="15" t="s">
        <v>33</v>
      </c>
      <c r="AX99" s="15" t="s">
        <v>80</v>
      </c>
      <c r="AY99" s="262" t="s">
        <v>129</v>
      </c>
    </row>
    <row r="100" s="2" customFormat="1" ht="16.5" customHeight="1">
      <c r="A100" s="41"/>
      <c r="B100" s="42"/>
      <c r="C100" s="207" t="s">
        <v>90</v>
      </c>
      <c r="D100" s="207" t="s">
        <v>131</v>
      </c>
      <c r="E100" s="208" t="s">
        <v>218</v>
      </c>
      <c r="F100" s="209" t="s">
        <v>219</v>
      </c>
      <c r="G100" s="210" t="s">
        <v>143</v>
      </c>
      <c r="H100" s="211">
        <v>9.0999999999999996</v>
      </c>
      <c r="I100" s="212"/>
      <c r="J100" s="213">
        <f>ROUND(I100*H100,2)</f>
        <v>0</v>
      </c>
      <c r="K100" s="209" t="s">
        <v>135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90</v>
      </c>
      <c r="AT100" s="218" t="s">
        <v>131</v>
      </c>
      <c r="AU100" s="218" t="s">
        <v>82</v>
      </c>
      <c r="AY100" s="20" t="s">
        <v>129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90</v>
      </c>
      <c r="BM100" s="218" t="s">
        <v>1464</v>
      </c>
    </row>
    <row r="101" s="2" customFormat="1">
      <c r="A101" s="41"/>
      <c r="B101" s="42"/>
      <c r="C101" s="43"/>
      <c r="D101" s="220" t="s">
        <v>137</v>
      </c>
      <c r="E101" s="43"/>
      <c r="F101" s="221" t="s">
        <v>221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137</v>
      </c>
      <c r="AU101" s="20" t="s">
        <v>82</v>
      </c>
    </row>
    <row r="102" s="2" customFormat="1">
      <c r="A102" s="41"/>
      <c r="B102" s="42"/>
      <c r="C102" s="43"/>
      <c r="D102" s="225" t="s">
        <v>139</v>
      </c>
      <c r="E102" s="43"/>
      <c r="F102" s="226" t="s">
        <v>222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139</v>
      </c>
      <c r="AU102" s="20" t="s">
        <v>82</v>
      </c>
    </row>
    <row r="103" s="13" customFormat="1">
      <c r="A103" s="13"/>
      <c r="B103" s="227"/>
      <c r="C103" s="228"/>
      <c r="D103" s="220" t="s">
        <v>147</v>
      </c>
      <c r="E103" s="229" t="s">
        <v>19</v>
      </c>
      <c r="F103" s="230" t="s">
        <v>1465</v>
      </c>
      <c r="G103" s="228"/>
      <c r="H103" s="231">
        <v>9.0999999999999996</v>
      </c>
      <c r="I103" s="232"/>
      <c r="J103" s="228"/>
      <c r="K103" s="228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147</v>
      </c>
      <c r="AU103" s="237" t="s">
        <v>82</v>
      </c>
      <c r="AV103" s="13" t="s">
        <v>82</v>
      </c>
      <c r="AW103" s="13" t="s">
        <v>33</v>
      </c>
      <c r="AX103" s="13" t="s">
        <v>73</v>
      </c>
      <c r="AY103" s="237" t="s">
        <v>129</v>
      </c>
    </row>
    <row r="104" s="15" customFormat="1">
      <c r="A104" s="15"/>
      <c r="B104" s="252"/>
      <c r="C104" s="253"/>
      <c r="D104" s="220" t="s">
        <v>147</v>
      </c>
      <c r="E104" s="254" t="s">
        <v>19</v>
      </c>
      <c r="F104" s="255" t="s">
        <v>231</v>
      </c>
      <c r="G104" s="253"/>
      <c r="H104" s="256">
        <v>9.0999999999999996</v>
      </c>
      <c r="I104" s="257"/>
      <c r="J104" s="253"/>
      <c r="K104" s="253"/>
      <c r="L104" s="258"/>
      <c r="M104" s="259"/>
      <c r="N104" s="260"/>
      <c r="O104" s="260"/>
      <c r="P104" s="260"/>
      <c r="Q104" s="260"/>
      <c r="R104" s="260"/>
      <c r="S104" s="260"/>
      <c r="T104" s="261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2" t="s">
        <v>147</v>
      </c>
      <c r="AU104" s="262" t="s">
        <v>82</v>
      </c>
      <c r="AV104" s="15" t="s">
        <v>90</v>
      </c>
      <c r="AW104" s="15" t="s">
        <v>33</v>
      </c>
      <c r="AX104" s="15" t="s">
        <v>80</v>
      </c>
      <c r="AY104" s="262" t="s">
        <v>129</v>
      </c>
    </row>
    <row r="105" s="2" customFormat="1" ht="16.5" customHeight="1">
      <c r="A105" s="41"/>
      <c r="B105" s="42"/>
      <c r="C105" s="207" t="s">
        <v>93</v>
      </c>
      <c r="D105" s="207" t="s">
        <v>131</v>
      </c>
      <c r="E105" s="208" t="s">
        <v>1378</v>
      </c>
      <c r="F105" s="209" t="s">
        <v>1379</v>
      </c>
      <c r="G105" s="210" t="s">
        <v>143</v>
      </c>
      <c r="H105" s="211">
        <v>3.0699999999999998</v>
      </c>
      <c r="I105" s="212"/>
      <c r="J105" s="213">
        <f>ROUND(I105*H105,2)</f>
        <v>0</v>
      </c>
      <c r="K105" s="209" t="s">
        <v>135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90</v>
      </c>
      <c r="AT105" s="218" t="s">
        <v>131</v>
      </c>
      <c r="AU105" s="218" t="s">
        <v>82</v>
      </c>
      <c r="AY105" s="20" t="s">
        <v>129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90</v>
      </c>
      <c r="BM105" s="218" t="s">
        <v>1466</v>
      </c>
    </row>
    <row r="106" s="2" customFormat="1">
      <c r="A106" s="41"/>
      <c r="B106" s="42"/>
      <c r="C106" s="43"/>
      <c r="D106" s="220" t="s">
        <v>137</v>
      </c>
      <c r="E106" s="43"/>
      <c r="F106" s="221" t="s">
        <v>1381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137</v>
      </c>
      <c r="AU106" s="20" t="s">
        <v>82</v>
      </c>
    </row>
    <row r="107" s="2" customFormat="1">
      <c r="A107" s="41"/>
      <c r="B107" s="42"/>
      <c r="C107" s="43"/>
      <c r="D107" s="225" t="s">
        <v>139</v>
      </c>
      <c r="E107" s="43"/>
      <c r="F107" s="226" t="s">
        <v>1382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139</v>
      </c>
      <c r="AU107" s="20" t="s">
        <v>82</v>
      </c>
    </row>
    <row r="108" s="13" customFormat="1">
      <c r="A108" s="13"/>
      <c r="B108" s="227"/>
      <c r="C108" s="228"/>
      <c r="D108" s="220" t="s">
        <v>147</v>
      </c>
      <c r="E108" s="229" t="s">
        <v>19</v>
      </c>
      <c r="F108" s="230" t="s">
        <v>1467</v>
      </c>
      <c r="G108" s="228"/>
      <c r="H108" s="231">
        <v>3.0699999999999998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147</v>
      </c>
      <c r="AU108" s="237" t="s">
        <v>82</v>
      </c>
      <c r="AV108" s="13" t="s">
        <v>82</v>
      </c>
      <c r="AW108" s="13" t="s">
        <v>33</v>
      </c>
      <c r="AX108" s="13" t="s">
        <v>73</v>
      </c>
      <c r="AY108" s="237" t="s">
        <v>129</v>
      </c>
    </row>
    <row r="109" s="15" customFormat="1">
      <c r="A109" s="15"/>
      <c r="B109" s="252"/>
      <c r="C109" s="253"/>
      <c r="D109" s="220" t="s">
        <v>147</v>
      </c>
      <c r="E109" s="254" t="s">
        <v>19</v>
      </c>
      <c r="F109" s="255" t="s">
        <v>231</v>
      </c>
      <c r="G109" s="253"/>
      <c r="H109" s="256">
        <v>3.0699999999999998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2" t="s">
        <v>147</v>
      </c>
      <c r="AU109" s="262" t="s">
        <v>82</v>
      </c>
      <c r="AV109" s="15" t="s">
        <v>90</v>
      </c>
      <c r="AW109" s="15" t="s">
        <v>33</v>
      </c>
      <c r="AX109" s="15" t="s">
        <v>80</v>
      </c>
      <c r="AY109" s="262" t="s">
        <v>129</v>
      </c>
    </row>
    <row r="110" s="2" customFormat="1" ht="16.5" customHeight="1">
      <c r="A110" s="41"/>
      <c r="B110" s="42"/>
      <c r="C110" s="263" t="s">
        <v>96</v>
      </c>
      <c r="D110" s="263" t="s">
        <v>354</v>
      </c>
      <c r="E110" s="264" t="s">
        <v>1384</v>
      </c>
      <c r="F110" s="265" t="s">
        <v>1385</v>
      </c>
      <c r="G110" s="266" t="s">
        <v>210</v>
      </c>
      <c r="H110" s="267">
        <v>6.1399999999999997</v>
      </c>
      <c r="I110" s="268"/>
      <c r="J110" s="269">
        <f>ROUND(I110*H110,2)</f>
        <v>0</v>
      </c>
      <c r="K110" s="265" t="s">
        <v>135</v>
      </c>
      <c r="L110" s="270"/>
      <c r="M110" s="271" t="s">
        <v>19</v>
      </c>
      <c r="N110" s="272" t="s">
        <v>44</v>
      </c>
      <c r="O110" s="87"/>
      <c r="P110" s="216">
        <f>O110*H110</f>
        <v>0</v>
      </c>
      <c r="Q110" s="216">
        <v>1</v>
      </c>
      <c r="R110" s="216">
        <f>Q110*H110</f>
        <v>6.1399999999999997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215</v>
      </c>
      <c r="AT110" s="218" t="s">
        <v>354</v>
      </c>
      <c r="AU110" s="218" t="s">
        <v>82</v>
      </c>
      <c r="AY110" s="20" t="s">
        <v>129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90</v>
      </c>
      <c r="BM110" s="218" t="s">
        <v>1468</v>
      </c>
    </row>
    <row r="111" s="2" customFormat="1">
      <c r="A111" s="41"/>
      <c r="B111" s="42"/>
      <c r="C111" s="43"/>
      <c r="D111" s="220" t="s">
        <v>137</v>
      </c>
      <c r="E111" s="43"/>
      <c r="F111" s="221" t="s">
        <v>1385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137</v>
      </c>
      <c r="AU111" s="20" t="s">
        <v>82</v>
      </c>
    </row>
    <row r="112" s="13" customFormat="1">
      <c r="A112" s="13"/>
      <c r="B112" s="227"/>
      <c r="C112" s="228"/>
      <c r="D112" s="220" t="s">
        <v>147</v>
      </c>
      <c r="E112" s="228"/>
      <c r="F112" s="230" t="s">
        <v>1469</v>
      </c>
      <c r="G112" s="228"/>
      <c r="H112" s="231">
        <v>6.1399999999999997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147</v>
      </c>
      <c r="AU112" s="237" t="s">
        <v>82</v>
      </c>
      <c r="AV112" s="13" t="s">
        <v>82</v>
      </c>
      <c r="AW112" s="13" t="s">
        <v>4</v>
      </c>
      <c r="AX112" s="13" t="s">
        <v>80</v>
      </c>
      <c r="AY112" s="237" t="s">
        <v>129</v>
      </c>
    </row>
    <row r="113" s="12" customFormat="1" ht="22.8" customHeight="1">
      <c r="A113" s="12"/>
      <c r="B113" s="191"/>
      <c r="C113" s="192"/>
      <c r="D113" s="193" t="s">
        <v>72</v>
      </c>
      <c r="E113" s="205" t="s">
        <v>90</v>
      </c>
      <c r="F113" s="205" t="s">
        <v>1397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SUM(P114:P118)</f>
        <v>0</v>
      </c>
      <c r="Q113" s="199"/>
      <c r="R113" s="200">
        <f>SUM(R114:R118)</f>
        <v>0</v>
      </c>
      <c r="S113" s="199"/>
      <c r="T113" s="201">
        <f>SUM(T114:T118)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80</v>
      </c>
      <c r="AT113" s="203" t="s">
        <v>72</v>
      </c>
      <c r="AU113" s="203" t="s">
        <v>80</v>
      </c>
      <c r="AY113" s="202" t="s">
        <v>129</v>
      </c>
      <c r="BK113" s="204">
        <f>SUM(BK114:BK118)</f>
        <v>0</v>
      </c>
    </row>
    <row r="114" s="2" customFormat="1" ht="16.5" customHeight="1">
      <c r="A114" s="41"/>
      <c r="B114" s="42"/>
      <c r="C114" s="207" t="s">
        <v>99</v>
      </c>
      <c r="D114" s="207" t="s">
        <v>131</v>
      </c>
      <c r="E114" s="208" t="s">
        <v>1398</v>
      </c>
      <c r="F114" s="209" t="s">
        <v>1399</v>
      </c>
      <c r="G114" s="210" t="s">
        <v>143</v>
      </c>
      <c r="H114" s="211">
        <v>1.6200000000000001</v>
      </c>
      <c r="I114" s="212"/>
      <c r="J114" s="213">
        <f>ROUND(I114*H114,2)</f>
        <v>0</v>
      </c>
      <c r="K114" s="209" t="s">
        <v>135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90</v>
      </c>
      <c r="AT114" s="218" t="s">
        <v>131</v>
      </c>
      <c r="AU114" s="218" t="s">
        <v>82</v>
      </c>
      <c r="AY114" s="20" t="s">
        <v>129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90</v>
      </c>
      <c r="BM114" s="218" t="s">
        <v>1470</v>
      </c>
    </row>
    <row r="115" s="2" customFormat="1">
      <c r="A115" s="41"/>
      <c r="B115" s="42"/>
      <c r="C115" s="43"/>
      <c r="D115" s="220" t="s">
        <v>137</v>
      </c>
      <c r="E115" s="43"/>
      <c r="F115" s="221" t="s">
        <v>1401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137</v>
      </c>
      <c r="AU115" s="20" t="s">
        <v>82</v>
      </c>
    </row>
    <row r="116" s="2" customFormat="1">
      <c r="A116" s="41"/>
      <c r="B116" s="42"/>
      <c r="C116" s="43"/>
      <c r="D116" s="225" t="s">
        <v>139</v>
      </c>
      <c r="E116" s="43"/>
      <c r="F116" s="226" t="s">
        <v>1402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139</v>
      </c>
      <c r="AU116" s="20" t="s">
        <v>82</v>
      </c>
    </row>
    <row r="117" s="13" customFormat="1">
      <c r="A117" s="13"/>
      <c r="B117" s="227"/>
      <c r="C117" s="228"/>
      <c r="D117" s="220" t="s">
        <v>147</v>
      </c>
      <c r="E117" s="229" t="s">
        <v>19</v>
      </c>
      <c r="F117" s="230" t="s">
        <v>1471</v>
      </c>
      <c r="G117" s="228"/>
      <c r="H117" s="231">
        <v>1.6200000000000001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147</v>
      </c>
      <c r="AU117" s="237" t="s">
        <v>82</v>
      </c>
      <c r="AV117" s="13" t="s">
        <v>82</v>
      </c>
      <c r="AW117" s="13" t="s">
        <v>33</v>
      </c>
      <c r="AX117" s="13" t="s">
        <v>73</v>
      </c>
      <c r="AY117" s="237" t="s">
        <v>129</v>
      </c>
    </row>
    <row r="118" s="15" customFormat="1">
      <c r="A118" s="15"/>
      <c r="B118" s="252"/>
      <c r="C118" s="253"/>
      <c r="D118" s="220" t="s">
        <v>147</v>
      </c>
      <c r="E118" s="254" t="s">
        <v>19</v>
      </c>
      <c r="F118" s="255" t="s">
        <v>231</v>
      </c>
      <c r="G118" s="253"/>
      <c r="H118" s="256">
        <v>1.6200000000000001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2" t="s">
        <v>147</v>
      </c>
      <c r="AU118" s="262" t="s">
        <v>82</v>
      </c>
      <c r="AV118" s="15" t="s">
        <v>90</v>
      </c>
      <c r="AW118" s="15" t="s">
        <v>33</v>
      </c>
      <c r="AX118" s="15" t="s">
        <v>80</v>
      </c>
      <c r="AY118" s="262" t="s">
        <v>129</v>
      </c>
    </row>
    <row r="119" s="12" customFormat="1" ht="22.8" customHeight="1">
      <c r="A119" s="12"/>
      <c r="B119" s="191"/>
      <c r="C119" s="192"/>
      <c r="D119" s="193" t="s">
        <v>72</v>
      </c>
      <c r="E119" s="205" t="s">
        <v>215</v>
      </c>
      <c r="F119" s="205" t="s">
        <v>1248</v>
      </c>
      <c r="G119" s="192"/>
      <c r="H119" s="192"/>
      <c r="I119" s="195"/>
      <c r="J119" s="206">
        <f>BK119</f>
        <v>0</v>
      </c>
      <c r="K119" s="192"/>
      <c r="L119" s="197"/>
      <c r="M119" s="198"/>
      <c r="N119" s="199"/>
      <c r="O119" s="199"/>
      <c r="P119" s="200">
        <f>SUM(P120:P166)</f>
        <v>0</v>
      </c>
      <c r="Q119" s="199"/>
      <c r="R119" s="200">
        <f>SUM(R120:R166)</f>
        <v>0.01996761</v>
      </c>
      <c r="S119" s="199"/>
      <c r="T119" s="201">
        <f>SUM(T120:T166)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80</v>
      </c>
      <c r="AT119" s="203" t="s">
        <v>72</v>
      </c>
      <c r="AU119" s="203" t="s">
        <v>80</v>
      </c>
      <c r="AY119" s="202" t="s">
        <v>129</v>
      </c>
      <c r="BK119" s="204">
        <f>SUM(BK120:BK166)</f>
        <v>0</v>
      </c>
    </row>
    <row r="120" s="2" customFormat="1" ht="16.5" customHeight="1">
      <c r="A120" s="41"/>
      <c r="B120" s="42"/>
      <c r="C120" s="207" t="s">
        <v>215</v>
      </c>
      <c r="D120" s="207" t="s">
        <v>131</v>
      </c>
      <c r="E120" s="208" t="s">
        <v>1472</v>
      </c>
      <c r="F120" s="209" t="s">
        <v>1473</v>
      </c>
      <c r="G120" s="210" t="s">
        <v>572</v>
      </c>
      <c r="H120" s="211">
        <v>19.550000000000001</v>
      </c>
      <c r="I120" s="212"/>
      <c r="J120" s="213">
        <f>ROUND(I120*H120,2)</f>
        <v>0</v>
      </c>
      <c r="K120" s="209" t="s">
        <v>135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90</v>
      </c>
      <c r="AT120" s="218" t="s">
        <v>131</v>
      </c>
      <c r="AU120" s="218" t="s">
        <v>82</v>
      </c>
      <c r="AY120" s="20" t="s">
        <v>129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90</v>
      </c>
      <c r="BM120" s="218" t="s">
        <v>1474</v>
      </c>
    </row>
    <row r="121" s="2" customFormat="1">
      <c r="A121" s="41"/>
      <c r="B121" s="42"/>
      <c r="C121" s="43"/>
      <c r="D121" s="220" t="s">
        <v>137</v>
      </c>
      <c r="E121" s="43"/>
      <c r="F121" s="221" t="s">
        <v>1475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137</v>
      </c>
      <c r="AU121" s="20" t="s">
        <v>82</v>
      </c>
    </row>
    <row r="122" s="2" customFormat="1">
      <c r="A122" s="41"/>
      <c r="B122" s="42"/>
      <c r="C122" s="43"/>
      <c r="D122" s="225" t="s">
        <v>139</v>
      </c>
      <c r="E122" s="43"/>
      <c r="F122" s="226" t="s">
        <v>1476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139</v>
      </c>
      <c r="AU122" s="20" t="s">
        <v>82</v>
      </c>
    </row>
    <row r="123" s="2" customFormat="1" ht="16.5" customHeight="1">
      <c r="A123" s="41"/>
      <c r="B123" s="42"/>
      <c r="C123" s="263" t="s">
        <v>217</v>
      </c>
      <c r="D123" s="263" t="s">
        <v>354</v>
      </c>
      <c r="E123" s="264" t="s">
        <v>1477</v>
      </c>
      <c r="F123" s="265" t="s">
        <v>1478</v>
      </c>
      <c r="G123" s="266" t="s">
        <v>572</v>
      </c>
      <c r="H123" s="267">
        <v>19.843</v>
      </c>
      <c r="I123" s="268"/>
      <c r="J123" s="269">
        <f>ROUND(I123*H123,2)</f>
        <v>0</v>
      </c>
      <c r="K123" s="265" t="s">
        <v>135</v>
      </c>
      <c r="L123" s="270"/>
      <c r="M123" s="271" t="s">
        <v>19</v>
      </c>
      <c r="N123" s="272" t="s">
        <v>44</v>
      </c>
      <c r="O123" s="87"/>
      <c r="P123" s="216">
        <f>O123*H123</f>
        <v>0</v>
      </c>
      <c r="Q123" s="216">
        <v>0.00027</v>
      </c>
      <c r="R123" s="216">
        <f>Q123*H123</f>
        <v>0.0053576099999999996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215</v>
      </c>
      <c r="AT123" s="218" t="s">
        <v>354</v>
      </c>
      <c r="AU123" s="218" t="s">
        <v>82</v>
      </c>
      <c r="AY123" s="20" t="s">
        <v>129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90</v>
      </c>
      <c r="BM123" s="218" t="s">
        <v>1479</v>
      </c>
    </row>
    <row r="124" s="2" customFormat="1">
      <c r="A124" s="41"/>
      <c r="B124" s="42"/>
      <c r="C124" s="43"/>
      <c r="D124" s="220" t="s">
        <v>137</v>
      </c>
      <c r="E124" s="43"/>
      <c r="F124" s="221" t="s">
        <v>1478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137</v>
      </c>
      <c r="AU124" s="20" t="s">
        <v>82</v>
      </c>
    </row>
    <row r="125" s="13" customFormat="1">
      <c r="A125" s="13"/>
      <c r="B125" s="227"/>
      <c r="C125" s="228"/>
      <c r="D125" s="220" t="s">
        <v>147</v>
      </c>
      <c r="E125" s="228"/>
      <c r="F125" s="230" t="s">
        <v>1480</v>
      </c>
      <c r="G125" s="228"/>
      <c r="H125" s="231">
        <v>19.843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7" t="s">
        <v>147</v>
      </c>
      <c r="AU125" s="237" t="s">
        <v>82</v>
      </c>
      <c r="AV125" s="13" t="s">
        <v>82</v>
      </c>
      <c r="AW125" s="13" t="s">
        <v>4</v>
      </c>
      <c r="AX125" s="13" t="s">
        <v>80</v>
      </c>
      <c r="AY125" s="237" t="s">
        <v>129</v>
      </c>
    </row>
    <row r="126" s="2" customFormat="1" ht="16.5" customHeight="1">
      <c r="A126" s="41"/>
      <c r="B126" s="42"/>
      <c r="C126" s="207" t="s">
        <v>223</v>
      </c>
      <c r="D126" s="207" t="s">
        <v>131</v>
      </c>
      <c r="E126" s="208" t="s">
        <v>1481</v>
      </c>
      <c r="F126" s="209" t="s">
        <v>1482</v>
      </c>
      <c r="G126" s="210" t="s">
        <v>377</v>
      </c>
      <c r="H126" s="211">
        <v>1</v>
      </c>
      <c r="I126" s="212"/>
      <c r="J126" s="213">
        <f>ROUND(I126*H126,2)</f>
        <v>0</v>
      </c>
      <c r="K126" s="209" t="s">
        <v>135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90</v>
      </c>
      <c r="AT126" s="218" t="s">
        <v>131</v>
      </c>
      <c r="AU126" s="218" t="s">
        <v>82</v>
      </c>
      <c r="AY126" s="20" t="s">
        <v>129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90</v>
      </c>
      <c r="BM126" s="218" t="s">
        <v>1483</v>
      </c>
    </row>
    <row r="127" s="2" customFormat="1">
      <c r="A127" s="41"/>
      <c r="B127" s="42"/>
      <c r="C127" s="43"/>
      <c r="D127" s="220" t="s">
        <v>137</v>
      </c>
      <c r="E127" s="43"/>
      <c r="F127" s="221" t="s">
        <v>1484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137</v>
      </c>
      <c r="AU127" s="20" t="s">
        <v>82</v>
      </c>
    </row>
    <row r="128" s="2" customFormat="1">
      <c r="A128" s="41"/>
      <c r="B128" s="42"/>
      <c r="C128" s="43"/>
      <c r="D128" s="225" t="s">
        <v>139</v>
      </c>
      <c r="E128" s="43"/>
      <c r="F128" s="226" t="s">
        <v>1485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139</v>
      </c>
      <c r="AU128" s="20" t="s">
        <v>82</v>
      </c>
    </row>
    <row r="129" s="2" customFormat="1" ht="16.5" customHeight="1">
      <c r="A129" s="41"/>
      <c r="B129" s="42"/>
      <c r="C129" s="263" t="s">
        <v>233</v>
      </c>
      <c r="D129" s="263" t="s">
        <v>354</v>
      </c>
      <c r="E129" s="264" t="s">
        <v>1486</v>
      </c>
      <c r="F129" s="265" t="s">
        <v>1487</v>
      </c>
      <c r="G129" s="266" t="s">
        <v>377</v>
      </c>
      <c r="H129" s="267">
        <v>1</v>
      </c>
      <c r="I129" s="268"/>
      <c r="J129" s="269">
        <f>ROUND(I129*H129,2)</f>
        <v>0</v>
      </c>
      <c r="K129" s="265" t="s">
        <v>135</v>
      </c>
      <c r="L129" s="270"/>
      <c r="M129" s="271" t="s">
        <v>19</v>
      </c>
      <c r="N129" s="272" t="s">
        <v>44</v>
      </c>
      <c r="O129" s="87"/>
      <c r="P129" s="216">
        <f>O129*H129</f>
        <v>0</v>
      </c>
      <c r="Q129" s="216">
        <v>5.0000000000000002E-05</v>
      </c>
      <c r="R129" s="216">
        <f>Q129*H129</f>
        <v>5.0000000000000002E-05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215</v>
      </c>
      <c r="AT129" s="218" t="s">
        <v>354</v>
      </c>
      <c r="AU129" s="218" t="s">
        <v>82</v>
      </c>
      <c r="AY129" s="20" t="s">
        <v>129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90</v>
      </c>
      <c r="BM129" s="218" t="s">
        <v>1488</v>
      </c>
    </row>
    <row r="130" s="2" customFormat="1">
      <c r="A130" s="41"/>
      <c r="B130" s="42"/>
      <c r="C130" s="43"/>
      <c r="D130" s="220" t="s">
        <v>137</v>
      </c>
      <c r="E130" s="43"/>
      <c r="F130" s="221" t="s">
        <v>1487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137</v>
      </c>
      <c r="AU130" s="20" t="s">
        <v>82</v>
      </c>
    </row>
    <row r="131" s="2" customFormat="1" ht="16.5" customHeight="1">
      <c r="A131" s="41"/>
      <c r="B131" s="42"/>
      <c r="C131" s="263" t="s">
        <v>241</v>
      </c>
      <c r="D131" s="263" t="s">
        <v>354</v>
      </c>
      <c r="E131" s="264" t="s">
        <v>1489</v>
      </c>
      <c r="F131" s="265" t="s">
        <v>1490</v>
      </c>
      <c r="G131" s="266" t="s">
        <v>377</v>
      </c>
      <c r="H131" s="267">
        <v>1</v>
      </c>
      <c r="I131" s="268"/>
      <c r="J131" s="269">
        <f>ROUND(I131*H131,2)</f>
        <v>0</v>
      </c>
      <c r="K131" s="265" t="s">
        <v>19</v>
      </c>
      <c r="L131" s="270"/>
      <c r="M131" s="271" t="s">
        <v>19</v>
      </c>
      <c r="N131" s="272" t="s">
        <v>44</v>
      </c>
      <c r="O131" s="87"/>
      <c r="P131" s="216">
        <f>O131*H131</f>
        <v>0</v>
      </c>
      <c r="Q131" s="216">
        <v>0.00021000000000000001</v>
      </c>
      <c r="R131" s="216">
        <f>Q131*H131</f>
        <v>0.00021000000000000001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215</v>
      </c>
      <c r="AT131" s="218" t="s">
        <v>354</v>
      </c>
      <c r="AU131" s="218" t="s">
        <v>82</v>
      </c>
      <c r="AY131" s="20" t="s">
        <v>129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90</v>
      </c>
      <c r="BM131" s="218" t="s">
        <v>1491</v>
      </c>
    </row>
    <row r="132" s="2" customFormat="1">
      <c r="A132" s="41"/>
      <c r="B132" s="42"/>
      <c r="C132" s="43"/>
      <c r="D132" s="220" t="s">
        <v>137</v>
      </c>
      <c r="E132" s="43"/>
      <c r="F132" s="221" t="s">
        <v>1492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137</v>
      </c>
      <c r="AU132" s="20" t="s">
        <v>82</v>
      </c>
    </row>
    <row r="133" s="2" customFormat="1" ht="16.5" customHeight="1">
      <c r="A133" s="41"/>
      <c r="B133" s="42"/>
      <c r="C133" s="207" t="s">
        <v>250</v>
      </c>
      <c r="D133" s="207" t="s">
        <v>131</v>
      </c>
      <c r="E133" s="208" t="s">
        <v>1493</v>
      </c>
      <c r="F133" s="209" t="s">
        <v>1494</v>
      </c>
      <c r="G133" s="210" t="s">
        <v>377</v>
      </c>
      <c r="H133" s="211">
        <v>1</v>
      </c>
      <c r="I133" s="212"/>
      <c r="J133" s="213">
        <f>ROUND(I133*H133,2)</f>
        <v>0</v>
      </c>
      <c r="K133" s="209" t="s">
        <v>135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0.00024000000000000001</v>
      </c>
      <c r="R133" s="216">
        <f>Q133*H133</f>
        <v>0.00024000000000000001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90</v>
      </c>
      <c r="AT133" s="218" t="s">
        <v>131</v>
      </c>
      <c r="AU133" s="218" t="s">
        <v>82</v>
      </c>
      <c r="AY133" s="20" t="s">
        <v>129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90</v>
      </c>
      <c r="BM133" s="218" t="s">
        <v>1495</v>
      </c>
    </row>
    <row r="134" s="2" customFormat="1">
      <c r="A134" s="41"/>
      <c r="B134" s="42"/>
      <c r="C134" s="43"/>
      <c r="D134" s="220" t="s">
        <v>137</v>
      </c>
      <c r="E134" s="43"/>
      <c r="F134" s="221" t="s">
        <v>1496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137</v>
      </c>
      <c r="AU134" s="20" t="s">
        <v>82</v>
      </c>
    </row>
    <row r="135" s="2" customFormat="1">
      <c r="A135" s="41"/>
      <c r="B135" s="42"/>
      <c r="C135" s="43"/>
      <c r="D135" s="225" t="s">
        <v>139</v>
      </c>
      <c r="E135" s="43"/>
      <c r="F135" s="226" t="s">
        <v>1497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139</v>
      </c>
      <c r="AU135" s="20" t="s">
        <v>82</v>
      </c>
    </row>
    <row r="136" s="2" customFormat="1" ht="16.5" customHeight="1">
      <c r="A136" s="41"/>
      <c r="B136" s="42"/>
      <c r="C136" s="207" t="s">
        <v>259</v>
      </c>
      <c r="D136" s="207" t="s">
        <v>131</v>
      </c>
      <c r="E136" s="208" t="s">
        <v>1498</v>
      </c>
      <c r="F136" s="209" t="s">
        <v>1499</v>
      </c>
      <c r="G136" s="210" t="s">
        <v>377</v>
      </c>
      <c r="H136" s="211">
        <v>1</v>
      </c>
      <c r="I136" s="212"/>
      <c r="J136" s="213">
        <f>ROUND(I136*H136,2)</f>
        <v>0</v>
      </c>
      <c r="K136" s="209" t="s">
        <v>135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0.00069999999999999999</v>
      </c>
      <c r="R136" s="216">
        <f>Q136*H136</f>
        <v>0.00069999999999999999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90</v>
      </c>
      <c r="AT136" s="218" t="s">
        <v>131</v>
      </c>
      <c r="AU136" s="218" t="s">
        <v>82</v>
      </c>
      <c r="AY136" s="20" t="s">
        <v>129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90</v>
      </c>
      <c r="BM136" s="218" t="s">
        <v>1500</v>
      </c>
    </row>
    <row r="137" s="2" customFormat="1">
      <c r="A137" s="41"/>
      <c r="B137" s="42"/>
      <c r="C137" s="43"/>
      <c r="D137" s="220" t="s">
        <v>137</v>
      </c>
      <c r="E137" s="43"/>
      <c r="F137" s="221" t="s">
        <v>1501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137</v>
      </c>
      <c r="AU137" s="20" t="s">
        <v>82</v>
      </c>
    </row>
    <row r="138" s="2" customFormat="1">
      <c r="A138" s="41"/>
      <c r="B138" s="42"/>
      <c r="C138" s="43"/>
      <c r="D138" s="225" t="s">
        <v>139</v>
      </c>
      <c r="E138" s="43"/>
      <c r="F138" s="226" t="s">
        <v>1502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139</v>
      </c>
      <c r="AU138" s="20" t="s">
        <v>82</v>
      </c>
    </row>
    <row r="139" s="2" customFormat="1" ht="16.5" customHeight="1">
      <c r="A139" s="41"/>
      <c r="B139" s="42"/>
      <c r="C139" s="263" t="s">
        <v>8</v>
      </c>
      <c r="D139" s="263" t="s">
        <v>354</v>
      </c>
      <c r="E139" s="264" t="s">
        <v>1503</v>
      </c>
      <c r="F139" s="265" t="s">
        <v>1504</v>
      </c>
      <c r="G139" s="266" t="s">
        <v>377</v>
      </c>
      <c r="H139" s="267">
        <v>1</v>
      </c>
      <c r="I139" s="268"/>
      <c r="J139" s="269">
        <f>ROUND(I139*H139,2)</f>
        <v>0</v>
      </c>
      <c r="K139" s="265" t="s">
        <v>135</v>
      </c>
      <c r="L139" s="270"/>
      <c r="M139" s="271" t="s">
        <v>19</v>
      </c>
      <c r="N139" s="272" t="s">
        <v>44</v>
      </c>
      <c r="O139" s="87"/>
      <c r="P139" s="216">
        <f>O139*H139</f>
        <v>0</v>
      </c>
      <c r="Q139" s="216">
        <v>0.0035000000000000001</v>
      </c>
      <c r="R139" s="216">
        <f>Q139*H139</f>
        <v>0.0035000000000000001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215</v>
      </c>
      <c r="AT139" s="218" t="s">
        <v>354</v>
      </c>
      <c r="AU139" s="218" t="s">
        <v>82</v>
      </c>
      <c r="AY139" s="20" t="s">
        <v>129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90</v>
      </c>
      <c r="BM139" s="218" t="s">
        <v>1505</v>
      </c>
    </row>
    <row r="140" s="2" customFormat="1">
      <c r="A140" s="41"/>
      <c r="B140" s="42"/>
      <c r="C140" s="43"/>
      <c r="D140" s="220" t="s">
        <v>137</v>
      </c>
      <c r="E140" s="43"/>
      <c r="F140" s="221" t="s">
        <v>1504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137</v>
      </c>
      <c r="AU140" s="20" t="s">
        <v>82</v>
      </c>
    </row>
    <row r="141" s="2" customFormat="1" ht="16.5" customHeight="1">
      <c r="A141" s="41"/>
      <c r="B141" s="42"/>
      <c r="C141" s="207" t="s">
        <v>276</v>
      </c>
      <c r="D141" s="207" t="s">
        <v>131</v>
      </c>
      <c r="E141" s="208" t="s">
        <v>1506</v>
      </c>
      <c r="F141" s="209" t="s">
        <v>1507</v>
      </c>
      <c r="G141" s="210" t="s">
        <v>377</v>
      </c>
      <c r="H141" s="211">
        <v>1</v>
      </c>
      <c r="I141" s="212"/>
      <c r="J141" s="213">
        <f>ROUND(I141*H141,2)</f>
        <v>0</v>
      </c>
      <c r="K141" s="209" t="s">
        <v>135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90</v>
      </c>
      <c r="AT141" s="218" t="s">
        <v>131</v>
      </c>
      <c r="AU141" s="218" t="s">
        <v>82</v>
      </c>
      <c r="AY141" s="20" t="s">
        <v>129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90</v>
      </c>
      <c r="BM141" s="218" t="s">
        <v>1508</v>
      </c>
    </row>
    <row r="142" s="2" customFormat="1">
      <c r="A142" s="41"/>
      <c r="B142" s="42"/>
      <c r="C142" s="43"/>
      <c r="D142" s="220" t="s">
        <v>137</v>
      </c>
      <c r="E142" s="43"/>
      <c r="F142" s="221" t="s">
        <v>1509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137</v>
      </c>
      <c r="AU142" s="20" t="s">
        <v>82</v>
      </c>
    </row>
    <row r="143" s="2" customFormat="1">
      <c r="A143" s="41"/>
      <c r="B143" s="42"/>
      <c r="C143" s="43"/>
      <c r="D143" s="225" t="s">
        <v>139</v>
      </c>
      <c r="E143" s="43"/>
      <c r="F143" s="226" t="s">
        <v>1510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139</v>
      </c>
      <c r="AU143" s="20" t="s">
        <v>82</v>
      </c>
    </row>
    <row r="144" s="2" customFormat="1" ht="16.5" customHeight="1">
      <c r="A144" s="41"/>
      <c r="B144" s="42"/>
      <c r="C144" s="263" t="s">
        <v>287</v>
      </c>
      <c r="D144" s="263" t="s">
        <v>354</v>
      </c>
      <c r="E144" s="264" t="s">
        <v>1511</v>
      </c>
      <c r="F144" s="265" t="s">
        <v>1512</v>
      </c>
      <c r="G144" s="266" t="s">
        <v>377</v>
      </c>
      <c r="H144" s="267">
        <v>1</v>
      </c>
      <c r="I144" s="268"/>
      <c r="J144" s="269">
        <f>ROUND(I144*H144,2)</f>
        <v>0</v>
      </c>
      <c r="K144" s="265" t="s">
        <v>135</v>
      </c>
      <c r="L144" s="270"/>
      <c r="M144" s="271" t="s">
        <v>19</v>
      </c>
      <c r="N144" s="272" t="s">
        <v>44</v>
      </c>
      <c r="O144" s="87"/>
      <c r="P144" s="216">
        <f>O144*H144</f>
        <v>0</v>
      </c>
      <c r="Q144" s="216">
        <v>0.0030500000000000002</v>
      </c>
      <c r="R144" s="216">
        <f>Q144*H144</f>
        <v>0.0030500000000000002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215</v>
      </c>
      <c r="AT144" s="218" t="s">
        <v>354</v>
      </c>
      <c r="AU144" s="218" t="s">
        <v>82</v>
      </c>
      <c r="AY144" s="20" t="s">
        <v>129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90</v>
      </c>
      <c r="BM144" s="218" t="s">
        <v>1513</v>
      </c>
    </row>
    <row r="145" s="2" customFormat="1">
      <c r="A145" s="41"/>
      <c r="B145" s="42"/>
      <c r="C145" s="43"/>
      <c r="D145" s="220" t="s">
        <v>137</v>
      </c>
      <c r="E145" s="43"/>
      <c r="F145" s="221" t="s">
        <v>1512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137</v>
      </c>
      <c r="AU145" s="20" t="s">
        <v>82</v>
      </c>
    </row>
    <row r="146" s="2" customFormat="1" ht="16.5" customHeight="1">
      <c r="A146" s="41"/>
      <c r="B146" s="42"/>
      <c r="C146" s="263" t="s">
        <v>293</v>
      </c>
      <c r="D146" s="263" t="s">
        <v>354</v>
      </c>
      <c r="E146" s="264" t="s">
        <v>1514</v>
      </c>
      <c r="F146" s="265" t="s">
        <v>1515</v>
      </c>
      <c r="G146" s="266" t="s">
        <v>377</v>
      </c>
      <c r="H146" s="267">
        <v>1</v>
      </c>
      <c r="I146" s="268"/>
      <c r="J146" s="269">
        <f>ROUND(I146*H146,2)</f>
        <v>0</v>
      </c>
      <c r="K146" s="265" t="s">
        <v>135</v>
      </c>
      <c r="L146" s="270"/>
      <c r="M146" s="271" t="s">
        <v>19</v>
      </c>
      <c r="N146" s="272" t="s">
        <v>44</v>
      </c>
      <c r="O146" s="87"/>
      <c r="P146" s="216">
        <f>O146*H146</f>
        <v>0</v>
      </c>
      <c r="Q146" s="216">
        <v>0.0015</v>
      </c>
      <c r="R146" s="216">
        <f>Q146*H146</f>
        <v>0.0015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215</v>
      </c>
      <c r="AT146" s="218" t="s">
        <v>354</v>
      </c>
      <c r="AU146" s="218" t="s">
        <v>82</v>
      </c>
      <c r="AY146" s="20" t="s">
        <v>129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90</v>
      </c>
      <c r="BM146" s="218" t="s">
        <v>1516</v>
      </c>
    </row>
    <row r="147" s="2" customFormat="1">
      <c r="A147" s="41"/>
      <c r="B147" s="42"/>
      <c r="C147" s="43"/>
      <c r="D147" s="220" t="s">
        <v>137</v>
      </c>
      <c r="E147" s="43"/>
      <c r="F147" s="221" t="s">
        <v>1515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137</v>
      </c>
      <c r="AU147" s="20" t="s">
        <v>82</v>
      </c>
    </row>
    <row r="148" s="2" customFormat="1" ht="16.5" customHeight="1">
      <c r="A148" s="41"/>
      <c r="B148" s="42"/>
      <c r="C148" s="207" t="s">
        <v>303</v>
      </c>
      <c r="D148" s="207" t="s">
        <v>131</v>
      </c>
      <c r="E148" s="208" t="s">
        <v>1517</v>
      </c>
      <c r="F148" s="209" t="s">
        <v>1518</v>
      </c>
      <c r="G148" s="210" t="s">
        <v>572</v>
      </c>
      <c r="H148" s="211">
        <v>19.550000000000001</v>
      </c>
      <c r="I148" s="212"/>
      <c r="J148" s="213">
        <f>ROUND(I148*H148,2)</f>
        <v>0</v>
      </c>
      <c r="K148" s="209" t="s">
        <v>135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90</v>
      </c>
      <c r="AT148" s="218" t="s">
        <v>131</v>
      </c>
      <c r="AU148" s="218" t="s">
        <v>82</v>
      </c>
      <c r="AY148" s="20" t="s">
        <v>129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90</v>
      </c>
      <c r="BM148" s="218" t="s">
        <v>1519</v>
      </c>
    </row>
    <row r="149" s="2" customFormat="1">
      <c r="A149" s="41"/>
      <c r="B149" s="42"/>
      <c r="C149" s="43"/>
      <c r="D149" s="220" t="s">
        <v>137</v>
      </c>
      <c r="E149" s="43"/>
      <c r="F149" s="221" t="s">
        <v>1518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137</v>
      </c>
      <c r="AU149" s="20" t="s">
        <v>82</v>
      </c>
    </row>
    <row r="150" s="2" customFormat="1">
      <c r="A150" s="41"/>
      <c r="B150" s="42"/>
      <c r="C150" s="43"/>
      <c r="D150" s="225" t="s">
        <v>139</v>
      </c>
      <c r="E150" s="43"/>
      <c r="F150" s="226" t="s">
        <v>1520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139</v>
      </c>
      <c r="AU150" s="20" t="s">
        <v>82</v>
      </c>
    </row>
    <row r="151" s="13" customFormat="1">
      <c r="A151" s="13"/>
      <c r="B151" s="227"/>
      <c r="C151" s="228"/>
      <c r="D151" s="220" t="s">
        <v>147</v>
      </c>
      <c r="E151" s="229" t="s">
        <v>19</v>
      </c>
      <c r="F151" s="230" t="s">
        <v>1521</v>
      </c>
      <c r="G151" s="228"/>
      <c r="H151" s="231">
        <v>19.550000000000001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147</v>
      </c>
      <c r="AU151" s="237" t="s">
        <v>82</v>
      </c>
      <c r="AV151" s="13" t="s">
        <v>82</v>
      </c>
      <c r="AW151" s="13" t="s">
        <v>33</v>
      </c>
      <c r="AX151" s="13" t="s">
        <v>73</v>
      </c>
      <c r="AY151" s="237" t="s">
        <v>129</v>
      </c>
    </row>
    <row r="152" s="15" customFormat="1">
      <c r="A152" s="15"/>
      <c r="B152" s="252"/>
      <c r="C152" s="253"/>
      <c r="D152" s="220" t="s">
        <v>147</v>
      </c>
      <c r="E152" s="254" t="s">
        <v>19</v>
      </c>
      <c r="F152" s="255" t="s">
        <v>231</v>
      </c>
      <c r="G152" s="253"/>
      <c r="H152" s="256">
        <v>19.550000000000001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2" t="s">
        <v>147</v>
      </c>
      <c r="AU152" s="262" t="s">
        <v>82</v>
      </c>
      <c r="AV152" s="15" t="s">
        <v>90</v>
      </c>
      <c r="AW152" s="15" t="s">
        <v>33</v>
      </c>
      <c r="AX152" s="15" t="s">
        <v>80</v>
      </c>
      <c r="AY152" s="262" t="s">
        <v>129</v>
      </c>
    </row>
    <row r="153" s="2" customFormat="1" ht="16.5" customHeight="1">
      <c r="A153" s="41"/>
      <c r="B153" s="42"/>
      <c r="C153" s="207" t="s">
        <v>313</v>
      </c>
      <c r="D153" s="207" t="s">
        <v>131</v>
      </c>
      <c r="E153" s="208" t="s">
        <v>1522</v>
      </c>
      <c r="F153" s="209" t="s">
        <v>1523</v>
      </c>
      <c r="G153" s="210" t="s">
        <v>572</v>
      </c>
      <c r="H153" s="211">
        <v>19.550000000000001</v>
      </c>
      <c r="I153" s="212"/>
      <c r="J153" s="213">
        <f>ROUND(I153*H153,2)</f>
        <v>0</v>
      </c>
      <c r="K153" s="209" t="s">
        <v>135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90</v>
      </c>
      <c r="AT153" s="218" t="s">
        <v>131</v>
      </c>
      <c r="AU153" s="218" t="s">
        <v>82</v>
      </c>
      <c r="AY153" s="20" t="s">
        <v>129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90</v>
      </c>
      <c r="BM153" s="218" t="s">
        <v>1524</v>
      </c>
    </row>
    <row r="154" s="2" customFormat="1">
      <c r="A154" s="41"/>
      <c r="B154" s="42"/>
      <c r="C154" s="43"/>
      <c r="D154" s="220" t="s">
        <v>137</v>
      </c>
      <c r="E154" s="43"/>
      <c r="F154" s="221" t="s">
        <v>1525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137</v>
      </c>
      <c r="AU154" s="20" t="s">
        <v>82</v>
      </c>
    </row>
    <row r="155" s="2" customFormat="1">
      <c r="A155" s="41"/>
      <c r="B155" s="42"/>
      <c r="C155" s="43"/>
      <c r="D155" s="225" t="s">
        <v>139</v>
      </c>
      <c r="E155" s="43"/>
      <c r="F155" s="226" t="s">
        <v>1526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139</v>
      </c>
      <c r="AU155" s="20" t="s">
        <v>82</v>
      </c>
    </row>
    <row r="156" s="13" customFormat="1">
      <c r="A156" s="13"/>
      <c r="B156" s="227"/>
      <c r="C156" s="228"/>
      <c r="D156" s="220" t="s">
        <v>147</v>
      </c>
      <c r="E156" s="229" t="s">
        <v>19</v>
      </c>
      <c r="F156" s="230" t="s">
        <v>1521</v>
      </c>
      <c r="G156" s="228"/>
      <c r="H156" s="231">
        <v>19.550000000000001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147</v>
      </c>
      <c r="AU156" s="237" t="s">
        <v>82</v>
      </c>
      <c r="AV156" s="13" t="s">
        <v>82</v>
      </c>
      <c r="AW156" s="13" t="s">
        <v>33</v>
      </c>
      <c r="AX156" s="13" t="s">
        <v>73</v>
      </c>
      <c r="AY156" s="237" t="s">
        <v>129</v>
      </c>
    </row>
    <row r="157" s="15" customFormat="1">
      <c r="A157" s="15"/>
      <c r="B157" s="252"/>
      <c r="C157" s="253"/>
      <c r="D157" s="220" t="s">
        <v>147</v>
      </c>
      <c r="E157" s="254" t="s">
        <v>19</v>
      </c>
      <c r="F157" s="255" t="s">
        <v>231</v>
      </c>
      <c r="G157" s="253"/>
      <c r="H157" s="256">
        <v>19.550000000000001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2" t="s">
        <v>147</v>
      </c>
      <c r="AU157" s="262" t="s">
        <v>82</v>
      </c>
      <c r="AV157" s="15" t="s">
        <v>90</v>
      </c>
      <c r="AW157" s="15" t="s">
        <v>33</v>
      </c>
      <c r="AX157" s="15" t="s">
        <v>80</v>
      </c>
      <c r="AY157" s="262" t="s">
        <v>129</v>
      </c>
    </row>
    <row r="158" s="2" customFormat="1" ht="16.5" customHeight="1">
      <c r="A158" s="41"/>
      <c r="B158" s="42"/>
      <c r="C158" s="207" t="s">
        <v>7</v>
      </c>
      <c r="D158" s="207" t="s">
        <v>131</v>
      </c>
      <c r="E158" s="208" t="s">
        <v>1527</v>
      </c>
      <c r="F158" s="209" t="s">
        <v>1528</v>
      </c>
      <c r="G158" s="210" t="s">
        <v>377</v>
      </c>
      <c r="H158" s="211">
        <v>1</v>
      </c>
      <c r="I158" s="212"/>
      <c r="J158" s="213">
        <f>ROUND(I158*H158,2)</f>
        <v>0</v>
      </c>
      <c r="K158" s="209" t="s">
        <v>135</v>
      </c>
      <c r="L158" s="47"/>
      <c r="M158" s="214" t="s">
        <v>19</v>
      </c>
      <c r="N158" s="215" t="s">
        <v>44</v>
      </c>
      <c r="O158" s="87"/>
      <c r="P158" s="216">
        <f>O158*H158</f>
        <v>0</v>
      </c>
      <c r="Q158" s="216">
        <v>0.00016000000000000001</v>
      </c>
      <c r="R158" s="216">
        <f>Q158*H158</f>
        <v>0.00016000000000000001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90</v>
      </c>
      <c r="AT158" s="218" t="s">
        <v>131</v>
      </c>
      <c r="AU158" s="218" t="s">
        <v>82</v>
      </c>
      <c r="AY158" s="20" t="s">
        <v>129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90</v>
      </c>
      <c r="BM158" s="218" t="s">
        <v>1529</v>
      </c>
    </row>
    <row r="159" s="2" customFormat="1">
      <c r="A159" s="41"/>
      <c r="B159" s="42"/>
      <c r="C159" s="43"/>
      <c r="D159" s="220" t="s">
        <v>137</v>
      </c>
      <c r="E159" s="43"/>
      <c r="F159" s="221" t="s">
        <v>1530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137</v>
      </c>
      <c r="AU159" s="20" t="s">
        <v>82</v>
      </c>
    </row>
    <row r="160" s="2" customFormat="1">
      <c r="A160" s="41"/>
      <c r="B160" s="42"/>
      <c r="C160" s="43"/>
      <c r="D160" s="225" t="s">
        <v>139</v>
      </c>
      <c r="E160" s="43"/>
      <c r="F160" s="226" t="s">
        <v>1531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139</v>
      </c>
      <c r="AU160" s="20" t="s">
        <v>82</v>
      </c>
    </row>
    <row r="161" s="2" customFormat="1" ht="16.5" customHeight="1">
      <c r="A161" s="41"/>
      <c r="B161" s="42"/>
      <c r="C161" s="207" t="s">
        <v>328</v>
      </c>
      <c r="D161" s="207" t="s">
        <v>131</v>
      </c>
      <c r="E161" s="208" t="s">
        <v>1532</v>
      </c>
      <c r="F161" s="209" t="s">
        <v>1533</v>
      </c>
      <c r="G161" s="210" t="s">
        <v>572</v>
      </c>
      <c r="H161" s="211">
        <v>20</v>
      </c>
      <c r="I161" s="212"/>
      <c r="J161" s="213">
        <f>ROUND(I161*H161,2)</f>
        <v>0</v>
      </c>
      <c r="K161" s="209" t="s">
        <v>135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0.00019000000000000001</v>
      </c>
      <c r="R161" s="216">
        <f>Q161*H161</f>
        <v>0.0038000000000000004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90</v>
      </c>
      <c r="AT161" s="218" t="s">
        <v>131</v>
      </c>
      <c r="AU161" s="218" t="s">
        <v>82</v>
      </c>
      <c r="AY161" s="20" t="s">
        <v>129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90</v>
      </c>
      <c r="BM161" s="218" t="s">
        <v>1534</v>
      </c>
    </row>
    <row r="162" s="2" customFormat="1">
      <c r="A162" s="41"/>
      <c r="B162" s="42"/>
      <c r="C162" s="43"/>
      <c r="D162" s="220" t="s">
        <v>137</v>
      </c>
      <c r="E162" s="43"/>
      <c r="F162" s="221" t="s">
        <v>1535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137</v>
      </c>
      <c r="AU162" s="20" t="s">
        <v>82</v>
      </c>
    </row>
    <row r="163" s="2" customFormat="1">
      <c r="A163" s="41"/>
      <c r="B163" s="42"/>
      <c r="C163" s="43"/>
      <c r="D163" s="225" t="s">
        <v>139</v>
      </c>
      <c r="E163" s="43"/>
      <c r="F163" s="226" t="s">
        <v>1536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139</v>
      </c>
      <c r="AU163" s="20" t="s">
        <v>82</v>
      </c>
    </row>
    <row r="164" s="2" customFormat="1" ht="16.5" customHeight="1">
      <c r="A164" s="41"/>
      <c r="B164" s="42"/>
      <c r="C164" s="207" t="s">
        <v>339</v>
      </c>
      <c r="D164" s="207" t="s">
        <v>131</v>
      </c>
      <c r="E164" s="208" t="s">
        <v>1430</v>
      </c>
      <c r="F164" s="209" t="s">
        <v>1431</v>
      </c>
      <c r="G164" s="210" t="s">
        <v>572</v>
      </c>
      <c r="H164" s="211">
        <v>20</v>
      </c>
      <c r="I164" s="212"/>
      <c r="J164" s="213">
        <f>ROUND(I164*H164,2)</f>
        <v>0</v>
      </c>
      <c r="K164" s="209" t="s">
        <v>135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6.9999999999999994E-05</v>
      </c>
      <c r="R164" s="216">
        <f>Q164*H164</f>
        <v>0.0013999999999999998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90</v>
      </c>
      <c r="AT164" s="218" t="s">
        <v>131</v>
      </c>
      <c r="AU164" s="218" t="s">
        <v>82</v>
      </c>
      <c r="AY164" s="20" t="s">
        <v>129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90</v>
      </c>
      <c r="BM164" s="218" t="s">
        <v>1537</v>
      </c>
    </row>
    <row r="165" s="2" customFormat="1">
      <c r="A165" s="41"/>
      <c r="B165" s="42"/>
      <c r="C165" s="43"/>
      <c r="D165" s="220" t="s">
        <v>137</v>
      </c>
      <c r="E165" s="43"/>
      <c r="F165" s="221" t="s">
        <v>1433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137</v>
      </c>
      <c r="AU165" s="20" t="s">
        <v>82</v>
      </c>
    </row>
    <row r="166" s="2" customFormat="1">
      <c r="A166" s="41"/>
      <c r="B166" s="42"/>
      <c r="C166" s="43"/>
      <c r="D166" s="225" t="s">
        <v>139</v>
      </c>
      <c r="E166" s="43"/>
      <c r="F166" s="226" t="s">
        <v>1434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139</v>
      </c>
      <c r="AU166" s="20" t="s">
        <v>82</v>
      </c>
    </row>
    <row r="167" s="12" customFormat="1" ht="22.8" customHeight="1">
      <c r="A167" s="12"/>
      <c r="B167" s="191"/>
      <c r="C167" s="192"/>
      <c r="D167" s="193" t="s">
        <v>72</v>
      </c>
      <c r="E167" s="205" t="s">
        <v>464</v>
      </c>
      <c r="F167" s="205" t="s">
        <v>465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SUM(P168:P176)</f>
        <v>0</v>
      </c>
      <c r="Q167" s="199"/>
      <c r="R167" s="200">
        <f>SUM(R168:R176)</f>
        <v>0</v>
      </c>
      <c r="S167" s="199"/>
      <c r="T167" s="201">
        <f>SUM(T168:T176)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80</v>
      </c>
      <c r="AT167" s="203" t="s">
        <v>72</v>
      </c>
      <c r="AU167" s="203" t="s">
        <v>80</v>
      </c>
      <c r="AY167" s="202" t="s">
        <v>129</v>
      </c>
      <c r="BK167" s="204">
        <f>SUM(BK168:BK176)</f>
        <v>0</v>
      </c>
    </row>
    <row r="168" s="2" customFormat="1" ht="16.5" customHeight="1">
      <c r="A168" s="41"/>
      <c r="B168" s="42"/>
      <c r="C168" s="207" t="s">
        <v>347</v>
      </c>
      <c r="D168" s="207" t="s">
        <v>131</v>
      </c>
      <c r="E168" s="208" t="s">
        <v>1435</v>
      </c>
      <c r="F168" s="209" t="s">
        <v>1436</v>
      </c>
      <c r="G168" s="210" t="s">
        <v>210</v>
      </c>
      <c r="H168" s="211">
        <v>6.1600000000000001</v>
      </c>
      <c r="I168" s="212"/>
      <c r="J168" s="213">
        <f>ROUND(I168*H168,2)</f>
        <v>0</v>
      </c>
      <c r="K168" s="209" t="s">
        <v>135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90</v>
      </c>
      <c r="AT168" s="218" t="s">
        <v>131</v>
      </c>
      <c r="AU168" s="218" t="s">
        <v>82</v>
      </c>
      <c r="AY168" s="20" t="s">
        <v>129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90</v>
      </c>
      <c r="BM168" s="218" t="s">
        <v>1538</v>
      </c>
    </row>
    <row r="169" s="2" customFormat="1">
      <c r="A169" s="41"/>
      <c r="B169" s="42"/>
      <c r="C169" s="43"/>
      <c r="D169" s="220" t="s">
        <v>137</v>
      </c>
      <c r="E169" s="43"/>
      <c r="F169" s="221" t="s">
        <v>1438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137</v>
      </c>
      <c r="AU169" s="20" t="s">
        <v>82</v>
      </c>
    </row>
    <row r="170" s="2" customFormat="1">
      <c r="A170" s="41"/>
      <c r="B170" s="42"/>
      <c r="C170" s="43"/>
      <c r="D170" s="225" t="s">
        <v>139</v>
      </c>
      <c r="E170" s="43"/>
      <c r="F170" s="226" t="s">
        <v>1439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139</v>
      </c>
      <c r="AU170" s="20" t="s">
        <v>82</v>
      </c>
    </row>
    <row r="171" s="2" customFormat="1" ht="21.75" customHeight="1">
      <c r="A171" s="41"/>
      <c r="B171" s="42"/>
      <c r="C171" s="207" t="s">
        <v>353</v>
      </c>
      <c r="D171" s="207" t="s">
        <v>131</v>
      </c>
      <c r="E171" s="208" t="s">
        <v>1440</v>
      </c>
      <c r="F171" s="209" t="s">
        <v>1441</v>
      </c>
      <c r="G171" s="210" t="s">
        <v>210</v>
      </c>
      <c r="H171" s="211">
        <v>6.1600000000000001</v>
      </c>
      <c r="I171" s="212"/>
      <c r="J171" s="213">
        <f>ROUND(I171*H171,2)</f>
        <v>0</v>
      </c>
      <c r="K171" s="209" t="s">
        <v>135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90</v>
      </c>
      <c r="AT171" s="218" t="s">
        <v>131</v>
      </c>
      <c r="AU171" s="218" t="s">
        <v>82</v>
      </c>
      <c r="AY171" s="20" t="s">
        <v>129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90</v>
      </c>
      <c r="BM171" s="218" t="s">
        <v>1539</v>
      </c>
    </row>
    <row r="172" s="2" customFormat="1">
      <c r="A172" s="41"/>
      <c r="B172" s="42"/>
      <c r="C172" s="43"/>
      <c r="D172" s="220" t="s">
        <v>137</v>
      </c>
      <c r="E172" s="43"/>
      <c r="F172" s="221" t="s">
        <v>1443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137</v>
      </c>
      <c r="AU172" s="20" t="s">
        <v>82</v>
      </c>
    </row>
    <row r="173" s="2" customFormat="1">
      <c r="A173" s="41"/>
      <c r="B173" s="42"/>
      <c r="C173" s="43"/>
      <c r="D173" s="225" t="s">
        <v>139</v>
      </c>
      <c r="E173" s="43"/>
      <c r="F173" s="226" t="s">
        <v>1444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139</v>
      </c>
      <c r="AU173" s="20" t="s">
        <v>82</v>
      </c>
    </row>
    <row r="174" s="2" customFormat="1" ht="21.75" customHeight="1">
      <c r="A174" s="41"/>
      <c r="B174" s="42"/>
      <c r="C174" s="207" t="s">
        <v>359</v>
      </c>
      <c r="D174" s="207" t="s">
        <v>131</v>
      </c>
      <c r="E174" s="208" t="s">
        <v>1445</v>
      </c>
      <c r="F174" s="209" t="s">
        <v>1446</v>
      </c>
      <c r="G174" s="210" t="s">
        <v>210</v>
      </c>
      <c r="H174" s="211">
        <v>6.1600000000000001</v>
      </c>
      <c r="I174" s="212"/>
      <c r="J174" s="213">
        <f>ROUND(I174*H174,2)</f>
        <v>0</v>
      </c>
      <c r="K174" s="209" t="s">
        <v>135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90</v>
      </c>
      <c r="AT174" s="218" t="s">
        <v>131</v>
      </c>
      <c r="AU174" s="218" t="s">
        <v>82</v>
      </c>
      <c r="AY174" s="20" t="s">
        <v>129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90</v>
      </c>
      <c r="BM174" s="218" t="s">
        <v>1540</v>
      </c>
    </row>
    <row r="175" s="2" customFormat="1">
      <c r="A175" s="41"/>
      <c r="B175" s="42"/>
      <c r="C175" s="43"/>
      <c r="D175" s="220" t="s">
        <v>137</v>
      </c>
      <c r="E175" s="43"/>
      <c r="F175" s="221" t="s">
        <v>1448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137</v>
      </c>
      <c r="AU175" s="20" t="s">
        <v>82</v>
      </c>
    </row>
    <row r="176" s="2" customFormat="1">
      <c r="A176" s="41"/>
      <c r="B176" s="42"/>
      <c r="C176" s="43"/>
      <c r="D176" s="225" t="s">
        <v>139</v>
      </c>
      <c r="E176" s="43"/>
      <c r="F176" s="226" t="s">
        <v>1449</v>
      </c>
      <c r="G176" s="43"/>
      <c r="H176" s="43"/>
      <c r="I176" s="222"/>
      <c r="J176" s="43"/>
      <c r="K176" s="43"/>
      <c r="L176" s="47"/>
      <c r="M176" s="248"/>
      <c r="N176" s="249"/>
      <c r="O176" s="250"/>
      <c r="P176" s="250"/>
      <c r="Q176" s="250"/>
      <c r="R176" s="250"/>
      <c r="S176" s="250"/>
      <c r="T176" s="25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139</v>
      </c>
      <c r="AU176" s="20" t="s">
        <v>82</v>
      </c>
    </row>
    <row r="177" s="2" customFormat="1" ht="6.96" customHeight="1">
      <c r="A177" s="4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7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gYUcCUvVWH+ZHJR45sGmRPwpfQKWvxCRN8ZIthPTrjoapNdI1qYVLOxt6WFW+o506xjFG9kbqwVMi8uRqyOMzA==" hashValue="4oYKBlD0zbhcPxTWxb9AhPKFdzXTM78x2nZzqhHlJPN4ubffXdgDP9xhpsG3gP5yi0vz+txBAKtRMVXcpwhZYA==" algorithmName="SHA-512" password="CC35"/>
  <autoFilter ref="C83:K17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3_02/115101201"/>
    <hyperlink ref="F92" r:id="rId2" display="https://podminky.urs.cz/item/CS_URS_2023_02/132251104"/>
    <hyperlink ref="F97" r:id="rId3" display="https://podminky.urs.cz/item/CS_URS_2023_02/162251102"/>
    <hyperlink ref="F102" r:id="rId4" display="https://podminky.urs.cz/item/CS_URS_2023_02/174151101"/>
    <hyperlink ref="F107" r:id="rId5" display="https://podminky.urs.cz/item/CS_URS_2023_02/175111101"/>
    <hyperlink ref="F116" r:id="rId6" display="https://podminky.urs.cz/item/CS_URS_2023_02/451573111"/>
    <hyperlink ref="F122" r:id="rId7" display="https://podminky.urs.cz/item/CS_URS_2023_02/871161211"/>
    <hyperlink ref="F128" r:id="rId8" display="https://podminky.urs.cz/item/CS_URS_2023_02/877161101"/>
    <hyperlink ref="F135" r:id="rId9" display="https://podminky.urs.cz/item/CS_URS_2023_02/879161111"/>
    <hyperlink ref="F138" r:id="rId10" display="https://podminky.urs.cz/item/CS_URS_2023_02/891152211"/>
    <hyperlink ref="F143" r:id="rId11" display="https://podminky.urs.cz/item/CS_URS_2023_02/891161322"/>
    <hyperlink ref="F150" r:id="rId12" display="https://podminky.urs.cz/item/CS_URS_2023_02/892233122"/>
    <hyperlink ref="F155" r:id="rId13" display="https://podminky.urs.cz/item/CS_URS_2023_02/892241111"/>
    <hyperlink ref="F160" r:id="rId14" display="https://podminky.urs.cz/item/CS_URS_2023_02/899713111"/>
    <hyperlink ref="F163" r:id="rId15" display="https://podminky.urs.cz/item/CS_URS_2023_02/899721111"/>
    <hyperlink ref="F166" r:id="rId16" display="https://podminky.urs.cz/item/CS_URS_2023_02/899722112"/>
    <hyperlink ref="F170" r:id="rId17" display="https://podminky.urs.cz/item/CS_URS_2023_02/998276101"/>
    <hyperlink ref="F173" r:id="rId18" display="https://podminky.urs.cz/item/CS_URS_2023_02/998276128"/>
    <hyperlink ref="F176" r:id="rId19" display="https://podminky.urs.cz/item/CS_URS_2023_02/9982761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1541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ROUND((SUM(BE84:BE176)),  2)</f>
        <v>0</v>
      </c>
      <c r="G33" s="41"/>
      <c r="H33" s="41"/>
      <c r="I33" s="151">
        <v>0.20999999999999999</v>
      </c>
      <c r="J33" s="150">
        <f>ROUND(((SUM(BE84:BE176))*I33),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ROUND((SUM(BF84:BF176)),  2)</f>
        <v>0</v>
      </c>
      <c r="G34" s="41"/>
      <c r="H34" s="41"/>
      <c r="I34" s="151">
        <v>0.14999999999999999</v>
      </c>
      <c r="J34" s="150">
        <f>ROUND(((SUM(BF84:BF176))*I34),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ROUND((SUM(BG84:BG176)),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ROUND((SUM(BH84:BH176)),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ROUND((SUM(BI84:BI176)),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6 - Přeložka vodovodu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112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1342</v>
      </c>
      <c r="E62" s="177"/>
      <c r="F62" s="177"/>
      <c r="G62" s="177"/>
      <c r="H62" s="177"/>
      <c r="I62" s="177"/>
      <c r="J62" s="178">
        <f>J123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1229</v>
      </c>
      <c r="E63" s="177"/>
      <c r="F63" s="177"/>
      <c r="G63" s="177"/>
      <c r="H63" s="177"/>
      <c r="I63" s="177"/>
      <c r="J63" s="178">
        <f>J127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160</v>
      </c>
      <c r="E64" s="177"/>
      <c r="F64" s="177"/>
      <c r="G64" s="177"/>
      <c r="H64" s="177"/>
      <c r="I64" s="177"/>
      <c r="J64" s="178">
        <f>J167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Zámecké konírny - Community Hub, Objekt I - Inhalatorium SO 04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106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6 - Přeložka vodovodu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Park B.Němcové, Karviná Fryštát</v>
      </c>
      <c r="G78" s="43"/>
      <c r="H78" s="43"/>
      <c r="I78" s="35" t="s">
        <v>23</v>
      </c>
      <c r="J78" s="75" t="str">
        <f>IF(J12="","",J12)</f>
        <v>19. 9. 2023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Statutární město Karviná</v>
      </c>
      <c r="G80" s="43"/>
      <c r="H80" s="43"/>
      <c r="I80" s="35" t="s">
        <v>31</v>
      </c>
      <c r="J80" s="39" t="str">
        <f>E21</f>
        <v>Amun Pro s.r.o., Třanovice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34</v>
      </c>
      <c r="J81" s="39" t="str">
        <f>E24</f>
        <v>Ing. Alena Chmelová, Opava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115</v>
      </c>
      <c r="D83" s="183" t="s">
        <v>58</v>
      </c>
      <c r="E83" s="183" t="s">
        <v>54</v>
      </c>
      <c r="F83" s="183" t="s">
        <v>55</v>
      </c>
      <c r="G83" s="183" t="s">
        <v>116</v>
      </c>
      <c r="H83" s="183" t="s">
        <v>117</v>
      </c>
      <c r="I83" s="183" t="s">
        <v>118</v>
      </c>
      <c r="J83" s="183" t="s">
        <v>110</v>
      </c>
      <c r="K83" s="184" t="s">
        <v>119</v>
      </c>
      <c r="L83" s="185"/>
      <c r="M83" s="95" t="s">
        <v>19</v>
      </c>
      <c r="N83" s="96" t="s">
        <v>43</v>
      </c>
      <c r="O83" s="96" t="s">
        <v>120</v>
      </c>
      <c r="P83" s="96" t="s">
        <v>121</v>
      </c>
      <c r="Q83" s="96" t="s">
        <v>122</v>
      </c>
      <c r="R83" s="96" t="s">
        <v>123</v>
      </c>
      <c r="S83" s="96" t="s">
        <v>124</v>
      </c>
      <c r="T83" s="97" t="s">
        <v>125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126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24.8685729</v>
      </c>
      <c r="S84" s="99"/>
      <c r="T84" s="189">
        <f>T85</f>
        <v>0.00044000000000000002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111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127</v>
      </c>
      <c r="F85" s="194" t="s">
        <v>128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P86+P123+P127+P167</f>
        <v>0</v>
      </c>
      <c r="Q85" s="199"/>
      <c r="R85" s="200">
        <f>R86+R123+R127+R167</f>
        <v>24.8685729</v>
      </c>
      <c r="S85" s="199"/>
      <c r="T85" s="201">
        <f>T86+T123+T127+T167</f>
        <v>0.00044000000000000002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129</v>
      </c>
      <c r="BK85" s="204">
        <f>BK86+BK123+BK127+BK167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130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SUM(P87:P122)</f>
        <v>0</v>
      </c>
      <c r="Q86" s="199"/>
      <c r="R86" s="200">
        <f>SUM(R87:R122)</f>
        <v>24.789576400000001</v>
      </c>
      <c r="S86" s="199"/>
      <c r="T86" s="201">
        <f>SUM(T87:T122)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129</v>
      </c>
      <c r="BK86" s="204">
        <f>SUM(BK87:BK122)</f>
        <v>0</v>
      </c>
    </row>
    <row r="87" s="2" customFormat="1" ht="16.5" customHeight="1">
      <c r="A87" s="41"/>
      <c r="B87" s="42"/>
      <c r="C87" s="207" t="s">
        <v>80</v>
      </c>
      <c r="D87" s="207" t="s">
        <v>131</v>
      </c>
      <c r="E87" s="208" t="s">
        <v>1343</v>
      </c>
      <c r="F87" s="209" t="s">
        <v>1344</v>
      </c>
      <c r="G87" s="210" t="s">
        <v>1345</v>
      </c>
      <c r="H87" s="211">
        <v>24</v>
      </c>
      <c r="I87" s="212"/>
      <c r="J87" s="213">
        <f>ROUND(I87*H87,2)</f>
        <v>0</v>
      </c>
      <c r="K87" s="209" t="s">
        <v>135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3.0000000000000001E-05</v>
      </c>
      <c r="R87" s="216">
        <f>Q87*H87</f>
        <v>0.00072000000000000005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90</v>
      </c>
      <c r="AT87" s="218" t="s">
        <v>131</v>
      </c>
      <c r="AU87" s="218" t="s">
        <v>82</v>
      </c>
      <c r="AY87" s="20" t="s">
        <v>129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90</v>
      </c>
      <c r="BM87" s="218" t="s">
        <v>1542</v>
      </c>
    </row>
    <row r="88" s="2" customFormat="1">
      <c r="A88" s="41"/>
      <c r="B88" s="42"/>
      <c r="C88" s="43"/>
      <c r="D88" s="220" t="s">
        <v>137</v>
      </c>
      <c r="E88" s="43"/>
      <c r="F88" s="221" t="s">
        <v>1347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137</v>
      </c>
      <c r="AU88" s="20" t="s">
        <v>82</v>
      </c>
    </row>
    <row r="89" s="2" customFormat="1">
      <c r="A89" s="41"/>
      <c r="B89" s="42"/>
      <c r="C89" s="43"/>
      <c r="D89" s="225" t="s">
        <v>139</v>
      </c>
      <c r="E89" s="43"/>
      <c r="F89" s="226" t="s">
        <v>1348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82</v>
      </c>
    </row>
    <row r="90" s="2" customFormat="1" ht="21.75" customHeight="1">
      <c r="A90" s="41"/>
      <c r="B90" s="42"/>
      <c r="C90" s="207" t="s">
        <v>82</v>
      </c>
      <c r="D90" s="207" t="s">
        <v>131</v>
      </c>
      <c r="E90" s="208" t="s">
        <v>1543</v>
      </c>
      <c r="F90" s="209" t="s">
        <v>1544</v>
      </c>
      <c r="G90" s="210" t="s">
        <v>143</v>
      </c>
      <c r="H90" s="211">
        <v>61.140000000000001</v>
      </c>
      <c r="I90" s="212"/>
      <c r="J90" s="213">
        <f>ROUND(I90*H90,2)</f>
        <v>0</v>
      </c>
      <c r="K90" s="209" t="s">
        <v>135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90</v>
      </c>
      <c r="AT90" s="218" t="s">
        <v>131</v>
      </c>
      <c r="AU90" s="218" t="s">
        <v>82</v>
      </c>
      <c r="AY90" s="20" t="s">
        <v>129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90</v>
      </c>
      <c r="BM90" s="218" t="s">
        <v>1545</v>
      </c>
    </row>
    <row r="91" s="2" customFormat="1">
      <c r="A91" s="41"/>
      <c r="B91" s="42"/>
      <c r="C91" s="43"/>
      <c r="D91" s="220" t="s">
        <v>137</v>
      </c>
      <c r="E91" s="43"/>
      <c r="F91" s="221" t="s">
        <v>1546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137</v>
      </c>
      <c r="AU91" s="20" t="s">
        <v>82</v>
      </c>
    </row>
    <row r="92" s="2" customFormat="1">
      <c r="A92" s="41"/>
      <c r="B92" s="42"/>
      <c r="C92" s="43"/>
      <c r="D92" s="225" t="s">
        <v>139</v>
      </c>
      <c r="E92" s="43"/>
      <c r="F92" s="226" t="s">
        <v>1547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139</v>
      </c>
      <c r="AU92" s="20" t="s">
        <v>82</v>
      </c>
    </row>
    <row r="93" s="13" customFormat="1">
      <c r="A93" s="13"/>
      <c r="B93" s="227"/>
      <c r="C93" s="228"/>
      <c r="D93" s="220" t="s">
        <v>147</v>
      </c>
      <c r="E93" s="229" t="s">
        <v>19</v>
      </c>
      <c r="F93" s="230" t="s">
        <v>1548</v>
      </c>
      <c r="G93" s="228"/>
      <c r="H93" s="231">
        <v>4.04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147</v>
      </c>
      <c r="AU93" s="237" t="s">
        <v>82</v>
      </c>
      <c r="AV93" s="13" t="s">
        <v>82</v>
      </c>
      <c r="AW93" s="13" t="s">
        <v>33</v>
      </c>
      <c r="AX93" s="13" t="s">
        <v>73</v>
      </c>
      <c r="AY93" s="237" t="s">
        <v>129</v>
      </c>
    </row>
    <row r="94" s="13" customFormat="1">
      <c r="A94" s="13"/>
      <c r="B94" s="227"/>
      <c r="C94" s="228"/>
      <c r="D94" s="220" t="s">
        <v>147</v>
      </c>
      <c r="E94" s="229" t="s">
        <v>19</v>
      </c>
      <c r="F94" s="230" t="s">
        <v>1549</v>
      </c>
      <c r="G94" s="228"/>
      <c r="H94" s="231">
        <v>34.210000000000001</v>
      </c>
      <c r="I94" s="232"/>
      <c r="J94" s="228"/>
      <c r="K94" s="228"/>
      <c r="L94" s="233"/>
      <c r="M94" s="234"/>
      <c r="N94" s="235"/>
      <c r="O94" s="235"/>
      <c r="P94" s="235"/>
      <c r="Q94" s="235"/>
      <c r="R94" s="235"/>
      <c r="S94" s="235"/>
      <c r="T94" s="236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7" t="s">
        <v>147</v>
      </c>
      <c r="AU94" s="237" t="s">
        <v>82</v>
      </c>
      <c r="AV94" s="13" t="s">
        <v>82</v>
      </c>
      <c r="AW94" s="13" t="s">
        <v>33</v>
      </c>
      <c r="AX94" s="13" t="s">
        <v>73</v>
      </c>
      <c r="AY94" s="237" t="s">
        <v>129</v>
      </c>
    </row>
    <row r="95" s="13" customFormat="1">
      <c r="A95" s="13"/>
      <c r="B95" s="227"/>
      <c r="C95" s="228"/>
      <c r="D95" s="220" t="s">
        <v>147</v>
      </c>
      <c r="E95" s="229" t="s">
        <v>19</v>
      </c>
      <c r="F95" s="230" t="s">
        <v>1550</v>
      </c>
      <c r="G95" s="228"/>
      <c r="H95" s="231">
        <v>22.890000000000001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147</v>
      </c>
      <c r="AU95" s="237" t="s">
        <v>82</v>
      </c>
      <c r="AV95" s="13" t="s">
        <v>82</v>
      </c>
      <c r="AW95" s="13" t="s">
        <v>33</v>
      </c>
      <c r="AX95" s="13" t="s">
        <v>73</v>
      </c>
      <c r="AY95" s="237" t="s">
        <v>129</v>
      </c>
    </row>
    <row r="96" s="15" customFormat="1">
      <c r="A96" s="15"/>
      <c r="B96" s="252"/>
      <c r="C96" s="253"/>
      <c r="D96" s="220" t="s">
        <v>147</v>
      </c>
      <c r="E96" s="254" t="s">
        <v>19</v>
      </c>
      <c r="F96" s="255" t="s">
        <v>231</v>
      </c>
      <c r="G96" s="253"/>
      <c r="H96" s="256">
        <v>61.140000000000001</v>
      </c>
      <c r="I96" s="257"/>
      <c r="J96" s="253"/>
      <c r="K96" s="253"/>
      <c r="L96" s="258"/>
      <c r="M96" s="259"/>
      <c r="N96" s="260"/>
      <c r="O96" s="260"/>
      <c r="P96" s="260"/>
      <c r="Q96" s="260"/>
      <c r="R96" s="260"/>
      <c r="S96" s="260"/>
      <c r="T96" s="261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2" t="s">
        <v>147</v>
      </c>
      <c r="AU96" s="262" t="s">
        <v>82</v>
      </c>
      <c r="AV96" s="15" t="s">
        <v>90</v>
      </c>
      <c r="AW96" s="15" t="s">
        <v>33</v>
      </c>
      <c r="AX96" s="15" t="s">
        <v>80</v>
      </c>
      <c r="AY96" s="262" t="s">
        <v>129</v>
      </c>
    </row>
    <row r="97" s="2" customFormat="1" ht="16.5" customHeight="1">
      <c r="A97" s="41"/>
      <c r="B97" s="42"/>
      <c r="C97" s="207" t="s">
        <v>87</v>
      </c>
      <c r="D97" s="207" t="s">
        <v>131</v>
      </c>
      <c r="E97" s="208" t="s">
        <v>1551</v>
      </c>
      <c r="F97" s="209" t="s">
        <v>1552</v>
      </c>
      <c r="G97" s="210" t="s">
        <v>134</v>
      </c>
      <c r="H97" s="211">
        <v>177.21000000000001</v>
      </c>
      <c r="I97" s="212"/>
      <c r="J97" s="213">
        <f>ROUND(I97*H97,2)</f>
        <v>0</v>
      </c>
      <c r="K97" s="209" t="s">
        <v>135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0.00084000000000000003</v>
      </c>
      <c r="R97" s="216">
        <f>Q97*H97</f>
        <v>0.1488564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90</v>
      </c>
      <c r="AT97" s="218" t="s">
        <v>131</v>
      </c>
      <c r="AU97" s="218" t="s">
        <v>82</v>
      </c>
      <c r="AY97" s="20" t="s">
        <v>129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90</v>
      </c>
      <c r="BM97" s="218" t="s">
        <v>1553</v>
      </c>
    </row>
    <row r="98" s="2" customFormat="1">
      <c r="A98" s="41"/>
      <c r="B98" s="42"/>
      <c r="C98" s="43"/>
      <c r="D98" s="220" t="s">
        <v>137</v>
      </c>
      <c r="E98" s="43"/>
      <c r="F98" s="221" t="s">
        <v>1554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137</v>
      </c>
      <c r="AU98" s="20" t="s">
        <v>82</v>
      </c>
    </row>
    <row r="99" s="2" customFormat="1">
      <c r="A99" s="41"/>
      <c r="B99" s="42"/>
      <c r="C99" s="43"/>
      <c r="D99" s="225" t="s">
        <v>139</v>
      </c>
      <c r="E99" s="43"/>
      <c r="F99" s="226" t="s">
        <v>1555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139</v>
      </c>
      <c r="AU99" s="20" t="s">
        <v>82</v>
      </c>
    </row>
    <row r="100" s="13" customFormat="1">
      <c r="A100" s="13"/>
      <c r="B100" s="227"/>
      <c r="C100" s="228"/>
      <c r="D100" s="220" t="s">
        <v>147</v>
      </c>
      <c r="E100" s="229" t="s">
        <v>19</v>
      </c>
      <c r="F100" s="230" t="s">
        <v>1556</v>
      </c>
      <c r="G100" s="228"/>
      <c r="H100" s="231">
        <v>11.699999999999999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147</v>
      </c>
      <c r="AU100" s="237" t="s">
        <v>82</v>
      </c>
      <c r="AV100" s="13" t="s">
        <v>82</v>
      </c>
      <c r="AW100" s="13" t="s">
        <v>33</v>
      </c>
      <c r="AX100" s="13" t="s">
        <v>73</v>
      </c>
      <c r="AY100" s="237" t="s">
        <v>129</v>
      </c>
    </row>
    <row r="101" s="13" customFormat="1">
      <c r="A101" s="13"/>
      <c r="B101" s="227"/>
      <c r="C101" s="228"/>
      <c r="D101" s="220" t="s">
        <v>147</v>
      </c>
      <c r="E101" s="229" t="s">
        <v>19</v>
      </c>
      <c r="F101" s="230" t="s">
        <v>1557</v>
      </c>
      <c r="G101" s="228"/>
      <c r="H101" s="231">
        <v>99.159999999999997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147</v>
      </c>
      <c r="AU101" s="237" t="s">
        <v>82</v>
      </c>
      <c r="AV101" s="13" t="s">
        <v>82</v>
      </c>
      <c r="AW101" s="13" t="s">
        <v>33</v>
      </c>
      <c r="AX101" s="13" t="s">
        <v>73</v>
      </c>
      <c r="AY101" s="237" t="s">
        <v>129</v>
      </c>
    </row>
    <row r="102" s="13" customFormat="1">
      <c r="A102" s="13"/>
      <c r="B102" s="227"/>
      <c r="C102" s="228"/>
      <c r="D102" s="220" t="s">
        <v>147</v>
      </c>
      <c r="E102" s="229" t="s">
        <v>19</v>
      </c>
      <c r="F102" s="230" t="s">
        <v>1558</v>
      </c>
      <c r="G102" s="228"/>
      <c r="H102" s="231">
        <v>66.349999999999994</v>
      </c>
      <c r="I102" s="232"/>
      <c r="J102" s="228"/>
      <c r="K102" s="228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147</v>
      </c>
      <c r="AU102" s="237" t="s">
        <v>82</v>
      </c>
      <c r="AV102" s="13" t="s">
        <v>82</v>
      </c>
      <c r="AW102" s="13" t="s">
        <v>33</v>
      </c>
      <c r="AX102" s="13" t="s">
        <v>73</v>
      </c>
      <c r="AY102" s="237" t="s">
        <v>129</v>
      </c>
    </row>
    <row r="103" s="15" customFormat="1">
      <c r="A103" s="15"/>
      <c r="B103" s="252"/>
      <c r="C103" s="253"/>
      <c r="D103" s="220" t="s">
        <v>147</v>
      </c>
      <c r="E103" s="254" t="s">
        <v>19</v>
      </c>
      <c r="F103" s="255" t="s">
        <v>231</v>
      </c>
      <c r="G103" s="253"/>
      <c r="H103" s="256">
        <v>177.20999999999998</v>
      </c>
      <c r="I103" s="257"/>
      <c r="J103" s="253"/>
      <c r="K103" s="253"/>
      <c r="L103" s="258"/>
      <c r="M103" s="259"/>
      <c r="N103" s="260"/>
      <c r="O103" s="260"/>
      <c r="P103" s="260"/>
      <c r="Q103" s="260"/>
      <c r="R103" s="260"/>
      <c r="S103" s="260"/>
      <c r="T103" s="261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2" t="s">
        <v>147</v>
      </c>
      <c r="AU103" s="262" t="s">
        <v>82</v>
      </c>
      <c r="AV103" s="15" t="s">
        <v>90</v>
      </c>
      <c r="AW103" s="15" t="s">
        <v>33</v>
      </c>
      <c r="AX103" s="15" t="s">
        <v>80</v>
      </c>
      <c r="AY103" s="262" t="s">
        <v>129</v>
      </c>
    </row>
    <row r="104" s="2" customFormat="1" ht="16.5" customHeight="1">
      <c r="A104" s="41"/>
      <c r="B104" s="42"/>
      <c r="C104" s="207" t="s">
        <v>90</v>
      </c>
      <c r="D104" s="207" t="s">
        <v>131</v>
      </c>
      <c r="E104" s="208" t="s">
        <v>1559</v>
      </c>
      <c r="F104" s="209" t="s">
        <v>1560</v>
      </c>
      <c r="G104" s="210" t="s">
        <v>134</v>
      </c>
      <c r="H104" s="211">
        <v>177.21000000000001</v>
      </c>
      <c r="I104" s="212"/>
      <c r="J104" s="213">
        <f>ROUND(I104*H104,2)</f>
        <v>0</v>
      </c>
      <c r="K104" s="209" t="s">
        <v>135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90</v>
      </c>
      <c r="AT104" s="218" t="s">
        <v>131</v>
      </c>
      <c r="AU104" s="218" t="s">
        <v>82</v>
      </c>
      <c r="AY104" s="20" t="s">
        <v>129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90</v>
      </c>
      <c r="BM104" s="218" t="s">
        <v>1561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1562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>
      <c r="A106" s="41"/>
      <c r="B106" s="42"/>
      <c r="C106" s="43"/>
      <c r="D106" s="225" t="s">
        <v>139</v>
      </c>
      <c r="E106" s="43"/>
      <c r="F106" s="226" t="s">
        <v>1563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139</v>
      </c>
      <c r="AU106" s="20" t="s">
        <v>82</v>
      </c>
    </row>
    <row r="107" s="13" customFormat="1">
      <c r="A107" s="13"/>
      <c r="B107" s="227"/>
      <c r="C107" s="228"/>
      <c r="D107" s="220" t="s">
        <v>147</v>
      </c>
      <c r="E107" s="229" t="s">
        <v>19</v>
      </c>
      <c r="F107" s="230" t="s">
        <v>1556</v>
      </c>
      <c r="G107" s="228"/>
      <c r="H107" s="231">
        <v>11.699999999999999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147</v>
      </c>
      <c r="AU107" s="237" t="s">
        <v>82</v>
      </c>
      <c r="AV107" s="13" t="s">
        <v>82</v>
      </c>
      <c r="AW107" s="13" t="s">
        <v>33</v>
      </c>
      <c r="AX107" s="13" t="s">
        <v>73</v>
      </c>
      <c r="AY107" s="237" t="s">
        <v>129</v>
      </c>
    </row>
    <row r="108" s="13" customFormat="1">
      <c r="A108" s="13"/>
      <c r="B108" s="227"/>
      <c r="C108" s="228"/>
      <c r="D108" s="220" t="s">
        <v>147</v>
      </c>
      <c r="E108" s="229" t="s">
        <v>19</v>
      </c>
      <c r="F108" s="230" t="s">
        <v>1557</v>
      </c>
      <c r="G108" s="228"/>
      <c r="H108" s="231">
        <v>99.159999999999997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147</v>
      </c>
      <c r="AU108" s="237" t="s">
        <v>82</v>
      </c>
      <c r="AV108" s="13" t="s">
        <v>82</v>
      </c>
      <c r="AW108" s="13" t="s">
        <v>33</v>
      </c>
      <c r="AX108" s="13" t="s">
        <v>73</v>
      </c>
      <c r="AY108" s="237" t="s">
        <v>129</v>
      </c>
    </row>
    <row r="109" s="13" customFormat="1">
      <c r="A109" s="13"/>
      <c r="B109" s="227"/>
      <c r="C109" s="228"/>
      <c r="D109" s="220" t="s">
        <v>147</v>
      </c>
      <c r="E109" s="229" t="s">
        <v>19</v>
      </c>
      <c r="F109" s="230" t="s">
        <v>1558</v>
      </c>
      <c r="G109" s="228"/>
      <c r="H109" s="231">
        <v>66.349999999999994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147</v>
      </c>
      <c r="AU109" s="237" t="s">
        <v>82</v>
      </c>
      <c r="AV109" s="13" t="s">
        <v>82</v>
      </c>
      <c r="AW109" s="13" t="s">
        <v>33</v>
      </c>
      <c r="AX109" s="13" t="s">
        <v>73</v>
      </c>
      <c r="AY109" s="237" t="s">
        <v>129</v>
      </c>
    </row>
    <row r="110" s="15" customFormat="1">
      <c r="A110" s="15"/>
      <c r="B110" s="252"/>
      <c r="C110" s="253"/>
      <c r="D110" s="220" t="s">
        <v>147</v>
      </c>
      <c r="E110" s="254" t="s">
        <v>19</v>
      </c>
      <c r="F110" s="255" t="s">
        <v>231</v>
      </c>
      <c r="G110" s="253"/>
      <c r="H110" s="256">
        <v>177.20999999999998</v>
      </c>
      <c r="I110" s="257"/>
      <c r="J110" s="253"/>
      <c r="K110" s="253"/>
      <c r="L110" s="258"/>
      <c r="M110" s="259"/>
      <c r="N110" s="260"/>
      <c r="O110" s="260"/>
      <c r="P110" s="260"/>
      <c r="Q110" s="260"/>
      <c r="R110" s="260"/>
      <c r="S110" s="260"/>
      <c r="T110" s="261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2" t="s">
        <v>147</v>
      </c>
      <c r="AU110" s="262" t="s">
        <v>82</v>
      </c>
      <c r="AV110" s="15" t="s">
        <v>90</v>
      </c>
      <c r="AW110" s="15" t="s">
        <v>33</v>
      </c>
      <c r="AX110" s="15" t="s">
        <v>80</v>
      </c>
      <c r="AY110" s="262" t="s">
        <v>129</v>
      </c>
    </row>
    <row r="111" s="2" customFormat="1" ht="21.75" customHeight="1">
      <c r="A111" s="41"/>
      <c r="B111" s="42"/>
      <c r="C111" s="207" t="s">
        <v>93</v>
      </c>
      <c r="D111" s="207" t="s">
        <v>131</v>
      </c>
      <c r="E111" s="208" t="s">
        <v>184</v>
      </c>
      <c r="F111" s="209" t="s">
        <v>185</v>
      </c>
      <c r="G111" s="210" t="s">
        <v>143</v>
      </c>
      <c r="H111" s="211">
        <v>61.140000000000001</v>
      </c>
      <c r="I111" s="212"/>
      <c r="J111" s="213">
        <f>ROUND(I111*H111,2)</f>
        <v>0</v>
      </c>
      <c r="K111" s="209" t="s">
        <v>135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90</v>
      </c>
      <c r="AT111" s="218" t="s">
        <v>131</v>
      </c>
      <c r="AU111" s="218" t="s">
        <v>82</v>
      </c>
      <c r="AY111" s="20" t="s">
        <v>129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90</v>
      </c>
      <c r="BM111" s="218" t="s">
        <v>1564</v>
      </c>
    </row>
    <row r="112" s="2" customFormat="1">
      <c r="A112" s="41"/>
      <c r="B112" s="42"/>
      <c r="C112" s="43"/>
      <c r="D112" s="220" t="s">
        <v>137</v>
      </c>
      <c r="E112" s="43"/>
      <c r="F112" s="221" t="s">
        <v>187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137</v>
      </c>
      <c r="AU112" s="20" t="s">
        <v>82</v>
      </c>
    </row>
    <row r="113" s="2" customFormat="1">
      <c r="A113" s="41"/>
      <c r="B113" s="42"/>
      <c r="C113" s="43"/>
      <c r="D113" s="225" t="s">
        <v>139</v>
      </c>
      <c r="E113" s="43"/>
      <c r="F113" s="226" t="s">
        <v>188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139</v>
      </c>
      <c r="AU113" s="20" t="s">
        <v>82</v>
      </c>
    </row>
    <row r="114" s="2" customFormat="1" ht="16.5" customHeight="1">
      <c r="A114" s="41"/>
      <c r="B114" s="42"/>
      <c r="C114" s="207" t="s">
        <v>96</v>
      </c>
      <c r="D114" s="207" t="s">
        <v>131</v>
      </c>
      <c r="E114" s="208" t="s">
        <v>218</v>
      </c>
      <c r="F114" s="209" t="s">
        <v>219</v>
      </c>
      <c r="G114" s="210" t="s">
        <v>143</v>
      </c>
      <c r="H114" s="211">
        <v>43.030000000000001</v>
      </c>
      <c r="I114" s="212"/>
      <c r="J114" s="213">
        <f>ROUND(I114*H114,2)</f>
        <v>0</v>
      </c>
      <c r="K114" s="209" t="s">
        <v>135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90</v>
      </c>
      <c r="AT114" s="218" t="s">
        <v>131</v>
      </c>
      <c r="AU114" s="218" t="s">
        <v>82</v>
      </c>
      <c r="AY114" s="20" t="s">
        <v>129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90</v>
      </c>
      <c r="BM114" s="218" t="s">
        <v>1565</v>
      </c>
    </row>
    <row r="115" s="2" customFormat="1">
      <c r="A115" s="41"/>
      <c r="B115" s="42"/>
      <c r="C115" s="43"/>
      <c r="D115" s="220" t="s">
        <v>137</v>
      </c>
      <c r="E115" s="43"/>
      <c r="F115" s="221" t="s">
        <v>221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137</v>
      </c>
      <c r="AU115" s="20" t="s">
        <v>82</v>
      </c>
    </row>
    <row r="116" s="2" customFormat="1">
      <c r="A116" s="41"/>
      <c r="B116" s="42"/>
      <c r="C116" s="43"/>
      <c r="D116" s="225" t="s">
        <v>139</v>
      </c>
      <c r="E116" s="43"/>
      <c r="F116" s="226" t="s">
        <v>222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139</v>
      </c>
      <c r="AU116" s="20" t="s">
        <v>82</v>
      </c>
    </row>
    <row r="117" s="2" customFormat="1" ht="16.5" customHeight="1">
      <c r="A117" s="41"/>
      <c r="B117" s="42"/>
      <c r="C117" s="207" t="s">
        <v>99</v>
      </c>
      <c r="D117" s="207" t="s">
        <v>131</v>
      </c>
      <c r="E117" s="208" t="s">
        <v>1378</v>
      </c>
      <c r="F117" s="209" t="s">
        <v>1379</v>
      </c>
      <c r="G117" s="210" t="s">
        <v>143</v>
      </c>
      <c r="H117" s="211">
        <v>12.32</v>
      </c>
      <c r="I117" s="212"/>
      <c r="J117" s="213">
        <f>ROUND(I117*H117,2)</f>
        <v>0</v>
      </c>
      <c r="K117" s="209" t="s">
        <v>135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90</v>
      </c>
      <c r="AT117" s="218" t="s">
        <v>131</v>
      </c>
      <c r="AU117" s="218" t="s">
        <v>82</v>
      </c>
      <c r="AY117" s="20" t="s">
        <v>129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90</v>
      </c>
      <c r="BM117" s="218" t="s">
        <v>1566</v>
      </c>
    </row>
    <row r="118" s="2" customFormat="1">
      <c r="A118" s="41"/>
      <c r="B118" s="42"/>
      <c r="C118" s="43"/>
      <c r="D118" s="220" t="s">
        <v>137</v>
      </c>
      <c r="E118" s="43"/>
      <c r="F118" s="221" t="s">
        <v>1381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137</v>
      </c>
      <c r="AU118" s="20" t="s">
        <v>82</v>
      </c>
    </row>
    <row r="119" s="2" customFormat="1">
      <c r="A119" s="41"/>
      <c r="B119" s="42"/>
      <c r="C119" s="43"/>
      <c r="D119" s="225" t="s">
        <v>139</v>
      </c>
      <c r="E119" s="43"/>
      <c r="F119" s="226" t="s">
        <v>1382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139</v>
      </c>
      <c r="AU119" s="20" t="s">
        <v>82</v>
      </c>
    </row>
    <row r="120" s="2" customFormat="1" ht="16.5" customHeight="1">
      <c r="A120" s="41"/>
      <c r="B120" s="42"/>
      <c r="C120" s="263" t="s">
        <v>215</v>
      </c>
      <c r="D120" s="263" t="s">
        <v>354</v>
      </c>
      <c r="E120" s="264" t="s">
        <v>1384</v>
      </c>
      <c r="F120" s="265" t="s">
        <v>1385</v>
      </c>
      <c r="G120" s="266" t="s">
        <v>210</v>
      </c>
      <c r="H120" s="267">
        <v>24.640000000000001</v>
      </c>
      <c r="I120" s="268"/>
      <c r="J120" s="269">
        <f>ROUND(I120*H120,2)</f>
        <v>0</v>
      </c>
      <c r="K120" s="265" t="s">
        <v>135</v>
      </c>
      <c r="L120" s="270"/>
      <c r="M120" s="271" t="s">
        <v>19</v>
      </c>
      <c r="N120" s="272" t="s">
        <v>44</v>
      </c>
      <c r="O120" s="87"/>
      <c r="P120" s="216">
        <f>O120*H120</f>
        <v>0</v>
      </c>
      <c r="Q120" s="216">
        <v>1</v>
      </c>
      <c r="R120" s="216">
        <f>Q120*H120</f>
        <v>24.640000000000001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215</v>
      </c>
      <c r="AT120" s="218" t="s">
        <v>354</v>
      </c>
      <c r="AU120" s="218" t="s">
        <v>82</v>
      </c>
      <c r="AY120" s="20" t="s">
        <v>129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90</v>
      </c>
      <c r="BM120" s="218" t="s">
        <v>1567</v>
      </c>
    </row>
    <row r="121" s="2" customFormat="1">
      <c r="A121" s="41"/>
      <c r="B121" s="42"/>
      <c r="C121" s="43"/>
      <c r="D121" s="220" t="s">
        <v>137</v>
      </c>
      <c r="E121" s="43"/>
      <c r="F121" s="221" t="s">
        <v>1385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137</v>
      </c>
      <c r="AU121" s="20" t="s">
        <v>82</v>
      </c>
    </row>
    <row r="122" s="13" customFormat="1">
      <c r="A122" s="13"/>
      <c r="B122" s="227"/>
      <c r="C122" s="228"/>
      <c r="D122" s="220" t="s">
        <v>147</v>
      </c>
      <c r="E122" s="228"/>
      <c r="F122" s="230" t="s">
        <v>1568</v>
      </c>
      <c r="G122" s="228"/>
      <c r="H122" s="231">
        <v>24.640000000000001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147</v>
      </c>
      <c r="AU122" s="237" t="s">
        <v>82</v>
      </c>
      <c r="AV122" s="13" t="s">
        <v>82</v>
      </c>
      <c r="AW122" s="13" t="s">
        <v>4</v>
      </c>
      <c r="AX122" s="13" t="s">
        <v>80</v>
      </c>
      <c r="AY122" s="237" t="s">
        <v>129</v>
      </c>
    </row>
    <row r="123" s="12" customFormat="1" ht="22.8" customHeight="1">
      <c r="A123" s="12"/>
      <c r="B123" s="191"/>
      <c r="C123" s="192"/>
      <c r="D123" s="193" t="s">
        <v>72</v>
      </c>
      <c r="E123" s="205" t="s">
        <v>90</v>
      </c>
      <c r="F123" s="205" t="s">
        <v>1397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SUM(P124:P126)</f>
        <v>0</v>
      </c>
      <c r="Q123" s="199"/>
      <c r="R123" s="200">
        <f>SUM(R124:R126)</f>
        <v>0</v>
      </c>
      <c r="S123" s="199"/>
      <c r="T123" s="20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80</v>
      </c>
      <c r="AT123" s="203" t="s">
        <v>72</v>
      </c>
      <c r="AU123" s="203" t="s">
        <v>80</v>
      </c>
      <c r="AY123" s="202" t="s">
        <v>129</v>
      </c>
      <c r="BK123" s="204">
        <f>SUM(BK124:BK126)</f>
        <v>0</v>
      </c>
    </row>
    <row r="124" s="2" customFormat="1" ht="16.5" customHeight="1">
      <c r="A124" s="41"/>
      <c r="B124" s="42"/>
      <c r="C124" s="207" t="s">
        <v>217</v>
      </c>
      <c r="D124" s="207" t="s">
        <v>131</v>
      </c>
      <c r="E124" s="208" t="s">
        <v>1398</v>
      </c>
      <c r="F124" s="209" t="s">
        <v>1399</v>
      </c>
      <c r="G124" s="210" t="s">
        <v>143</v>
      </c>
      <c r="H124" s="211">
        <v>5.5499999999999998</v>
      </c>
      <c r="I124" s="212"/>
      <c r="J124" s="213">
        <f>ROUND(I124*H124,2)</f>
        <v>0</v>
      </c>
      <c r="K124" s="209" t="s">
        <v>135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90</v>
      </c>
      <c r="AT124" s="218" t="s">
        <v>131</v>
      </c>
      <c r="AU124" s="218" t="s">
        <v>82</v>
      </c>
      <c r="AY124" s="20" t="s">
        <v>129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90</v>
      </c>
      <c r="BM124" s="218" t="s">
        <v>1569</v>
      </c>
    </row>
    <row r="125" s="2" customFormat="1">
      <c r="A125" s="41"/>
      <c r="B125" s="42"/>
      <c r="C125" s="43"/>
      <c r="D125" s="220" t="s">
        <v>137</v>
      </c>
      <c r="E125" s="43"/>
      <c r="F125" s="221" t="s">
        <v>1401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137</v>
      </c>
      <c r="AU125" s="20" t="s">
        <v>82</v>
      </c>
    </row>
    <row r="126" s="2" customFormat="1">
      <c r="A126" s="41"/>
      <c r="B126" s="42"/>
      <c r="C126" s="43"/>
      <c r="D126" s="225" t="s">
        <v>139</v>
      </c>
      <c r="E126" s="43"/>
      <c r="F126" s="226" t="s">
        <v>1402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139</v>
      </c>
      <c r="AU126" s="20" t="s">
        <v>82</v>
      </c>
    </row>
    <row r="127" s="12" customFormat="1" ht="22.8" customHeight="1">
      <c r="A127" s="12"/>
      <c r="B127" s="191"/>
      <c r="C127" s="192"/>
      <c r="D127" s="193" t="s">
        <v>72</v>
      </c>
      <c r="E127" s="205" t="s">
        <v>215</v>
      </c>
      <c r="F127" s="205" t="s">
        <v>1248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SUM(P128:P166)</f>
        <v>0</v>
      </c>
      <c r="Q127" s="199"/>
      <c r="R127" s="200">
        <f>SUM(R128:R166)</f>
        <v>0.078996499999999997</v>
      </c>
      <c r="S127" s="199"/>
      <c r="T127" s="201">
        <f>SUM(T128:T166)</f>
        <v>0.00044000000000000002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80</v>
      </c>
      <c r="AT127" s="203" t="s">
        <v>72</v>
      </c>
      <c r="AU127" s="203" t="s">
        <v>80</v>
      </c>
      <c r="AY127" s="202" t="s">
        <v>129</v>
      </c>
      <c r="BK127" s="204">
        <f>SUM(BK128:BK166)</f>
        <v>0</v>
      </c>
    </row>
    <row r="128" s="2" customFormat="1" ht="16.5" customHeight="1">
      <c r="A128" s="41"/>
      <c r="B128" s="42"/>
      <c r="C128" s="207" t="s">
        <v>223</v>
      </c>
      <c r="D128" s="207" t="s">
        <v>131</v>
      </c>
      <c r="E128" s="208" t="s">
        <v>1570</v>
      </c>
      <c r="F128" s="209" t="s">
        <v>1571</v>
      </c>
      <c r="G128" s="210" t="s">
        <v>572</v>
      </c>
      <c r="H128" s="211">
        <v>55.299999999999997</v>
      </c>
      <c r="I128" s="212"/>
      <c r="J128" s="213">
        <f>ROUND(I128*H128,2)</f>
        <v>0</v>
      </c>
      <c r="K128" s="209" t="s">
        <v>135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90</v>
      </c>
      <c r="AT128" s="218" t="s">
        <v>131</v>
      </c>
      <c r="AU128" s="218" t="s">
        <v>82</v>
      </c>
      <c r="AY128" s="20" t="s">
        <v>129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90</v>
      </c>
      <c r="BM128" s="218" t="s">
        <v>1572</v>
      </c>
    </row>
    <row r="129" s="2" customFormat="1">
      <c r="A129" s="41"/>
      <c r="B129" s="42"/>
      <c r="C129" s="43"/>
      <c r="D129" s="220" t="s">
        <v>137</v>
      </c>
      <c r="E129" s="43"/>
      <c r="F129" s="221" t="s">
        <v>1573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137</v>
      </c>
      <c r="AU129" s="20" t="s">
        <v>82</v>
      </c>
    </row>
    <row r="130" s="2" customFormat="1">
      <c r="A130" s="41"/>
      <c r="B130" s="42"/>
      <c r="C130" s="43"/>
      <c r="D130" s="225" t="s">
        <v>139</v>
      </c>
      <c r="E130" s="43"/>
      <c r="F130" s="226" t="s">
        <v>1574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139</v>
      </c>
      <c r="AU130" s="20" t="s">
        <v>82</v>
      </c>
    </row>
    <row r="131" s="2" customFormat="1" ht="16.5" customHeight="1">
      <c r="A131" s="41"/>
      <c r="B131" s="42"/>
      <c r="C131" s="263" t="s">
        <v>233</v>
      </c>
      <c r="D131" s="263" t="s">
        <v>354</v>
      </c>
      <c r="E131" s="264" t="s">
        <v>1575</v>
      </c>
      <c r="F131" s="265" t="s">
        <v>1576</v>
      </c>
      <c r="G131" s="266" t="s">
        <v>572</v>
      </c>
      <c r="H131" s="267">
        <v>56.130000000000003</v>
      </c>
      <c r="I131" s="268"/>
      <c r="J131" s="269">
        <f>ROUND(I131*H131,2)</f>
        <v>0</v>
      </c>
      <c r="K131" s="265" t="s">
        <v>135</v>
      </c>
      <c r="L131" s="270"/>
      <c r="M131" s="271" t="s">
        <v>19</v>
      </c>
      <c r="N131" s="272" t="s">
        <v>44</v>
      </c>
      <c r="O131" s="87"/>
      <c r="P131" s="216">
        <f>O131*H131</f>
        <v>0</v>
      </c>
      <c r="Q131" s="216">
        <v>0.0010499999999999999</v>
      </c>
      <c r="R131" s="216">
        <f>Q131*H131</f>
        <v>0.058936499999999996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215</v>
      </c>
      <c r="AT131" s="218" t="s">
        <v>354</v>
      </c>
      <c r="AU131" s="218" t="s">
        <v>82</v>
      </c>
      <c r="AY131" s="20" t="s">
        <v>129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90</v>
      </c>
      <c r="BM131" s="218" t="s">
        <v>1577</v>
      </c>
    </row>
    <row r="132" s="2" customFormat="1">
      <c r="A132" s="41"/>
      <c r="B132" s="42"/>
      <c r="C132" s="43"/>
      <c r="D132" s="220" t="s">
        <v>137</v>
      </c>
      <c r="E132" s="43"/>
      <c r="F132" s="221" t="s">
        <v>1576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137</v>
      </c>
      <c r="AU132" s="20" t="s">
        <v>82</v>
      </c>
    </row>
    <row r="133" s="13" customFormat="1">
      <c r="A133" s="13"/>
      <c r="B133" s="227"/>
      <c r="C133" s="228"/>
      <c r="D133" s="220" t="s">
        <v>147</v>
      </c>
      <c r="E133" s="228"/>
      <c r="F133" s="230" t="s">
        <v>1578</v>
      </c>
      <c r="G133" s="228"/>
      <c r="H133" s="231">
        <v>56.130000000000003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147</v>
      </c>
      <c r="AU133" s="237" t="s">
        <v>82</v>
      </c>
      <c r="AV133" s="13" t="s">
        <v>82</v>
      </c>
      <c r="AW133" s="13" t="s">
        <v>4</v>
      </c>
      <c r="AX133" s="13" t="s">
        <v>80</v>
      </c>
      <c r="AY133" s="237" t="s">
        <v>129</v>
      </c>
    </row>
    <row r="134" s="2" customFormat="1" ht="16.5" customHeight="1">
      <c r="A134" s="41"/>
      <c r="B134" s="42"/>
      <c r="C134" s="207" t="s">
        <v>241</v>
      </c>
      <c r="D134" s="207" t="s">
        <v>131</v>
      </c>
      <c r="E134" s="208" t="s">
        <v>1579</v>
      </c>
      <c r="F134" s="209" t="s">
        <v>1580</v>
      </c>
      <c r="G134" s="210" t="s">
        <v>377</v>
      </c>
      <c r="H134" s="211">
        <v>1</v>
      </c>
      <c r="I134" s="212"/>
      <c r="J134" s="213">
        <f>ROUND(I134*H134,2)</f>
        <v>0</v>
      </c>
      <c r="K134" s="209" t="s">
        <v>135</v>
      </c>
      <c r="L134" s="47"/>
      <c r="M134" s="214" t="s">
        <v>19</v>
      </c>
      <c r="N134" s="215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90</v>
      </c>
      <c r="AT134" s="218" t="s">
        <v>131</v>
      </c>
      <c r="AU134" s="218" t="s">
        <v>82</v>
      </c>
      <c r="AY134" s="20" t="s">
        <v>129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90</v>
      </c>
      <c r="BM134" s="218" t="s">
        <v>1581</v>
      </c>
    </row>
    <row r="135" s="2" customFormat="1">
      <c r="A135" s="41"/>
      <c r="B135" s="42"/>
      <c r="C135" s="43"/>
      <c r="D135" s="220" t="s">
        <v>137</v>
      </c>
      <c r="E135" s="43"/>
      <c r="F135" s="221" t="s">
        <v>1582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137</v>
      </c>
      <c r="AU135" s="20" t="s">
        <v>82</v>
      </c>
    </row>
    <row r="136" s="2" customFormat="1">
      <c r="A136" s="41"/>
      <c r="B136" s="42"/>
      <c r="C136" s="43"/>
      <c r="D136" s="225" t="s">
        <v>139</v>
      </c>
      <c r="E136" s="43"/>
      <c r="F136" s="226" t="s">
        <v>1583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139</v>
      </c>
      <c r="AU136" s="20" t="s">
        <v>82</v>
      </c>
    </row>
    <row r="137" s="2" customFormat="1" ht="16.5" customHeight="1">
      <c r="A137" s="41"/>
      <c r="B137" s="42"/>
      <c r="C137" s="263" t="s">
        <v>250</v>
      </c>
      <c r="D137" s="263" t="s">
        <v>354</v>
      </c>
      <c r="E137" s="264" t="s">
        <v>1584</v>
      </c>
      <c r="F137" s="265" t="s">
        <v>1585</v>
      </c>
      <c r="G137" s="266" t="s">
        <v>377</v>
      </c>
      <c r="H137" s="267">
        <v>1</v>
      </c>
      <c r="I137" s="268"/>
      <c r="J137" s="269">
        <f>ROUND(I137*H137,2)</f>
        <v>0</v>
      </c>
      <c r="K137" s="265" t="s">
        <v>135</v>
      </c>
      <c r="L137" s="270"/>
      <c r="M137" s="271" t="s">
        <v>19</v>
      </c>
      <c r="N137" s="272" t="s">
        <v>44</v>
      </c>
      <c r="O137" s="87"/>
      <c r="P137" s="216">
        <f>O137*H137</f>
        <v>0</v>
      </c>
      <c r="Q137" s="216">
        <v>0.00025999999999999998</v>
      </c>
      <c r="R137" s="216">
        <f>Q137*H137</f>
        <v>0.00025999999999999998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215</v>
      </c>
      <c r="AT137" s="218" t="s">
        <v>354</v>
      </c>
      <c r="AU137" s="218" t="s">
        <v>82</v>
      </c>
      <c r="AY137" s="20" t="s">
        <v>129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90</v>
      </c>
      <c r="BM137" s="218" t="s">
        <v>1586</v>
      </c>
    </row>
    <row r="138" s="2" customFormat="1">
      <c r="A138" s="41"/>
      <c r="B138" s="42"/>
      <c r="C138" s="43"/>
      <c r="D138" s="220" t="s">
        <v>137</v>
      </c>
      <c r="E138" s="43"/>
      <c r="F138" s="221" t="s">
        <v>1585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137</v>
      </c>
      <c r="AU138" s="20" t="s">
        <v>82</v>
      </c>
    </row>
    <row r="139" s="2" customFormat="1" ht="16.5" customHeight="1">
      <c r="A139" s="41"/>
      <c r="B139" s="42"/>
      <c r="C139" s="207" t="s">
        <v>259</v>
      </c>
      <c r="D139" s="207" t="s">
        <v>131</v>
      </c>
      <c r="E139" s="208" t="s">
        <v>1587</v>
      </c>
      <c r="F139" s="209" t="s">
        <v>1588</v>
      </c>
      <c r="G139" s="210" t="s">
        <v>377</v>
      </c>
      <c r="H139" s="211">
        <v>3</v>
      </c>
      <c r="I139" s="212"/>
      <c r="J139" s="213">
        <f>ROUND(I139*H139,2)</f>
        <v>0</v>
      </c>
      <c r="K139" s="209" t="s">
        <v>135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90</v>
      </c>
      <c r="AT139" s="218" t="s">
        <v>131</v>
      </c>
      <c r="AU139" s="218" t="s">
        <v>82</v>
      </c>
      <c r="AY139" s="20" t="s">
        <v>129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90</v>
      </c>
      <c r="BM139" s="218" t="s">
        <v>1589</v>
      </c>
    </row>
    <row r="140" s="2" customFormat="1">
      <c r="A140" s="41"/>
      <c r="B140" s="42"/>
      <c r="C140" s="43"/>
      <c r="D140" s="220" t="s">
        <v>137</v>
      </c>
      <c r="E140" s="43"/>
      <c r="F140" s="221" t="s">
        <v>1590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137</v>
      </c>
      <c r="AU140" s="20" t="s">
        <v>82</v>
      </c>
    </row>
    <row r="141" s="2" customFormat="1">
      <c r="A141" s="41"/>
      <c r="B141" s="42"/>
      <c r="C141" s="43"/>
      <c r="D141" s="225" t="s">
        <v>139</v>
      </c>
      <c r="E141" s="43"/>
      <c r="F141" s="226" t="s">
        <v>1591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139</v>
      </c>
      <c r="AU141" s="20" t="s">
        <v>82</v>
      </c>
    </row>
    <row r="142" s="2" customFormat="1" ht="16.5" customHeight="1">
      <c r="A142" s="41"/>
      <c r="B142" s="42"/>
      <c r="C142" s="263" t="s">
        <v>8</v>
      </c>
      <c r="D142" s="263" t="s">
        <v>354</v>
      </c>
      <c r="E142" s="264" t="s">
        <v>1592</v>
      </c>
      <c r="F142" s="265" t="s">
        <v>1593</v>
      </c>
      <c r="G142" s="266" t="s">
        <v>377</v>
      </c>
      <c r="H142" s="267">
        <v>3</v>
      </c>
      <c r="I142" s="268"/>
      <c r="J142" s="269">
        <f>ROUND(I142*H142,2)</f>
        <v>0</v>
      </c>
      <c r="K142" s="265" t="s">
        <v>135</v>
      </c>
      <c r="L142" s="270"/>
      <c r="M142" s="271" t="s">
        <v>19</v>
      </c>
      <c r="N142" s="272" t="s">
        <v>44</v>
      </c>
      <c r="O142" s="87"/>
      <c r="P142" s="216">
        <f>O142*H142</f>
        <v>0</v>
      </c>
      <c r="Q142" s="216">
        <v>0.00032000000000000003</v>
      </c>
      <c r="R142" s="216">
        <f>Q142*H142</f>
        <v>0.00096000000000000013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215</v>
      </c>
      <c r="AT142" s="218" t="s">
        <v>354</v>
      </c>
      <c r="AU142" s="218" t="s">
        <v>82</v>
      </c>
      <c r="AY142" s="20" t="s">
        <v>129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90</v>
      </c>
      <c r="BM142" s="218" t="s">
        <v>1594</v>
      </c>
    </row>
    <row r="143" s="2" customFormat="1">
      <c r="A143" s="41"/>
      <c r="B143" s="42"/>
      <c r="C143" s="43"/>
      <c r="D143" s="220" t="s">
        <v>137</v>
      </c>
      <c r="E143" s="43"/>
      <c r="F143" s="221" t="s">
        <v>1593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137</v>
      </c>
      <c r="AU143" s="20" t="s">
        <v>82</v>
      </c>
    </row>
    <row r="144" s="2" customFormat="1" ht="16.5" customHeight="1">
      <c r="A144" s="41"/>
      <c r="B144" s="42"/>
      <c r="C144" s="207" t="s">
        <v>276</v>
      </c>
      <c r="D144" s="207" t="s">
        <v>131</v>
      </c>
      <c r="E144" s="208" t="s">
        <v>1595</v>
      </c>
      <c r="F144" s="209" t="s">
        <v>1596</v>
      </c>
      <c r="G144" s="210" t="s">
        <v>377</v>
      </c>
      <c r="H144" s="211">
        <v>2</v>
      </c>
      <c r="I144" s="212"/>
      <c r="J144" s="213">
        <f>ROUND(I144*H144,2)</f>
        <v>0</v>
      </c>
      <c r="K144" s="209" t="s">
        <v>135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0.00022000000000000001</v>
      </c>
      <c r="T144" s="217">
        <f>S144*H144</f>
        <v>0.00044000000000000002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90</v>
      </c>
      <c r="AT144" s="218" t="s">
        <v>131</v>
      </c>
      <c r="AU144" s="218" t="s">
        <v>82</v>
      </c>
      <c r="AY144" s="20" t="s">
        <v>129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90</v>
      </c>
      <c r="BM144" s="218" t="s">
        <v>1597</v>
      </c>
    </row>
    <row r="145" s="2" customFormat="1">
      <c r="A145" s="41"/>
      <c r="B145" s="42"/>
      <c r="C145" s="43"/>
      <c r="D145" s="220" t="s">
        <v>137</v>
      </c>
      <c r="E145" s="43"/>
      <c r="F145" s="221" t="s">
        <v>1598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137</v>
      </c>
      <c r="AU145" s="20" t="s">
        <v>82</v>
      </c>
    </row>
    <row r="146" s="2" customFormat="1">
      <c r="A146" s="41"/>
      <c r="B146" s="42"/>
      <c r="C146" s="43"/>
      <c r="D146" s="225" t="s">
        <v>139</v>
      </c>
      <c r="E146" s="43"/>
      <c r="F146" s="226" t="s">
        <v>1599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139</v>
      </c>
      <c r="AU146" s="20" t="s">
        <v>82</v>
      </c>
    </row>
    <row r="147" s="2" customFormat="1" ht="16.5" customHeight="1">
      <c r="A147" s="41"/>
      <c r="B147" s="42"/>
      <c r="C147" s="263" t="s">
        <v>287</v>
      </c>
      <c r="D147" s="263" t="s">
        <v>354</v>
      </c>
      <c r="E147" s="264" t="s">
        <v>1600</v>
      </c>
      <c r="F147" s="265" t="s">
        <v>1601</v>
      </c>
      <c r="G147" s="266" t="s">
        <v>377</v>
      </c>
      <c r="H147" s="267">
        <v>2</v>
      </c>
      <c r="I147" s="268"/>
      <c r="J147" s="269">
        <f>ROUND(I147*H147,2)</f>
        <v>0</v>
      </c>
      <c r="K147" s="265" t="s">
        <v>135</v>
      </c>
      <c r="L147" s="270"/>
      <c r="M147" s="271" t="s">
        <v>19</v>
      </c>
      <c r="N147" s="272" t="s">
        <v>44</v>
      </c>
      <c r="O147" s="87"/>
      <c r="P147" s="216">
        <f>O147*H147</f>
        <v>0</v>
      </c>
      <c r="Q147" s="216">
        <v>0.00022000000000000001</v>
      </c>
      <c r="R147" s="216">
        <f>Q147*H147</f>
        <v>0.00044000000000000002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215</v>
      </c>
      <c r="AT147" s="218" t="s">
        <v>354</v>
      </c>
      <c r="AU147" s="218" t="s">
        <v>82</v>
      </c>
      <c r="AY147" s="20" t="s">
        <v>129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90</v>
      </c>
      <c r="BM147" s="218" t="s">
        <v>1602</v>
      </c>
    </row>
    <row r="148" s="2" customFormat="1">
      <c r="A148" s="41"/>
      <c r="B148" s="42"/>
      <c r="C148" s="43"/>
      <c r="D148" s="220" t="s">
        <v>137</v>
      </c>
      <c r="E148" s="43"/>
      <c r="F148" s="221" t="s">
        <v>1601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137</v>
      </c>
      <c r="AU148" s="20" t="s">
        <v>82</v>
      </c>
    </row>
    <row r="149" s="2" customFormat="1" ht="16.5" customHeight="1">
      <c r="A149" s="41"/>
      <c r="B149" s="42"/>
      <c r="C149" s="207" t="s">
        <v>293</v>
      </c>
      <c r="D149" s="207" t="s">
        <v>131</v>
      </c>
      <c r="E149" s="208" t="s">
        <v>1603</v>
      </c>
      <c r="F149" s="209" t="s">
        <v>1604</v>
      </c>
      <c r="G149" s="210" t="s">
        <v>377</v>
      </c>
      <c r="H149" s="211">
        <v>2</v>
      </c>
      <c r="I149" s="212"/>
      <c r="J149" s="213">
        <f>ROUND(I149*H149,2)</f>
        <v>0</v>
      </c>
      <c r="K149" s="209" t="s">
        <v>135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0.0016299999999999999</v>
      </c>
      <c r="R149" s="216">
        <f>Q149*H149</f>
        <v>0.0032599999999999999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90</v>
      </c>
      <c r="AT149" s="218" t="s">
        <v>131</v>
      </c>
      <c r="AU149" s="218" t="s">
        <v>82</v>
      </c>
      <c r="AY149" s="20" t="s">
        <v>129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90</v>
      </c>
      <c r="BM149" s="218" t="s">
        <v>1605</v>
      </c>
    </row>
    <row r="150" s="2" customFormat="1">
      <c r="A150" s="41"/>
      <c r="B150" s="42"/>
      <c r="C150" s="43"/>
      <c r="D150" s="220" t="s">
        <v>137</v>
      </c>
      <c r="E150" s="43"/>
      <c r="F150" s="221" t="s">
        <v>1606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137</v>
      </c>
      <c r="AU150" s="20" t="s">
        <v>82</v>
      </c>
    </row>
    <row r="151" s="2" customFormat="1">
      <c r="A151" s="41"/>
      <c r="B151" s="42"/>
      <c r="C151" s="43"/>
      <c r="D151" s="225" t="s">
        <v>139</v>
      </c>
      <c r="E151" s="43"/>
      <c r="F151" s="226" t="s">
        <v>1607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139</v>
      </c>
      <c r="AU151" s="20" t="s">
        <v>82</v>
      </c>
    </row>
    <row r="152" s="2" customFormat="1" ht="16.5" customHeight="1">
      <c r="A152" s="41"/>
      <c r="B152" s="42"/>
      <c r="C152" s="207" t="s">
        <v>303</v>
      </c>
      <c r="D152" s="207" t="s">
        <v>131</v>
      </c>
      <c r="E152" s="208" t="s">
        <v>1517</v>
      </c>
      <c r="F152" s="209" t="s">
        <v>1518</v>
      </c>
      <c r="G152" s="210" t="s">
        <v>572</v>
      </c>
      <c r="H152" s="211">
        <v>55.299999999999997</v>
      </c>
      <c r="I152" s="212"/>
      <c r="J152" s="213">
        <f>ROUND(I152*H152,2)</f>
        <v>0</v>
      </c>
      <c r="K152" s="209" t="s">
        <v>135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90</v>
      </c>
      <c r="AT152" s="218" t="s">
        <v>131</v>
      </c>
      <c r="AU152" s="218" t="s">
        <v>82</v>
      </c>
      <c r="AY152" s="20" t="s">
        <v>129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90</v>
      </c>
      <c r="BM152" s="218" t="s">
        <v>1608</v>
      </c>
    </row>
    <row r="153" s="2" customFormat="1">
      <c r="A153" s="41"/>
      <c r="B153" s="42"/>
      <c r="C153" s="43"/>
      <c r="D153" s="220" t="s">
        <v>137</v>
      </c>
      <c r="E153" s="43"/>
      <c r="F153" s="221" t="s">
        <v>1518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137</v>
      </c>
      <c r="AU153" s="20" t="s">
        <v>82</v>
      </c>
    </row>
    <row r="154" s="2" customFormat="1">
      <c r="A154" s="41"/>
      <c r="B154" s="42"/>
      <c r="C154" s="43"/>
      <c r="D154" s="225" t="s">
        <v>139</v>
      </c>
      <c r="E154" s="43"/>
      <c r="F154" s="226" t="s">
        <v>1520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139</v>
      </c>
      <c r="AU154" s="20" t="s">
        <v>82</v>
      </c>
    </row>
    <row r="155" s="2" customFormat="1" ht="16.5" customHeight="1">
      <c r="A155" s="41"/>
      <c r="B155" s="42"/>
      <c r="C155" s="207" t="s">
        <v>313</v>
      </c>
      <c r="D155" s="207" t="s">
        <v>131</v>
      </c>
      <c r="E155" s="208" t="s">
        <v>1522</v>
      </c>
      <c r="F155" s="209" t="s">
        <v>1523</v>
      </c>
      <c r="G155" s="210" t="s">
        <v>572</v>
      </c>
      <c r="H155" s="211">
        <v>55.299999999999997</v>
      </c>
      <c r="I155" s="212"/>
      <c r="J155" s="213">
        <f>ROUND(I155*H155,2)</f>
        <v>0</v>
      </c>
      <c r="K155" s="209" t="s">
        <v>135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90</v>
      </c>
      <c r="AT155" s="218" t="s">
        <v>131</v>
      </c>
      <c r="AU155" s="218" t="s">
        <v>82</v>
      </c>
      <c r="AY155" s="20" t="s">
        <v>129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90</v>
      </c>
      <c r="BM155" s="218" t="s">
        <v>1609</v>
      </c>
    </row>
    <row r="156" s="2" customFormat="1">
      <c r="A156" s="41"/>
      <c r="B156" s="42"/>
      <c r="C156" s="43"/>
      <c r="D156" s="220" t="s">
        <v>137</v>
      </c>
      <c r="E156" s="43"/>
      <c r="F156" s="221" t="s">
        <v>1525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137</v>
      </c>
      <c r="AU156" s="20" t="s">
        <v>82</v>
      </c>
    </row>
    <row r="157" s="2" customFormat="1">
      <c r="A157" s="41"/>
      <c r="B157" s="42"/>
      <c r="C157" s="43"/>
      <c r="D157" s="225" t="s">
        <v>139</v>
      </c>
      <c r="E157" s="43"/>
      <c r="F157" s="226" t="s">
        <v>1526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139</v>
      </c>
      <c r="AU157" s="20" t="s">
        <v>82</v>
      </c>
    </row>
    <row r="158" s="2" customFormat="1" ht="16.5" customHeight="1">
      <c r="A158" s="41"/>
      <c r="B158" s="42"/>
      <c r="C158" s="207" t="s">
        <v>7</v>
      </c>
      <c r="D158" s="207" t="s">
        <v>131</v>
      </c>
      <c r="E158" s="208" t="s">
        <v>1527</v>
      </c>
      <c r="F158" s="209" t="s">
        <v>1528</v>
      </c>
      <c r="G158" s="210" t="s">
        <v>377</v>
      </c>
      <c r="H158" s="211">
        <v>2</v>
      </c>
      <c r="I158" s="212"/>
      <c r="J158" s="213">
        <f>ROUND(I158*H158,2)</f>
        <v>0</v>
      </c>
      <c r="K158" s="209" t="s">
        <v>135</v>
      </c>
      <c r="L158" s="47"/>
      <c r="M158" s="214" t="s">
        <v>19</v>
      </c>
      <c r="N158" s="215" t="s">
        <v>44</v>
      </c>
      <c r="O158" s="87"/>
      <c r="P158" s="216">
        <f>O158*H158</f>
        <v>0</v>
      </c>
      <c r="Q158" s="216">
        <v>0.00016000000000000001</v>
      </c>
      <c r="R158" s="216">
        <f>Q158*H158</f>
        <v>0.00032000000000000003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90</v>
      </c>
      <c r="AT158" s="218" t="s">
        <v>131</v>
      </c>
      <c r="AU158" s="218" t="s">
        <v>82</v>
      </c>
      <c r="AY158" s="20" t="s">
        <v>129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90</v>
      </c>
      <c r="BM158" s="218" t="s">
        <v>1610</v>
      </c>
    </row>
    <row r="159" s="2" customFormat="1">
      <c r="A159" s="41"/>
      <c r="B159" s="42"/>
      <c r="C159" s="43"/>
      <c r="D159" s="220" t="s">
        <v>137</v>
      </c>
      <c r="E159" s="43"/>
      <c r="F159" s="221" t="s">
        <v>1530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137</v>
      </c>
      <c r="AU159" s="20" t="s">
        <v>82</v>
      </c>
    </row>
    <row r="160" s="2" customFormat="1">
      <c r="A160" s="41"/>
      <c r="B160" s="42"/>
      <c r="C160" s="43"/>
      <c r="D160" s="225" t="s">
        <v>139</v>
      </c>
      <c r="E160" s="43"/>
      <c r="F160" s="226" t="s">
        <v>1531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139</v>
      </c>
      <c r="AU160" s="20" t="s">
        <v>82</v>
      </c>
    </row>
    <row r="161" s="2" customFormat="1" ht="16.5" customHeight="1">
      <c r="A161" s="41"/>
      <c r="B161" s="42"/>
      <c r="C161" s="207" t="s">
        <v>328</v>
      </c>
      <c r="D161" s="207" t="s">
        <v>131</v>
      </c>
      <c r="E161" s="208" t="s">
        <v>1532</v>
      </c>
      <c r="F161" s="209" t="s">
        <v>1533</v>
      </c>
      <c r="G161" s="210" t="s">
        <v>572</v>
      </c>
      <c r="H161" s="211">
        <v>57</v>
      </c>
      <c r="I161" s="212"/>
      <c r="J161" s="213">
        <f>ROUND(I161*H161,2)</f>
        <v>0</v>
      </c>
      <c r="K161" s="209" t="s">
        <v>135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0.00019000000000000001</v>
      </c>
      <c r="R161" s="216">
        <f>Q161*H161</f>
        <v>0.010830000000000001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90</v>
      </c>
      <c r="AT161" s="218" t="s">
        <v>131</v>
      </c>
      <c r="AU161" s="218" t="s">
        <v>82</v>
      </c>
      <c r="AY161" s="20" t="s">
        <v>129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90</v>
      </c>
      <c r="BM161" s="218" t="s">
        <v>1611</v>
      </c>
    </row>
    <row r="162" s="2" customFormat="1">
      <c r="A162" s="41"/>
      <c r="B162" s="42"/>
      <c r="C162" s="43"/>
      <c r="D162" s="220" t="s">
        <v>137</v>
      </c>
      <c r="E162" s="43"/>
      <c r="F162" s="221" t="s">
        <v>1535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137</v>
      </c>
      <c r="AU162" s="20" t="s">
        <v>82</v>
      </c>
    </row>
    <row r="163" s="2" customFormat="1">
      <c r="A163" s="41"/>
      <c r="B163" s="42"/>
      <c r="C163" s="43"/>
      <c r="D163" s="225" t="s">
        <v>139</v>
      </c>
      <c r="E163" s="43"/>
      <c r="F163" s="226" t="s">
        <v>1536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139</v>
      </c>
      <c r="AU163" s="20" t="s">
        <v>82</v>
      </c>
    </row>
    <row r="164" s="2" customFormat="1" ht="16.5" customHeight="1">
      <c r="A164" s="41"/>
      <c r="B164" s="42"/>
      <c r="C164" s="207" t="s">
        <v>339</v>
      </c>
      <c r="D164" s="207" t="s">
        <v>131</v>
      </c>
      <c r="E164" s="208" t="s">
        <v>1430</v>
      </c>
      <c r="F164" s="209" t="s">
        <v>1431</v>
      </c>
      <c r="G164" s="210" t="s">
        <v>572</v>
      </c>
      <c r="H164" s="211">
        <v>57</v>
      </c>
      <c r="I164" s="212"/>
      <c r="J164" s="213">
        <f>ROUND(I164*H164,2)</f>
        <v>0</v>
      </c>
      <c r="K164" s="209" t="s">
        <v>135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6.9999999999999994E-05</v>
      </c>
      <c r="R164" s="216">
        <f>Q164*H164</f>
        <v>0.0039899999999999996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90</v>
      </c>
      <c r="AT164" s="218" t="s">
        <v>131</v>
      </c>
      <c r="AU164" s="218" t="s">
        <v>82</v>
      </c>
      <c r="AY164" s="20" t="s">
        <v>129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90</v>
      </c>
      <c r="BM164" s="218" t="s">
        <v>1612</v>
      </c>
    </row>
    <row r="165" s="2" customFormat="1">
      <c r="A165" s="41"/>
      <c r="B165" s="42"/>
      <c r="C165" s="43"/>
      <c r="D165" s="220" t="s">
        <v>137</v>
      </c>
      <c r="E165" s="43"/>
      <c r="F165" s="221" t="s">
        <v>1433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137</v>
      </c>
      <c r="AU165" s="20" t="s">
        <v>82</v>
      </c>
    </row>
    <row r="166" s="2" customFormat="1">
      <c r="A166" s="41"/>
      <c r="B166" s="42"/>
      <c r="C166" s="43"/>
      <c r="D166" s="225" t="s">
        <v>139</v>
      </c>
      <c r="E166" s="43"/>
      <c r="F166" s="226" t="s">
        <v>1434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139</v>
      </c>
      <c r="AU166" s="20" t="s">
        <v>82</v>
      </c>
    </row>
    <row r="167" s="12" customFormat="1" ht="22.8" customHeight="1">
      <c r="A167" s="12"/>
      <c r="B167" s="191"/>
      <c r="C167" s="192"/>
      <c r="D167" s="193" t="s">
        <v>72</v>
      </c>
      <c r="E167" s="205" t="s">
        <v>464</v>
      </c>
      <c r="F167" s="205" t="s">
        <v>465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SUM(P168:P176)</f>
        <v>0</v>
      </c>
      <c r="Q167" s="199"/>
      <c r="R167" s="200">
        <f>SUM(R168:R176)</f>
        <v>0</v>
      </c>
      <c r="S167" s="199"/>
      <c r="T167" s="201">
        <f>SUM(T168:T176)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80</v>
      </c>
      <c r="AT167" s="203" t="s">
        <v>72</v>
      </c>
      <c r="AU167" s="203" t="s">
        <v>80</v>
      </c>
      <c r="AY167" s="202" t="s">
        <v>129</v>
      </c>
      <c r="BK167" s="204">
        <f>SUM(BK168:BK176)</f>
        <v>0</v>
      </c>
    </row>
    <row r="168" s="2" customFormat="1" ht="16.5" customHeight="1">
      <c r="A168" s="41"/>
      <c r="B168" s="42"/>
      <c r="C168" s="207" t="s">
        <v>347</v>
      </c>
      <c r="D168" s="207" t="s">
        <v>131</v>
      </c>
      <c r="E168" s="208" t="s">
        <v>1435</v>
      </c>
      <c r="F168" s="209" t="s">
        <v>1436</v>
      </c>
      <c r="G168" s="210" t="s">
        <v>210</v>
      </c>
      <c r="H168" s="211">
        <v>24.869</v>
      </c>
      <c r="I168" s="212"/>
      <c r="J168" s="213">
        <f>ROUND(I168*H168,2)</f>
        <v>0</v>
      </c>
      <c r="K168" s="209" t="s">
        <v>135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90</v>
      </c>
      <c r="AT168" s="218" t="s">
        <v>131</v>
      </c>
      <c r="AU168" s="218" t="s">
        <v>82</v>
      </c>
      <c r="AY168" s="20" t="s">
        <v>129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90</v>
      </c>
      <c r="BM168" s="218" t="s">
        <v>1613</v>
      </c>
    </row>
    <row r="169" s="2" customFormat="1">
      <c r="A169" s="41"/>
      <c r="B169" s="42"/>
      <c r="C169" s="43"/>
      <c r="D169" s="220" t="s">
        <v>137</v>
      </c>
      <c r="E169" s="43"/>
      <c r="F169" s="221" t="s">
        <v>1438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137</v>
      </c>
      <c r="AU169" s="20" t="s">
        <v>82</v>
      </c>
    </row>
    <row r="170" s="2" customFormat="1">
      <c r="A170" s="41"/>
      <c r="B170" s="42"/>
      <c r="C170" s="43"/>
      <c r="D170" s="225" t="s">
        <v>139</v>
      </c>
      <c r="E170" s="43"/>
      <c r="F170" s="226" t="s">
        <v>1439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139</v>
      </c>
      <c r="AU170" s="20" t="s">
        <v>82</v>
      </c>
    </row>
    <row r="171" s="2" customFormat="1" ht="21.75" customHeight="1">
      <c r="A171" s="41"/>
      <c r="B171" s="42"/>
      <c r="C171" s="207" t="s">
        <v>353</v>
      </c>
      <c r="D171" s="207" t="s">
        <v>131</v>
      </c>
      <c r="E171" s="208" t="s">
        <v>1440</v>
      </c>
      <c r="F171" s="209" t="s">
        <v>1441</v>
      </c>
      <c r="G171" s="210" t="s">
        <v>210</v>
      </c>
      <c r="H171" s="211">
        <v>24.869</v>
      </c>
      <c r="I171" s="212"/>
      <c r="J171" s="213">
        <f>ROUND(I171*H171,2)</f>
        <v>0</v>
      </c>
      <c r="K171" s="209" t="s">
        <v>135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90</v>
      </c>
      <c r="AT171" s="218" t="s">
        <v>131</v>
      </c>
      <c r="AU171" s="218" t="s">
        <v>82</v>
      </c>
      <c r="AY171" s="20" t="s">
        <v>129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90</v>
      </c>
      <c r="BM171" s="218" t="s">
        <v>1614</v>
      </c>
    </row>
    <row r="172" s="2" customFormat="1">
      <c r="A172" s="41"/>
      <c r="B172" s="42"/>
      <c r="C172" s="43"/>
      <c r="D172" s="220" t="s">
        <v>137</v>
      </c>
      <c r="E172" s="43"/>
      <c r="F172" s="221" t="s">
        <v>1443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137</v>
      </c>
      <c r="AU172" s="20" t="s">
        <v>82</v>
      </c>
    </row>
    <row r="173" s="2" customFormat="1">
      <c r="A173" s="41"/>
      <c r="B173" s="42"/>
      <c r="C173" s="43"/>
      <c r="D173" s="225" t="s">
        <v>139</v>
      </c>
      <c r="E173" s="43"/>
      <c r="F173" s="226" t="s">
        <v>1444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139</v>
      </c>
      <c r="AU173" s="20" t="s">
        <v>82</v>
      </c>
    </row>
    <row r="174" s="2" customFormat="1" ht="21.75" customHeight="1">
      <c r="A174" s="41"/>
      <c r="B174" s="42"/>
      <c r="C174" s="207" t="s">
        <v>359</v>
      </c>
      <c r="D174" s="207" t="s">
        <v>131</v>
      </c>
      <c r="E174" s="208" t="s">
        <v>1445</v>
      </c>
      <c r="F174" s="209" t="s">
        <v>1446</v>
      </c>
      <c r="G174" s="210" t="s">
        <v>210</v>
      </c>
      <c r="H174" s="211">
        <v>24.869</v>
      </c>
      <c r="I174" s="212"/>
      <c r="J174" s="213">
        <f>ROUND(I174*H174,2)</f>
        <v>0</v>
      </c>
      <c r="K174" s="209" t="s">
        <v>135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90</v>
      </c>
      <c r="AT174" s="218" t="s">
        <v>131</v>
      </c>
      <c r="AU174" s="218" t="s">
        <v>82</v>
      </c>
      <c r="AY174" s="20" t="s">
        <v>129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90</v>
      </c>
      <c r="BM174" s="218" t="s">
        <v>1615</v>
      </c>
    </row>
    <row r="175" s="2" customFormat="1">
      <c r="A175" s="41"/>
      <c r="B175" s="42"/>
      <c r="C175" s="43"/>
      <c r="D175" s="220" t="s">
        <v>137</v>
      </c>
      <c r="E175" s="43"/>
      <c r="F175" s="221" t="s">
        <v>1448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137</v>
      </c>
      <c r="AU175" s="20" t="s">
        <v>82</v>
      </c>
    </row>
    <row r="176" s="2" customFormat="1">
      <c r="A176" s="41"/>
      <c r="B176" s="42"/>
      <c r="C176" s="43"/>
      <c r="D176" s="225" t="s">
        <v>139</v>
      </c>
      <c r="E176" s="43"/>
      <c r="F176" s="226" t="s">
        <v>1449</v>
      </c>
      <c r="G176" s="43"/>
      <c r="H176" s="43"/>
      <c r="I176" s="222"/>
      <c r="J176" s="43"/>
      <c r="K176" s="43"/>
      <c r="L176" s="47"/>
      <c r="M176" s="248"/>
      <c r="N176" s="249"/>
      <c r="O176" s="250"/>
      <c r="P176" s="250"/>
      <c r="Q176" s="250"/>
      <c r="R176" s="250"/>
      <c r="S176" s="250"/>
      <c r="T176" s="25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139</v>
      </c>
      <c r="AU176" s="20" t="s">
        <v>82</v>
      </c>
    </row>
    <row r="177" s="2" customFormat="1" ht="6.96" customHeight="1">
      <c r="A177" s="4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7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rKL5yBLg1+LP/nPxIELBDWif2Z7v55qy2t+U8NQ4HTLINVV7RNNr+FzR2riJq69Fr9G9ptlAyDzvJcBJ58jB2A==" hashValue="AQkGZxJN/GcskWRCUu2KBmdi6604je1DAaQc/Nt6jr4H10Jcn8M0q1F9AknBaBjzqsxwaqVrWnVxaXQVsgW8yw==" algorithmName="SHA-512" password="CC35"/>
  <autoFilter ref="C83:K17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3_02/115101201"/>
    <hyperlink ref="F92" r:id="rId2" display="https://podminky.urs.cz/item/CS_URS_2023_02/132254103"/>
    <hyperlink ref="F99" r:id="rId3" display="https://podminky.urs.cz/item/CS_URS_2023_02/151101101"/>
    <hyperlink ref="F106" r:id="rId4" display="https://podminky.urs.cz/item/CS_URS_2023_02/151101111"/>
    <hyperlink ref="F113" r:id="rId5" display="https://podminky.urs.cz/item/CS_URS_2023_02/162251102"/>
    <hyperlink ref="F116" r:id="rId6" display="https://podminky.urs.cz/item/CS_URS_2023_02/174151101"/>
    <hyperlink ref="F119" r:id="rId7" display="https://podminky.urs.cz/item/CS_URS_2023_02/175111101"/>
    <hyperlink ref="F126" r:id="rId8" display="https://podminky.urs.cz/item/CS_URS_2023_02/451573111"/>
    <hyperlink ref="F130" r:id="rId9" display="https://podminky.urs.cz/item/CS_URS_2023_02/871211211"/>
    <hyperlink ref="F136" r:id="rId10" display="https://podminky.urs.cz/item/CS_URS_2023_02/877211110"/>
    <hyperlink ref="F141" r:id="rId11" display="https://podminky.urs.cz/item/CS_URS_2023_02/877211112"/>
    <hyperlink ref="F146" r:id="rId12" display="https://podminky.urs.cz/item/CS_URS_2023_02/877211901"/>
    <hyperlink ref="F151" r:id="rId13" display="https://podminky.urs.cz/item/CS_URS_2023_02/879221111"/>
    <hyperlink ref="F154" r:id="rId14" display="https://podminky.urs.cz/item/CS_URS_2023_02/892233122"/>
    <hyperlink ref="F157" r:id="rId15" display="https://podminky.urs.cz/item/CS_URS_2023_02/892241111"/>
    <hyperlink ref="F160" r:id="rId16" display="https://podminky.urs.cz/item/CS_URS_2023_02/899713111"/>
    <hyperlink ref="F163" r:id="rId17" display="https://podminky.urs.cz/item/CS_URS_2023_02/899721111"/>
    <hyperlink ref="F166" r:id="rId18" display="https://podminky.urs.cz/item/CS_URS_2023_02/899722112"/>
    <hyperlink ref="F170" r:id="rId19" display="https://podminky.urs.cz/item/CS_URS_2023_02/998276101"/>
    <hyperlink ref="F173" r:id="rId20" display="https://podminky.urs.cz/item/CS_URS_2023_02/998276128"/>
    <hyperlink ref="F176" r:id="rId21" display="https://podminky.urs.cz/item/CS_URS_2023_02/9982761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105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Zámecké konírny - Community Hub, Objekt I - Inhalatorium SO 04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1616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19. 9. 2023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47.25" customHeight="1">
      <c r="A27" s="141"/>
      <c r="B27" s="142"/>
      <c r="C27" s="141"/>
      <c r="D27" s="141"/>
      <c r="E27" s="143" t="s">
        <v>38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ROUND((SUM(BE85:BE221)),  2)</f>
        <v>0</v>
      </c>
      <c r="G33" s="41"/>
      <c r="H33" s="41"/>
      <c r="I33" s="151">
        <v>0.20999999999999999</v>
      </c>
      <c r="J33" s="150">
        <f>ROUND(((SUM(BE85:BE221))*I33),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ROUND((SUM(BF85:BF221)),  2)</f>
        <v>0</v>
      </c>
      <c r="G34" s="41"/>
      <c r="H34" s="41"/>
      <c r="I34" s="151">
        <v>0.14999999999999999</v>
      </c>
      <c r="J34" s="150">
        <f>ROUND(((SUM(BF85:BF221))*I34),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ROUND((SUM(BG85:BG221)),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ROUND((SUM(BH85:BH221)),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ROUND((SUM(BI85:BI221)),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Zámecké konírny - Community Hub, Objekt I - Inhalatorium SO 04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7 -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Park B.Němcové, Karviná Fryštát</v>
      </c>
      <c r="G52" s="43"/>
      <c r="H52" s="43"/>
      <c r="I52" s="35" t="s">
        <v>23</v>
      </c>
      <c r="J52" s="75" t="str">
        <f>IF(J12="","",J12)</f>
        <v>19. 9. 2023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31</v>
      </c>
      <c r="J54" s="39" t="str">
        <f>E21</f>
        <v>Amun Pro s.r.o., Třanovice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Alena Chmelová, Opava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109</v>
      </c>
      <c r="D57" s="165"/>
      <c r="E57" s="165"/>
      <c r="F57" s="165"/>
      <c r="G57" s="165"/>
      <c r="H57" s="165"/>
      <c r="I57" s="165"/>
      <c r="J57" s="166" t="s">
        <v>110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111</v>
      </c>
    </row>
    <row r="60" s="9" customFormat="1" ht="24.96" customHeight="1">
      <c r="A60" s="9"/>
      <c r="B60" s="168"/>
      <c r="C60" s="169"/>
      <c r="D60" s="170" t="s">
        <v>1617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1618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1619</v>
      </c>
      <c r="E62" s="177"/>
      <c r="F62" s="177"/>
      <c r="G62" s="177"/>
      <c r="H62" s="177"/>
      <c r="I62" s="177"/>
      <c r="J62" s="178">
        <f>J91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1620</v>
      </c>
      <c r="E63" s="171"/>
      <c r="F63" s="171"/>
      <c r="G63" s="171"/>
      <c r="H63" s="171"/>
      <c r="I63" s="171"/>
      <c r="J63" s="172">
        <f>J203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1621</v>
      </c>
      <c r="E64" s="177"/>
      <c r="F64" s="177"/>
      <c r="G64" s="177"/>
      <c r="H64" s="177"/>
      <c r="I64" s="177"/>
      <c r="J64" s="178">
        <f>J204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1622</v>
      </c>
      <c r="E65" s="177"/>
      <c r="F65" s="177"/>
      <c r="G65" s="177"/>
      <c r="H65" s="177"/>
      <c r="I65" s="177"/>
      <c r="J65" s="178">
        <f>J215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Zámecké konírny - Community Hub, Objekt I - Inhalatorium SO 04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7 - Elektroinstalace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Park B.Němcové, Karviná Fryštát</v>
      </c>
      <c r="G79" s="43"/>
      <c r="H79" s="43"/>
      <c r="I79" s="35" t="s">
        <v>23</v>
      </c>
      <c r="J79" s="75" t="str">
        <f>IF(J12="","",J12)</f>
        <v>19. 9. 2023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Statutární město Karviná</v>
      </c>
      <c r="G81" s="43"/>
      <c r="H81" s="43"/>
      <c r="I81" s="35" t="s">
        <v>31</v>
      </c>
      <c r="J81" s="39" t="str">
        <f>E21</f>
        <v>Amun Pro s.r.o., Třanovice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34</v>
      </c>
      <c r="J82" s="39" t="str">
        <f>E24</f>
        <v>Ing. Alena Chmelová, Opava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115</v>
      </c>
      <c r="D84" s="183" t="s">
        <v>58</v>
      </c>
      <c r="E84" s="183" t="s">
        <v>54</v>
      </c>
      <c r="F84" s="183" t="s">
        <v>55</v>
      </c>
      <c r="G84" s="183" t="s">
        <v>116</v>
      </c>
      <c r="H84" s="183" t="s">
        <v>117</v>
      </c>
      <c r="I84" s="183" t="s">
        <v>118</v>
      </c>
      <c r="J84" s="183" t="s">
        <v>110</v>
      </c>
      <c r="K84" s="184" t="s">
        <v>119</v>
      </c>
      <c r="L84" s="185"/>
      <c r="M84" s="95" t="s">
        <v>19</v>
      </c>
      <c r="N84" s="96" t="s">
        <v>43</v>
      </c>
      <c r="O84" s="96" t="s">
        <v>120</v>
      </c>
      <c r="P84" s="96" t="s">
        <v>121</v>
      </c>
      <c r="Q84" s="96" t="s">
        <v>122</v>
      </c>
      <c r="R84" s="96" t="s">
        <v>123</v>
      </c>
      <c r="S84" s="96" t="s">
        <v>124</v>
      </c>
      <c r="T84" s="97" t="s">
        <v>125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126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P86+P203</f>
        <v>0</v>
      </c>
      <c r="Q85" s="99"/>
      <c r="R85" s="188">
        <f>R86+R203</f>
        <v>0.26240000000000002</v>
      </c>
      <c r="S85" s="99"/>
      <c r="T85" s="189">
        <f>T86+T203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111</v>
      </c>
      <c r="BK85" s="190">
        <f>BK86+BK203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472</v>
      </c>
      <c r="F86" s="194" t="s">
        <v>1623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P87+P91</f>
        <v>0</v>
      </c>
      <c r="Q86" s="199"/>
      <c r="R86" s="200">
        <f>R87+R91</f>
        <v>0.24462000000000003</v>
      </c>
      <c r="S86" s="199"/>
      <c r="T86" s="201">
        <f>T87+T91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82</v>
      </c>
      <c r="AT86" s="203" t="s">
        <v>72</v>
      </c>
      <c r="AU86" s="203" t="s">
        <v>73</v>
      </c>
      <c r="AY86" s="202" t="s">
        <v>129</v>
      </c>
      <c r="BK86" s="204">
        <f>BK87+BK91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1624</v>
      </c>
      <c r="F87" s="205" t="s">
        <v>1625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SUM(P88:P90)</f>
        <v>0</v>
      </c>
      <c r="Q87" s="199"/>
      <c r="R87" s="200">
        <f>SUM(R88:R90)</f>
        <v>0.021000000000000001</v>
      </c>
      <c r="S87" s="199"/>
      <c r="T87" s="201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82</v>
      </c>
      <c r="AT87" s="203" t="s">
        <v>72</v>
      </c>
      <c r="AU87" s="203" t="s">
        <v>80</v>
      </c>
      <c r="AY87" s="202" t="s">
        <v>129</v>
      </c>
      <c r="BK87" s="204">
        <f>SUM(BK88:BK90)</f>
        <v>0</v>
      </c>
    </row>
    <row r="88" s="2" customFormat="1" ht="16.5" customHeight="1">
      <c r="A88" s="41"/>
      <c r="B88" s="42"/>
      <c r="C88" s="207" t="s">
        <v>605</v>
      </c>
      <c r="D88" s="207" t="s">
        <v>131</v>
      </c>
      <c r="E88" s="208" t="s">
        <v>1626</v>
      </c>
      <c r="F88" s="209" t="s">
        <v>1627</v>
      </c>
      <c r="G88" s="210" t="s">
        <v>377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0.021000000000000001</v>
      </c>
      <c r="R88" s="216">
        <f>Q88*H88</f>
        <v>0.021000000000000001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276</v>
      </c>
      <c r="AT88" s="218" t="s">
        <v>131</v>
      </c>
      <c r="AU88" s="218" t="s">
        <v>82</v>
      </c>
      <c r="AY88" s="20" t="s">
        <v>129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276</v>
      </c>
      <c r="BM88" s="218" t="s">
        <v>1628</v>
      </c>
    </row>
    <row r="89" s="2" customFormat="1">
      <c r="A89" s="41"/>
      <c r="B89" s="42"/>
      <c r="C89" s="43"/>
      <c r="D89" s="220" t="s">
        <v>137</v>
      </c>
      <c r="E89" s="43"/>
      <c r="F89" s="221" t="s">
        <v>1627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137</v>
      </c>
      <c r="AU89" s="20" t="s">
        <v>82</v>
      </c>
    </row>
    <row r="90" s="2" customFormat="1">
      <c r="A90" s="41"/>
      <c r="B90" s="42"/>
      <c r="C90" s="43"/>
      <c r="D90" s="220" t="s">
        <v>930</v>
      </c>
      <c r="E90" s="43"/>
      <c r="F90" s="285" t="s">
        <v>1629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930</v>
      </c>
      <c r="AU90" s="20" t="s">
        <v>82</v>
      </c>
    </row>
    <row r="91" s="12" customFormat="1" ht="22.8" customHeight="1">
      <c r="A91" s="12"/>
      <c r="B91" s="191"/>
      <c r="C91" s="192"/>
      <c r="D91" s="193" t="s">
        <v>72</v>
      </c>
      <c r="E91" s="205" t="s">
        <v>1630</v>
      </c>
      <c r="F91" s="205" t="s">
        <v>1631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SUM(P92:P202)</f>
        <v>0</v>
      </c>
      <c r="Q91" s="199"/>
      <c r="R91" s="200">
        <f>SUM(R92:R202)</f>
        <v>0.22362000000000004</v>
      </c>
      <c r="S91" s="199"/>
      <c r="T91" s="201">
        <f>SUM(T92:T202)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82</v>
      </c>
      <c r="AT91" s="203" t="s">
        <v>72</v>
      </c>
      <c r="AU91" s="203" t="s">
        <v>80</v>
      </c>
      <c r="AY91" s="202" t="s">
        <v>129</v>
      </c>
      <c r="BK91" s="204">
        <f>SUM(BK92:BK202)</f>
        <v>0</v>
      </c>
    </row>
    <row r="92" s="2" customFormat="1" ht="24.15" customHeight="1">
      <c r="A92" s="41"/>
      <c r="B92" s="42"/>
      <c r="C92" s="207" t="s">
        <v>80</v>
      </c>
      <c r="D92" s="207" t="s">
        <v>131</v>
      </c>
      <c r="E92" s="208" t="s">
        <v>1632</v>
      </c>
      <c r="F92" s="209" t="s">
        <v>1633</v>
      </c>
      <c r="G92" s="210" t="s">
        <v>572</v>
      </c>
      <c r="H92" s="211">
        <v>12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276</v>
      </c>
      <c r="AT92" s="218" t="s">
        <v>131</v>
      </c>
      <c r="AU92" s="218" t="s">
        <v>82</v>
      </c>
      <c r="AY92" s="20" t="s">
        <v>129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276</v>
      </c>
      <c r="BM92" s="218" t="s">
        <v>82</v>
      </c>
    </row>
    <row r="93" s="2" customFormat="1">
      <c r="A93" s="41"/>
      <c r="B93" s="42"/>
      <c r="C93" s="43"/>
      <c r="D93" s="220" t="s">
        <v>137</v>
      </c>
      <c r="E93" s="43"/>
      <c r="F93" s="221" t="s">
        <v>1633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137</v>
      </c>
      <c r="AU93" s="20" t="s">
        <v>82</v>
      </c>
    </row>
    <row r="94" s="2" customFormat="1" ht="16.5" customHeight="1">
      <c r="A94" s="41"/>
      <c r="B94" s="42"/>
      <c r="C94" s="263" t="s">
        <v>82</v>
      </c>
      <c r="D94" s="263" t="s">
        <v>354</v>
      </c>
      <c r="E94" s="264" t="s">
        <v>1634</v>
      </c>
      <c r="F94" s="265" t="s">
        <v>1635</v>
      </c>
      <c r="G94" s="266" t="s">
        <v>572</v>
      </c>
      <c r="H94" s="267">
        <v>12.6</v>
      </c>
      <c r="I94" s="268"/>
      <c r="J94" s="269">
        <f>ROUND(I94*H94,2)</f>
        <v>0</v>
      </c>
      <c r="K94" s="265" t="s">
        <v>19</v>
      </c>
      <c r="L94" s="270"/>
      <c r="M94" s="271" t="s">
        <v>19</v>
      </c>
      <c r="N94" s="272" t="s">
        <v>44</v>
      </c>
      <c r="O94" s="87"/>
      <c r="P94" s="216">
        <f>O94*H94</f>
        <v>0</v>
      </c>
      <c r="Q94" s="216">
        <v>0.00033968253968253998</v>
      </c>
      <c r="R94" s="216">
        <f>Q94*H94</f>
        <v>0.0042800000000000034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401</v>
      </c>
      <c r="AT94" s="218" t="s">
        <v>354</v>
      </c>
      <c r="AU94" s="218" t="s">
        <v>82</v>
      </c>
      <c r="AY94" s="20" t="s">
        <v>129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276</v>
      </c>
      <c r="BM94" s="218" t="s">
        <v>90</v>
      </c>
    </row>
    <row r="95" s="2" customFormat="1">
      <c r="A95" s="41"/>
      <c r="B95" s="42"/>
      <c r="C95" s="43"/>
      <c r="D95" s="220" t="s">
        <v>137</v>
      </c>
      <c r="E95" s="43"/>
      <c r="F95" s="221" t="s">
        <v>1635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137</v>
      </c>
      <c r="AU95" s="20" t="s">
        <v>82</v>
      </c>
    </row>
    <row r="96" s="2" customFormat="1" ht="24.15" customHeight="1">
      <c r="A96" s="41"/>
      <c r="B96" s="42"/>
      <c r="C96" s="207" t="s">
        <v>87</v>
      </c>
      <c r="D96" s="207" t="s">
        <v>131</v>
      </c>
      <c r="E96" s="208" t="s">
        <v>1636</v>
      </c>
      <c r="F96" s="209" t="s">
        <v>1637</v>
      </c>
      <c r="G96" s="210" t="s">
        <v>377</v>
      </c>
      <c r="H96" s="211">
        <v>6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276</v>
      </c>
      <c r="AT96" s="218" t="s">
        <v>131</v>
      </c>
      <c r="AU96" s="218" t="s">
        <v>82</v>
      </c>
      <c r="AY96" s="20" t="s">
        <v>129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276</v>
      </c>
      <c r="BM96" s="218" t="s">
        <v>96</v>
      </c>
    </row>
    <row r="97" s="2" customFormat="1">
      <c r="A97" s="41"/>
      <c r="B97" s="42"/>
      <c r="C97" s="43"/>
      <c r="D97" s="220" t="s">
        <v>137</v>
      </c>
      <c r="E97" s="43"/>
      <c r="F97" s="221" t="s">
        <v>1637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137</v>
      </c>
      <c r="AU97" s="20" t="s">
        <v>82</v>
      </c>
    </row>
    <row r="98" s="2" customFormat="1" ht="16.5" customHeight="1">
      <c r="A98" s="41"/>
      <c r="B98" s="42"/>
      <c r="C98" s="263" t="s">
        <v>90</v>
      </c>
      <c r="D98" s="263" t="s">
        <v>354</v>
      </c>
      <c r="E98" s="264" t="s">
        <v>1638</v>
      </c>
      <c r="F98" s="265" t="s">
        <v>1639</v>
      </c>
      <c r="G98" s="266" t="s">
        <v>377</v>
      </c>
      <c r="H98" s="267">
        <v>6</v>
      </c>
      <c r="I98" s="268"/>
      <c r="J98" s="269">
        <f>ROUND(I98*H98,2)</f>
        <v>0</v>
      </c>
      <c r="K98" s="265" t="s">
        <v>19</v>
      </c>
      <c r="L98" s="270"/>
      <c r="M98" s="271" t="s">
        <v>19</v>
      </c>
      <c r="N98" s="272" t="s">
        <v>44</v>
      </c>
      <c r="O98" s="87"/>
      <c r="P98" s="216">
        <f>O98*H98</f>
        <v>0</v>
      </c>
      <c r="Q98" s="216">
        <v>0.00014999999999999999</v>
      </c>
      <c r="R98" s="216">
        <f>Q98*H98</f>
        <v>0.00089999999999999998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401</v>
      </c>
      <c r="AT98" s="218" t="s">
        <v>354</v>
      </c>
      <c r="AU98" s="218" t="s">
        <v>82</v>
      </c>
      <c r="AY98" s="20" t="s">
        <v>129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276</v>
      </c>
      <c r="BM98" s="218" t="s">
        <v>215</v>
      </c>
    </row>
    <row r="99" s="2" customFormat="1">
      <c r="A99" s="41"/>
      <c r="B99" s="42"/>
      <c r="C99" s="43"/>
      <c r="D99" s="220" t="s">
        <v>137</v>
      </c>
      <c r="E99" s="43"/>
      <c r="F99" s="221" t="s">
        <v>1639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137</v>
      </c>
      <c r="AU99" s="20" t="s">
        <v>82</v>
      </c>
    </row>
    <row r="100" s="2" customFormat="1" ht="24.15" customHeight="1">
      <c r="A100" s="41"/>
      <c r="B100" s="42"/>
      <c r="C100" s="207" t="s">
        <v>93</v>
      </c>
      <c r="D100" s="207" t="s">
        <v>131</v>
      </c>
      <c r="E100" s="208" t="s">
        <v>1640</v>
      </c>
      <c r="F100" s="209" t="s">
        <v>1641</v>
      </c>
      <c r="G100" s="210" t="s">
        <v>572</v>
      </c>
      <c r="H100" s="211">
        <v>36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276</v>
      </c>
      <c r="AT100" s="218" t="s">
        <v>131</v>
      </c>
      <c r="AU100" s="218" t="s">
        <v>82</v>
      </c>
      <c r="AY100" s="20" t="s">
        <v>129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276</v>
      </c>
      <c r="BM100" s="218" t="s">
        <v>223</v>
      </c>
    </row>
    <row r="101" s="2" customFormat="1">
      <c r="A101" s="41"/>
      <c r="B101" s="42"/>
      <c r="C101" s="43"/>
      <c r="D101" s="220" t="s">
        <v>137</v>
      </c>
      <c r="E101" s="43"/>
      <c r="F101" s="221" t="s">
        <v>1641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137</v>
      </c>
      <c r="AU101" s="20" t="s">
        <v>82</v>
      </c>
    </row>
    <row r="102" s="2" customFormat="1" ht="16.5" customHeight="1">
      <c r="A102" s="41"/>
      <c r="B102" s="42"/>
      <c r="C102" s="263" t="s">
        <v>96</v>
      </c>
      <c r="D102" s="263" t="s">
        <v>354</v>
      </c>
      <c r="E102" s="264" t="s">
        <v>1642</v>
      </c>
      <c r="F102" s="265" t="s">
        <v>1643</v>
      </c>
      <c r="G102" s="266" t="s">
        <v>572</v>
      </c>
      <c r="H102" s="267">
        <v>41.399999999999999</v>
      </c>
      <c r="I102" s="268"/>
      <c r="J102" s="269">
        <f>ROUND(I102*H102,2)</f>
        <v>0</v>
      </c>
      <c r="K102" s="265" t="s">
        <v>19</v>
      </c>
      <c r="L102" s="270"/>
      <c r="M102" s="271" t="s">
        <v>19</v>
      </c>
      <c r="N102" s="272" t="s">
        <v>44</v>
      </c>
      <c r="O102" s="87"/>
      <c r="P102" s="216">
        <f>O102*H102</f>
        <v>0</v>
      </c>
      <c r="Q102" s="216">
        <v>0.000170048309178744</v>
      </c>
      <c r="R102" s="216">
        <f>Q102*H102</f>
        <v>0.0070400000000000011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401</v>
      </c>
      <c r="AT102" s="218" t="s">
        <v>354</v>
      </c>
      <c r="AU102" s="218" t="s">
        <v>82</v>
      </c>
      <c r="AY102" s="20" t="s">
        <v>129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276</v>
      </c>
      <c r="BM102" s="218" t="s">
        <v>241</v>
      </c>
    </row>
    <row r="103" s="2" customFormat="1">
      <c r="A103" s="41"/>
      <c r="B103" s="42"/>
      <c r="C103" s="43"/>
      <c r="D103" s="220" t="s">
        <v>137</v>
      </c>
      <c r="E103" s="43"/>
      <c r="F103" s="221" t="s">
        <v>1643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137</v>
      </c>
      <c r="AU103" s="20" t="s">
        <v>82</v>
      </c>
    </row>
    <row r="104" s="2" customFormat="1" ht="24.15" customHeight="1">
      <c r="A104" s="41"/>
      <c r="B104" s="42"/>
      <c r="C104" s="207" t="s">
        <v>99</v>
      </c>
      <c r="D104" s="207" t="s">
        <v>131</v>
      </c>
      <c r="E104" s="208" t="s">
        <v>1640</v>
      </c>
      <c r="F104" s="209" t="s">
        <v>1641</v>
      </c>
      <c r="G104" s="210" t="s">
        <v>572</v>
      </c>
      <c r="H104" s="211">
        <v>42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276</v>
      </c>
      <c r="AT104" s="218" t="s">
        <v>131</v>
      </c>
      <c r="AU104" s="218" t="s">
        <v>82</v>
      </c>
      <c r="AY104" s="20" t="s">
        <v>129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276</v>
      </c>
      <c r="BM104" s="218" t="s">
        <v>259</v>
      </c>
    </row>
    <row r="105" s="2" customFormat="1">
      <c r="A105" s="41"/>
      <c r="B105" s="42"/>
      <c r="C105" s="43"/>
      <c r="D105" s="220" t="s">
        <v>137</v>
      </c>
      <c r="E105" s="43"/>
      <c r="F105" s="221" t="s">
        <v>1641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82</v>
      </c>
    </row>
    <row r="106" s="2" customFormat="1" ht="16.5" customHeight="1">
      <c r="A106" s="41"/>
      <c r="B106" s="42"/>
      <c r="C106" s="263" t="s">
        <v>215</v>
      </c>
      <c r="D106" s="263" t="s">
        <v>354</v>
      </c>
      <c r="E106" s="264" t="s">
        <v>1644</v>
      </c>
      <c r="F106" s="265" t="s">
        <v>1645</v>
      </c>
      <c r="G106" s="266" t="s">
        <v>572</v>
      </c>
      <c r="H106" s="267">
        <v>48.299999999999997</v>
      </c>
      <c r="I106" s="268"/>
      <c r="J106" s="269">
        <f>ROUND(I106*H106,2)</f>
        <v>0</v>
      </c>
      <c r="K106" s="265" t="s">
        <v>19</v>
      </c>
      <c r="L106" s="270"/>
      <c r="M106" s="271" t="s">
        <v>19</v>
      </c>
      <c r="N106" s="272" t="s">
        <v>44</v>
      </c>
      <c r="O106" s="87"/>
      <c r="P106" s="216">
        <f>O106*H106</f>
        <v>0</v>
      </c>
      <c r="Q106" s="216">
        <v>6.9979296066252598E-05</v>
      </c>
      <c r="R106" s="216">
        <f>Q106*H106</f>
        <v>0.0033800000000000002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401</v>
      </c>
      <c r="AT106" s="218" t="s">
        <v>354</v>
      </c>
      <c r="AU106" s="218" t="s">
        <v>82</v>
      </c>
      <c r="AY106" s="20" t="s">
        <v>129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276</v>
      </c>
      <c r="BM106" s="218" t="s">
        <v>276</v>
      </c>
    </row>
    <row r="107" s="2" customFormat="1">
      <c r="A107" s="41"/>
      <c r="B107" s="42"/>
      <c r="C107" s="43"/>
      <c r="D107" s="220" t="s">
        <v>137</v>
      </c>
      <c r="E107" s="43"/>
      <c r="F107" s="221" t="s">
        <v>1645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137</v>
      </c>
      <c r="AU107" s="20" t="s">
        <v>82</v>
      </c>
    </row>
    <row r="108" s="2" customFormat="1" ht="24.15" customHeight="1">
      <c r="A108" s="41"/>
      <c r="B108" s="42"/>
      <c r="C108" s="207" t="s">
        <v>217</v>
      </c>
      <c r="D108" s="207" t="s">
        <v>131</v>
      </c>
      <c r="E108" s="208" t="s">
        <v>1646</v>
      </c>
      <c r="F108" s="209" t="s">
        <v>1647</v>
      </c>
      <c r="G108" s="210" t="s">
        <v>572</v>
      </c>
      <c r="H108" s="211">
        <v>50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276</v>
      </c>
      <c r="AT108" s="218" t="s">
        <v>131</v>
      </c>
      <c r="AU108" s="218" t="s">
        <v>82</v>
      </c>
      <c r="AY108" s="20" t="s">
        <v>129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276</v>
      </c>
      <c r="BM108" s="218" t="s">
        <v>293</v>
      </c>
    </row>
    <row r="109" s="2" customFormat="1">
      <c r="A109" s="41"/>
      <c r="B109" s="42"/>
      <c r="C109" s="43"/>
      <c r="D109" s="220" t="s">
        <v>137</v>
      </c>
      <c r="E109" s="43"/>
      <c r="F109" s="221" t="s">
        <v>1647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137</v>
      </c>
      <c r="AU109" s="20" t="s">
        <v>82</v>
      </c>
    </row>
    <row r="110" s="2" customFormat="1" ht="16.5" customHeight="1">
      <c r="A110" s="41"/>
      <c r="B110" s="42"/>
      <c r="C110" s="263" t="s">
        <v>223</v>
      </c>
      <c r="D110" s="263" t="s">
        <v>354</v>
      </c>
      <c r="E110" s="264" t="s">
        <v>1648</v>
      </c>
      <c r="F110" s="265" t="s">
        <v>1649</v>
      </c>
      <c r="G110" s="266" t="s">
        <v>1650</v>
      </c>
      <c r="H110" s="267">
        <v>0.017000000000000001</v>
      </c>
      <c r="I110" s="268"/>
      <c r="J110" s="269">
        <f>ROUND(I110*H110,2)</f>
        <v>0</v>
      </c>
      <c r="K110" s="265" t="s">
        <v>19</v>
      </c>
      <c r="L110" s="270"/>
      <c r="M110" s="271" t="s">
        <v>19</v>
      </c>
      <c r="N110" s="272" t="s">
        <v>44</v>
      </c>
      <c r="O110" s="87"/>
      <c r="P110" s="216">
        <f>O110*H110</f>
        <v>0</v>
      </c>
      <c r="Q110" s="216">
        <v>0.12</v>
      </c>
      <c r="R110" s="216">
        <f>Q110*H110</f>
        <v>0.0020400000000000001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401</v>
      </c>
      <c r="AT110" s="218" t="s">
        <v>354</v>
      </c>
      <c r="AU110" s="218" t="s">
        <v>82</v>
      </c>
      <c r="AY110" s="20" t="s">
        <v>129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276</v>
      </c>
      <c r="BM110" s="218" t="s">
        <v>313</v>
      </c>
    </row>
    <row r="111" s="2" customFormat="1">
      <c r="A111" s="41"/>
      <c r="B111" s="42"/>
      <c r="C111" s="43"/>
      <c r="D111" s="220" t="s">
        <v>137</v>
      </c>
      <c r="E111" s="43"/>
      <c r="F111" s="221" t="s">
        <v>1649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137</v>
      </c>
      <c r="AU111" s="20" t="s">
        <v>82</v>
      </c>
    </row>
    <row r="112" s="2" customFormat="1" ht="16.5" customHeight="1">
      <c r="A112" s="41"/>
      <c r="B112" s="42"/>
      <c r="C112" s="263" t="s">
        <v>233</v>
      </c>
      <c r="D112" s="263" t="s">
        <v>354</v>
      </c>
      <c r="E112" s="264" t="s">
        <v>1651</v>
      </c>
      <c r="F112" s="265" t="s">
        <v>1652</v>
      </c>
      <c r="G112" s="266" t="s">
        <v>1650</v>
      </c>
      <c r="H112" s="267">
        <v>0.040000000000000001</v>
      </c>
      <c r="I112" s="268"/>
      <c r="J112" s="269">
        <f>ROUND(I112*H112,2)</f>
        <v>0</v>
      </c>
      <c r="K112" s="265" t="s">
        <v>19</v>
      </c>
      <c r="L112" s="270"/>
      <c r="M112" s="271" t="s">
        <v>19</v>
      </c>
      <c r="N112" s="272" t="s">
        <v>44</v>
      </c>
      <c r="O112" s="87"/>
      <c r="P112" s="216">
        <f>O112*H112</f>
        <v>0</v>
      </c>
      <c r="Q112" s="216">
        <v>0.17000000000000001</v>
      </c>
      <c r="R112" s="216">
        <f>Q112*H112</f>
        <v>0.0068000000000000005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401</v>
      </c>
      <c r="AT112" s="218" t="s">
        <v>354</v>
      </c>
      <c r="AU112" s="218" t="s">
        <v>82</v>
      </c>
      <c r="AY112" s="20" t="s">
        <v>129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276</v>
      </c>
      <c r="BM112" s="218" t="s">
        <v>328</v>
      </c>
    </row>
    <row r="113" s="2" customFormat="1">
      <c r="A113" s="41"/>
      <c r="B113" s="42"/>
      <c r="C113" s="43"/>
      <c r="D113" s="220" t="s">
        <v>137</v>
      </c>
      <c r="E113" s="43"/>
      <c r="F113" s="221" t="s">
        <v>1652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137</v>
      </c>
      <c r="AU113" s="20" t="s">
        <v>82</v>
      </c>
    </row>
    <row r="114" s="2" customFormat="1" ht="24.15" customHeight="1">
      <c r="A114" s="41"/>
      <c r="B114" s="42"/>
      <c r="C114" s="207" t="s">
        <v>241</v>
      </c>
      <c r="D114" s="207" t="s">
        <v>131</v>
      </c>
      <c r="E114" s="208" t="s">
        <v>1653</v>
      </c>
      <c r="F114" s="209" t="s">
        <v>1654</v>
      </c>
      <c r="G114" s="210" t="s">
        <v>572</v>
      </c>
      <c r="H114" s="211">
        <v>28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276</v>
      </c>
      <c r="AT114" s="218" t="s">
        <v>131</v>
      </c>
      <c r="AU114" s="218" t="s">
        <v>82</v>
      </c>
      <c r="AY114" s="20" t="s">
        <v>129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276</v>
      </c>
      <c r="BM114" s="218" t="s">
        <v>347</v>
      </c>
    </row>
    <row r="115" s="2" customFormat="1">
      <c r="A115" s="41"/>
      <c r="B115" s="42"/>
      <c r="C115" s="43"/>
      <c r="D115" s="220" t="s">
        <v>137</v>
      </c>
      <c r="E115" s="43"/>
      <c r="F115" s="221" t="s">
        <v>1654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137</v>
      </c>
      <c r="AU115" s="20" t="s">
        <v>82</v>
      </c>
    </row>
    <row r="116" s="2" customFormat="1" ht="16.5" customHeight="1">
      <c r="A116" s="41"/>
      <c r="B116" s="42"/>
      <c r="C116" s="263" t="s">
        <v>250</v>
      </c>
      <c r="D116" s="263" t="s">
        <v>354</v>
      </c>
      <c r="E116" s="264" t="s">
        <v>1655</v>
      </c>
      <c r="F116" s="265" t="s">
        <v>1656</v>
      </c>
      <c r="G116" s="266" t="s">
        <v>1650</v>
      </c>
      <c r="H116" s="267">
        <v>0.032000000000000001</v>
      </c>
      <c r="I116" s="268"/>
      <c r="J116" s="269">
        <f>ROUND(I116*H116,2)</f>
        <v>0</v>
      </c>
      <c r="K116" s="265" t="s">
        <v>19</v>
      </c>
      <c r="L116" s="270"/>
      <c r="M116" s="271" t="s">
        <v>19</v>
      </c>
      <c r="N116" s="272" t="s">
        <v>44</v>
      </c>
      <c r="O116" s="87"/>
      <c r="P116" s="216">
        <f>O116*H116</f>
        <v>0</v>
      </c>
      <c r="Q116" s="216">
        <v>0.25</v>
      </c>
      <c r="R116" s="216">
        <f>Q116*H116</f>
        <v>0.0080000000000000002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401</v>
      </c>
      <c r="AT116" s="218" t="s">
        <v>354</v>
      </c>
      <c r="AU116" s="218" t="s">
        <v>82</v>
      </c>
      <c r="AY116" s="20" t="s">
        <v>129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276</v>
      </c>
      <c r="BM116" s="218" t="s">
        <v>359</v>
      </c>
    </row>
    <row r="117" s="2" customFormat="1">
      <c r="A117" s="41"/>
      <c r="B117" s="42"/>
      <c r="C117" s="43"/>
      <c r="D117" s="220" t="s">
        <v>137</v>
      </c>
      <c r="E117" s="43"/>
      <c r="F117" s="221" t="s">
        <v>1656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137</v>
      </c>
      <c r="AU117" s="20" t="s">
        <v>82</v>
      </c>
    </row>
    <row r="118" s="2" customFormat="1" ht="24.15" customHeight="1">
      <c r="A118" s="41"/>
      <c r="B118" s="42"/>
      <c r="C118" s="207" t="s">
        <v>259</v>
      </c>
      <c r="D118" s="207" t="s">
        <v>131</v>
      </c>
      <c r="E118" s="208" t="s">
        <v>1657</v>
      </c>
      <c r="F118" s="209" t="s">
        <v>1658</v>
      </c>
      <c r="G118" s="210" t="s">
        <v>572</v>
      </c>
      <c r="H118" s="211">
        <v>38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44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276</v>
      </c>
      <c r="AT118" s="218" t="s">
        <v>131</v>
      </c>
      <c r="AU118" s="218" t="s">
        <v>82</v>
      </c>
      <c r="AY118" s="20" t="s">
        <v>129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276</v>
      </c>
      <c r="BM118" s="218" t="s">
        <v>374</v>
      </c>
    </row>
    <row r="119" s="2" customFormat="1">
      <c r="A119" s="41"/>
      <c r="B119" s="42"/>
      <c r="C119" s="43"/>
      <c r="D119" s="220" t="s">
        <v>137</v>
      </c>
      <c r="E119" s="43"/>
      <c r="F119" s="221" t="s">
        <v>1658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137</v>
      </c>
      <c r="AU119" s="20" t="s">
        <v>82</v>
      </c>
    </row>
    <row r="120" s="2" customFormat="1" ht="16.5" customHeight="1">
      <c r="A120" s="41"/>
      <c r="B120" s="42"/>
      <c r="C120" s="263" t="s">
        <v>8</v>
      </c>
      <c r="D120" s="263" t="s">
        <v>354</v>
      </c>
      <c r="E120" s="264" t="s">
        <v>1659</v>
      </c>
      <c r="F120" s="265" t="s">
        <v>1660</v>
      </c>
      <c r="G120" s="266" t="s">
        <v>1650</v>
      </c>
      <c r="H120" s="267">
        <v>0.043999999999999997</v>
      </c>
      <c r="I120" s="268"/>
      <c r="J120" s="269">
        <f>ROUND(I120*H120,2)</f>
        <v>0</v>
      </c>
      <c r="K120" s="265" t="s">
        <v>19</v>
      </c>
      <c r="L120" s="270"/>
      <c r="M120" s="271" t="s">
        <v>19</v>
      </c>
      <c r="N120" s="272" t="s">
        <v>44</v>
      </c>
      <c r="O120" s="87"/>
      <c r="P120" s="216">
        <f>O120*H120</f>
        <v>0</v>
      </c>
      <c r="Q120" s="216">
        <v>0.77000000000000002</v>
      </c>
      <c r="R120" s="216">
        <f>Q120*H120</f>
        <v>0.03388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401</v>
      </c>
      <c r="AT120" s="218" t="s">
        <v>354</v>
      </c>
      <c r="AU120" s="218" t="s">
        <v>82</v>
      </c>
      <c r="AY120" s="20" t="s">
        <v>129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276</v>
      </c>
      <c r="BM120" s="218" t="s">
        <v>388</v>
      </c>
    </row>
    <row r="121" s="2" customFormat="1">
      <c r="A121" s="41"/>
      <c r="B121" s="42"/>
      <c r="C121" s="43"/>
      <c r="D121" s="220" t="s">
        <v>137</v>
      </c>
      <c r="E121" s="43"/>
      <c r="F121" s="221" t="s">
        <v>1660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137</v>
      </c>
      <c r="AU121" s="20" t="s">
        <v>82</v>
      </c>
    </row>
    <row r="122" s="2" customFormat="1">
      <c r="A122" s="41"/>
      <c r="B122" s="42"/>
      <c r="C122" s="43"/>
      <c r="D122" s="220" t="s">
        <v>930</v>
      </c>
      <c r="E122" s="43"/>
      <c r="F122" s="285" t="s">
        <v>1661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930</v>
      </c>
      <c r="AU122" s="20" t="s">
        <v>82</v>
      </c>
    </row>
    <row r="123" s="2" customFormat="1" ht="24.15" customHeight="1">
      <c r="A123" s="41"/>
      <c r="B123" s="42"/>
      <c r="C123" s="207" t="s">
        <v>276</v>
      </c>
      <c r="D123" s="207" t="s">
        <v>131</v>
      </c>
      <c r="E123" s="208" t="s">
        <v>1662</v>
      </c>
      <c r="F123" s="209" t="s">
        <v>1663</v>
      </c>
      <c r="G123" s="210" t="s">
        <v>377</v>
      </c>
      <c r="H123" s="211">
        <v>58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276</v>
      </c>
      <c r="AT123" s="218" t="s">
        <v>131</v>
      </c>
      <c r="AU123" s="218" t="s">
        <v>82</v>
      </c>
      <c r="AY123" s="20" t="s">
        <v>129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276</v>
      </c>
      <c r="BM123" s="218" t="s">
        <v>401</v>
      </c>
    </row>
    <row r="124" s="2" customFormat="1">
      <c r="A124" s="41"/>
      <c r="B124" s="42"/>
      <c r="C124" s="43"/>
      <c r="D124" s="220" t="s">
        <v>137</v>
      </c>
      <c r="E124" s="43"/>
      <c r="F124" s="221" t="s">
        <v>1663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137</v>
      </c>
      <c r="AU124" s="20" t="s">
        <v>82</v>
      </c>
    </row>
    <row r="125" s="2" customFormat="1" ht="24.15" customHeight="1">
      <c r="A125" s="41"/>
      <c r="B125" s="42"/>
      <c r="C125" s="207" t="s">
        <v>287</v>
      </c>
      <c r="D125" s="207" t="s">
        <v>131</v>
      </c>
      <c r="E125" s="208" t="s">
        <v>1664</v>
      </c>
      <c r="F125" s="209" t="s">
        <v>1665</v>
      </c>
      <c r="G125" s="210" t="s">
        <v>377</v>
      </c>
      <c r="H125" s="211">
        <v>5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276</v>
      </c>
      <c r="AT125" s="218" t="s">
        <v>131</v>
      </c>
      <c r="AU125" s="218" t="s">
        <v>82</v>
      </c>
      <c r="AY125" s="20" t="s">
        <v>129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276</v>
      </c>
      <c r="BM125" s="218" t="s">
        <v>413</v>
      </c>
    </row>
    <row r="126" s="2" customFormat="1">
      <c r="A126" s="41"/>
      <c r="B126" s="42"/>
      <c r="C126" s="43"/>
      <c r="D126" s="220" t="s">
        <v>137</v>
      </c>
      <c r="E126" s="43"/>
      <c r="F126" s="221" t="s">
        <v>1665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137</v>
      </c>
      <c r="AU126" s="20" t="s">
        <v>82</v>
      </c>
    </row>
    <row r="127" s="2" customFormat="1" ht="24.15" customHeight="1">
      <c r="A127" s="41"/>
      <c r="B127" s="42"/>
      <c r="C127" s="207" t="s">
        <v>293</v>
      </c>
      <c r="D127" s="207" t="s">
        <v>131</v>
      </c>
      <c r="E127" s="208" t="s">
        <v>1666</v>
      </c>
      <c r="F127" s="209" t="s">
        <v>1667</v>
      </c>
      <c r="G127" s="210" t="s">
        <v>377</v>
      </c>
      <c r="H127" s="211">
        <v>10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276</v>
      </c>
      <c r="AT127" s="218" t="s">
        <v>131</v>
      </c>
      <c r="AU127" s="218" t="s">
        <v>82</v>
      </c>
      <c r="AY127" s="20" t="s">
        <v>129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276</v>
      </c>
      <c r="BM127" s="218" t="s">
        <v>426</v>
      </c>
    </row>
    <row r="128" s="2" customFormat="1">
      <c r="A128" s="41"/>
      <c r="B128" s="42"/>
      <c r="C128" s="43"/>
      <c r="D128" s="220" t="s">
        <v>137</v>
      </c>
      <c r="E128" s="43"/>
      <c r="F128" s="221" t="s">
        <v>1667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137</v>
      </c>
      <c r="AU128" s="20" t="s">
        <v>82</v>
      </c>
    </row>
    <row r="129" s="2" customFormat="1" ht="24.15" customHeight="1">
      <c r="A129" s="41"/>
      <c r="B129" s="42"/>
      <c r="C129" s="207" t="s">
        <v>303</v>
      </c>
      <c r="D129" s="207" t="s">
        <v>131</v>
      </c>
      <c r="E129" s="208" t="s">
        <v>1668</v>
      </c>
      <c r="F129" s="209" t="s">
        <v>1669</v>
      </c>
      <c r="G129" s="210" t="s">
        <v>377</v>
      </c>
      <c r="H129" s="211">
        <v>2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276</v>
      </c>
      <c r="AT129" s="218" t="s">
        <v>131</v>
      </c>
      <c r="AU129" s="218" t="s">
        <v>82</v>
      </c>
      <c r="AY129" s="20" t="s">
        <v>129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276</v>
      </c>
      <c r="BM129" s="218" t="s">
        <v>439</v>
      </c>
    </row>
    <row r="130" s="2" customFormat="1">
      <c r="A130" s="41"/>
      <c r="B130" s="42"/>
      <c r="C130" s="43"/>
      <c r="D130" s="220" t="s">
        <v>137</v>
      </c>
      <c r="E130" s="43"/>
      <c r="F130" s="221" t="s">
        <v>1669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137</v>
      </c>
      <c r="AU130" s="20" t="s">
        <v>82</v>
      </c>
    </row>
    <row r="131" s="2" customFormat="1" ht="21.75" customHeight="1">
      <c r="A131" s="41"/>
      <c r="B131" s="42"/>
      <c r="C131" s="207" t="s">
        <v>313</v>
      </c>
      <c r="D131" s="207" t="s">
        <v>131</v>
      </c>
      <c r="E131" s="208" t="s">
        <v>1670</v>
      </c>
      <c r="F131" s="209" t="s">
        <v>1671</v>
      </c>
      <c r="G131" s="210" t="s">
        <v>377</v>
      </c>
      <c r="H131" s="211">
        <v>1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276</v>
      </c>
      <c r="AT131" s="218" t="s">
        <v>131</v>
      </c>
      <c r="AU131" s="218" t="s">
        <v>82</v>
      </c>
      <c r="AY131" s="20" t="s">
        <v>129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276</v>
      </c>
      <c r="BM131" s="218" t="s">
        <v>451</v>
      </c>
    </row>
    <row r="132" s="2" customFormat="1">
      <c r="A132" s="41"/>
      <c r="B132" s="42"/>
      <c r="C132" s="43"/>
      <c r="D132" s="220" t="s">
        <v>137</v>
      </c>
      <c r="E132" s="43"/>
      <c r="F132" s="221" t="s">
        <v>1671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137</v>
      </c>
      <c r="AU132" s="20" t="s">
        <v>82</v>
      </c>
    </row>
    <row r="133" s="2" customFormat="1" ht="16.5" customHeight="1">
      <c r="A133" s="41"/>
      <c r="B133" s="42"/>
      <c r="C133" s="263" t="s">
        <v>7</v>
      </c>
      <c r="D133" s="263" t="s">
        <v>354</v>
      </c>
      <c r="E133" s="264" t="s">
        <v>1672</v>
      </c>
      <c r="F133" s="265" t="s">
        <v>1673</v>
      </c>
      <c r="G133" s="266" t="s">
        <v>377</v>
      </c>
      <c r="H133" s="267">
        <v>1</v>
      </c>
      <c r="I133" s="268"/>
      <c r="J133" s="269">
        <f>ROUND(I133*H133,2)</f>
        <v>0</v>
      </c>
      <c r="K133" s="265" t="s">
        <v>19</v>
      </c>
      <c r="L133" s="270"/>
      <c r="M133" s="271" t="s">
        <v>19</v>
      </c>
      <c r="N133" s="272" t="s">
        <v>44</v>
      </c>
      <c r="O133" s="87"/>
      <c r="P133" s="216">
        <f>O133*H133</f>
        <v>0</v>
      </c>
      <c r="Q133" s="216">
        <v>0.0015</v>
      </c>
      <c r="R133" s="216">
        <f>Q133*H133</f>
        <v>0.0015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401</v>
      </c>
      <c r="AT133" s="218" t="s">
        <v>354</v>
      </c>
      <c r="AU133" s="218" t="s">
        <v>82</v>
      </c>
      <c r="AY133" s="20" t="s">
        <v>129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276</v>
      </c>
      <c r="BM133" s="218" t="s">
        <v>466</v>
      </c>
    </row>
    <row r="134" s="2" customFormat="1">
      <c r="A134" s="41"/>
      <c r="B134" s="42"/>
      <c r="C134" s="43"/>
      <c r="D134" s="220" t="s">
        <v>137</v>
      </c>
      <c r="E134" s="43"/>
      <c r="F134" s="221" t="s">
        <v>1673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137</v>
      </c>
      <c r="AU134" s="20" t="s">
        <v>82</v>
      </c>
    </row>
    <row r="135" s="2" customFormat="1" ht="21.75" customHeight="1">
      <c r="A135" s="41"/>
      <c r="B135" s="42"/>
      <c r="C135" s="207" t="s">
        <v>328</v>
      </c>
      <c r="D135" s="207" t="s">
        <v>131</v>
      </c>
      <c r="E135" s="208" t="s">
        <v>1674</v>
      </c>
      <c r="F135" s="209" t="s">
        <v>1675</v>
      </c>
      <c r="G135" s="210" t="s">
        <v>377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276</v>
      </c>
      <c r="AT135" s="218" t="s">
        <v>131</v>
      </c>
      <c r="AU135" s="218" t="s">
        <v>82</v>
      </c>
      <c r="AY135" s="20" t="s">
        <v>129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276</v>
      </c>
      <c r="BM135" s="218" t="s">
        <v>483</v>
      </c>
    </row>
    <row r="136" s="2" customFormat="1">
      <c r="A136" s="41"/>
      <c r="B136" s="42"/>
      <c r="C136" s="43"/>
      <c r="D136" s="220" t="s">
        <v>137</v>
      </c>
      <c r="E136" s="43"/>
      <c r="F136" s="221" t="s">
        <v>1675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137</v>
      </c>
      <c r="AU136" s="20" t="s">
        <v>82</v>
      </c>
    </row>
    <row r="137" s="2" customFormat="1" ht="16.5" customHeight="1">
      <c r="A137" s="41"/>
      <c r="B137" s="42"/>
      <c r="C137" s="263" t="s">
        <v>339</v>
      </c>
      <c r="D137" s="263" t="s">
        <v>354</v>
      </c>
      <c r="E137" s="264" t="s">
        <v>1676</v>
      </c>
      <c r="F137" s="265" t="s">
        <v>1677</v>
      </c>
      <c r="G137" s="266" t="s">
        <v>377</v>
      </c>
      <c r="H137" s="267">
        <v>1</v>
      </c>
      <c r="I137" s="268"/>
      <c r="J137" s="269">
        <f>ROUND(I137*H137,2)</f>
        <v>0</v>
      </c>
      <c r="K137" s="265" t="s">
        <v>19</v>
      </c>
      <c r="L137" s="270"/>
      <c r="M137" s="271" t="s">
        <v>19</v>
      </c>
      <c r="N137" s="272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401</v>
      </c>
      <c r="AT137" s="218" t="s">
        <v>354</v>
      </c>
      <c r="AU137" s="218" t="s">
        <v>82</v>
      </c>
      <c r="AY137" s="20" t="s">
        <v>129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276</v>
      </c>
      <c r="BM137" s="218" t="s">
        <v>495</v>
      </c>
    </row>
    <row r="138" s="2" customFormat="1">
      <c r="A138" s="41"/>
      <c r="B138" s="42"/>
      <c r="C138" s="43"/>
      <c r="D138" s="220" t="s">
        <v>137</v>
      </c>
      <c r="E138" s="43"/>
      <c r="F138" s="221" t="s">
        <v>1677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137</v>
      </c>
      <c r="AU138" s="20" t="s">
        <v>82</v>
      </c>
    </row>
    <row r="139" s="2" customFormat="1" ht="24.15" customHeight="1">
      <c r="A139" s="41"/>
      <c r="B139" s="42"/>
      <c r="C139" s="207" t="s">
        <v>347</v>
      </c>
      <c r="D139" s="207" t="s">
        <v>131</v>
      </c>
      <c r="E139" s="208" t="s">
        <v>1678</v>
      </c>
      <c r="F139" s="209" t="s">
        <v>1679</v>
      </c>
      <c r="G139" s="210" t="s">
        <v>377</v>
      </c>
      <c r="H139" s="211">
        <v>1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276</v>
      </c>
      <c r="AT139" s="218" t="s">
        <v>131</v>
      </c>
      <c r="AU139" s="218" t="s">
        <v>82</v>
      </c>
      <c r="AY139" s="20" t="s">
        <v>129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276</v>
      </c>
      <c r="BM139" s="218" t="s">
        <v>505</v>
      </c>
    </row>
    <row r="140" s="2" customFormat="1">
      <c r="A140" s="41"/>
      <c r="B140" s="42"/>
      <c r="C140" s="43"/>
      <c r="D140" s="220" t="s">
        <v>137</v>
      </c>
      <c r="E140" s="43"/>
      <c r="F140" s="221" t="s">
        <v>1679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137</v>
      </c>
      <c r="AU140" s="20" t="s">
        <v>82</v>
      </c>
    </row>
    <row r="141" s="2" customFormat="1" ht="16.5" customHeight="1">
      <c r="A141" s="41"/>
      <c r="B141" s="42"/>
      <c r="C141" s="263" t="s">
        <v>353</v>
      </c>
      <c r="D141" s="263" t="s">
        <v>354</v>
      </c>
      <c r="E141" s="264" t="s">
        <v>1680</v>
      </c>
      <c r="F141" s="265" t="s">
        <v>1681</v>
      </c>
      <c r="G141" s="266" t="s">
        <v>377</v>
      </c>
      <c r="H141" s="267">
        <v>1</v>
      </c>
      <c r="I141" s="268"/>
      <c r="J141" s="269">
        <f>ROUND(I141*H141,2)</f>
        <v>0</v>
      </c>
      <c r="K141" s="265" t="s">
        <v>19</v>
      </c>
      <c r="L141" s="270"/>
      <c r="M141" s="271" t="s">
        <v>19</v>
      </c>
      <c r="N141" s="272" t="s">
        <v>44</v>
      </c>
      <c r="O141" s="87"/>
      <c r="P141" s="216">
        <f>O141*H141</f>
        <v>0</v>
      </c>
      <c r="Q141" s="216">
        <v>9.0000000000000006E-05</v>
      </c>
      <c r="R141" s="216">
        <f>Q141*H141</f>
        <v>9.0000000000000006E-05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401</v>
      </c>
      <c r="AT141" s="218" t="s">
        <v>354</v>
      </c>
      <c r="AU141" s="218" t="s">
        <v>82</v>
      </c>
      <c r="AY141" s="20" t="s">
        <v>129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276</v>
      </c>
      <c r="BM141" s="218" t="s">
        <v>514</v>
      </c>
    </row>
    <row r="142" s="2" customFormat="1">
      <c r="A142" s="41"/>
      <c r="B142" s="42"/>
      <c r="C142" s="43"/>
      <c r="D142" s="220" t="s">
        <v>137</v>
      </c>
      <c r="E142" s="43"/>
      <c r="F142" s="221" t="s">
        <v>1681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137</v>
      </c>
      <c r="AU142" s="20" t="s">
        <v>82</v>
      </c>
    </row>
    <row r="143" s="2" customFormat="1" ht="16.5" customHeight="1">
      <c r="A143" s="41"/>
      <c r="B143" s="42"/>
      <c r="C143" s="207" t="s">
        <v>359</v>
      </c>
      <c r="D143" s="207" t="s">
        <v>131</v>
      </c>
      <c r="E143" s="208" t="s">
        <v>1682</v>
      </c>
      <c r="F143" s="209" t="s">
        <v>1683</v>
      </c>
      <c r="G143" s="210" t="s">
        <v>377</v>
      </c>
      <c r="H143" s="211">
        <v>1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276</v>
      </c>
      <c r="AT143" s="218" t="s">
        <v>131</v>
      </c>
      <c r="AU143" s="218" t="s">
        <v>82</v>
      </c>
      <c r="AY143" s="20" t="s">
        <v>129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276</v>
      </c>
      <c r="BM143" s="218" t="s">
        <v>524</v>
      </c>
    </row>
    <row r="144" s="2" customFormat="1">
      <c r="A144" s="41"/>
      <c r="B144" s="42"/>
      <c r="C144" s="43"/>
      <c r="D144" s="220" t="s">
        <v>137</v>
      </c>
      <c r="E144" s="43"/>
      <c r="F144" s="221" t="s">
        <v>1683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137</v>
      </c>
      <c r="AU144" s="20" t="s">
        <v>82</v>
      </c>
    </row>
    <row r="145" s="2" customFormat="1" ht="16.5" customHeight="1">
      <c r="A145" s="41"/>
      <c r="B145" s="42"/>
      <c r="C145" s="263" t="s">
        <v>364</v>
      </c>
      <c r="D145" s="263" t="s">
        <v>354</v>
      </c>
      <c r="E145" s="264" t="s">
        <v>1684</v>
      </c>
      <c r="F145" s="265" t="s">
        <v>1685</v>
      </c>
      <c r="G145" s="266" t="s">
        <v>377</v>
      </c>
      <c r="H145" s="267">
        <v>1</v>
      </c>
      <c r="I145" s="268"/>
      <c r="J145" s="269">
        <f>ROUND(I145*H145,2)</f>
        <v>0</v>
      </c>
      <c r="K145" s="265" t="s">
        <v>19</v>
      </c>
      <c r="L145" s="270"/>
      <c r="M145" s="271" t="s">
        <v>19</v>
      </c>
      <c r="N145" s="272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401</v>
      </c>
      <c r="AT145" s="218" t="s">
        <v>354</v>
      </c>
      <c r="AU145" s="218" t="s">
        <v>82</v>
      </c>
      <c r="AY145" s="20" t="s">
        <v>129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276</v>
      </c>
      <c r="BM145" s="218" t="s">
        <v>532</v>
      </c>
    </row>
    <row r="146" s="2" customFormat="1">
      <c r="A146" s="41"/>
      <c r="B146" s="42"/>
      <c r="C146" s="43"/>
      <c r="D146" s="220" t="s">
        <v>137</v>
      </c>
      <c r="E146" s="43"/>
      <c r="F146" s="221" t="s">
        <v>1685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137</v>
      </c>
      <c r="AU146" s="20" t="s">
        <v>82</v>
      </c>
    </row>
    <row r="147" s="2" customFormat="1" ht="16.5" customHeight="1">
      <c r="A147" s="41"/>
      <c r="B147" s="42"/>
      <c r="C147" s="207" t="s">
        <v>374</v>
      </c>
      <c r="D147" s="207" t="s">
        <v>131</v>
      </c>
      <c r="E147" s="208" t="s">
        <v>1686</v>
      </c>
      <c r="F147" s="209" t="s">
        <v>1687</v>
      </c>
      <c r="G147" s="210" t="s">
        <v>377</v>
      </c>
      <c r="H147" s="211">
        <v>3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276</v>
      </c>
      <c r="AT147" s="218" t="s">
        <v>131</v>
      </c>
      <c r="AU147" s="218" t="s">
        <v>82</v>
      </c>
      <c r="AY147" s="20" t="s">
        <v>129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276</v>
      </c>
      <c r="BM147" s="218" t="s">
        <v>545</v>
      </c>
    </row>
    <row r="148" s="2" customFormat="1">
      <c r="A148" s="41"/>
      <c r="B148" s="42"/>
      <c r="C148" s="43"/>
      <c r="D148" s="220" t="s">
        <v>137</v>
      </c>
      <c r="E148" s="43"/>
      <c r="F148" s="221" t="s">
        <v>1687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137</v>
      </c>
      <c r="AU148" s="20" t="s">
        <v>82</v>
      </c>
    </row>
    <row r="149" s="2" customFormat="1" ht="16.5" customHeight="1">
      <c r="A149" s="41"/>
      <c r="B149" s="42"/>
      <c r="C149" s="263" t="s">
        <v>381</v>
      </c>
      <c r="D149" s="263" t="s">
        <v>354</v>
      </c>
      <c r="E149" s="264" t="s">
        <v>1688</v>
      </c>
      <c r="F149" s="265" t="s">
        <v>1689</v>
      </c>
      <c r="G149" s="266" t="s">
        <v>377</v>
      </c>
      <c r="H149" s="267">
        <v>3</v>
      </c>
      <c r="I149" s="268"/>
      <c r="J149" s="269">
        <f>ROUND(I149*H149,2)</f>
        <v>0</v>
      </c>
      <c r="K149" s="265" t="s">
        <v>19</v>
      </c>
      <c r="L149" s="270"/>
      <c r="M149" s="271" t="s">
        <v>19</v>
      </c>
      <c r="N149" s="272" t="s">
        <v>44</v>
      </c>
      <c r="O149" s="87"/>
      <c r="P149" s="216">
        <f>O149*H149</f>
        <v>0</v>
      </c>
      <c r="Q149" s="216">
        <v>0.00040000000000000002</v>
      </c>
      <c r="R149" s="216">
        <f>Q149*H149</f>
        <v>0.0012000000000000001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401</v>
      </c>
      <c r="AT149" s="218" t="s">
        <v>354</v>
      </c>
      <c r="AU149" s="218" t="s">
        <v>82</v>
      </c>
      <c r="AY149" s="20" t="s">
        <v>129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276</v>
      </c>
      <c r="BM149" s="218" t="s">
        <v>558</v>
      </c>
    </row>
    <row r="150" s="2" customFormat="1">
      <c r="A150" s="41"/>
      <c r="B150" s="42"/>
      <c r="C150" s="43"/>
      <c r="D150" s="220" t="s">
        <v>137</v>
      </c>
      <c r="E150" s="43"/>
      <c r="F150" s="221" t="s">
        <v>1689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137</v>
      </c>
      <c r="AU150" s="20" t="s">
        <v>82</v>
      </c>
    </row>
    <row r="151" s="2" customFormat="1" ht="16.5" customHeight="1">
      <c r="A151" s="41"/>
      <c r="B151" s="42"/>
      <c r="C151" s="207" t="s">
        <v>388</v>
      </c>
      <c r="D151" s="207" t="s">
        <v>131</v>
      </c>
      <c r="E151" s="208" t="s">
        <v>1690</v>
      </c>
      <c r="F151" s="209" t="s">
        <v>1691</v>
      </c>
      <c r="G151" s="210" t="s">
        <v>377</v>
      </c>
      <c r="H151" s="211">
        <v>3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276</v>
      </c>
      <c r="AT151" s="218" t="s">
        <v>131</v>
      </c>
      <c r="AU151" s="218" t="s">
        <v>82</v>
      </c>
      <c r="AY151" s="20" t="s">
        <v>129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276</v>
      </c>
      <c r="BM151" s="218" t="s">
        <v>569</v>
      </c>
    </row>
    <row r="152" s="2" customFormat="1">
      <c r="A152" s="41"/>
      <c r="B152" s="42"/>
      <c r="C152" s="43"/>
      <c r="D152" s="220" t="s">
        <v>137</v>
      </c>
      <c r="E152" s="43"/>
      <c r="F152" s="221" t="s">
        <v>1691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137</v>
      </c>
      <c r="AU152" s="20" t="s">
        <v>82</v>
      </c>
    </row>
    <row r="153" s="2" customFormat="1" ht="16.5" customHeight="1">
      <c r="A153" s="41"/>
      <c r="B153" s="42"/>
      <c r="C153" s="263" t="s">
        <v>395</v>
      </c>
      <c r="D153" s="263" t="s">
        <v>354</v>
      </c>
      <c r="E153" s="264" t="s">
        <v>1692</v>
      </c>
      <c r="F153" s="265" t="s">
        <v>1693</v>
      </c>
      <c r="G153" s="266" t="s">
        <v>377</v>
      </c>
      <c r="H153" s="267">
        <v>3</v>
      </c>
      <c r="I153" s="268"/>
      <c r="J153" s="269">
        <f>ROUND(I153*H153,2)</f>
        <v>0</v>
      </c>
      <c r="K153" s="265" t="s">
        <v>19</v>
      </c>
      <c r="L153" s="270"/>
      <c r="M153" s="271" t="s">
        <v>19</v>
      </c>
      <c r="N153" s="272" t="s">
        <v>44</v>
      </c>
      <c r="O153" s="87"/>
      <c r="P153" s="216">
        <f>O153*H153</f>
        <v>0</v>
      </c>
      <c r="Q153" s="216">
        <v>0.0010499999999999999</v>
      </c>
      <c r="R153" s="216">
        <f>Q153*H153</f>
        <v>0.00315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401</v>
      </c>
      <c r="AT153" s="218" t="s">
        <v>354</v>
      </c>
      <c r="AU153" s="218" t="s">
        <v>82</v>
      </c>
      <c r="AY153" s="20" t="s">
        <v>129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276</v>
      </c>
      <c r="BM153" s="218" t="s">
        <v>586</v>
      </c>
    </row>
    <row r="154" s="2" customFormat="1">
      <c r="A154" s="41"/>
      <c r="B154" s="42"/>
      <c r="C154" s="43"/>
      <c r="D154" s="220" t="s">
        <v>137</v>
      </c>
      <c r="E154" s="43"/>
      <c r="F154" s="221" t="s">
        <v>1693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137</v>
      </c>
      <c r="AU154" s="20" t="s">
        <v>82</v>
      </c>
    </row>
    <row r="155" s="2" customFormat="1" ht="16.5" customHeight="1">
      <c r="A155" s="41"/>
      <c r="B155" s="42"/>
      <c r="C155" s="207" t="s">
        <v>401</v>
      </c>
      <c r="D155" s="207" t="s">
        <v>131</v>
      </c>
      <c r="E155" s="208" t="s">
        <v>1694</v>
      </c>
      <c r="F155" s="209" t="s">
        <v>1695</v>
      </c>
      <c r="G155" s="210" t="s">
        <v>377</v>
      </c>
      <c r="H155" s="211">
        <v>3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276</v>
      </c>
      <c r="AT155" s="218" t="s">
        <v>131</v>
      </c>
      <c r="AU155" s="218" t="s">
        <v>82</v>
      </c>
      <c r="AY155" s="20" t="s">
        <v>129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276</v>
      </c>
      <c r="BM155" s="218" t="s">
        <v>596</v>
      </c>
    </row>
    <row r="156" s="2" customFormat="1">
      <c r="A156" s="41"/>
      <c r="B156" s="42"/>
      <c r="C156" s="43"/>
      <c r="D156" s="220" t="s">
        <v>137</v>
      </c>
      <c r="E156" s="43"/>
      <c r="F156" s="221" t="s">
        <v>1695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137</v>
      </c>
      <c r="AU156" s="20" t="s">
        <v>82</v>
      </c>
    </row>
    <row r="157" s="2" customFormat="1" ht="16.5" customHeight="1">
      <c r="A157" s="41"/>
      <c r="B157" s="42"/>
      <c r="C157" s="263" t="s">
        <v>407</v>
      </c>
      <c r="D157" s="263" t="s">
        <v>354</v>
      </c>
      <c r="E157" s="264" t="s">
        <v>1696</v>
      </c>
      <c r="F157" s="265" t="s">
        <v>1697</v>
      </c>
      <c r="G157" s="266" t="s">
        <v>377</v>
      </c>
      <c r="H157" s="267">
        <v>1</v>
      </c>
      <c r="I157" s="268"/>
      <c r="J157" s="269">
        <f>ROUND(I157*H157,2)</f>
        <v>0</v>
      </c>
      <c r="K157" s="265" t="s">
        <v>19</v>
      </c>
      <c r="L157" s="270"/>
      <c r="M157" s="271" t="s">
        <v>19</v>
      </c>
      <c r="N157" s="272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401</v>
      </c>
      <c r="AT157" s="218" t="s">
        <v>354</v>
      </c>
      <c r="AU157" s="218" t="s">
        <v>82</v>
      </c>
      <c r="AY157" s="20" t="s">
        <v>129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276</v>
      </c>
      <c r="BM157" s="218" t="s">
        <v>605</v>
      </c>
    </row>
    <row r="158" s="2" customFormat="1">
      <c r="A158" s="41"/>
      <c r="B158" s="42"/>
      <c r="C158" s="43"/>
      <c r="D158" s="220" t="s">
        <v>137</v>
      </c>
      <c r="E158" s="43"/>
      <c r="F158" s="221" t="s">
        <v>1697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137</v>
      </c>
      <c r="AU158" s="20" t="s">
        <v>82</v>
      </c>
    </row>
    <row r="159" s="2" customFormat="1" ht="16.5" customHeight="1">
      <c r="A159" s="41"/>
      <c r="B159" s="42"/>
      <c r="C159" s="263" t="s">
        <v>413</v>
      </c>
      <c r="D159" s="263" t="s">
        <v>354</v>
      </c>
      <c r="E159" s="264" t="s">
        <v>1698</v>
      </c>
      <c r="F159" s="265" t="s">
        <v>1699</v>
      </c>
      <c r="G159" s="266" t="s">
        <v>377</v>
      </c>
      <c r="H159" s="267">
        <v>2</v>
      </c>
      <c r="I159" s="268"/>
      <c r="J159" s="269">
        <f>ROUND(I159*H159,2)</f>
        <v>0</v>
      </c>
      <c r="K159" s="265" t="s">
        <v>19</v>
      </c>
      <c r="L159" s="270"/>
      <c r="M159" s="271" t="s">
        <v>19</v>
      </c>
      <c r="N159" s="272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401</v>
      </c>
      <c r="AT159" s="218" t="s">
        <v>354</v>
      </c>
      <c r="AU159" s="218" t="s">
        <v>82</v>
      </c>
      <c r="AY159" s="20" t="s">
        <v>129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276</v>
      </c>
      <c r="BM159" s="218" t="s">
        <v>623</v>
      </c>
    </row>
    <row r="160" s="2" customFormat="1">
      <c r="A160" s="41"/>
      <c r="B160" s="42"/>
      <c r="C160" s="43"/>
      <c r="D160" s="220" t="s">
        <v>137</v>
      </c>
      <c r="E160" s="43"/>
      <c r="F160" s="221" t="s">
        <v>1699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137</v>
      </c>
      <c r="AU160" s="20" t="s">
        <v>82</v>
      </c>
    </row>
    <row r="161" s="2" customFormat="1" ht="24.15" customHeight="1">
      <c r="A161" s="41"/>
      <c r="B161" s="42"/>
      <c r="C161" s="207" t="s">
        <v>419</v>
      </c>
      <c r="D161" s="207" t="s">
        <v>131</v>
      </c>
      <c r="E161" s="208" t="s">
        <v>1700</v>
      </c>
      <c r="F161" s="209" t="s">
        <v>1701</v>
      </c>
      <c r="G161" s="210" t="s">
        <v>377</v>
      </c>
      <c r="H161" s="211">
        <v>1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276</v>
      </c>
      <c r="AT161" s="218" t="s">
        <v>131</v>
      </c>
      <c r="AU161" s="218" t="s">
        <v>82</v>
      </c>
      <c r="AY161" s="20" t="s">
        <v>129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276</v>
      </c>
      <c r="BM161" s="218" t="s">
        <v>632</v>
      </c>
    </row>
    <row r="162" s="2" customFormat="1">
      <c r="A162" s="41"/>
      <c r="B162" s="42"/>
      <c r="C162" s="43"/>
      <c r="D162" s="220" t="s">
        <v>137</v>
      </c>
      <c r="E162" s="43"/>
      <c r="F162" s="221" t="s">
        <v>1701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137</v>
      </c>
      <c r="AU162" s="20" t="s">
        <v>82</v>
      </c>
    </row>
    <row r="163" s="2" customFormat="1" ht="16.5" customHeight="1">
      <c r="A163" s="41"/>
      <c r="B163" s="42"/>
      <c r="C163" s="263" t="s">
        <v>426</v>
      </c>
      <c r="D163" s="263" t="s">
        <v>354</v>
      </c>
      <c r="E163" s="264" t="s">
        <v>1702</v>
      </c>
      <c r="F163" s="265" t="s">
        <v>1703</v>
      </c>
      <c r="G163" s="266" t="s">
        <v>377</v>
      </c>
      <c r="H163" s="267">
        <v>1</v>
      </c>
      <c r="I163" s="268"/>
      <c r="J163" s="269">
        <f>ROUND(I163*H163,2)</f>
        <v>0</v>
      </c>
      <c r="K163" s="265" t="s">
        <v>19</v>
      </c>
      <c r="L163" s="270"/>
      <c r="M163" s="271" t="s">
        <v>19</v>
      </c>
      <c r="N163" s="272" t="s">
        <v>44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401</v>
      </c>
      <c r="AT163" s="218" t="s">
        <v>354</v>
      </c>
      <c r="AU163" s="218" t="s">
        <v>82</v>
      </c>
      <c r="AY163" s="20" t="s">
        <v>129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276</v>
      </c>
      <c r="BM163" s="218" t="s">
        <v>644</v>
      </c>
    </row>
    <row r="164" s="2" customFormat="1">
      <c r="A164" s="41"/>
      <c r="B164" s="42"/>
      <c r="C164" s="43"/>
      <c r="D164" s="220" t="s">
        <v>137</v>
      </c>
      <c r="E164" s="43"/>
      <c r="F164" s="221" t="s">
        <v>1703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137</v>
      </c>
      <c r="AU164" s="20" t="s">
        <v>82</v>
      </c>
    </row>
    <row r="165" s="2" customFormat="1" ht="24.15" customHeight="1">
      <c r="A165" s="41"/>
      <c r="B165" s="42"/>
      <c r="C165" s="207" t="s">
        <v>432</v>
      </c>
      <c r="D165" s="207" t="s">
        <v>131</v>
      </c>
      <c r="E165" s="208" t="s">
        <v>1704</v>
      </c>
      <c r="F165" s="209" t="s">
        <v>1705</v>
      </c>
      <c r="G165" s="210" t="s">
        <v>377</v>
      </c>
      <c r="H165" s="211">
        <v>1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276</v>
      </c>
      <c r="AT165" s="218" t="s">
        <v>131</v>
      </c>
      <c r="AU165" s="218" t="s">
        <v>82</v>
      </c>
      <c r="AY165" s="20" t="s">
        <v>129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276</v>
      </c>
      <c r="BM165" s="218" t="s">
        <v>656</v>
      </c>
    </row>
    <row r="166" s="2" customFormat="1">
      <c r="A166" s="41"/>
      <c r="B166" s="42"/>
      <c r="C166" s="43"/>
      <c r="D166" s="220" t="s">
        <v>137</v>
      </c>
      <c r="E166" s="43"/>
      <c r="F166" s="221" t="s">
        <v>1705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137</v>
      </c>
      <c r="AU166" s="20" t="s">
        <v>82</v>
      </c>
    </row>
    <row r="167" s="2" customFormat="1" ht="16.5" customHeight="1">
      <c r="A167" s="41"/>
      <c r="B167" s="42"/>
      <c r="C167" s="263" t="s">
        <v>439</v>
      </c>
      <c r="D167" s="263" t="s">
        <v>354</v>
      </c>
      <c r="E167" s="264" t="s">
        <v>1706</v>
      </c>
      <c r="F167" s="265" t="s">
        <v>1707</v>
      </c>
      <c r="G167" s="266" t="s">
        <v>377</v>
      </c>
      <c r="H167" s="267">
        <v>1</v>
      </c>
      <c r="I167" s="268"/>
      <c r="J167" s="269">
        <f>ROUND(I167*H167,2)</f>
        <v>0</v>
      </c>
      <c r="K167" s="265" t="s">
        <v>19</v>
      </c>
      <c r="L167" s="270"/>
      <c r="M167" s="271" t="s">
        <v>19</v>
      </c>
      <c r="N167" s="272" t="s">
        <v>44</v>
      </c>
      <c r="O167" s="87"/>
      <c r="P167" s="216">
        <f>O167*H167</f>
        <v>0</v>
      </c>
      <c r="Q167" s="216">
        <v>0.00046000000000000001</v>
      </c>
      <c r="R167" s="216">
        <f>Q167*H167</f>
        <v>0.00046000000000000001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401</v>
      </c>
      <c r="AT167" s="218" t="s">
        <v>354</v>
      </c>
      <c r="AU167" s="218" t="s">
        <v>82</v>
      </c>
      <c r="AY167" s="20" t="s">
        <v>129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276</v>
      </c>
      <c r="BM167" s="218" t="s">
        <v>667</v>
      </c>
    </row>
    <row r="168" s="2" customFormat="1">
      <c r="A168" s="41"/>
      <c r="B168" s="42"/>
      <c r="C168" s="43"/>
      <c r="D168" s="220" t="s">
        <v>137</v>
      </c>
      <c r="E168" s="43"/>
      <c r="F168" s="221" t="s">
        <v>1707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137</v>
      </c>
      <c r="AU168" s="20" t="s">
        <v>82</v>
      </c>
    </row>
    <row r="169" s="2" customFormat="1" ht="24.15" customHeight="1">
      <c r="A169" s="41"/>
      <c r="B169" s="42"/>
      <c r="C169" s="207" t="s">
        <v>447</v>
      </c>
      <c r="D169" s="207" t="s">
        <v>131</v>
      </c>
      <c r="E169" s="208" t="s">
        <v>1708</v>
      </c>
      <c r="F169" s="209" t="s">
        <v>1709</v>
      </c>
      <c r="G169" s="210" t="s">
        <v>377</v>
      </c>
      <c r="H169" s="211">
        <v>3</v>
      </c>
      <c r="I169" s="212"/>
      <c r="J169" s="213">
        <f>ROUND(I169*H169,2)</f>
        <v>0</v>
      </c>
      <c r="K169" s="209" t="s">
        <v>19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276</v>
      </c>
      <c r="AT169" s="218" t="s">
        <v>131</v>
      </c>
      <c r="AU169" s="218" t="s">
        <v>82</v>
      </c>
      <c r="AY169" s="20" t="s">
        <v>129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276</v>
      </c>
      <c r="BM169" s="218" t="s">
        <v>678</v>
      </c>
    </row>
    <row r="170" s="2" customFormat="1">
      <c r="A170" s="41"/>
      <c r="B170" s="42"/>
      <c r="C170" s="43"/>
      <c r="D170" s="220" t="s">
        <v>137</v>
      </c>
      <c r="E170" s="43"/>
      <c r="F170" s="221" t="s">
        <v>1709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137</v>
      </c>
      <c r="AU170" s="20" t="s">
        <v>82</v>
      </c>
    </row>
    <row r="171" s="2" customFormat="1" ht="16.5" customHeight="1">
      <c r="A171" s="41"/>
      <c r="B171" s="42"/>
      <c r="C171" s="263" t="s">
        <v>451</v>
      </c>
      <c r="D171" s="263" t="s">
        <v>354</v>
      </c>
      <c r="E171" s="264" t="s">
        <v>1710</v>
      </c>
      <c r="F171" s="265" t="s">
        <v>1711</v>
      </c>
      <c r="G171" s="266" t="s">
        <v>377</v>
      </c>
      <c r="H171" s="267">
        <v>3</v>
      </c>
      <c r="I171" s="268"/>
      <c r="J171" s="269">
        <f>ROUND(I171*H171,2)</f>
        <v>0</v>
      </c>
      <c r="K171" s="265" t="s">
        <v>19</v>
      </c>
      <c r="L171" s="270"/>
      <c r="M171" s="271" t="s">
        <v>19</v>
      </c>
      <c r="N171" s="272" t="s">
        <v>44</v>
      </c>
      <c r="O171" s="87"/>
      <c r="P171" s="216">
        <f>O171*H171</f>
        <v>0</v>
      </c>
      <c r="Q171" s="216">
        <v>0.0020999999999999999</v>
      </c>
      <c r="R171" s="216">
        <f>Q171*H171</f>
        <v>0.0063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401</v>
      </c>
      <c r="AT171" s="218" t="s">
        <v>354</v>
      </c>
      <c r="AU171" s="218" t="s">
        <v>82</v>
      </c>
      <c r="AY171" s="20" t="s">
        <v>129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276</v>
      </c>
      <c r="BM171" s="218" t="s">
        <v>687</v>
      </c>
    </row>
    <row r="172" s="2" customFormat="1">
      <c r="A172" s="41"/>
      <c r="B172" s="42"/>
      <c r="C172" s="43"/>
      <c r="D172" s="220" t="s">
        <v>137</v>
      </c>
      <c r="E172" s="43"/>
      <c r="F172" s="221" t="s">
        <v>1711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137</v>
      </c>
      <c r="AU172" s="20" t="s">
        <v>82</v>
      </c>
    </row>
    <row r="173" s="2" customFormat="1" ht="24.15" customHeight="1">
      <c r="A173" s="41"/>
      <c r="B173" s="42"/>
      <c r="C173" s="207" t="s">
        <v>457</v>
      </c>
      <c r="D173" s="207" t="s">
        <v>131</v>
      </c>
      <c r="E173" s="208" t="s">
        <v>1712</v>
      </c>
      <c r="F173" s="209" t="s">
        <v>1713</v>
      </c>
      <c r="G173" s="210" t="s">
        <v>377</v>
      </c>
      <c r="H173" s="211">
        <v>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44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276</v>
      </c>
      <c r="AT173" s="218" t="s">
        <v>131</v>
      </c>
      <c r="AU173" s="218" t="s">
        <v>82</v>
      </c>
      <c r="AY173" s="20" t="s">
        <v>129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276</v>
      </c>
      <c r="BM173" s="218" t="s">
        <v>696</v>
      </c>
    </row>
    <row r="174" s="2" customFormat="1">
      <c r="A174" s="41"/>
      <c r="B174" s="42"/>
      <c r="C174" s="43"/>
      <c r="D174" s="220" t="s">
        <v>137</v>
      </c>
      <c r="E174" s="43"/>
      <c r="F174" s="221" t="s">
        <v>1713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137</v>
      </c>
      <c r="AU174" s="20" t="s">
        <v>82</v>
      </c>
    </row>
    <row r="175" s="2" customFormat="1" ht="16.5" customHeight="1">
      <c r="A175" s="41"/>
      <c r="B175" s="42"/>
      <c r="C175" s="263" t="s">
        <v>466</v>
      </c>
      <c r="D175" s="263" t="s">
        <v>354</v>
      </c>
      <c r="E175" s="264" t="s">
        <v>1714</v>
      </c>
      <c r="F175" s="265" t="s">
        <v>1715</v>
      </c>
      <c r="G175" s="266" t="s">
        <v>377</v>
      </c>
      <c r="H175" s="267">
        <v>1</v>
      </c>
      <c r="I175" s="268"/>
      <c r="J175" s="269">
        <f>ROUND(I175*H175,2)</f>
        <v>0</v>
      </c>
      <c r="K175" s="265" t="s">
        <v>19</v>
      </c>
      <c r="L175" s="270"/>
      <c r="M175" s="271" t="s">
        <v>19</v>
      </c>
      <c r="N175" s="272" t="s">
        <v>44</v>
      </c>
      <c r="O175" s="87"/>
      <c r="P175" s="216">
        <f>O175*H175</f>
        <v>0</v>
      </c>
      <c r="Q175" s="216">
        <v>0.001</v>
      </c>
      <c r="R175" s="216">
        <f>Q175*H175</f>
        <v>0.001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401</v>
      </c>
      <c r="AT175" s="218" t="s">
        <v>354</v>
      </c>
      <c r="AU175" s="218" t="s">
        <v>82</v>
      </c>
      <c r="AY175" s="20" t="s">
        <v>129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276</v>
      </c>
      <c r="BM175" s="218" t="s">
        <v>710</v>
      </c>
    </row>
    <row r="176" s="2" customFormat="1">
      <c r="A176" s="41"/>
      <c r="B176" s="42"/>
      <c r="C176" s="43"/>
      <c r="D176" s="220" t="s">
        <v>137</v>
      </c>
      <c r="E176" s="43"/>
      <c r="F176" s="221" t="s">
        <v>1715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137</v>
      </c>
      <c r="AU176" s="20" t="s">
        <v>82</v>
      </c>
    </row>
    <row r="177" s="2" customFormat="1" ht="24.15" customHeight="1">
      <c r="A177" s="41"/>
      <c r="B177" s="42"/>
      <c r="C177" s="207" t="s">
        <v>476</v>
      </c>
      <c r="D177" s="207" t="s">
        <v>131</v>
      </c>
      <c r="E177" s="208" t="s">
        <v>1716</v>
      </c>
      <c r="F177" s="209" t="s">
        <v>1717</v>
      </c>
      <c r="G177" s="210" t="s">
        <v>572</v>
      </c>
      <c r="H177" s="211">
        <v>92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276</v>
      </c>
      <c r="AT177" s="218" t="s">
        <v>131</v>
      </c>
      <c r="AU177" s="218" t="s">
        <v>82</v>
      </c>
      <c r="AY177" s="20" t="s">
        <v>129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276</v>
      </c>
      <c r="BM177" s="218" t="s">
        <v>722</v>
      </c>
    </row>
    <row r="178" s="2" customFormat="1">
      <c r="A178" s="41"/>
      <c r="B178" s="42"/>
      <c r="C178" s="43"/>
      <c r="D178" s="220" t="s">
        <v>137</v>
      </c>
      <c r="E178" s="43"/>
      <c r="F178" s="221" t="s">
        <v>1717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137</v>
      </c>
      <c r="AU178" s="20" t="s">
        <v>82</v>
      </c>
    </row>
    <row r="179" s="2" customFormat="1" ht="16.5" customHeight="1">
      <c r="A179" s="41"/>
      <c r="B179" s="42"/>
      <c r="C179" s="263" t="s">
        <v>483</v>
      </c>
      <c r="D179" s="263" t="s">
        <v>354</v>
      </c>
      <c r="E179" s="264" t="s">
        <v>1718</v>
      </c>
      <c r="F179" s="265" t="s">
        <v>1719</v>
      </c>
      <c r="G179" s="266" t="s">
        <v>1083</v>
      </c>
      <c r="H179" s="267">
        <v>62</v>
      </c>
      <c r="I179" s="268"/>
      <c r="J179" s="269">
        <f>ROUND(I179*H179,2)</f>
        <v>0</v>
      </c>
      <c r="K179" s="265" t="s">
        <v>19</v>
      </c>
      <c r="L179" s="270"/>
      <c r="M179" s="271" t="s">
        <v>19</v>
      </c>
      <c r="N179" s="272" t="s">
        <v>44</v>
      </c>
      <c r="O179" s="87"/>
      <c r="P179" s="216">
        <f>O179*H179</f>
        <v>0</v>
      </c>
      <c r="Q179" s="216">
        <v>0.001</v>
      </c>
      <c r="R179" s="216">
        <f>Q179*H179</f>
        <v>0.062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401</v>
      </c>
      <c r="AT179" s="218" t="s">
        <v>354</v>
      </c>
      <c r="AU179" s="218" t="s">
        <v>82</v>
      </c>
      <c r="AY179" s="20" t="s">
        <v>129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276</v>
      </c>
      <c r="BM179" s="218" t="s">
        <v>738</v>
      </c>
    </row>
    <row r="180" s="2" customFormat="1">
      <c r="A180" s="41"/>
      <c r="B180" s="42"/>
      <c r="C180" s="43"/>
      <c r="D180" s="220" t="s">
        <v>137</v>
      </c>
      <c r="E180" s="43"/>
      <c r="F180" s="221" t="s">
        <v>1719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137</v>
      </c>
      <c r="AU180" s="20" t="s">
        <v>82</v>
      </c>
    </row>
    <row r="181" s="2" customFormat="1" ht="16.5" customHeight="1">
      <c r="A181" s="41"/>
      <c r="B181" s="42"/>
      <c r="C181" s="207" t="s">
        <v>488</v>
      </c>
      <c r="D181" s="207" t="s">
        <v>131</v>
      </c>
      <c r="E181" s="208" t="s">
        <v>1720</v>
      </c>
      <c r="F181" s="209" t="s">
        <v>1721</v>
      </c>
      <c r="G181" s="210" t="s">
        <v>572</v>
      </c>
      <c r="H181" s="211">
        <v>160</v>
      </c>
      <c r="I181" s="212"/>
      <c r="J181" s="213">
        <f>ROUND(I181*H181,2)</f>
        <v>0</v>
      </c>
      <c r="K181" s="209" t="s">
        <v>19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276</v>
      </c>
      <c r="AT181" s="218" t="s">
        <v>131</v>
      </c>
      <c r="AU181" s="218" t="s">
        <v>82</v>
      </c>
      <c r="AY181" s="20" t="s">
        <v>129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276</v>
      </c>
      <c r="BM181" s="218" t="s">
        <v>753</v>
      </c>
    </row>
    <row r="182" s="2" customFormat="1">
      <c r="A182" s="41"/>
      <c r="B182" s="42"/>
      <c r="C182" s="43"/>
      <c r="D182" s="220" t="s">
        <v>137</v>
      </c>
      <c r="E182" s="43"/>
      <c r="F182" s="221" t="s">
        <v>1721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137</v>
      </c>
      <c r="AU182" s="20" t="s">
        <v>82</v>
      </c>
    </row>
    <row r="183" s="2" customFormat="1" ht="16.5" customHeight="1">
      <c r="A183" s="41"/>
      <c r="B183" s="42"/>
      <c r="C183" s="263" t="s">
        <v>495</v>
      </c>
      <c r="D183" s="263" t="s">
        <v>354</v>
      </c>
      <c r="E183" s="264" t="s">
        <v>1722</v>
      </c>
      <c r="F183" s="265" t="s">
        <v>1723</v>
      </c>
      <c r="G183" s="266" t="s">
        <v>572</v>
      </c>
      <c r="H183" s="267">
        <v>115</v>
      </c>
      <c r="I183" s="268"/>
      <c r="J183" s="269">
        <f>ROUND(I183*H183,2)</f>
        <v>0</v>
      </c>
      <c r="K183" s="265" t="s">
        <v>19</v>
      </c>
      <c r="L183" s="270"/>
      <c r="M183" s="271" t="s">
        <v>19</v>
      </c>
      <c r="N183" s="272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401</v>
      </c>
      <c r="AT183" s="218" t="s">
        <v>354</v>
      </c>
      <c r="AU183" s="218" t="s">
        <v>82</v>
      </c>
      <c r="AY183" s="20" t="s">
        <v>129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276</v>
      </c>
      <c r="BM183" s="218" t="s">
        <v>764</v>
      </c>
    </row>
    <row r="184" s="2" customFormat="1">
      <c r="A184" s="41"/>
      <c r="B184" s="42"/>
      <c r="C184" s="43"/>
      <c r="D184" s="220" t="s">
        <v>137</v>
      </c>
      <c r="E184" s="43"/>
      <c r="F184" s="221" t="s">
        <v>1723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137</v>
      </c>
      <c r="AU184" s="20" t="s">
        <v>82</v>
      </c>
    </row>
    <row r="185" s="2" customFormat="1" ht="16.5" customHeight="1">
      <c r="A185" s="41"/>
      <c r="B185" s="42"/>
      <c r="C185" s="263" t="s">
        <v>498</v>
      </c>
      <c r="D185" s="263" t="s">
        <v>354</v>
      </c>
      <c r="E185" s="264" t="s">
        <v>1724</v>
      </c>
      <c r="F185" s="265" t="s">
        <v>1725</v>
      </c>
      <c r="G185" s="266" t="s">
        <v>572</v>
      </c>
      <c r="H185" s="267">
        <v>69</v>
      </c>
      <c r="I185" s="268"/>
      <c r="J185" s="269">
        <f>ROUND(I185*H185,2)</f>
        <v>0</v>
      </c>
      <c r="K185" s="265" t="s">
        <v>19</v>
      </c>
      <c r="L185" s="270"/>
      <c r="M185" s="271" t="s">
        <v>19</v>
      </c>
      <c r="N185" s="272" t="s">
        <v>44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401</v>
      </c>
      <c r="AT185" s="218" t="s">
        <v>354</v>
      </c>
      <c r="AU185" s="218" t="s">
        <v>82</v>
      </c>
      <c r="AY185" s="20" t="s">
        <v>129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276</v>
      </c>
      <c r="BM185" s="218" t="s">
        <v>771</v>
      </c>
    </row>
    <row r="186" s="2" customFormat="1">
      <c r="A186" s="41"/>
      <c r="B186" s="42"/>
      <c r="C186" s="43"/>
      <c r="D186" s="220" t="s">
        <v>137</v>
      </c>
      <c r="E186" s="43"/>
      <c r="F186" s="221" t="s">
        <v>1725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137</v>
      </c>
      <c r="AU186" s="20" t="s">
        <v>82</v>
      </c>
    </row>
    <row r="187" s="2" customFormat="1" ht="16.5" customHeight="1">
      <c r="A187" s="41"/>
      <c r="B187" s="42"/>
      <c r="C187" s="263" t="s">
        <v>505</v>
      </c>
      <c r="D187" s="263" t="s">
        <v>354</v>
      </c>
      <c r="E187" s="264" t="s">
        <v>829</v>
      </c>
      <c r="F187" s="265" t="s">
        <v>1726</v>
      </c>
      <c r="G187" s="266" t="s">
        <v>1727</v>
      </c>
      <c r="H187" s="267">
        <v>152</v>
      </c>
      <c r="I187" s="268"/>
      <c r="J187" s="269">
        <f>ROUND(I187*H187,2)</f>
        <v>0</v>
      </c>
      <c r="K187" s="265" t="s">
        <v>19</v>
      </c>
      <c r="L187" s="270"/>
      <c r="M187" s="271" t="s">
        <v>19</v>
      </c>
      <c r="N187" s="272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401</v>
      </c>
      <c r="AT187" s="218" t="s">
        <v>354</v>
      </c>
      <c r="AU187" s="218" t="s">
        <v>82</v>
      </c>
      <c r="AY187" s="20" t="s">
        <v>129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276</v>
      </c>
      <c r="BM187" s="218" t="s">
        <v>780</v>
      </c>
    </row>
    <row r="188" s="2" customFormat="1">
      <c r="A188" s="41"/>
      <c r="B188" s="42"/>
      <c r="C188" s="43"/>
      <c r="D188" s="220" t="s">
        <v>137</v>
      </c>
      <c r="E188" s="43"/>
      <c r="F188" s="221" t="s">
        <v>1726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137</v>
      </c>
      <c r="AU188" s="20" t="s">
        <v>82</v>
      </c>
    </row>
    <row r="189" s="2" customFormat="1" ht="16.5" customHeight="1">
      <c r="A189" s="41"/>
      <c r="B189" s="42"/>
      <c r="C189" s="207" t="s">
        <v>510</v>
      </c>
      <c r="D189" s="207" t="s">
        <v>131</v>
      </c>
      <c r="E189" s="208" t="s">
        <v>1728</v>
      </c>
      <c r="F189" s="209" t="s">
        <v>1729</v>
      </c>
      <c r="G189" s="210" t="s">
        <v>377</v>
      </c>
      <c r="H189" s="211">
        <v>8</v>
      </c>
      <c r="I189" s="212"/>
      <c r="J189" s="213">
        <f>ROUND(I189*H189,2)</f>
        <v>0</v>
      </c>
      <c r="K189" s="209" t="s">
        <v>19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276</v>
      </c>
      <c r="AT189" s="218" t="s">
        <v>131</v>
      </c>
      <c r="AU189" s="218" t="s">
        <v>82</v>
      </c>
      <c r="AY189" s="20" t="s">
        <v>129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276</v>
      </c>
      <c r="BM189" s="218" t="s">
        <v>789</v>
      </c>
    </row>
    <row r="190" s="2" customFormat="1">
      <c r="A190" s="41"/>
      <c r="B190" s="42"/>
      <c r="C190" s="43"/>
      <c r="D190" s="220" t="s">
        <v>137</v>
      </c>
      <c r="E190" s="43"/>
      <c r="F190" s="221" t="s">
        <v>1729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137</v>
      </c>
      <c r="AU190" s="20" t="s">
        <v>82</v>
      </c>
    </row>
    <row r="191" s="2" customFormat="1" ht="16.5" customHeight="1">
      <c r="A191" s="41"/>
      <c r="B191" s="42"/>
      <c r="C191" s="263" t="s">
        <v>514</v>
      </c>
      <c r="D191" s="263" t="s">
        <v>354</v>
      </c>
      <c r="E191" s="264" t="s">
        <v>1730</v>
      </c>
      <c r="F191" s="265" t="s">
        <v>1731</v>
      </c>
      <c r="G191" s="266" t="s">
        <v>377</v>
      </c>
      <c r="H191" s="267">
        <v>8</v>
      </c>
      <c r="I191" s="268"/>
      <c r="J191" s="269">
        <f>ROUND(I191*H191,2)</f>
        <v>0</v>
      </c>
      <c r="K191" s="265" t="s">
        <v>19</v>
      </c>
      <c r="L191" s="270"/>
      <c r="M191" s="271" t="s">
        <v>19</v>
      </c>
      <c r="N191" s="272" t="s">
        <v>44</v>
      </c>
      <c r="O191" s="87"/>
      <c r="P191" s="216">
        <f>O191*H191</f>
        <v>0</v>
      </c>
      <c r="Q191" s="216">
        <v>0.0041999999999999997</v>
      </c>
      <c r="R191" s="216">
        <f>Q191*H191</f>
        <v>0.033599999999999998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401</v>
      </c>
      <c r="AT191" s="218" t="s">
        <v>354</v>
      </c>
      <c r="AU191" s="218" t="s">
        <v>82</v>
      </c>
      <c r="AY191" s="20" t="s">
        <v>129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276</v>
      </c>
      <c r="BM191" s="218" t="s">
        <v>798</v>
      </c>
    </row>
    <row r="192" s="2" customFormat="1">
      <c r="A192" s="41"/>
      <c r="B192" s="42"/>
      <c r="C192" s="43"/>
      <c r="D192" s="220" t="s">
        <v>137</v>
      </c>
      <c r="E192" s="43"/>
      <c r="F192" s="221" t="s">
        <v>1731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137</v>
      </c>
      <c r="AU192" s="20" t="s">
        <v>82</v>
      </c>
    </row>
    <row r="193" s="2" customFormat="1" ht="16.5" customHeight="1">
      <c r="A193" s="41"/>
      <c r="B193" s="42"/>
      <c r="C193" s="207" t="s">
        <v>521</v>
      </c>
      <c r="D193" s="207" t="s">
        <v>131</v>
      </c>
      <c r="E193" s="208" t="s">
        <v>1732</v>
      </c>
      <c r="F193" s="209" t="s">
        <v>1733</v>
      </c>
      <c r="G193" s="210" t="s">
        <v>377</v>
      </c>
      <c r="H193" s="211">
        <v>8</v>
      </c>
      <c r="I193" s="212"/>
      <c r="J193" s="213">
        <f>ROUND(I193*H193,2)</f>
        <v>0</v>
      </c>
      <c r="K193" s="209" t="s">
        <v>19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276</v>
      </c>
      <c r="AT193" s="218" t="s">
        <v>131</v>
      </c>
      <c r="AU193" s="218" t="s">
        <v>82</v>
      </c>
      <c r="AY193" s="20" t="s">
        <v>129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276</v>
      </c>
      <c r="BM193" s="218" t="s">
        <v>806</v>
      </c>
    </row>
    <row r="194" s="2" customFormat="1">
      <c r="A194" s="41"/>
      <c r="B194" s="42"/>
      <c r="C194" s="43"/>
      <c r="D194" s="220" t="s">
        <v>137</v>
      </c>
      <c r="E194" s="43"/>
      <c r="F194" s="221" t="s">
        <v>1733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137</v>
      </c>
      <c r="AU194" s="20" t="s">
        <v>82</v>
      </c>
    </row>
    <row r="195" s="2" customFormat="1" ht="16.5" customHeight="1">
      <c r="A195" s="41"/>
      <c r="B195" s="42"/>
      <c r="C195" s="263" t="s">
        <v>524</v>
      </c>
      <c r="D195" s="263" t="s">
        <v>354</v>
      </c>
      <c r="E195" s="264" t="s">
        <v>1734</v>
      </c>
      <c r="F195" s="265" t="s">
        <v>1735</v>
      </c>
      <c r="G195" s="266" t="s">
        <v>377</v>
      </c>
      <c r="H195" s="267">
        <v>8</v>
      </c>
      <c r="I195" s="268"/>
      <c r="J195" s="269">
        <f>ROUND(I195*H195,2)</f>
        <v>0</v>
      </c>
      <c r="K195" s="265" t="s">
        <v>19</v>
      </c>
      <c r="L195" s="270"/>
      <c r="M195" s="271" t="s">
        <v>19</v>
      </c>
      <c r="N195" s="272" t="s">
        <v>44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401</v>
      </c>
      <c r="AT195" s="218" t="s">
        <v>354</v>
      </c>
      <c r="AU195" s="218" t="s">
        <v>82</v>
      </c>
      <c r="AY195" s="20" t="s">
        <v>129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276</v>
      </c>
      <c r="BM195" s="218" t="s">
        <v>814</v>
      </c>
    </row>
    <row r="196" s="2" customFormat="1">
      <c r="A196" s="41"/>
      <c r="B196" s="42"/>
      <c r="C196" s="43"/>
      <c r="D196" s="220" t="s">
        <v>137</v>
      </c>
      <c r="E196" s="43"/>
      <c r="F196" s="221" t="s">
        <v>1735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137</v>
      </c>
      <c r="AU196" s="20" t="s">
        <v>82</v>
      </c>
    </row>
    <row r="197" s="2" customFormat="1" ht="16.5" customHeight="1">
      <c r="A197" s="41"/>
      <c r="B197" s="42"/>
      <c r="C197" s="207" t="s">
        <v>526</v>
      </c>
      <c r="D197" s="207" t="s">
        <v>131</v>
      </c>
      <c r="E197" s="208" t="s">
        <v>1736</v>
      </c>
      <c r="F197" s="209" t="s">
        <v>1737</v>
      </c>
      <c r="G197" s="210" t="s">
        <v>377</v>
      </c>
      <c r="H197" s="211">
        <v>16</v>
      </c>
      <c r="I197" s="212"/>
      <c r="J197" s="213">
        <f>ROUND(I197*H197,2)</f>
        <v>0</v>
      </c>
      <c r="K197" s="209" t="s">
        <v>19</v>
      </c>
      <c r="L197" s="47"/>
      <c r="M197" s="214" t="s">
        <v>19</v>
      </c>
      <c r="N197" s="215" t="s">
        <v>44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276</v>
      </c>
      <c r="AT197" s="218" t="s">
        <v>131</v>
      </c>
      <c r="AU197" s="218" t="s">
        <v>82</v>
      </c>
      <c r="AY197" s="20" t="s">
        <v>129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276</v>
      </c>
      <c r="BM197" s="218" t="s">
        <v>828</v>
      </c>
    </row>
    <row r="198" s="2" customFormat="1">
      <c r="A198" s="41"/>
      <c r="B198" s="42"/>
      <c r="C198" s="43"/>
      <c r="D198" s="220" t="s">
        <v>137</v>
      </c>
      <c r="E198" s="43"/>
      <c r="F198" s="221" t="s">
        <v>1737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137</v>
      </c>
      <c r="AU198" s="20" t="s">
        <v>82</v>
      </c>
    </row>
    <row r="199" s="2" customFormat="1" ht="16.5" customHeight="1">
      <c r="A199" s="41"/>
      <c r="B199" s="42"/>
      <c r="C199" s="263" t="s">
        <v>532</v>
      </c>
      <c r="D199" s="263" t="s">
        <v>354</v>
      </c>
      <c r="E199" s="264" t="s">
        <v>1738</v>
      </c>
      <c r="F199" s="265" t="s">
        <v>1739</v>
      </c>
      <c r="G199" s="266" t="s">
        <v>377</v>
      </c>
      <c r="H199" s="267">
        <v>16</v>
      </c>
      <c r="I199" s="268"/>
      <c r="J199" s="269">
        <f>ROUND(I199*H199,2)</f>
        <v>0</v>
      </c>
      <c r="K199" s="265" t="s">
        <v>19</v>
      </c>
      <c r="L199" s="270"/>
      <c r="M199" s="271" t="s">
        <v>19</v>
      </c>
      <c r="N199" s="272" t="s">
        <v>44</v>
      </c>
      <c r="O199" s="87"/>
      <c r="P199" s="216">
        <f>O199*H199</f>
        <v>0</v>
      </c>
      <c r="Q199" s="216">
        <v>0.0030000000000000001</v>
      </c>
      <c r="R199" s="216">
        <f>Q199*H199</f>
        <v>0.048000000000000001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401</v>
      </c>
      <c r="AT199" s="218" t="s">
        <v>354</v>
      </c>
      <c r="AU199" s="218" t="s">
        <v>82</v>
      </c>
      <c r="AY199" s="20" t="s">
        <v>129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276</v>
      </c>
      <c r="BM199" s="218" t="s">
        <v>846</v>
      </c>
    </row>
    <row r="200" s="2" customFormat="1">
      <c r="A200" s="41"/>
      <c r="B200" s="42"/>
      <c r="C200" s="43"/>
      <c r="D200" s="220" t="s">
        <v>137</v>
      </c>
      <c r="E200" s="43"/>
      <c r="F200" s="221" t="s">
        <v>1739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137</v>
      </c>
      <c r="AU200" s="20" t="s">
        <v>82</v>
      </c>
    </row>
    <row r="201" s="2" customFormat="1" ht="24.15" customHeight="1">
      <c r="A201" s="41"/>
      <c r="B201" s="42"/>
      <c r="C201" s="207" t="s">
        <v>540</v>
      </c>
      <c r="D201" s="207" t="s">
        <v>131</v>
      </c>
      <c r="E201" s="208" t="s">
        <v>1740</v>
      </c>
      <c r="F201" s="209" t="s">
        <v>1741</v>
      </c>
      <c r="G201" s="210" t="s">
        <v>906</v>
      </c>
      <c r="H201" s="284"/>
      <c r="I201" s="212"/>
      <c r="J201" s="213">
        <f>ROUND(I201*H201,2)</f>
        <v>0</v>
      </c>
      <c r="K201" s="209" t="s">
        <v>19</v>
      </c>
      <c r="L201" s="47"/>
      <c r="M201" s="214" t="s">
        <v>19</v>
      </c>
      <c r="N201" s="215" t="s">
        <v>44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276</v>
      </c>
      <c r="AT201" s="218" t="s">
        <v>131</v>
      </c>
      <c r="AU201" s="218" t="s">
        <v>82</v>
      </c>
      <c r="AY201" s="20" t="s">
        <v>129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276</v>
      </c>
      <c r="BM201" s="218" t="s">
        <v>860</v>
      </c>
    </row>
    <row r="202" s="2" customFormat="1">
      <c r="A202" s="41"/>
      <c r="B202" s="42"/>
      <c r="C202" s="43"/>
      <c r="D202" s="220" t="s">
        <v>137</v>
      </c>
      <c r="E202" s="43"/>
      <c r="F202" s="221" t="s">
        <v>1741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137</v>
      </c>
      <c r="AU202" s="20" t="s">
        <v>82</v>
      </c>
    </row>
    <row r="203" s="12" customFormat="1" ht="25.92" customHeight="1">
      <c r="A203" s="12"/>
      <c r="B203" s="191"/>
      <c r="C203" s="192"/>
      <c r="D203" s="193" t="s">
        <v>72</v>
      </c>
      <c r="E203" s="194" t="s">
        <v>354</v>
      </c>
      <c r="F203" s="194" t="s">
        <v>1742</v>
      </c>
      <c r="G203" s="192"/>
      <c r="H203" s="192"/>
      <c r="I203" s="195"/>
      <c r="J203" s="196">
        <f>BK203</f>
        <v>0</v>
      </c>
      <c r="K203" s="192"/>
      <c r="L203" s="197"/>
      <c r="M203" s="198"/>
      <c r="N203" s="199"/>
      <c r="O203" s="199"/>
      <c r="P203" s="200">
        <f>P204+P215</f>
        <v>0</v>
      </c>
      <c r="Q203" s="199"/>
      <c r="R203" s="200">
        <f>R204+R215</f>
        <v>0.017780000000000001</v>
      </c>
      <c r="S203" s="199"/>
      <c r="T203" s="201">
        <f>T204+T215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2" t="s">
        <v>87</v>
      </c>
      <c r="AT203" s="203" t="s">
        <v>72</v>
      </c>
      <c r="AU203" s="203" t="s">
        <v>73</v>
      </c>
      <c r="AY203" s="202" t="s">
        <v>129</v>
      </c>
      <c r="BK203" s="204">
        <f>BK204+BK215</f>
        <v>0</v>
      </c>
    </row>
    <row r="204" s="12" customFormat="1" ht="22.8" customHeight="1">
      <c r="A204" s="12"/>
      <c r="B204" s="191"/>
      <c r="C204" s="192"/>
      <c r="D204" s="193" t="s">
        <v>72</v>
      </c>
      <c r="E204" s="205" t="s">
        <v>1743</v>
      </c>
      <c r="F204" s="205" t="s">
        <v>1744</v>
      </c>
      <c r="G204" s="192"/>
      <c r="H204" s="192"/>
      <c r="I204" s="195"/>
      <c r="J204" s="206">
        <f>BK204</f>
        <v>0</v>
      </c>
      <c r="K204" s="192"/>
      <c r="L204" s="197"/>
      <c r="M204" s="198"/>
      <c r="N204" s="199"/>
      <c r="O204" s="199"/>
      <c r="P204" s="200">
        <f>SUM(P205:P214)</f>
        <v>0</v>
      </c>
      <c r="Q204" s="199"/>
      <c r="R204" s="200">
        <f>SUM(R205:R214)</f>
        <v>0.017780000000000001</v>
      </c>
      <c r="S204" s="199"/>
      <c r="T204" s="201">
        <f>SUM(T205:T214)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2" t="s">
        <v>87</v>
      </c>
      <c r="AT204" s="203" t="s">
        <v>72</v>
      </c>
      <c r="AU204" s="203" t="s">
        <v>80</v>
      </c>
      <c r="AY204" s="202" t="s">
        <v>129</v>
      </c>
      <c r="BK204" s="204">
        <f>SUM(BK205:BK214)</f>
        <v>0</v>
      </c>
    </row>
    <row r="205" s="2" customFormat="1" ht="16.5" customHeight="1">
      <c r="A205" s="41"/>
      <c r="B205" s="42"/>
      <c r="C205" s="207" t="s">
        <v>545</v>
      </c>
      <c r="D205" s="207" t="s">
        <v>131</v>
      </c>
      <c r="E205" s="208" t="s">
        <v>1745</v>
      </c>
      <c r="F205" s="209" t="s">
        <v>1746</v>
      </c>
      <c r="G205" s="210" t="s">
        <v>1650</v>
      </c>
      <c r="H205" s="211">
        <v>0.032000000000000001</v>
      </c>
      <c r="I205" s="212"/>
      <c r="J205" s="213">
        <f>ROUND(I205*H205,2)</f>
        <v>0</v>
      </c>
      <c r="K205" s="209" t="s">
        <v>19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0.0087500000000000008</v>
      </c>
      <c r="R205" s="216">
        <f>Q205*H205</f>
        <v>0.00028000000000000003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596</v>
      </c>
      <c r="AT205" s="218" t="s">
        <v>131</v>
      </c>
      <c r="AU205" s="218" t="s">
        <v>82</v>
      </c>
      <c r="AY205" s="20" t="s">
        <v>129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596</v>
      </c>
      <c r="BM205" s="218" t="s">
        <v>875</v>
      </c>
    </row>
    <row r="206" s="2" customFormat="1">
      <c r="A206" s="41"/>
      <c r="B206" s="42"/>
      <c r="C206" s="43"/>
      <c r="D206" s="220" t="s">
        <v>137</v>
      </c>
      <c r="E206" s="43"/>
      <c r="F206" s="221" t="s">
        <v>1746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137</v>
      </c>
      <c r="AU206" s="20" t="s">
        <v>82</v>
      </c>
    </row>
    <row r="207" s="2" customFormat="1" ht="16.5" customHeight="1">
      <c r="A207" s="41"/>
      <c r="B207" s="42"/>
      <c r="C207" s="207" t="s">
        <v>555</v>
      </c>
      <c r="D207" s="207" t="s">
        <v>131</v>
      </c>
      <c r="E207" s="208" t="s">
        <v>1747</v>
      </c>
      <c r="F207" s="209" t="s">
        <v>1748</v>
      </c>
      <c r="G207" s="210" t="s">
        <v>572</v>
      </c>
      <c r="H207" s="211">
        <v>70</v>
      </c>
      <c r="I207" s="212"/>
      <c r="J207" s="213">
        <f>ROUND(I207*H207,2)</f>
        <v>0</v>
      </c>
      <c r="K207" s="209" t="s">
        <v>19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0.00025000000000000001</v>
      </c>
      <c r="R207" s="216">
        <f>Q207*H207</f>
        <v>0.017500000000000002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596</v>
      </c>
      <c r="AT207" s="218" t="s">
        <v>131</v>
      </c>
      <c r="AU207" s="218" t="s">
        <v>82</v>
      </c>
      <c r="AY207" s="20" t="s">
        <v>129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596</v>
      </c>
      <c r="BM207" s="218" t="s">
        <v>890</v>
      </c>
    </row>
    <row r="208" s="2" customFormat="1">
      <c r="A208" s="41"/>
      <c r="B208" s="42"/>
      <c r="C208" s="43"/>
      <c r="D208" s="220" t="s">
        <v>137</v>
      </c>
      <c r="E208" s="43"/>
      <c r="F208" s="221" t="s">
        <v>1748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137</v>
      </c>
      <c r="AU208" s="20" t="s">
        <v>82</v>
      </c>
    </row>
    <row r="209" s="2" customFormat="1" ht="16.5" customHeight="1">
      <c r="A209" s="41"/>
      <c r="B209" s="42"/>
      <c r="C209" s="207" t="s">
        <v>558</v>
      </c>
      <c r="D209" s="207" t="s">
        <v>131</v>
      </c>
      <c r="E209" s="208" t="s">
        <v>1749</v>
      </c>
      <c r="F209" s="209" t="s">
        <v>1750</v>
      </c>
      <c r="G209" s="210" t="s">
        <v>572</v>
      </c>
      <c r="H209" s="211">
        <v>70</v>
      </c>
      <c r="I209" s="212"/>
      <c r="J209" s="213">
        <f>ROUND(I209*H209,2)</f>
        <v>0</v>
      </c>
      <c r="K209" s="209" t="s">
        <v>19</v>
      </c>
      <c r="L209" s="47"/>
      <c r="M209" s="214" t="s">
        <v>19</v>
      </c>
      <c r="N209" s="215" t="s">
        <v>44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596</v>
      </c>
      <c r="AT209" s="218" t="s">
        <v>131</v>
      </c>
      <c r="AU209" s="218" t="s">
        <v>82</v>
      </c>
      <c r="AY209" s="20" t="s">
        <v>129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596</v>
      </c>
      <c r="BM209" s="218" t="s">
        <v>903</v>
      </c>
    </row>
    <row r="210" s="2" customFormat="1">
      <c r="A210" s="41"/>
      <c r="B210" s="42"/>
      <c r="C210" s="43"/>
      <c r="D210" s="220" t="s">
        <v>137</v>
      </c>
      <c r="E210" s="43"/>
      <c r="F210" s="221" t="s">
        <v>1750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137</v>
      </c>
      <c r="AU210" s="20" t="s">
        <v>82</v>
      </c>
    </row>
    <row r="211" s="2" customFormat="1" ht="37.8" customHeight="1">
      <c r="A211" s="41"/>
      <c r="B211" s="42"/>
      <c r="C211" s="207" t="s">
        <v>564</v>
      </c>
      <c r="D211" s="207" t="s">
        <v>131</v>
      </c>
      <c r="E211" s="208" t="s">
        <v>1751</v>
      </c>
      <c r="F211" s="209" t="s">
        <v>1752</v>
      </c>
      <c r="G211" s="210" t="s">
        <v>572</v>
      </c>
      <c r="H211" s="211">
        <v>32</v>
      </c>
      <c r="I211" s="212"/>
      <c r="J211" s="213">
        <f>ROUND(I211*H211,2)</f>
        <v>0</v>
      </c>
      <c r="K211" s="209" t="s">
        <v>19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596</v>
      </c>
      <c r="AT211" s="218" t="s">
        <v>131</v>
      </c>
      <c r="AU211" s="218" t="s">
        <v>82</v>
      </c>
      <c r="AY211" s="20" t="s">
        <v>129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596</v>
      </c>
      <c r="BM211" s="218" t="s">
        <v>919</v>
      </c>
    </row>
    <row r="212" s="2" customFormat="1">
      <c r="A212" s="41"/>
      <c r="B212" s="42"/>
      <c r="C212" s="43"/>
      <c r="D212" s="220" t="s">
        <v>137</v>
      </c>
      <c r="E212" s="43"/>
      <c r="F212" s="221" t="s">
        <v>1752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137</v>
      </c>
      <c r="AU212" s="20" t="s">
        <v>82</v>
      </c>
    </row>
    <row r="213" s="2" customFormat="1" ht="33" customHeight="1">
      <c r="A213" s="41"/>
      <c r="B213" s="42"/>
      <c r="C213" s="207" t="s">
        <v>569</v>
      </c>
      <c r="D213" s="207" t="s">
        <v>131</v>
      </c>
      <c r="E213" s="208" t="s">
        <v>1753</v>
      </c>
      <c r="F213" s="209" t="s">
        <v>1754</v>
      </c>
      <c r="G213" s="210" t="s">
        <v>572</v>
      </c>
      <c r="H213" s="211">
        <v>32</v>
      </c>
      <c r="I213" s="212"/>
      <c r="J213" s="213">
        <f>ROUND(I213*H213,2)</f>
        <v>0</v>
      </c>
      <c r="K213" s="209" t="s">
        <v>19</v>
      </c>
      <c r="L213" s="47"/>
      <c r="M213" s="214" t="s">
        <v>19</v>
      </c>
      <c r="N213" s="215" t="s">
        <v>44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596</v>
      </c>
      <c r="AT213" s="218" t="s">
        <v>131</v>
      </c>
      <c r="AU213" s="218" t="s">
        <v>82</v>
      </c>
      <c r="AY213" s="20" t="s">
        <v>129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596</v>
      </c>
      <c r="BM213" s="218" t="s">
        <v>933</v>
      </c>
    </row>
    <row r="214" s="2" customFormat="1">
      <c r="A214" s="41"/>
      <c r="B214" s="42"/>
      <c r="C214" s="43"/>
      <c r="D214" s="220" t="s">
        <v>137</v>
      </c>
      <c r="E214" s="43"/>
      <c r="F214" s="221" t="s">
        <v>1754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137</v>
      </c>
      <c r="AU214" s="20" t="s">
        <v>82</v>
      </c>
    </row>
    <row r="215" s="12" customFormat="1" ht="22.8" customHeight="1">
      <c r="A215" s="12"/>
      <c r="B215" s="191"/>
      <c r="C215" s="192"/>
      <c r="D215" s="193" t="s">
        <v>72</v>
      </c>
      <c r="E215" s="205" t="s">
        <v>1755</v>
      </c>
      <c r="F215" s="205" t="s">
        <v>1756</v>
      </c>
      <c r="G215" s="192"/>
      <c r="H215" s="192"/>
      <c r="I215" s="195"/>
      <c r="J215" s="206">
        <f>BK215</f>
        <v>0</v>
      </c>
      <c r="K215" s="192"/>
      <c r="L215" s="197"/>
      <c r="M215" s="198"/>
      <c r="N215" s="199"/>
      <c r="O215" s="199"/>
      <c r="P215" s="200">
        <f>SUM(P216:P221)</f>
        <v>0</v>
      </c>
      <c r="Q215" s="199"/>
      <c r="R215" s="200">
        <f>SUM(R216:R221)</f>
        <v>0</v>
      </c>
      <c r="S215" s="199"/>
      <c r="T215" s="201">
        <f>SUM(T216:T221)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87</v>
      </c>
      <c r="AT215" s="203" t="s">
        <v>72</v>
      </c>
      <c r="AU215" s="203" t="s">
        <v>80</v>
      </c>
      <c r="AY215" s="202" t="s">
        <v>129</v>
      </c>
      <c r="BK215" s="204">
        <f>SUM(BK216:BK221)</f>
        <v>0</v>
      </c>
    </row>
    <row r="216" s="2" customFormat="1" ht="24.15" customHeight="1">
      <c r="A216" s="41"/>
      <c r="B216" s="42"/>
      <c r="C216" s="207" t="s">
        <v>581</v>
      </c>
      <c r="D216" s="207" t="s">
        <v>131</v>
      </c>
      <c r="E216" s="208" t="s">
        <v>1757</v>
      </c>
      <c r="F216" s="209" t="s">
        <v>1758</v>
      </c>
      <c r="G216" s="210" t="s">
        <v>1759</v>
      </c>
      <c r="H216" s="211">
        <v>10</v>
      </c>
      <c r="I216" s="212"/>
      <c r="J216" s="213">
        <f>ROUND(I216*H216,2)</f>
        <v>0</v>
      </c>
      <c r="K216" s="209" t="s">
        <v>19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596</v>
      </c>
      <c r="AT216" s="218" t="s">
        <v>131</v>
      </c>
      <c r="AU216" s="218" t="s">
        <v>82</v>
      </c>
      <c r="AY216" s="20" t="s">
        <v>129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596</v>
      </c>
      <c r="BM216" s="218" t="s">
        <v>947</v>
      </c>
    </row>
    <row r="217" s="2" customFormat="1">
      <c r="A217" s="41"/>
      <c r="B217" s="42"/>
      <c r="C217" s="43"/>
      <c r="D217" s="220" t="s">
        <v>137</v>
      </c>
      <c r="E217" s="43"/>
      <c r="F217" s="221" t="s">
        <v>1758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137</v>
      </c>
      <c r="AU217" s="20" t="s">
        <v>82</v>
      </c>
    </row>
    <row r="218" s="2" customFormat="1" ht="16.5" customHeight="1">
      <c r="A218" s="41"/>
      <c r="B218" s="42"/>
      <c r="C218" s="207" t="s">
        <v>590</v>
      </c>
      <c r="D218" s="207" t="s">
        <v>131</v>
      </c>
      <c r="E218" s="208" t="s">
        <v>1760</v>
      </c>
      <c r="F218" s="209" t="s">
        <v>1761</v>
      </c>
      <c r="G218" s="210" t="s">
        <v>1762</v>
      </c>
      <c r="H218" s="211">
        <v>8</v>
      </c>
      <c r="I218" s="212"/>
      <c r="J218" s="213">
        <f>ROUND(I218*H218,2)</f>
        <v>0</v>
      </c>
      <c r="K218" s="209" t="s">
        <v>19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596</v>
      </c>
      <c r="AT218" s="218" t="s">
        <v>131</v>
      </c>
      <c r="AU218" s="218" t="s">
        <v>82</v>
      </c>
      <c r="AY218" s="20" t="s">
        <v>129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596</v>
      </c>
      <c r="BM218" s="218" t="s">
        <v>970</v>
      </c>
    </row>
    <row r="219" s="2" customFormat="1">
      <c r="A219" s="41"/>
      <c r="B219" s="42"/>
      <c r="C219" s="43"/>
      <c r="D219" s="220" t="s">
        <v>137</v>
      </c>
      <c r="E219" s="43"/>
      <c r="F219" s="221" t="s">
        <v>1761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137</v>
      </c>
      <c r="AU219" s="20" t="s">
        <v>82</v>
      </c>
    </row>
    <row r="220" s="2" customFormat="1" ht="24.15" customHeight="1">
      <c r="A220" s="41"/>
      <c r="B220" s="42"/>
      <c r="C220" s="207" t="s">
        <v>596</v>
      </c>
      <c r="D220" s="207" t="s">
        <v>131</v>
      </c>
      <c r="E220" s="208" t="s">
        <v>1763</v>
      </c>
      <c r="F220" s="209" t="s">
        <v>1764</v>
      </c>
      <c r="G220" s="210" t="s">
        <v>1765</v>
      </c>
      <c r="H220" s="211">
        <v>8</v>
      </c>
      <c r="I220" s="212"/>
      <c r="J220" s="213">
        <f>ROUND(I220*H220,2)</f>
        <v>0</v>
      </c>
      <c r="K220" s="209" t="s">
        <v>19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596</v>
      </c>
      <c r="AT220" s="218" t="s">
        <v>131</v>
      </c>
      <c r="AU220" s="218" t="s">
        <v>82</v>
      </c>
      <c r="AY220" s="20" t="s">
        <v>129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596</v>
      </c>
      <c r="BM220" s="218" t="s">
        <v>980</v>
      </c>
    </row>
    <row r="221" s="2" customFormat="1">
      <c r="A221" s="41"/>
      <c r="B221" s="42"/>
      <c r="C221" s="43"/>
      <c r="D221" s="220" t="s">
        <v>137</v>
      </c>
      <c r="E221" s="43"/>
      <c r="F221" s="221" t="s">
        <v>1764</v>
      </c>
      <c r="G221" s="43"/>
      <c r="H221" s="43"/>
      <c r="I221" s="222"/>
      <c r="J221" s="43"/>
      <c r="K221" s="43"/>
      <c r="L221" s="47"/>
      <c r="M221" s="248"/>
      <c r="N221" s="249"/>
      <c r="O221" s="250"/>
      <c r="P221" s="250"/>
      <c r="Q221" s="250"/>
      <c r="R221" s="250"/>
      <c r="S221" s="250"/>
      <c r="T221" s="25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137</v>
      </c>
      <c r="AU221" s="20" t="s">
        <v>82</v>
      </c>
    </row>
    <row r="222" s="2" customFormat="1" ht="6.96" customHeight="1">
      <c r="A222" s="41"/>
      <c r="B222" s="62"/>
      <c r="C222" s="63"/>
      <c r="D222" s="63"/>
      <c r="E222" s="63"/>
      <c r="F222" s="63"/>
      <c r="G222" s="63"/>
      <c r="H222" s="63"/>
      <c r="I222" s="63"/>
      <c r="J222" s="63"/>
      <c r="K222" s="63"/>
      <c r="L222" s="47"/>
      <c r="M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</sheetData>
  <sheetProtection sheet="1" autoFilter="0" formatColumns="0" formatRows="0" objects="1" scenarios="1" spinCount="100000" saltValue="T3BoZMNWJGZZP36IMTE5yCnOBUXwZhL/UI1T4+/aCBO3i/ZgClsCxKH0LdMecXItf0wUEVRFbT151+wfx6tCyQ==" hashValue="NpclWIB+R6SO9H07+Q0C2YZkKC1TWXquYoP4Qr9jF/XDov6GH69crLE/TS6jEFOuZLVO1167PWqLtTlnhCbiYA==" algorithmName="SHA-512" password="CC35"/>
  <autoFilter ref="C84:K22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Klimša</dc:creator>
  <cp:lastModifiedBy>Michal Klimša</cp:lastModifiedBy>
  <dcterms:created xsi:type="dcterms:W3CDTF">2024-10-21T14:09:18Z</dcterms:created>
  <dcterms:modified xsi:type="dcterms:W3CDTF">2024-10-21T14:09:27Z</dcterms:modified>
</cp:coreProperties>
</file>