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M:\Denisa.Cendlikova\_MOSTY\_2025\M 7-1_pod zámeckými schody\VZ\podklady k VZ_lávka M 7-1\"/>
    </mc:Choice>
  </mc:AlternateContent>
  <xr:revisionPtr revIDLastSave="0" documentId="8_{483B4571-3196-45BF-A4E9-57BA41A7A619}" xr6:coauthVersionLast="47" xr6:coauthVersionMax="47" xr10:uidLastSave="{00000000-0000-0000-0000-000000000000}"/>
  <bookViews>
    <workbookView xWindow="5145" yWindow="390" windowWidth="18060" windowHeight="14055" xr2:uid="{00000000-000D-0000-FFFF-FFFF00000000}"/>
  </bookViews>
  <sheets>
    <sheet name="Rekapitulace stavby" sheetId="1" r:id="rId1"/>
    <sheet name="SO000 - Vedlejší rozpočto..." sheetId="2" r:id="rId2"/>
    <sheet name="SO001 - Demolice lávky" sheetId="3" r:id="rId3"/>
    <sheet name="SO201 - LÁVKA M 7-1" sheetId="4" r:id="rId4"/>
    <sheet name="SO241 - OPĚRNÁ ZEĎ" sheetId="5" r:id="rId5"/>
    <sheet name="SO 451 - PŘELOŽKA KABELŮ VO" sheetId="6" r:id="rId6"/>
    <sheet name="Seznam figur" sheetId="7" r:id="rId7"/>
  </sheets>
  <definedNames>
    <definedName name="_xlnm._FilterDatabase" localSheetId="5" hidden="1">'SO 451 - PŘELOŽKA KABELŮ VO'!$C$127:$K$312</definedName>
    <definedName name="_xlnm._FilterDatabase" localSheetId="1" hidden="1">'SO000 - Vedlejší rozpočto...'!$C$127:$K$243</definedName>
    <definedName name="_xlnm._FilterDatabase" localSheetId="2" hidden="1">'SO001 - Demolice lávky'!$C$124:$K$345</definedName>
    <definedName name="_xlnm._FilterDatabase" localSheetId="3" hidden="1">'SO201 - LÁVKA M 7-1'!$C$132:$K$820</definedName>
    <definedName name="_xlnm._FilterDatabase" localSheetId="4" hidden="1">'SO241 - OPĚRNÁ ZEĎ'!$C$131:$K$667</definedName>
    <definedName name="_xlnm.Print_Titles" localSheetId="0">'Rekapitulace stavby'!$92:$92</definedName>
    <definedName name="_xlnm.Print_Titles" localSheetId="6">'Seznam figur'!$9:$9</definedName>
    <definedName name="_xlnm.Print_Titles" localSheetId="5">'SO 451 - PŘELOŽKA KABELŮ VO'!$127:$127</definedName>
    <definedName name="_xlnm.Print_Titles" localSheetId="1">'SO000 - Vedlejší rozpočto...'!$127:$127</definedName>
    <definedName name="_xlnm.Print_Titles" localSheetId="2">'SO001 - Demolice lávky'!$124:$124</definedName>
    <definedName name="_xlnm.Print_Titles" localSheetId="3">'SO201 - LÁVKA M 7-1'!$132:$132</definedName>
    <definedName name="_xlnm.Print_Titles" localSheetId="4">'SO241 - OPĚRNÁ ZEĎ'!$131:$131</definedName>
    <definedName name="_xlnm.Print_Area" localSheetId="0">'Rekapitulace stavby'!$D$4:$AO$76,'Rekapitulace stavby'!$C$82:$AQ$101</definedName>
    <definedName name="_xlnm.Print_Area" localSheetId="6">'Seznam figur'!$C$4:$G$667</definedName>
    <definedName name="_xlnm.Print_Area" localSheetId="5">'SO 451 - PŘELOŽKA KABELŮ VO'!$C$4:$J$76,'SO 451 - PŘELOŽKA KABELŮ VO'!$C$82:$J$107,'SO 451 - PŘELOŽKA KABELŮ VO'!$C$113:$K$312</definedName>
    <definedName name="_xlnm.Print_Area" localSheetId="1">'SO000 - Vedlejší rozpočto...'!$C$4:$J$76,'SO000 - Vedlejší rozpočto...'!$C$82:$J$107,'SO000 - Vedlejší rozpočto...'!$C$113:$K$243</definedName>
    <definedName name="_xlnm.Print_Area" localSheetId="2">'SO001 - Demolice lávky'!$C$4:$J$76,'SO001 - Demolice lávky'!$C$82:$J$104,'SO001 - Demolice lávky'!$C$110:$K$345</definedName>
    <definedName name="_xlnm.Print_Area" localSheetId="3">'SO201 - LÁVKA M 7-1'!$C$4:$J$76,'SO201 - LÁVKA M 7-1'!$C$82:$J$112,'SO201 - LÁVKA M 7-1'!$C$118:$K$820</definedName>
    <definedName name="_xlnm.Print_Area" localSheetId="4">'SO241 - OPĚRNÁ ZEĎ'!$C$4:$J$76,'SO241 - OPĚRNÁ ZEĎ'!$C$82:$J$111,'SO241 - OPĚRNÁ ZEĎ'!$C$117:$K$667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J39" i="6"/>
  <c r="J38" i="6"/>
  <c r="AY100" i="1"/>
  <c r="J37" i="6"/>
  <c r="AX100" i="1" s="1"/>
  <c r="BI311" i="6"/>
  <c r="BH311" i="6"/>
  <c r="BG311" i="6"/>
  <c r="BF311" i="6"/>
  <c r="T311" i="6"/>
  <c r="R311" i="6"/>
  <c r="P311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3" i="6"/>
  <c r="BH303" i="6"/>
  <c r="BG303" i="6"/>
  <c r="BF303" i="6"/>
  <c r="T303" i="6"/>
  <c r="R303" i="6"/>
  <c r="P303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6" i="6"/>
  <c r="BH276" i="6"/>
  <c r="BG276" i="6"/>
  <c r="BF276" i="6"/>
  <c r="T276" i="6"/>
  <c r="R276" i="6"/>
  <c r="P276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F122" i="6"/>
  <c r="E120" i="6"/>
  <c r="F91" i="6"/>
  <c r="E89" i="6"/>
  <c r="J26" i="6"/>
  <c r="E26" i="6"/>
  <c r="J94" i="6"/>
  <c r="J25" i="6"/>
  <c r="J23" i="6"/>
  <c r="E23" i="6"/>
  <c r="J124" i="6"/>
  <c r="J22" i="6"/>
  <c r="J20" i="6"/>
  <c r="E20" i="6"/>
  <c r="F125" i="6"/>
  <c r="J19" i="6"/>
  <c r="J17" i="6"/>
  <c r="E17" i="6"/>
  <c r="F93" i="6"/>
  <c r="J16" i="6"/>
  <c r="J14" i="6"/>
  <c r="J122" i="6"/>
  <c r="E7" i="6"/>
  <c r="E116" i="6"/>
  <c r="J584" i="5"/>
  <c r="J583" i="5"/>
  <c r="J39" i="5"/>
  <c r="J38" i="5"/>
  <c r="AY99" i="1" s="1"/>
  <c r="J37" i="5"/>
  <c r="AX99" i="1"/>
  <c r="BI663" i="5"/>
  <c r="BH663" i="5"/>
  <c r="BG663" i="5"/>
  <c r="BF663" i="5"/>
  <c r="T663" i="5"/>
  <c r="R663" i="5"/>
  <c r="P663" i="5"/>
  <c r="BI658" i="5"/>
  <c r="BH658" i="5"/>
  <c r="BG658" i="5"/>
  <c r="BF658" i="5"/>
  <c r="T658" i="5"/>
  <c r="R658" i="5"/>
  <c r="P658" i="5"/>
  <c r="BI653" i="5"/>
  <c r="BH653" i="5"/>
  <c r="BG653" i="5"/>
  <c r="BF653" i="5"/>
  <c r="T653" i="5"/>
  <c r="R653" i="5"/>
  <c r="P653" i="5"/>
  <c r="BI648" i="5"/>
  <c r="BH648" i="5"/>
  <c r="BG648" i="5"/>
  <c r="BF648" i="5"/>
  <c r="T648" i="5"/>
  <c r="R648" i="5"/>
  <c r="P648" i="5"/>
  <c r="BI640" i="5"/>
  <c r="BH640" i="5"/>
  <c r="BG640" i="5"/>
  <c r="BF640" i="5"/>
  <c r="T640" i="5"/>
  <c r="R640" i="5"/>
  <c r="P640" i="5"/>
  <c r="BI633" i="5"/>
  <c r="BH633" i="5"/>
  <c r="BG633" i="5"/>
  <c r="BF633" i="5"/>
  <c r="T633" i="5"/>
  <c r="R633" i="5"/>
  <c r="P633" i="5"/>
  <c r="BI627" i="5"/>
  <c r="BH627" i="5"/>
  <c r="BG627" i="5"/>
  <c r="BF627" i="5"/>
  <c r="T627" i="5"/>
  <c r="R627" i="5"/>
  <c r="P627" i="5"/>
  <c r="BI623" i="5"/>
  <c r="BH623" i="5"/>
  <c r="BG623" i="5"/>
  <c r="BF623" i="5"/>
  <c r="T623" i="5"/>
  <c r="R623" i="5"/>
  <c r="P623" i="5"/>
  <c r="BI618" i="5"/>
  <c r="BH618" i="5"/>
  <c r="BG618" i="5"/>
  <c r="BF618" i="5"/>
  <c r="T618" i="5"/>
  <c r="R618" i="5"/>
  <c r="P618" i="5"/>
  <c r="BI613" i="5"/>
  <c r="BH613" i="5"/>
  <c r="BG613" i="5"/>
  <c r="BF613" i="5"/>
  <c r="T613" i="5"/>
  <c r="R613" i="5"/>
  <c r="P613" i="5"/>
  <c r="BI608" i="5"/>
  <c r="BH608" i="5"/>
  <c r="BG608" i="5"/>
  <c r="BF608" i="5"/>
  <c r="T608" i="5"/>
  <c r="R608" i="5"/>
  <c r="P608" i="5"/>
  <c r="BI603" i="5"/>
  <c r="BH603" i="5"/>
  <c r="BG603" i="5"/>
  <c r="BF603" i="5"/>
  <c r="T603" i="5"/>
  <c r="R603" i="5"/>
  <c r="P603" i="5"/>
  <c r="BI598" i="5"/>
  <c r="BH598" i="5"/>
  <c r="BG598" i="5"/>
  <c r="BF598" i="5"/>
  <c r="T598" i="5"/>
  <c r="R598" i="5"/>
  <c r="P598" i="5"/>
  <c r="BI592" i="5"/>
  <c r="BH592" i="5"/>
  <c r="BG592" i="5"/>
  <c r="BF592" i="5"/>
  <c r="T592" i="5"/>
  <c r="R592" i="5"/>
  <c r="P592" i="5"/>
  <c r="BI587" i="5"/>
  <c r="BH587" i="5"/>
  <c r="BG587" i="5"/>
  <c r="BF587" i="5"/>
  <c r="T587" i="5"/>
  <c r="R587" i="5"/>
  <c r="P587" i="5"/>
  <c r="J108" i="5"/>
  <c r="J107" i="5"/>
  <c r="BI578" i="5"/>
  <c r="BH578" i="5"/>
  <c r="BG578" i="5"/>
  <c r="BF578" i="5"/>
  <c r="T578" i="5"/>
  <c r="R578" i="5"/>
  <c r="P578" i="5"/>
  <c r="BI572" i="5"/>
  <c r="BH572" i="5"/>
  <c r="BG572" i="5"/>
  <c r="BF572" i="5"/>
  <c r="T572" i="5"/>
  <c r="R572" i="5"/>
  <c r="P572" i="5"/>
  <c r="BI566" i="5"/>
  <c r="BH566" i="5"/>
  <c r="BG566" i="5"/>
  <c r="BF566" i="5"/>
  <c r="T566" i="5"/>
  <c r="R566" i="5"/>
  <c r="P566" i="5"/>
  <c r="BI561" i="5"/>
  <c r="BH561" i="5"/>
  <c r="BG561" i="5"/>
  <c r="BF561" i="5"/>
  <c r="T561" i="5"/>
  <c r="R561" i="5"/>
  <c r="P561" i="5"/>
  <c r="BI555" i="5"/>
  <c r="BH555" i="5"/>
  <c r="BG555" i="5"/>
  <c r="BF555" i="5"/>
  <c r="T555" i="5"/>
  <c r="R555" i="5"/>
  <c r="P555" i="5"/>
  <c r="BI550" i="5"/>
  <c r="BH550" i="5"/>
  <c r="BG550" i="5"/>
  <c r="BF550" i="5"/>
  <c r="T550" i="5"/>
  <c r="R550" i="5"/>
  <c r="P550" i="5"/>
  <c r="BI543" i="5"/>
  <c r="BH543" i="5"/>
  <c r="BG543" i="5"/>
  <c r="BF543" i="5"/>
  <c r="T543" i="5"/>
  <c r="R543" i="5"/>
  <c r="P543" i="5"/>
  <c r="BI538" i="5"/>
  <c r="BH538" i="5"/>
  <c r="BG538" i="5"/>
  <c r="BF538" i="5"/>
  <c r="T538" i="5"/>
  <c r="R538" i="5"/>
  <c r="P538" i="5"/>
  <c r="BI532" i="5"/>
  <c r="BH532" i="5"/>
  <c r="BG532" i="5"/>
  <c r="BF532" i="5"/>
  <c r="T532" i="5"/>
  <c r="R532" i="5"/>
  <c r="P532" i="5"/>
  <c r="BI526" i="5"/>
  <c r="BH526" i="5"/>
  <c r="BG526" i="5"/>
  <c r="BF526" i="5"/>
  <c r="T526" i="5"/>
  <c r="R526" i="5"/>
  <c r="P526" i="5"/>
  <c r="BI520" i="5"/>
  <c r="BH520" i="5"/>
  <c r="BG520" i="5"/>
  <c r="BF520" i="5"/>
  <c r="T520" i="5"/>
  <c r="R520" i="5"/>
  <c r="P520" i="5"/>
  <c r="BI513" i="5"/>
  <c r="BH513" i="5"/>
  <c r="BG513" i="5"/>
  <c r="BF513" i="5"/>
  <c r="T513" i="5"/>
  <c r="R513" i="5"/>
  <c r="P513" i="5"/>
  <c r="BI506" i="5"/>
  <c r="BH506" i="5"/>
  <c r="BG506" i="5"/>
  <c r="BF506" i="5"/>
  <c r="T506" i="5"/>
  <c r="T505" i="5"/>
  <c r="R506" i="5"/>
  <c r="R505" i="5"/>
  <c r="P506" i="5"/>
  <c r="P505" i="5"/>
  <c r="BI499" i="5"/>
  <c r="BH499" i="5"/>
  <c r="BG499" i="5"/>
  <c r="BF499" i="5"/>
  <c r="T499" i="5"/>
  <c r="R499" i="5"/>
  <c r="P499" i="5"/>
  <c r="BI493" i="5"/>
  <c r="BH493" i="5"/>
  <c r="BG493" i="5"/>
  <c r="BF493" i="5"/>
  <c r="T493" i="5"/>
  <c r="R493" i="5"/>
  <c r="P493" i="5"/>
  <c r="BI487" i="5"/>
  <c r="BH487" i="5"/>
  <c r="BG487" i="5"/>
  <c r="BF487" i="5"/>
  <c r="T487" i="5"/>
  <c r="R487" i="5"/>
  <c r="P487" i="5"/>
  <c r="BI480" i="5"/>
  <c r="BH480" i="5"/>
  <c r="BG480" i="5"/>
  <c r="BF480" i="5"/>
  <c r="T480" i="5"/>
  <c r="R480" i="5"/>
  <c r="P480" i="5"/>
  <c r="BI473" i="5"/>
  <c r="BH473" i="5"/>
  <c r="BG473" i="5"/>
  <c r="BF473" i="5"/>
  <c r="T473" i="5"/>
  <c r="R473" i="5"/>
  <c r="P473" i="5"/>
  <c r="BI467" i="5"/>
  <c r="BH467" i="5"/>
  <c r="BG467" i="5"/>
  <c r="BF467" i="5"/>
  <c r="T467" i="5"/>
  <c r="R467" i="5"/>
  <c r="P467" i="5"/>
  <c r="BI461" i="5"/>
  <c r="BH461" i="5"/>
  <c r="BG461" i="5"/>
  <c r="BF461" i="5"/>
  <c r="T461" i="5"/>
  <c r="R461" i="5"/>
  <c r="P461" i="5"/>
  <c r="BI455" i="5"/>
  <c r="BH455" i="5"/>
  <c r="BG455" i="5"/>
  <c r="BF455" i="5"/>
  <c r="T455" i="5"/>
  <c r="R455" i="5"/>
  <c r="P455" i="5"/>
  <c r="BI450" i="5"/>
  <c r="BH450" i="5"/>
  <c r="BG450" i="5"/>
  <c r="BF450" i="5"/>
  <c r="T450" i="5"/>
  <c r="R450" i="5"/>
  <c r="P450" i="5"/>
  <c r="BI445" i="5"/>
  <c r="BH445" i="5"/>
  <c r="BG445" i="5"/>
  <c r="BF445" i="5"/>
  <c r="T445" i="5"/>
  <c r="R445" i="5"/>
  <c r="P445" i="5"/>
  <c r="BI439" i="5"/>
  <c r="BH439" i="5"/>
  <c r="BG439" i="5"/>
  <c r="BF439" i="5"/>
  <c r="T439" i="5"/>
  <c r="R439" i="5"/>
  <c r="P439" i="5"/>
  <c r="BI433" i="5"/>
  <c r="BH433" i="5"/>
  <c r="BG433" i="5"/>
  <c r="BF433" i="5"/>
  <c r="T433" i="5"/>
  <c r="R433" i="5"/>
  <c r="P433" i="5"/>
  <c r="BI428" i="5"/>
  <c r="BH428" i="5"/>
  <c r="BG428" i="5"/>
  <c r="BF428" i="5"/>
  <c r="T428" i="5"/>
  <c r="R428" i="5"/>
  <c r="P428" i="5"/>
  <c r="BI423" i="5"/>
  <c r="BH423" i="5"/>
  <c r="BG423" i="5"/>
  <c r="BF423" i="5"/>
  <c r="T423" i="5"/>
  <c r="R423" i="5"/>
  <c r="P423" i="5"/>
  <c r="BI417" i="5"/>
  <c r="BH417" i="5"/>
  <c r="BG417" i="5"/>
  <c r="BF417" i="5"/>
  <c r="T417" i="5"/>
  <c r="R417" i="5"/>
  <c r="P417" i="5"/>
  <c r="BI411" i="5"/>
  <c r="BH411" i="5"/>
  <c r="BG411" i="5"/>
  <c r="BF411" i="5"/>
  <c r="T411" i="5"/>
  <c r="R411" i="5"/>
  <c r="P411" i="5"/>
  <c r="BI406" i="5"/>
  <c r="BH406" i="5"/>
  <c r="BG406" i="5"/>
  <c r="BF406" i="5"/>
  <c r="T406" i="5"/>
  <c r="R406" i="5"/>
  <c r="P406" i="5"/>
  <c r="BI401" i="5"/>
  <c r="BH401" i="5"/>
  <c r="BG401" i="5"/>
  <c r="BF401" i="5"/>
  <c r="T401" i="5"/>
  <c r="R401" i="5"/>
  <c r="P401" i="5"/>
  <c r="BI395" i="5"/>
  <c r="BH395" i="5"/>
  <c r="BG395" i="5"/>
  <c r="BF395" i="5"/>
  <c r="T395" i="5"/>
  <c r="R395" i="5"/>
  <c r="P395" i="5"/>
  <c r="BI389" i="5"/>
  <c r="BH389" i="5"/>
  <c r="BG389" i="5"/>
  <c r="BF389" i="5"/>
  <c r="T389" i="5"/>
  <c r="R389" i="5"/>
  <c r="P389" i="5"/>
  <c r="BI383" i="5"/>
  <c r="BH383" i="5"/>
  <c r="BG383" i="5"/>
  <c r="BF383" i="5"/>
  <c r="T383" i="5"/>
  <c r="R383" i="5"/>
  <c r="P383" i="5"/>
  <c r="BI377" i="5"/>
  <c r="BH377" i="5"/>
  <c r="BG377" i="5"/>
  <c r="BF377" i="5"/>
  <c r="T377" i="5"/>
  <c r="R377" i="5"/>
  <c r="P377" i="5"/>
  <c r="BI371" i="5"/>
  <c r="BH371" i="5"/>
  <c r="BG371" i="5"/>
  <c r="BF371" i="5"/>
  <c r="T371" i="5"/>
  <c r="R371" i="5"/>
  <c r="P371" i="5"/>
  <c r="BI364" i="5"/>
  <c r="BH364" i="5"/>
  <c r="BG364" i="5"/>
  <c r="BF364" i="5"/>
  <c r="T364" i="5"/>
  <c r="R364" i="5"/>
  <c r="P364" i="5"/>
  <c r="BI358" i="5"/>
  <c r="BH358" i="5"/>
  <c r="BG358" i="5"/>
  <c r="BF358" i="5"/>
  <c r="T358" i="5"/>
  <c r="R358" i="5"/>
  <c r="P358" i="5"/>
  <c r="BI353" i="5"/>
  <c r="BH353" i="5"/>
  <c r="BG353" i="5"/>
  <c r="BF353" i="5"/>
  <c r="T353" i="5"/>
  <c r="R353" i="5"/>
  <c r="P353" i="5"/>
  <c r="BI347" i="5"/>
  <c r="BH347" i="5"/>
  <c r="BG347" i="5"/>
  <c r="BF347" i="5"/>
  <c r="T347" i="5"/>
  <c r="R347" i="5"/>
  <c r="P347" i="5"/>
  <c r="BI342" i="5"/>
  <c r="BH342" i="5"/>
  <c r="BG342" i="5"/>
  <c r="BF342" i="5"/>
  <c r="T342" i="5"/>
  <c r="R342" i="5"/>
  <c r="P342" i="5"/>
  <c r="BI337" i="5"/>
  <c r="BH337" i="5"/>
  <c r="BG337" i="5"/>
  <c r="BF337" i="5"/>
  <c r="T337" i="5"/>
  <c r="R337" i="5"/>
  <c r="P337" i="5"/>
  <c r="BI332" i="5"/>
  <c r="BH332" i="5"/>
  <c r="BG332" i="5"/>
  <c r="BF332" i="5"/>
  <c r="T332" i="5"/>
  <c r="R332" i="5"/>
  <c r="P332" i="5"/>
  <c r="BI326" i="5"/>
  <c r="BH326" i="5"/>
  <c r="BG326" i="5"/>
  <c r="BF326" i="5"/>
  <c r="T326" i="5"/>
  <c r="R326" i="5"/>
  <c r="P326" i="5"/>
  <c r="BI320" i="5"/>
  <c r="BH320" i="5"/>
  <c r="BG320" i="5"/>
  <c r="BF320" i="5"/>
  <c r="T320" i="5"/>
  <c r="R320" i="5"/>
  <c r="P320" i="5"/>
  <c r="BI314" i="5"/>
  <c r="BH314" i="5"/>
  <c r="BG314" i="5"/>
  <c r="BF314" i="5"/>
  <c r="T314" i="5"/>
  <c r="R314" i="5"/>
  <c r="P314" i="5"/>
  <c r="BI308" i="5"/>
  <c r="BH308" i="5"/>
  <c r="BG308" i="5"/>
  <c r="BF308" i="5"/>
  <c r="T308" i="5"/>
  <c r="R308" i="5"/>
  <c r="P308" i="5"/>
  <c r="BI302" i="5"/>
  <c r="BH302" i="5"/>
  <c r="BG302" i="5"/>
  <c r="BF302" i="5"/>
  <c r="T302" i="5"/>
  <c r="R302" i="5"/>
  <c r="P302" i="5"/>
  <c r="BI297" i="5"/>
  <c r="BH297" i="5"/>
  <c r="BG297" i="5"/>
  <c r="BF297" i="5"/>
  <c r="T297" i="5"/>
  <c r="R297" i="5"/>
  <c r="P297" i="5"/>
  <c r="BI292" i="5"/>
  <c r="BH292" i="5"/>
  <c r="BG292" i="5"/>
  <c r="BF292" i="5"/>
  <c r="T292" i="5"/>
  <c r="R292" i="5"/>
  <c r="P292" i="5"/>
  <c r="BI287" i="5"/>
  <c r="BH287" i="5"/>
  <c r="BG287" i="5"/>
  <c r="BF287" i="5"/>
  <c r="T287" i="5"/>
  <c r="R287" i="5"/>
  <c r="P287" i="5"/>
  <c r="BI282" i="5"/>
  <c r="BH282" i="5"/>
  <c r="BG282" i="5"/>
  <c r="BF282" i="5"/>
  <c r="T282" i="5"/>
  <c r="R282" i="5"/>
  <c r="P282" i="5"/>
  <c r="BI277" i="5"/>
  <c r="BH277" i="5"/>
  <c r="BG277" i="5"/>
  <c r="BF277" i="5"/>
  <c r="T277" i="5"/>
  <c r="R277" i="5"/>
  <c r="P277" i="5"/>
  <c r="BI272" i="5"/>
  <c r="BH272" i="5"/>
  <c r="BG272" i="5"/>
  <c r="BF272" i="5"/>
  <c r="T272" i="5"/>
  <c r="R272" i="5"/>
  <c r="P272" i="5"/>
  <c r="BI267" i="5"/>
  <c r="BH267" i="5"/>
  <c r="BG267" i="5"/>
  <c r="BF267" i="5"/>
  <c r="T267" i="5"/>
  <c r="R267" i="5"/>
  <c r="P267" i="5"/>
  <c r="BI262" i="5"/>
  <c r="BH262" i="5"/>
  <c r="BG262" i="5"/>
  <c r="BF262" i="5"/>
  <c r="T262" i="5"/>
  <c r="R262" i="5"/>
  <c r="P262" i="5"/>
  <c r="BI256" i="5"/>
  <c r="BH256" i="5"/>
  <c r="BG256" i="5"/>
  <c r="BF256" i="5"/>
  <c r="T256" i="5"/>
  <c r="R256" i="5"/>
  <c r="P256" i="5"/>
  <c r="BI250" i="5"/>
  <c r="BH250" i="5"/>
  <c r="BG250" i="5"/>
  <c r="BF250" i="5"/>
  <c r="T250" i="5"/>
  <c r="R250" i="5"/>
  <c r="P250" i="5"/>
  <c r="BI245" i="5"/>
  <c r="BH245" i="5"/>
  <c r="BG245" i="5"/>
  <c r="BF245" i="5"/>
  <c r="T245" i="5"/>
  <c r="R245" i="5"/>
  <c r="P245" i="5"/>
  <c r="BI240" i="5"/>
  <c r="BH240" i="5"/>
  <c r="BG240" i="5"/>
  <c r="BF240" i="5"/>
  <c r="T240" i="5"/>
  <c r="R240" i="5"/>
  <c r="P240" i="5"/>
  <c r="BI235" i="5"/>
  <c r="BH235" i="5"/>
  <c r="BG235" i="5"/>
  <c r="BF235" i="5"/>
  <c r="T235" i="5"/>
  <c r="R235" i="5"/>
  <c r="P235" i="5"/>
  <c r="BI230" i="5"/>
  <c r="BH230" i="5"/>
  <c r="BG230" i="5"/>
  <c r="BF230" i="5"/>
  <c r="T230" i="5"/>
  <c r="R230" i="5"/>
  <c r="P230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2" i="5"/>
  <c r="BH212" i="5"/>
  <c r="BG212" i="5"/>
  <c r="BF212" i="5"/>
  <c r="T212" i="5"/>
  <c r="R212" i="5"/>
  <c r="P212" i="5"/>
  <c r="BI204" i="5"/>
  <c r="BH204" i="5"/>
  <c r="BG204" i="5"/>
  <c r="BF204" i="5"/>
  <c r="T204" i="5"/>
  <c r="R204" i="5"/>
  <c r="P204" i="5"/>
  <c r="BI197" i="5"/>
  <c r="BH197" i="5"/>
  <c r="BG197" i="5"/>
  <c r="BF197" i="5"/>
  <c r="T197" i="5"/>
  <c r="R197" i="5"/>
  <c r="P197" i="5"/>
  <c r="BI190" i="5"/>
  <c r="BH190" i="5"/>
  <c r="BG190" i="5"/>
  <c r="BF190" i="5"/>
  <c r="T190" i="5"/>
  <c r="R190" i="5"/>
  <c r="P190" i="5"/>
  <c r="BI181" i="5"/>
  <c r="BH181" i="5"/>
  <c r="BG181" i="5"/>
  <c r="BF181" i="5"/>
  <c r="T181" i="5"/>
  <c r="R181" i="5"/>
  <c r="P181" i="5"/>
  <c r="BI172" i="5"/>
  <c r="BH172" i="5"/>
  <c r="BG172" i="5"/>
  <c r="BF172" i="5"/>
  <c r="T172" i="5"/>
  <c r="R172" i="5"/>
  <c r="P172" i="5"/>
  <c r="BI165" i="5"/>
  <c r="BH165" i="5"/>
  <c r="BG165" i="5"/>
  <c r="BF165" i="5"/>
  <c r="T165" i="5"/>
  <c r="R165" i="5"/>
  <c r="P165" i="5"/>
  <c r="BI158" i="5"/>
  <c r="BH158" i="5"/>
  <c r="BG158" i="5"/>
  <c r="BF158" i="5"/>
  <c r="T158" i="5"/>
  <c r="R158" i="5"/>
  <c r="P158" i="5"/>
  <c r="BI149" i="5"/>
  <c r="BH149" i="5"/>
  <c r="BG149" i="5"/>
  <c r="BF149" i="5"/>
  <c r="T149" i="5"/>
  <c r="R149" i="5"/>
  <c r="P149" i="5"/>
  <c r="BI140" i="5"/>
  <c r="BH140" i="5"/>
  <c r="BG140" i="5"/>
  <c r="BF140" i="5"/>
  <c r="T140" i="5"/>
  <c r="R140" i="5"/>
  <c r="P140" i="5"/>
  <c r="BI135" i="5"/>
  <c r="BH135" i="5"/>
  <c r="BG135" i="5"/>
  <c r="BF135" i="5"/>
  <c r="T135" i="5"/>
  <c r="R135" i="5"/>
  <c r="P135" i="5"/>
  <c r="J129" i="5"/>
  <c r="J128" i="5"/>
  <c r="F126" i="5"/>
  <c r="E124" i="5"/>
  <c r="J94" i="5"/>
  <c r="J93" i="5"/>
  <c r="F91" i="5"/>
  <c r="E89" i="5"/>
  <c r="J20" i="5"/>
  <c r="E20" i="5"/>
  <c r="F129" i="5" s="1"/>
  <c r="J19" i="5"/>
  <c r="J17" i="5"/>
  <c r="E17" i="5"/>
  <c r="F128" i="5" s="1"/>
  <c r="J16" i="5"/>
  <c r="J14" i="5"/>
  <c r="J91" i="5"/>
  <c r="E7" i="5"/>
  <c r="E120" i="5"/>
  <c r="J820" i="4"/>
  <c r="J111" i="4" s="1"/>
  <c r="J738" i="4"/>
  <c r="J39" i="4"/>
  <c r="J38" i="4"/>
  <c r="AY98" i="1"/>
  <c r="J37" i="4"/>
  <c r="AX98" i="1" s="1"/>
  <c r="BI814" i="4"/>
  <c r="BH814" i="4"/>
  <c r="BG814" i="4"/>
  <c r="BF814" i="4"/>
  <c r="T814" i="4"/>
  <c r="R814" i="4"/>
  <c r="P814" i="4"/>
  <c r="BI808" i="4"/>
  <c r="BH808" i="4"/>
  <c r="BG808" i="4"/>
  <c r="BF808" i="4"/>
  <c r="T808" i="4"/>
  <c r="R808" i="4"/>
  <c r="P808" i="4"/>
  <c r="BI801" i="4"/>
  <c r="BH801" i="4"/>
  <c r="BG801" i="4"/>
  <c r="BF801" i="4"/>
  <c r="T801" i="4"/>
  <c r="R801" i="4"/>
  <c r="P801" i="4"/>
  <c r="BI794" i="4"/>
  <c r="BH794" i="4"/>
  <c r="BG794" i="4"/>
  <c r="BF794" i="4"/>
  <c r="T794" i="4"/>
  <c r="R794" i="4"/>
  <c r="P794" i="4"/>
  <c r="BI788" i="4"/>
  <c r="BH788" i="4"/>
  <c r="BG788" i="4"/>
  <c r="BF788" i="4"/>
  <c r="T788" i="4"/>
  <c r="R788" i="4"/>
  <c r="P788" i="4"/>
  <c r="BI781" i="4"/>
  <c r="BH781" i="4"/>
  <c r="BG781" i="4"/>
  <c r="BF781" i="4"/>
  <c r="T781" i="4"/>
  <c r="R781" i="4"/>
  <c r="P781" i="4"/>
  <c r="BI776" i="4"/>
  <c r="BH776" i="4"/>
  <c r="BG776" i="4"/>
  <c r="BF776" i="4"/>
  <c r="T776" i="4"/>
  <c r="R776" i="4"/>
  <c r="P776" i="4"/>
  <c r="BI770" i="4"/>
  <c r="BH770" i="4"/>
  <c r="BG770" i="4"/>
  <c r="BF770" i="4"/>
  <c r="T770" i="4"/>
  <c r="R770" i="4"/>
  <c r="P770" i="4"/>
  <c r="BI766" i="4"/>
  <c r="BH766" i="4"/>
  <c r="BG766" i="4"/>
  <c r="BF766" i="4"/>
  <c r="T766" i="4"/>
  <c r="R766" i="4"/>
  <c r="P766" i="4"/>
  <c r="BI760" i="4"/>
  <c r="BH760" i="4"/>
  <c r="BG760" i="4"/>
  <c r="BF760" i="4"/>
  <c r="T760" i="4"/>
  <c r="R760" i="4"/>
  <c r="P760" i="4"/>
  <c r="BI756" i="4"/>
  <c r="BH756" i="4"/>
  <c r="BG756" i="4"/>
  <c r="BF756" i="4"/>
  <c r="T756" i="4"/>
  <c r="R756" i="4"/>
  <c r="P756" i="4"/>
  <c r="BI750" i="4"/>
  <c r="BH750" i="4"/>
  <c r="BG750" i="4"/>
  <c r="BF750" i="4"/>
  <c r="T750" i="4"/>
  <c r="R750" i="4"/>
  <c r="P750" i="4"/>
  <c r="BI744" i="4"/>
  <c r="BH744" i="4"/>
  <c r="BG744" i="4"/>
  <c r="BF744" i="4"/>
  <c r="T744" i="4"/>
  <c r="R744" i="4"/>
  <c r="P744" i="4"/>
  <c r="BI740" i="4"/>
  <c r="BH740" i="4"/>
  <c r="BG740" i="4"/>
  <c r="BF740" i="4"/>
  <c r="T740" i="4"/>
  <c r="T739" i="4"/>
  <c r="R740" i="4"/>
  <c r="R739" i="4" s="1"/>
  <c r="P740" i="4"/>
  <c r="P739" i="4"/>
  <c r="J107" i="4"/>
  <c r="BI732" i="4"/>
  <c r="BH732" i="4"/>
  <c r="BG732" i="4"/>
  <c r="BF732" i="4"/>
  <c r="T732" i="4"/>
  <c r="R732" i="4"/>
  <c r="P732" i="4"/>
  <c r="BI726" i="4"/>
  <c r="BH726" i="4"/>
  <c r="BG726" i="4"/>
  <c r="BF726" i="4"/>
  <c r="T726" i="4"/>
  <c r="R726" i="4"/>
  <c r="P726" i="4"/>
  <c r="BI720" i="4"/>
  <c r="BH720" i="4"/>
  <c r="BG720" i="4"/>
  <c r="BF720" i="4"/>
  <c r="T720" i="4"/>
  <c r="R720" i="4"/>
  <c r="P720" i="4"/>
  <c r="BI715" i="4"/>
  <c r="BH715" i="4"/>
  <c r="BG715" i="4"/>
  <c r="BF715" i="4"/>
  <c r="T715" i="4"/>
  <c r="R715" i="4"/>
  <c r="P715" i="4"/>
  <c r="BI708" i="4"/>
  <c r="BH708" i="4"/>
  <c r="BG708" i="4"/>
  <c r="BF708" i="4"/>
  <c r="T708" i="4"/>
  <c r="R708" i="4"/>
  <c r="P708" i="4"/>
  <c r="BI703" i="4"/>
  <c r="BH703" i="4"/>
  <c r="BG703" i="4"/>
  <c r="BF703" i="4"/>
  <c r="T703" i="4"/>
  <c r="R703" i="4"/>
  <c r="P703" i="4"/>
  <c r="BI698" i="4"/>
  <c r="BH698" i="4"/>
  <c r="BG698" i="4"/>
  <c r="BF698" i="4"/>
  <c r="T698" i="4"/>
  <c r="R698" i="4"/>
  <c r="P698" i="4"/>
  <c r="BI693" i="4"/>
  <c r="BH693" i="4"/>
  <c r="BG693" i="4"/>
  <c r="BF693" i="4"/>
  <c r="T693" i="4"/>
  <c r="R693" i="4"/>
  <c r="P693" i="4"/>
  <c r="BI688" i="4"/>
  <c r="BH688" i="4"/>
  <c r="BG688" i="4"/>
  <c r="BF688" i="4"/>
  <c r="T688" i="4"/>
  <c r="R688" i="4"/>
  <c r="P688" i="4"/>
  <c r="BI683" i="4"/>
  <c r="BH683" i="4"/>
  <c r="BG683" i="4"/>
  <c r="BF683" i="4"/>
  <c r="T683" i="4"/>
  <c r="R683" i="4"/>
  <c r="P683" i="4"/>
  <c r="BI678" i="4"/>
  <c r="BH678" i="4"/>
  <c r="BG678" i="4"/>
  <c r="BF678" i="4"/>
  <c r="T678" i="4"/>
  <c r="R678" i="4"/>
  <c r="P678" i="4"/>
  <c r="BI673" i="4"/>
  <c r="BH673" i="4"/>
  <c r="BG673" i="4"/>
  <c r="BF673" i="4"/>
  <c r="T673" i="4"/>
  <c r="R673" i="4"/>
  <c r="P673" i="4"/>
  <c r="BI668" i="4"/>
  <c r="BH668" i="4"/>
  <c r="BG668" i="4"/>
  <c r="BF668" i="4"/>
  <c r="T668" i="4"/>
  <c r="R668" i="4"/>
  <c r="P668" i="4"/>
  <c r="BI664" i="4"/>
  <c r="BH664" i="4"/>
  <c r="BG664" i="4"/>
  <c r="BF664" i="4"/>
  <c r="T664" i="4"/>
  <c r="R664" i="4"/>
  <c r="P664" i="4"/>
  <c r="BI658" i="4"/>
  <c r="BH658" i="4"/>
  <c r="BG658" i="4"/>
  <c r="BF658" i="4"/>
  <c r="T658" i="4"/>
  <c r="R658" i="4"/>
  <c r="P658" i="4"/>
  <c r="BI651" i="4"/>
  <c r="BH651" i="4"/>
  <c r="BG651" i="4"/>
  <c r="BF651" i="4"/>
  <c r="T651" i="4"/>
  <c r="R651" i="4"/>
  <c r="P651" i="4"/>
  <c r="BI646" i="4"/>
  <c r="BH646" i="4"/>
  <c r="BG646" i="4"/>
  <c r="BF646" i="4"/>
  <c r="T646" i="4"/>
  <c r="R646" i="4"/>
  <c r="P646" i="4"/>
  <c r="BI640" i="4"/>
  <c r="BH640" i="4"/>
  <c r="BG640" i="4"/>
  <c r="BF640" i="4"/>
  <c r="T640" i="4"/>
  <c r="R640" i="4"/>
  <c r="P640" i="4"/>
  <c r="BI634" i="4"/>
  <c r="BH634" i="4"/>
  <c r="BG634" i="4"/>
  <c r="BF634" i="4"/>
  <c r="T634" i="4"/>
  <c r="R634" i="4"/>
  <c r="P634" i="4"/>
  <c r="BI629" i="4"/>
  <c r="BH629" i="4"/>
  <c r="BG629" i="4"/>
  <c r="BF629" i="4"/>
  <c r="T629" i="4"/>
  <c r="R629" i="4"/>
  <c r="P629" i="4"/>
  <c r="BI622" i="4"/>
  <c r="BH622" i="4"/>
  <c r="BG622" i="4"/>
  <c r="BF622" i="4"/>
  <c r="T622" i="4"/>
  <c r="R622" i="4"/>
  <c r="P622" i="4"/>
  <c r="BI616" i="4"/>
  <c r="BH616" i="4"/>
  <c r="BG616" i="4"/>
  <c r="BF616" i="4"/>
  <c r="T616" i="4"/>
  <c r="R616" i="4"/>
  <c r="P616" i="4"/>
  <c r="BI609" i="4"/>
  <c r="BH609" i="4"/>
  <c r="BG609" i="4"/>
  <c r="BF609" i="4"/>
  <c r="T609" i="4"/>
  <c r="R609" i="4"/>
  <c r="P609" i="4"/>
  <c r="BI602" i="4"/>
  <c r="BH602" i="4"/>
  <c r="BG602" i="4"/>
  <c r="BF602" i="4"/>
  <c r="T602" i="4"/>
  <c r="R602" i="4"/>
  <c r="P602" i="4"/>
  <c r="BI597" i="4"/>
  <c r="BH597" i="4"/>
  <c r="BG597" i="4"/>
  <c r="BF597" i="4"/>
  <c r="T597" i="4"/>
  <c r="R597" i="4"/>
  <c r="P597" i="4"/>
  <c r="BI590" i="4"/>
  <c r="BH590" i="4"/>
  <c r="BG590" i="4"/>
  <c r="BF590" i="4"/>
  <c r="T590" i="4"/>
  <c r="R590" i="4"/>
  <c r="P590" i="4"/>
  <c r="BI583" i="4"/>
  <c r="BH583" i="4"/>
  <c r="BG583" i="4"/>
  <c r="BF583" i="4"/>
  <c r="T583" i="4"/>
  <c r="R583" i="4"/>
  <c r="P583" i="4"/>
  <c r="BI576" i="4"/>
  <c r="BH576" i="4"/>
  <c r="BG576" i="4"/>
  <c r="BF576" i="4"/>
  <c r="T576" i="4"/>
  <c r="R576" i="4"/>
  <c r="P576" i="4"/>
  <c r="BI569" i="4"/>
  <c r="BH569" i="4"/>
  <c r="BG569" i="4"/>
  <c r="BF569" i="4"/>
  <c r="T569" i="4"/>
  <c r="R569" i="4"/>
  <c r="P569" i="4"/>
  <c r="BI564" i="4"/>
  <c r="BH564" i="4"/>
  <c r="BG564" i="4"/>
  <c r="BF564" i="4"/>
  <c r="T564" i="4"/>
  <c r="R564" i="4"/>
  <c r="P564" i="4"/>
  <c r="BI559" i="4"/>
  <c r="BH559" i="4"/>
  <c r="BG559" i="4"/>
  <c r="BF559" i="4"/>
  <c r="T559" i="4"/>
  <c r="R559" i="4"/>
  <c r="P559" i="4"/>
  <c r="BI554" i="4"/>
  <c r="BH554" i="4"/>
  <c r="BG554" i="4"/>
  <c r="BF554" i="4"/>
  <c r="T554" i="4"/>
  <c r="R554" i="4"/>
  <c r="P554" i="4"/>
  <c r="BI549" i="4"/>
  <c r="BH549" i="4"/>
  <c r="BG549" i="4"/>
  <c r="BF549" i="4"/>
  <c r="T549" i="4"/>
  <c r="R549" i="4"/>
  <c r="P549" i="4"/>
  <c r="BI544" i="4"/>
  <c r="BH544" i="4"/>
  <c r="BG544" i="4"/>
  <c r="BF544" i="4"/>
  <c r="T544" i="4"/>
  <c r="R544" i="4"/>
  <c r="P544" i="4"/>
  <c r="BI539" i="4"/>
  <c r="BH539" i="4"/>
  <c r="BG539" i="4"/>
  <c r="BF539" i="4"/>
  <c r="T539" i="4"/>
  <c r="R539" i="4"/>
  <c r="P539" i="4"/>
  <c r="BI533" i="4"/>
  <c r="BH533" i="4"/>
  <c r="BG533" i="4"/>
  <c r="BF533" i="4"/>
  <c r="T533" i="4"/>
  <c r="R533" i="4"/>
  <c r="P533" i="4"/>
  <c r="BI528" i="4"/>
  <c r="BH528" i="4"/>
  <c r="BG528" i="4"/>
  <c r="BF528" i="4"/>
  <c r="T528" i="4"/>
  <c r="R528" i="4"/>
  <c r="P528" i="4"/>
  <c r="BI523" i="4"/>
  <c r="BH523" i="4"/>
  <c r="BG523" i="4"/>
  <c r="BF523" i="4"/>
  <c r="T523" i="4"/>
  <c r="R523" i="4"/>
  <c r="P523" i="4"/>
  <c r="BI517" i="4"/>
  <c r="BH517" i="4"/>
  <c r="BG517" i="4"/>
  <c r="BF517" i="4"/>
  <c r="T517" i="4"/>
  <c r="R517" i="4"/>
  <c r="P517" i="4"/>
  <c r="BI511" i="4"/>
  <c r="BH511" i="4"/>
  <c r="BG511" i="4"/>
  <c r="BF511" i="4"/>
  <c r="T511" i="4"/>
  <c r="R511" i="4"/>
  <c r="P511" i="4"/>
  <c r="BI506" i="4"/>
  <c r="BH506" i="4"/>
  <c r="BG506" i="4"/>
  <c r="BF506" i="4"/>
  <c r="T506" i="4"/>
  <c r="R506" i="4"/>
  <c r="P506" i="4"/>
  <c r="BI501" i="4"/>
  <c r="BH501" i="4"/>
  <c r="BG501" i="4"/>
  <c r="BF501" i="4"/>
  <c r="T501" i="4"/>
  <c r="R501" i="4"/>
  <c r="P501" i="4"/>
  <c r="BI496" i="4"/>
  <c r="BH496" i="4"/>
  <c r="BG496" i="4"/>
  <c r="BF496" i="4"/>
  <c r="T496" i="4"/>
  <c r="R496" i="4"/>
  <c r="P496" i="4"/>
  <c r="BI491" i="4"/>
  <c r="BH491" i="4"/>
  <c r="BG491" i="4"/>
  <c r="BF491" i="4"/>
  <c r="T491" i="4"/>
  <c r="R491" i="4"/>
  <c r="P491" i="4"/>
  <c r="BI485" i="4"/>
  <c r="BH485" i="4"/>
  <c r="BG485" i="4"/>
  <c r="BF485" i="4"/>
  <c r="T485" i="4"/>
  <c r="R485" i="4"/>
  <c r="P485" i="4"/>
  <c r="BI479" i="4"/>
  <c r="BH479" i="4"/>
  <c r="BG479" i="4"/>
  <c r="BF479" i="4"/>
  <c r="T479" i="4"/>
  <c r="R479" i="4"/>
  <c r="P479" i="4"/>
  <c r="BI474" i="4"/>
  <c r="BH474" i="4"/>
  <c r="BG474" i="4"/>
  <c r="BF474" i="4"/>
  <c r="T474" i="4"/>
  <c r="R474" i="4"/>
  <c r="P474" i="4"/>
  <c r="BI468" i="4"/>
  <c r="BH468" i="4"/>
  <c r="BG468" i="4"/>
  <c r="BF468" i="4"/>
  <c r="T468" i="4"/>
  <c r="R468" i="4"/>
  <c r="P468" i="4"/>
  <c r="BI461" i="4"/>
  <c r="BH461" i="4"/>
  <c r="BG461" i="4"/>
  <c r="BF461" i="4"/>
  <c r="T461" i="4"/>
  <c r="R461" i="4"/>
  <c r="P461" i="4"/>
  <c r="BI454" i="4"/>
  <c r="BH454" i="4"/>
  <c r="BG454" i="4"/>
  <c r="BF454" i="4"/>
  <c r="T454" i="4"/>
  <c r="R454" i="4"/>
  <c r="P454" i="4"/>
  <c r="BI448" i="4"/>
  <c r="BH448" i="4"/>
  <c r="BG448" i="4"/>
  <c r="BF448" i="4"/>
  <c r="T448" i="4"/>
  <c r="R448" i="4"/>
  <c r="P448" i="4"/>
  <c r="BI441" i="4"/>
  <c r="BH441" i="4"/>
  <c r="BG441" i="4"/>
  <c r="BF441" i="4"/>
  <c r="T441" i="4"/>
  <c r="R441" i="4"/>
  <c r="P441" i="4"/>
  <c r="BI433" i="4"/>
  <c r="BH433" i="4"/>
  <c r="BG433" i="4"/>
  <c r="BF433" i="4"/>
  <c r="T433" i="4"/>
  <c r="R433" i="4"/>
  <c r="P433" i="4"/>
  <c r="BI425" i="4"/>
  <c r="BH425" i="4"/>
  <c r="BG425" i="4"/>
  <c r="BF425" i="4"/>
  <c r="T425" i="4"/>
  <c r="R425" i="4"/>
  <c r="P425" i="4"/>
  <c r="BI419" i="4"/>
  <c r="BH419" i="4"/>
  <c r="BG419" i="4"/>
  <c r="BF419" i="4"/>
  <c r="T419" i="4"/>
  <c r="R419" i="4"/>
  <c r="P419" i="4"/>
  <c r="BI412" i="4"/>
  <c r="BH412" i="4"/>
  <c r="BG412" i="4"/>
  <c r="BF412" i="4"/>
  <c r="T412" i="4"/>
  <c r="R412" i="4"/>
  <c r="P412" i="4"/>
  <c r="BI404" i="4"/>
  <c r="BH404" i="4"/>
  <c r="BG404" i="4"/>
  <c r="BF404" i="4"/>
  <c r="T404" i="4"/>
  <c r="R404" i="4"/>
  <c r="P404" i="4"/>
  <c r="BI398" i="4"/>
  <c r="BH398" i="4"/>
  <c r="BG398" i="4"/>
  <c r="BF398" i="4"/>
  <c r="T398" i="4"/>
  <c r="R398" i="4"/>
  <c r="P398" i="4"/>
  <c r="BI393" i="4"/>
  <c r="BH393" i="4"/>
  <c r="BG393" i="4"/>
  <c r="BF393" i="4"/>
  <c r="T393" i="4"/>
  <c r="R393" i="4"/>
  <c r="P393" i="4"/>
  <c r="BI388" i="4"/>
  <c r="BH388" i="4"/>
  <c r="BG388" i="4"/>
  <c r="BF388" i="4"/>
  <c r="T388" i="4"/>
  <c r="R388" i="4"/>
  <c r="P388" i="4"/>
  <c r="BI381" i="4"/>
  <c r="BH381" i="4"/>
  <c r="BG381" i="4"/>
  <c r="BF381" i="4"/>
  <c r="T381" i="4"/>
  <c r="R381" i="4"/>
  <c r="P381" i="4"/>
  <c r="BI375" i="4"/>
  <c r="BH375" i="4"/>
  <c r="BG375" i="4"/>
  <c r="BF375" i="4"/>
  <c r="T375" i="4"/>
  <c r="R375" i="4"/>
  <c r="P375" i="4"/>
  <c r="BI369" i="4"/>
  <c r="BH369" i="4"/>
  <c r="BG369" i="4"/>
  <c r="BF369" i="4"/>
  <c r="T369" i="4"/>
  <c r="R369" i="4"/>
  <c r="P369" i="4"/>
  <c r="BI363" i="4"/>
  <c r="BH363" i="4"/>
  <c r="BG363" i="4"/>
  <c r="BF363" i="4"/>
  <c r="T363" i="4"/>
  <c r="R363" i="4"/>
  <c r="P363" i="4"/>
  <c r="BI357" i="4"/>
  <c r="BH357" i="4"/>
  <c r="BG357" i="4"/>
  <c r="BF357" i="4"/>
  <c r="T357" i="4"/>
  <c r="R357" i="4"/>
  <c r="P357" i="4"/>
  <c r="BI351" i="4"/>
  <c r="BH351" i="4"/>
  <c r="BG351" i="4"/>
  <c r="BF351" i="4"/>
  <c r="T351" i="4"/>
  <c r="R351" i="4"/>
  <c r="P351" i="4"/>
  <c r="BI345" i="4"/>
  <c r="BH345" i="4"/>
  <c r="BG345" i="4"/>
  <c r="BF345" i="4"/>
  <c r="T345" i="4"/>
  <c r="R345" i="4"/>
  <c r="P345" i="4"/>
  <c r="BI339" i="4"/>
  <c r="BH339" i="4"/>
  <c r="BG339" i="4"/>
  <c r="BF339" i="4"/>
  <c r="T339" i="4"/>
  <c r="R339" i="4"/>
  <c r="P339" i="4"/>
  <c r="BI332" i="4"/>
  <c r="BH332" i="4"/>
  <c r="BG332" i="4"/>
  <c r="BF332" i="4"/>
  <c r="T332" i="4"/>
  <c r="R332" i="4"/>
  <c r="P332" i="4"/>
  <c r="BI326" i="4"/>
  <c r="BH326" i="4"/>
  <c r="BG326" i="4"/>
  <c r="BF326" i="4"/>
  <c r="T326" i="4"/>
  <c r="R326" i="4"/>
  <c r="P326" i="4"/>
  <c r="BI320" i="4"/>
  <c r="BH320" i="4"/>
  <c r="BG320" i="4"/>
  <c r="BF320" i="4"/>
  <c r="T320" i="4"/>
  <c r="R320" i="4"/>
  <c r="P320" i="4"/>
  <c r="BI314" i="4"/>
  <c r="BH314" i="4"/>
  <c r="BG314" i="4"/>
  <c r="BF314" i="4"/>
  <c r="T314" i="4"/>
  <c r="R314" i="4"/>
  <c r="P314" i="4"/>
  <c r="BI308" i="4"/>
  <c r="BH308" i="4"/>
  <c r="BG308" i="4"/>
  <c r="BF308" i="4"/>
  <c r="T308" i="4"/>
  <c r="R308" i="4"/>
  <c r="P308" i="4"/>
  <c r="BI301" i="4"/>
  <c r="BH301" i="4"/>
  <c r="BG301" i="4"/>
  <c r="BF301" i="4"/>
  <c r="T301" i="4"/>
  <c r="R301" i="4"/>
  <c r="P301" i="4"/>
  <c r="BI295" i="4"/>
  <c r="BH295" i="4"/>
  <c r="BG295" i="4"/>
  <c r="BF295" i="4"/>
  <c r="T295" i="4"/>
  <c r="R295" i="4"/>
  <c r="P295" i="4"/>
  <c r="BI288" i="4"/>
  <c r="BH288" i="4"/>
  <c r="BG288" i="4"/>
  <c r="BF288" i="4"/>
  <c r="T288" i="4"/>
  <c r="R288" i="4"/>
  <c r="P288" i="4"/>
  <c r="BI281" i="4"/>
  <c r="BH281" i="4"/>
  <c r="BG281" i="4"/>
  <c r="BF281" i="4"/>
  <c r="T281" i="4"/>
  <c r="R281" i="4"/>
  <c r="P281" i="4"/>
  <c r="BI273" i="4"/>
  <c r="BH273" i="4"/>
  <c r="BG273" i="4"/>
  <c r="BF273" i="4"/>
  <c r="T273" i="4"/>
  <c r="R273" i="4"/>
  <c r="P273" i="4"/>
  <c r="BI267" i="4"/>
  <c r="BH267" i="4"/>
  <c r="BG267" i="4"/>
  <c r="BF267" i="4"/>
  <c r="T267" i="4"/>
  <c r="R267" i="4"/>
  <c r="P267" i="4"/>
  <c r="BI262" i="4"/>
  <c r="BH262" i="4"/>
  <c r="BG262" i="4"/>
  <c r="BF262" i="4"/>
  <c r="T262" i="4"/>
  <c r="R262" i="4"/>
  <c r="P262" i="4"/>
  <c r="BI256" i="4"/>
  <c r="BH256" i="4"/>
  <c r="BG256" i="4"/>
  <c r="BF256" i="4"/>
  <c r="T256" i="4"/>
  <c r="R256" i="4"/>
  <c r="P256" i="4"/>
  <c r="BI251" i="4"/>
  <c r="BH251" i="4"/>
  <c r="BG251" i="4"/>
  <c r="BF251" i="4"/>
  <c r="T251" i="4"/>
  <c r="R251" i="4"/>
  <c r="P251" i="4"/>
  <c r="BI246" i="4"/>
  <c r="BH246" i="4"/>
  <c r="BG246" i="4"/>
  <c r="BF246" i="4"/>
  <c r="T246" i="4"/>
  <c r="R246" i="4"/>
  <c r="P246" i="4"/>
  <c r="BI239" i="4"/>
  <c r="BH239" i="4"/>
  <c r="BG239" i="4"/>
  <c r="BF239" i="4"/>
  <c r="T239" i="4"/>
  <c r="R239" i="4"/>
  <c r="P239" i="4"/>
  <c r="BI232" i="4"/>
  <c r="BH232" i="4"/>
  <c r="BG232" i="4"/>
  <c r="BF232" i="4"/>
  <c r="T232" i="4"/>
  <c r="R232" i="4"/>
  <c r="P232" i="4"/>
  <c r="BI225" i="4"/>
  <c r="BH225" i="4"/>
  <c r="BG225" i="4"/>
  <c r="BF225" i="4"/>
  <c r="T225" i="4"/>
  <c r="R225" i="4"/>
  <c r="P225" i="4"/>
  <c r="BI219" i="4"/>
  <c r="BH219" i="4"/>
  <c r="BG219" i="4"/>
  <c r="BF219" i="4"/>
  <c r="T219" i="4"/>
  <c r="R219" i="4"/>
  <c r="P219" i="4"/>
  <c r="BI213" i="4"/>
  <c r="BH213" i="4"/>
  <c r="BG213" i="4"/>
  <c r="BF213" i="4"/>
  <c r="T213" i="4"/>
  <c r="R213" i="4"/>
  <c r="P213" i="4"/>
  <c r="BI207" i="4"/>
  <c r="BH207" i="4"/>
  <c r="BG207" i="4"/>
  <c r="BF207" i="4"/>
  <c r="T207" i="4"/>
  <c r="R207" i="4"/>
  <c r="P207" i="4"/>
  <c r="BI201" i="4"/>
  <c r="BH201" i="4"/>
  <c r="BG201" i="4"/>
  <c r="BF201" i="4"/>
  <c r="T201" i="4"/>
  <c r="R201" i="4"/>
  <c r="P201" i="4"/>
  <c r="BI194" i="4"/>
  <c r="BH194" i="4"/>
  <c r="BG194" i="4"/>
  <c r="BF194" i="4"/>
  <c r="T194" i="4"/>
  <c r="R194" i="4"/>
  <c r="P194" i="4"/>
  <c r="BI187" i="4"/>
  <c r="BH187" i="4"/>
  <c r="BG187" i="4"/>
  <c r="BF187" i="4"/>
  <c r="T187" i="4"/>
  <c r="R187" i="4"/>
  <c r="P187" i="4"/>
  <c r="BI180" i="4"/>
  <c r="BH180" i="4"/>
  <c r="BG180" i="4"/>
  <c r="BF180" i="4"/>
  <c r="T180" i="4"/>
  <c r="R180" i="4"/>
  <c r="P180" i="4"/>
  <c r="BI172" i="4"/>
  <c r="BH172" i="4"/>
  <c r="BG172" i="4"/>
  <c r="BF172" i="4"/>
  <c r="T172" i="4"/>
  <c r="R172" i="4"/>
  <c r="P172" i="4"/>
  <c r="BI164" i="4"/>
  <c r="BH164" i="4"/>
  <c r="BG164" i="4"/>
  <c r="BF164" i="4"/>
  <c r="T164" i="4"/>
  <c r="R164" i="4"/>
  <c r="P164" i="4"/>
  <c r="BI158" i="4"/>
  <c r="BH158" i="4"/>
  <c r="BG158" i="4"/>
  <c r="BF158" i="4"/>
  <c r="T158" i="4"/>
  <c r="R158" i="4"/>
  <c r="P158" i="4"/>
  <c r="BI152" i="4"/>
  <c r="BH152" i="4"/>
  <c r="BG152" i="4"/>
  <c r="BF152" i="4"/>
  <c r="T152" i="4"/>
  <c r="R152" i="4"/>
  <c r="P152" i="4"/>
  <c r="BI144" i="4"/>
  <c r="BH144" i="4"/>
  <c r="BG144" i="4"/>
  <c r="BF144" i="4"/>
  <c r="T144" i="4"/>
  <c r="R144" i="4"/>
  <c r="P144" i="4"/>
  <c r="BI136" i="4"/>
  <c r="BH136" i="4"/>
  <c r="BG136" i="4"/>
  <c r="BF136" i="4"/>
  <c r="T136" i="4"/>
  <c r="R136" i="4"/>
  <c r="P136" i="4"/>
  <c r="J130" i="4"/>
  <c r="J129" i="4"/>
  <c r="F127" i="4"/>
  <c r="E125" i="4"/>
  <c r="J94" i="4"/>
  <c r="J93" i="4"/>
  <c r="F91" i="4"/>
  <c r="E89" i="4"/>
  <c r="J20" i="4"/>
  <c r="E20" i="4"/>
  <c r="F130" i="4"/>
  <c r="J19" i="4"/>
  <c r="J17" i="4"/>
  <c r="E17" i="4"/>
  <c r="F93" i="4"/>
  <c r="J16" i="4"/>
  <c r="J14" i="4"/>
  <c r="J91" i="4"/>
  <c r="E7" i="4"/>
  <c r="E85" i="4" s="1"/>
  <c r="J39" i="3"/>
  <c r="J38" i="3"/>
  <c r="AY97" i="1"/>
  <c r="J37" i="3"/>
  <c r="AX97" i="1"/>
  <c r="BI341" i="3"/>
  <c r="BH341" i="3"/>
  <c r="BG341" i="3"/>
  <c r="BF341" i="3"/>
  <c r="T341" i="3"/>
  <c r="T340" i="3"/>
  <c r="R341" i="3"/>
  <c r="R340" i="3"/>
  <c r="P341" i="3"/>
  <c r="P340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0" i="3"/>
  <c r="BH290" i="3"/>
  <c r="BG290" i="3"/>
  <c r="BF290" i="3"/>
  <c r="T290" i="3"/>
  <c r="R290" i="3"/>
  <c r="P290" i="3"/>
  <c r="BI285" i="3"/>
  <c r="BH285" i="3"/>
  <c r="BG285" i="3"/>
  <c r="BF285" i="3"/>
  <c r="T285" i="3"/>
  <c r="R285" i="3"/>
  <c r="P285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2" i="3"/>
  <c r="BH222" i="3"/>
  <c r="BG222" i="3"/>
  <c r="BF222" i="3"/>
  <c r="T222" i="3"/>
  <c r="R222" i="3"/>
  <c r="P222" i="3"/>
  <c r="BI215" i="3"/>
  <c r="BH215" i="3"/>
  <c r="BG215" i="3"/>
  <c r="BF215" i="3"/>
  <c r="T215" i="3"/>
  <c r="R215" i="3"/>
  <c r="P215" i="3"/>
  <c r="BI209" i="3"/>
  <c r="BH209" i="3"/>
  <c r="BG209" i="3"/>
  <c r="BF209" i="3"/>
  <c r="T209" i="3"/>
  <c r="R209" i="3"/>
  <c r="P209" i="3"/>
  <c r="BI203" i="3"/>
  <c r="BH203" i="3"/>
  <c r="BG203" i="3"/>
  <c r="BF203" i="3"/>
  <c r="T203" i="3"/>
  <c r="R203" i="3"/>
  <c r="P203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F119" i="3"/>
  <c r="E117" i="3"/>
  <c r="F91" i="3"/>
  <c r="E89" i="3"/>
  <c r="J26" i="3"/>
  <c r="E26" i="3"/>
  <c r="J122" i="3"/>
  <c r="J25" i="3"/>
  <c r="J23" i="3"/>
  <c r="E23" i="3"/>
  <c r="J121" i="3"/>
  <c r="J22" i="3"/>
  <c r="J20" i="3"/>
  <c r="E20" i="3"/>
  <c r="F94" i="3"/>
  <c r="J19" i="3"/>
  <c r="J17" i="3"/>
  <c r="E17" i="3"/>
  <c r="F121" i="3"/>
  <c r="J16" i="3"/>
  <c r="J14" i="3"/>
  <c r="J119" i="3" s="1"/>
  <c r="E7" i="3"/>
  <c r="E113" i="3"/>
  <c r="J196" i="2"/>
  <c r="J103" i="2" s="1"/>
  <c r="J39" i="2"/>
  <c r="J38" i="2"/>
  <c r="AY96" i="1"/>
  <c r="J37" i="2"/>
  <c r="AX96" i="1" s="1"/>
  <c r="BI239" i="2"/>
  <c r="BH239" i="2"/>
  <c r="BG239" i="2"/>
  <c r="BF239" i="2"/>
  <c r="T239" i="2"/>
  <c r="T238" i="2"/>
  <c r="R239" i="2"/>
  <c r="R238" i="2" s="1"/>
  <c r="P239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1" i="2"/>
  <c r="BH131" i="2"/>
  <c r="BG131" i="2"/>
  <c r="BF131" i="2"/>
  <c r="T131" i="2"/>
  <c r="R131" i="2"/>
  <c r="P131" i="2"/>
  <c r="F122" i="2"/>
  <c r="E120" i="2"/>
  <c r="F91" i="2"/>
  <c r="E89" i="2"/>
  <c r="J26" i="2"/>
  <c r="E26" i="2"/>
  <c r="J94" i="2" s="1"/>
  <c r="J25" i="2"/>
  <c r="J23" i="2"/>
  <c r="E23" i="2"/>
  <c r="J124" i="2" s="1"/>
  <c r="J22" i="2"/>
  <c r="J20" i="2"/>
  <c r="E20" i="2"/>
  <c r="F125" i="2" s="1"/>
  <c r="J19" i="2"/>
  <c r="J17" i="2"/>
  <c r="E17" i="2"/>
  <c r="F93" i="2" s="1"/>
  <c r="J16" i="2"/>
  <c r="J14" i="2"/>
  <c r="J122" i="2"/>
  <c r="E7" i="2"/>
  <c r="E85" i="2"/>
  <c r="L90" i="1"/>
  <c r="AM90" i="1"/>
  <c r="AM89" i="1"/>
  <c r="L89" i="1"/>
  <c r="AM87" i="1"/>
  <c r="L87" i="1"/>
  <c r="L85" i="1"/>
  <c r="L84" i="1"/>
  <c r="J273" i="6"/>
  <c r="BK270" i="6"/>
  <c r="BK267" i="6"/>
  <c r="J244" i="6"/>
  <c r="J241" i="6"/>
  <c r="J238" i="6"/>
  <c r="J236" i="6"/>
  <c r="BK234" i="6"/>
  <c r="J232" i="6"/>
  <c r="BK230" i="6"/>
  <c r="J228" i="6"/>
  <c r="BK226" i="6"/>
  <c r="BK224" i="6"/>
  <c r="BK220" i="6"/>
  <c r="BK218" i="6"/>
  <c r="BK206" i="6"/>
  <c r="BK197" i="6"/>
  <c r="J194" i="6"/>
  <c r="BK191" i="6"/>
  <c r="J185" i="6"/>
  <c r="BK182" i="6"/>
  <c r="J179" i="6"/>
  <c r="BK174" i="6"/>
  <c r="BK171" i="6"/>
  <c r="J166" i="6"/>
  <c r="BK156" i="6"/>
  <c r="J153" i="6"/>
  <c r="BK147" i="6"/>
  <c r="BK144" i="6"/>
  <c r="J142" i="6"/>
  <c r="J136" i="6"/>
  <c r="J131" i="6"/>
  <c r="BK640" i="5"/>
  <c r="J633" i="5"/>
  <c r="BK627" i="5"/>
  <c r="BK613" i="5"/>
  <c r="J608" i="5"/>
  <c r="J603" i="5"/>
  <c r="BK598" i="5"/>
  <c r="BK592" i="5"/>
  <c r="J578" i="5"/>
  <c r="J566" i="5"/>
  <c r="J550" i="5"/>
  <c r="J543" i="5"/>
  <c r="J480" i="5"/>
  <c r="J461" i="5"/>
  <c r="J450" i="5"/>
  <c r="J445" i="5"/>
  <c r="BK439" i="5"/>
  <c r="BK417" i="5"/>
  <c r="BK401" i="5"/>
  <c r="J395" i="5"/>
  <c r="J389" i="5"/>
  <c r="BK371" i="5"/>
  <c r="J364" i="5"/>
  <c r="BK353" i="5"/>
  <c r="J342" i="5"/>
  <c r="BK314" i="5"/>
  <c r="J308" i="5"/>
  <c r="J297" i="5"/>
  <c r="BK292" i="5"/>
  <c r="J287" i="5"/>
  <c r="BK272" i="5"/>
  <c r="BK267" i="5"/>
  <c r="J256" i="5"/>
  <c r="BK250" i="5"/>
  <c r="BK245" i="5"/>
  <c r="J230" i="5"/>
  <c r="J225" i="5"/>
  <c r="BK220" i="5"/>
  <c r="J212" i="5"/>
  <c r="J204" i="5"/>
  <c r="BK197" i="5"/>
  <c r="BK190" i="5"/>
  <c r="BK181" i="5"/>
  <c r="J165" i="5"/>
  <c r="BK149" i="5"/>
  <c r="J135" i="5"/>
  <c r="BK814" i="4"/>
  <c r="J814" i="4"/>
  <c r="BK808" i="4"/>
  <c r="J808" i="4"/>
  <c r="BK801" i="4"/>
  <c r="J801" i="4"/>
  <c r="BK794" i="4"/>
  <c r="J794" i="4"/>
  <c r="BK788" i="4"/>
  <c r="BK776" i="4"/>
  <c r="BK770" i="4"/>
  <c r="BK760" i="4"/>
  <c r="BK756" i="4"/>
  <c r="BK750" i="4"/>
  <c r="J744" i="4"/>
  <c r="BK740" i="4"/>
  <c r="BK732" i="4"/>
  <c r="BK698" i="4"/>
  <c r="BK688" i="4"/>
  <c r="BK673" i="4"/>
  <c r="BK651" i="4"/>
  <c r="J634" i="4"/>
  <c r="J616" i="4"/>
  <c r="J597" i="4"/>
  <c r="J590" i="4"/>
  <c r="J583" i="4"/>
  <c r="BK559" i="4"/>
  <c r="BK554" i="4"/>
  <c r="J549" i="4"/>
  <c r="J544" i="4"/>
  <c r="J539" i="4"/>
  <c r="J528" i="4"/>
  <c r="BK523" i="4"/>
  <c r="BK517" i="4"/>
  <c r="BK496" i="4"/>
  <c r="J491" i="4"/>
  <c r="J485" i="4"/>
  <c r="J474" i="4"/>
  <c r="BK468" i="4"/>
  <c r="J461" i="4"/>
  <c r="BK425" i="4"/>
  <c r="BK398" i="4"/>
  <c r="BK393" i="4"/>
  <c r="BK363" i="4"/>
  <c r="J357" i="4"/>
  <c r="J351" i="4"/>
  <c r="BK314" i="4"/>
  <c r="J308" i="4"/>
  <c r="BK295" i="4"/>
  <c r="J288" i="4"/>
  <c r="J281" i="4"/>
  <c r="BK267" i="4"/>
  <c r="J262" i="4"/>
  <c r="J239" i="4"/>
  <c r="J232" i="4"/>
  <c r="J225" i="4"/>
  <c r="BK187" i="4"/>
  <c r="BK180" i="4"/>
  <c r="J172" i="4"/>
  <c r="BK164" i="4"/>
  <c r="J158" i="4"/>
  <c r="J152" i="4"/>
  <c r="BK136" i="4"/>
  <c r="J335" i="3"/>
  <c r="J331" i="3"/>
  <c r="J329" i="3"/>
  <c r="BK319" i="3"/>
  <c r="J315" i="3"/>
  <c r="BK307" i="3"/>
  <c r="BK298" i="3"/>
  <c r="BK296" i="3"/>
  <c r="J268" i="3"/>
  <c r="J250" i="3"/>
  <c r="J245" i="3"/>
  <c r="BK230" i="3"/>
  <c r="J215" i="3"/>
  <c r="BK203" i="3"/>
  <c r="BK191" i="3"/>
  <c r="J179" i="3"/>
  <c r="J152" i="3"/>
  <c r="BK140" i="3"/>
  <c r="J134" i="3"/>
  <c r="BK128" i="3"/>
  <c r="BK230" i="2"/>
  <c r="J208" i="2"/>
  <c r="BK203" i="2"/>
  <c r="J198" i="2"/>
  <c r="J192" i="2"/>
  <c r="BK188" i="2"/>
  <c r="J184" i="2"/>
  <c r="BK154" i="2"/>
  <c r="BK148" i="2"/>
  <c r="BK308" i="6"/>
  <c r="J306" i="6"/>
  <c r="BK303" i="6"/>
  <c r="J303" i="6"/>
  <c r="BK300" i="6"/>
  <c r="J300" i="6"/>
  <c r="BK298" i="6"/>
  <c r="J298" i="6"/>
  <c r="BK295" i="6"/>
  <c r="J295" i="6"/>
  <c r="BK292" i="6"/>
  <c r="J292" i="6"/>
  <c r="BK290" i="6"/>
  <c r="J290" i="6"/>
  <c r="BK288" i="6"/>
  <c r="J288" i="6"/>
  <c r="BK286" i="6"/>
  <c r="J286" i="6"/>
  <c r="BK282" i="6"/>
  <c r="J282" i="6"/>
  <c r="BK279" i="6"/>
  <c r="J279" i="6"/>
  <c r="BK276" i="6"/>
  <c r="J276" i="6"/>
  <c r="BK273" i="6"/>
  <c r="J270" i="6"/>
  <c r="J267" i="6"/>
  <c r="BK264" i="6"/>
  <c r="J264" i="6"/>
  <c r="J261" i="6"/>
  <c r="BK258" i="6"/>
  <c r="BK256" i="6"/>
  <c r="J256" i="6"/>
  <c r="BK252" i="6"/>
  <c r="J252" i="6"/>
  <c r="BK250" i="6"/>
  <c r="J250" i="6"/>
  <c r="BK247" i="6"/>
  <c r="J247" i="6"/>
  <c r="BK244" i="6"/>
  <c r="BK241" i="6"/>
  <c r="BK238" i="6"/>
  <c r="BK236" i="6"/>
  <c r="J234" i="6"/>
  <c r="BK232" i="6"/>
  <c r="J230" i="6"/>
  <c r="BK228" i="6"/>
  <c r="J226" i="6"/>
  <c r="J222" i="6"/>
  <c r="J218" i="6"/>
  <c r="J216" i="6"/>
  <c r="J214" i="6"/>
  <c r="BK209" i="6"/>
  <c r="J206" i="6"/>
  <c r="J174" i="6"/>
  <c r="J164" i="6"/>
  <c r="J144" i="6"/>
  <c r="BK133" i="6"/>
  <c r="BK648" i="5"/>
  <c r="J627" i="5"/>
  <c r="J618" i="5"/>
  <c r="BK608" i="5"/>
  <c r="BK603" i="5"/>
  <c r="J587" i="5"/>
  <c r="J572" i="5"/>
  <c r="BK566" i="5"/>
  <c r="J561" i="5"/>
  <c r="BK555" i="5"/>
  <c r="BK543" i="5"/>
  <c r="BK532" i="5"/>
  <c r="J526" i="5"/>
  <c r="J520" i="5"/>
  <c r="J499" i="5"/>
  <c r="BK493" i="5"/>
  <c r="J487" i="5"/>
  <c r="J467" i="5"/>
  <c r="J455" i="5"/>
  <c r="J439" i="5"/>
  <c r="BK433" i="5"/>
  <c r="BK428" i="5"/>
  <c r="J423" i="5"/>
  <c r="J411" i="5"/>
  <c r="BK395" i="5"/>
  <c r="BK389" i="5"/>
  <c r="J377" i="5"/>
  <c r="BK358" i="5"/>
  <c r="BK347" i="5"/>
  <c r="BK332" i="5"/>
  <c r="J326" i="5"/>
  <c r="J320" i="5"/>
  <c r="J314" i="5"/>
  <c r="J302" i="5"/>
  <c r="J282" i="5"/>
  <c r="BK277" i="5"/>
  <c r="J272" i="5"/>
  <c r="J267" i="5"/>
  <c r="BK262" i="5"/>
  <c r="J245" i="5"/>
  <c r="J240" i="5"/>
  <c r="J235" i="5"/>
  <c r="BK225" i="5"/>
  <c r="BK165" i="5"/>
  <c r="BK140" i="5"/>
  <c r="BK781" i="4"/>
  <c r="J770" i="4"/>
  <c r="J732" i="4"/>
  <c r="BK726" i="4"/>
  <c r="BK715" i="4"/>
  <c r="BK708" i="4"/>
  <c r="BK693" i="4"/>
  <c r="J688" i="4"/>
  <c r="BK683" i="4"/>
  <c r="J678" i="4"/>
  <c r="J673" i="4"/>
  <c r="J668" i="4"/>
  <c r="J646" i="4"/>
  <c r="BK622" i="4"/>
  <c r="J609" i="4"/>
  <c r="J602" i="4"/>
  <c r="BK590" i="4"/>
  <c r="BK583" i="4"/>
  <c r="J576" i="4"/>
  <c r="BK569" i="4"/>
  <c r="J564" i="4"/>
  <c r="J559" i="4"/>
  <c r="BK549" i="4"/>
  <c r="BK544" i="4"/>
  <c r="BK539" i="4"/>
  <c r="BK533" i="4"/>
  <c r="J523" i="4"/>
  <c r="J506" i="4"/>
  <c r="BK501" i="4"/>
  <c r="J496" i="4"/>
  <c r="BK491" i="4"/>
  <c r="BK485" i="4"/>
  <c r="BK461" i="4"/>
  <c r="J448" i="4"/>
  <c r="J441" i="4"/>
  <c r="J433" i="4"/>
  <c r="J425" i="4"/>
  <c r="J404" i="4"/>
  <c r="J393" i="4"/>
  <c r="J388" i="4"/>
  <c r="BK381" i="4"/>
  <c r="BK375" i="4"/>
  <c r="BK369" i="4"/>
  <c r="J363" i="4"/>
  <c r="J345" i="4"/>
  <c r="BK339" i="4"/>
  <c r="BK332" i="4"/>
  <c r="BK326" i="4"/>
  <c r="J320" i="4"/>
  <c r="J314" i="4"/>
  <c r="BK308" i="4"/>
  <c r="BK288" i="4"/>
  <c r="BK281" i="4"/>
  <c r="J273" i="4"/>
  <c r="BK262" i="4"/>
  <c r="BK256" i="4"/>
  <c r="J251" i="4"/>
  <c r="BK232" i="4"/>
  <c r="BK219" i="4"/>
  <c r="J213" i="4"/>
  <c r="J201" i="4"/>
  <c r="J194" i="4"/>
  <c r="BK144" i="4"/>
  <c r="J319" i="3"/>
  <c r="BK315" i="3"/>
  <c r="J311" i="3"/>
  <c r="J285" i="3"/>
  <c r="BK279" i="3"/>
  <c r="BK262" i="3"/>
  <c r="J255" i="3"/>
  <c r="BK240" i="3"/>
  <c r="BK235" i="3"/>
  <c r="J230" i="3"/>
  <c r="BK222" i="3"/>
  <c r="J209" i="3"/>
  <c r="J185" i="3"/>
  <c r="BK162" i="3"/>
  <c r="J157" i="3"/>
  <c r="BK152" i="3"/>
  <c r="BK146" i="3"/>
  <c r="J140" i="3"/>
  <c r="BK134" i="3"/>
  <c r="J128" i="3"/>
  <c r="J234" i="2"/>
  <c r="BK226" i="2"/>
  <c r="J222" i="2"/>
  <c r="BK198" i="2"/>
  <c r="BK175" i="2"/>
  <c r="BK169" i="2"/>
  <c r="J164" i="2"/>
  <c r="J148" i="2"/>
  <c r="J144" i="2"/>
  <c r="J140" i="2"/>
  <c r="J131" i="2"/>
  <c r="AS95" i="1"/>
  <c r="J311" i="6"/>
  <c r="BK261" i="6"/>
  <c r="J258" i="6"/>
  <c r="J224" i="6"/>
  <c r="BK222" i="6"/>
  <c r="J220" i="6"/>
  <c r="BK216" i="6"/>
  <c r="BK214" i="6"/>
  <c r="J209" i="6"/>
  <c r="J203" i="6"/>
  <c r="BK200" i="6"/>
  <c r="J197" i="6"/>
  <c r="J188" i="6"/>
  <c r="J182" i="6"/>
  <c r="BK177" i="6"/>
  <c r="BK166" i="6"/>
  <c r="J159" i="6"/>
  <c r="J150" i="6"/>
  <c r="BK139" i="6"/>
  <c r="BK131" i="6"/>
  <c r="J623" i="5"/>
  <c r="BK618" i="5"/>
  <c r="J613" i="5"/>
  <c r="J592" i="5"/>
  <c r="J555" i="5"/>
  <c r="J538" i="5"/>
  <c r="J532" i="5"/>
  <c r="BK513" i="5"/>
  <c r="BK506" i="5"/>
  <c r="J493" i="5"/>
  <c r="BK487" i="5"/>
  <c r="BK473" i="5"/>
  <c r="BK467" i="5"/>
  <c r="BK461" i="5"/>
  <c r="BK455" i="5"/>
  <c r="J433" i="5"/>
  <c r="J428" i="5"/>
  <c r="J417" i="5"/>
  <c r="BK411" i="5"/>
  <c r="J406" i="5"/>
  <c r="J383" i="5"/>
  <c r="J353" i="5"/>
  <c r="J347" i="5"/>
  <c r="J337" i="5"/>
  <c r="BK326" i="5"/>
  <c r="BK320" i="5"/>
  <c r="BK308" i="5"/>
  <c r="BK302" i="5"/>
  <c r="BK297" i="5"/>
  <c r="J292" i="5"/>
  <c r="BK282" i="5"/>
  <c r="J277" i="5"/>
  <c r="J262" i="5"/>
  <c r="BK256" i="5"/>
  <c r="J250" i="5"/>
  <c r="BK240" i="5"/>
  <c r="BK230" i="5"/>
  <c r="J220" i="5"/>
  <c r="J181" i="5"/>
  <c r="J172" i="5"/>
  <c r="BK158" i="5"/>
  <c r="J149" i="5"/>
  <c r="J776" i="4"/>
  <c r="BK766" i="4"/>
  <c r="J760" i="4"/>
  <c r="J750" i="4"/>
  <c r="BK744" i="4"/>
  <c r="J726" i="4"/>
  <c r="BK720" i="4"/>
  <c r="J703" i="4"/>
  <c r="J698" i="4"/>
  <c r="J693" i="4"/>
  <c r="J683" i="4"/>
  <c r="BK664" i="4"/>
  <c r="J658" i="4"/>
  <c r="BK640" i="4"/>
  <c r="J629" i="4"/>
  <c r="BK616" i="4"/>
  <c r="BK609" i="4"/>
  <c r="BK576" i="4"/>
  <c r="J569" i="4"/>
  <c r="BK564" i="4"/>
  <c r="J554" i="4"/>
  <c r="J517" i="4"/>
  <c r="BK511" i="4"/>
  <c r="J479" i="4"/>
  <c r="BK474" i="4"/>
  <c r="BK454" i="4"/>
  <c r="BK448" i="4"/>
  <c r="J419" i="4"/>
  <c r="BK412" i="4"/>
  <c r="BK404" i="4"/>
  <c r="BK388" i="4"/>
  <c r="J381" i="4"/>
  <c r="BK357" i="4"/>
  <c r="BK320" i="4"/>
  <c r="J301" i="4"/>
  <c r="J256" i="4"/>
  <c r="BK246" i="4"/>
  <c r="BK239" i="4"/>
  <c r="BK225" i="4"/>
  <c r="J207" i="4"/>
  <c r="BK201" i="4"/>
  <c r="BK194" i="4"/>
  <c r="J187" i="4"/>
  <c r="J180" i="4"/>
  <c r="BK172" i="4"/>
  <c r="J144" i="4"/>
  <c r="J136" i="4"/>
  <c r="BK341" i="3"/>
  <c r="J341" i="3"/>
  <c r="BK327" i="3"/>
  <c r="J327" i="3"/>
  <c r="BK323" i="3"/>
  <c r="BK303" i="3"/>
  <c r="J296" i="3"/>
  <c r="BK290" i="3"/>
  <c r="BK285" i="3"/>
  <c r="J279" i="3"/>
  <c r="BK273" i="3"/>
  <c r="BK268" i="3"/>
  <c r="BK255" i="3"/>
  <c r="BK250" i="3"/>
  <c r="J240" i="3"/>
  <c r="J235" i="3"/>
  <c r="BK209" i="3"/>
  <c r="J203" i="3"/>
  <c r="J197" i="3"/>
  <c r="BK185" i="3"/>
  <c r="J173" i="3"/>
  <c r="J167" i="3"/>
  <c r="J146" i="3"/>
  <c r="BK239" i="2"/>
  <c r="J239" i="2"/>
  <c r="J226" i="2"/>
  <c r="BK222" i="2"/>
  <c r="BK218" i="2"/>
  <c r="BK212" i="2"/>
  <c r="BK208" i="2"/>
  <c r="J203" i="2"/>
  <c r="BK184" i="2"/>
  <c r="BK180" i="2"/>
  <c r="J175" i="2"/>
  <c r="J169" i="2"/>
  <c r="BK164" i="2"/>
  <c r="BK159" i="2"/>
  <c r="BK144" i="2"/>
  <c r="BK311" i="6"/>
  <c r="J308" i="6"/>
  <c r="BK306" i="6"/>
  <c r="BK203" i="6"/>
  <c r="J200" i="6"/>
  <c r="BK194" i="6"/>
  <c r="J191" i="6"/>
  <c r="BK188" i="6"/>
  <c r="BK185" i="6"/>
  <c r="BK179" i="6"/>
  <c r="J177" i="6"/>
  <c r="J171" i="6"/>
  <c r="BK164" i="6"/>
  <c r="BK159" i="6"/>
  <c r="J156" i="6"/>
  <c r="BK153" i="6"/>
  <c r="BK150" i="6"/>
  <c r="J147" i="6"/>
  <c r="BK142" i="6"/>
  <c r="J139" i="6"/>
  <c r="BK136" i="6"/>
  <c r="J133" i="6"/>
  <c r="BK663" i="5"/>
  <c r="J663" i="5"/>
  <c r="BK658" i="5"/>
  <c r="J658" i="5"/>
  <c r="BK653" i="5"/>
  <c r="J653" i="5"/>
  <c r="J648" i="5"/>
  <c r="J640" i="5"/>
  <c r="BK633" i="5"/>
  <c r="BK623" i="5"/>
  <c r="J598" i="5"/>
  <c r="BK587" i="5"/>
  <c r="BK578" i="5"/>
  <c r="BK572" i="5"/>
  <c r="BK561" i="5"/>
  <c r="BK550" i="5"/>
  <c r="BK538" i="5"/>
  <c r="BK526" i="5"/>
  <c r="BK520" i="5"/>
  <c r="J513" i="5"/>
  <c r="J506" i="5"/>
  <c r="BK499" i="5"/>
  <c r="BK480" i="5"/>
  <c r="J473" i="5"/>
  <c r="BK450" i="5"/>
  <c r="BK445" i="5"/>
  <c r="BK423" i="5"/>
  <c r="BK406" i="5"/>
  <c r="J401" i="5"/>
  <c r="BK383" i="5"/>
  <c r="BK377" i="5"/>
  <c r="J371" i="5"/>
  <c r="BK364" i="5"/>
  <c r="J358" i="5"/>
  <c r="BK342" i="5"/>
  <c r="BK337" i="5"/>
  <c r="J332" i="5"/>
  <c r="BK287" i="5"/>
  <c r="BK235" i="5"/>
  <c r="BK212" i="5"/>
  <c r="BK204" i="5"/>
  <c r="J197" i="5"/>
  <c r="J190" i="5"/>
  <c r="BK172" i="5"/>
  <c r="J158" i="5"/>
  <c r="J140" i="5"/>
  <c r="BK135" i="5"/>
  <c r="J788" i="4"/>
  <c r="J781" i="4"/>
  <c r="J766" i="4"/>
  <c r="J756" i="4"/>
  <c r="J740" i="4"/>
  <c r="J720" i="4"/>
  <c r="J715" i="4"/>
  <c r="J708" i="4"/>
  <c r="BK703" i="4"/>
  <c r="BK678" i="4"/>
  <c r="BK668" i="4"/>
  <c r="J664" i="4"/>
  <c r="BK658" i="4"/>
  <c r="J651" i="4"/>
  <c r="BK646" i="4"/>
  <c r="J640" i="4"/>
  <c r="BK634" i="4"/>
  <c r="BK629" i="4"/>
  <c r="J622" i="4"/>
  <c r="BK602" i="4"/>
  <c r="BK597" i="4"/>
  <c r="J533" i="4"/>
  <c r="BK528" i="4"/>
  <c r="J511" i="4"/>
  <c r="BK506" i="4"/>
  <c r="J501" i="4"/>
  <c r="BK479" i="4"/>
  <c r="J468" i="4"/>
  <c r="J454" i="4"/>
  <c r="BK441" i="4"/>
  <c r="BK433" i="4"/>
  <c r="BK419" i="4"/>
  <c r="J412" i="4"/>
  <c r="J398" i="4"/>
  <c r="J375" i="4"/>
  <c r="J369" i="4"/>
  <c r="BK351" i="4"/>
  <c r="BK345" i="4"/>
  <c r="J339" i="4"/>
  <c r="J332" i="4"/>
  <c r="J326" i="4"/>
  <c r="BK301" i="4"/>
  <c r="J295" i="4"/>
  <c r="BK273" i="4"/>
  <c r="J267" i="4"/>
  <c r="BK251" i="4"/>
  <c r="J246" i="4"/>
  <c r="J219" i="4"/>
  <c r="BK213" i="4"/>
  <c r="BK207" i="4"/>
  <c r="J164" i="4"/>
  <c r="BK158" i="4"/>
  <c r="BK152" i="4"/>
  <c r="BK335" i="3"/>
  <c r="BK331" i="3"/>
  <c r="BK329" i="3"/>
  <c r="J323" i="3"/>
  <c r="BK311" i="3"/>
  <c r="J307" i="3"/>
  <c r="J303" i="3"/>
  <c r="J298" i="3"/>
  <c r="J290" i="3"/>
  <c r="J273" i="3"/>
  <c r="J262" i="3"/>
  <c r="BK245" i="3"/>
  <c r="J222" i="3"/>
  <c r="BK215" i="3"/>
  <c r="BK197" i="3"/>
  <c r="J191" i="3"/>
  <c r="BK179" i="3"/>
  <c r="BK173" i="3"/>
  <c r="BK167" i="3"/>
  <c r="J162" i="3"/>
  <c r="BK157" i="3"/>
  <c r="BK234" i="2"/>
  <c r="J230" i="2"/>
  <c r="J218" i="2"/>
  <c r="J212" i="2"/>
  <c r="BK192" i="2"/>
  <c r="J188" i="2"/>
  <c r="J180" i="2"/>
  <c r="J159" i="2"/>
  <c r="J154" i="2"/>
  <c r="BK140" i="2"/>
  <c r="BK131" i="2"/>
  <c r="R130" i="2" l="1"/>
  <c r="R129" i="2"/>
  <c r="R153" i="2"/>
  <c r="T197" i="2"/>
  <c r="P217" i="2"/>
  <c r="BK127" i="3"/>
  <c r="J127" i="3"/>
  <c r="J100" i="3" s="1"/>
  <c r="P229" i="3"/>
  <c r="BK295" i="3"/>
  <c r="J295" i="3"/>
  <c r="J102" i="3" s="1"/>
  <c r="T135" i="4"/>
  <c r="T338" i="4"/>
  <c r="T432" i="4"/>
  <c r="T516" i="4"/>
  <c r="P596" i="4"/>
  <c r="T596" i="4"/>
  <c r="T608" i="4"/>
  <c r="BK650" i="4"/>
  <c r="J650" i="4" s="1"/>
  <c r="J106" i="4" s="1"/>
  <c r="BK743" i="4"/>
  <c r="BK742" i="4" s="1"/>
  <c r="J742" i="4" s="1"/>
  <c r="J109" i="4" s="1"/>
  <c r="BK134" i="5"/>
  <c r="R307" i="5"/>
  <c r="BK382" i="5"/>
  <c r="J382" i="5"/>
  <c r="J102" i="5"/>
  <c r="BK444" i="5"/>
  <c r="J444" i="5" s="1"/>
  <c r="J103" i="5" s="1"/>
  <c r="BK460" i="5"/>
  <c r="J460" i="5" s="1"/>
  <c r="J104" i="5" s="1"/>
  <c r="P512" i="5"/>
  <c r="T586" i="5"/>
  <c r="T585" i="5" s="1"/>
  <c r="P294" i="6"/>
  <c r="T130" i="2"/>
  <c r="T129" i="2"/>
  <c r="P153" i="2"/>
  <c r="BK197" i="2"/>
  <c r="J197" i="2"/>
  <c r="J104" i="2"/>
  <c r="BK217" i="2"/>
  <c r="J217" i="2" s="1"/>
  <c r="J105" i="2" s="1"/>
  <c r="T127" i="3"/>
  <c r="R229" i="3"/>
  <c r="P295" i="3"/>
  <c r="P135" i="4"/>
  <c r="R338" i="4"/>
  <c r="P432" i="4"/>
  <c r="P516" i="4"/>
  <c r="BK596" i="4"/>
  <c r="J596" i="4"/>
  <c r="J104" i="4" s="1"/>
  <c r="BK608" i="4"/>
  <c r="J608" i="4"/>
  <c r="J105" i="4"/>
  <c r="T650" i="4"/>
  <c r="R743" i="4"/>
  <c r="R742" i="4"/>
  <c r="P134" i="5"/>
  <c r="P307" i="5"/>
  <c r="R382" i="5"/>
  <c r="T444" i="5"/>
  <c r="P460" i="5"/>
  <c r="T512" i="5"/>
  <c r="P586" i="5"/>
  <c r="P585" i="5"/>
  <c r="T294" i="6"/>
  <c r="BK130" i="2"/>
  <c r="J130" i="2" s="1"/>
  <c r="J100" i="2" s="1"/>
  <c r="BK153" i="2"/>
  <c r="J153" i="2" s="1"/>
  <c r="J102" i="2" s="1"/>
  <c r="P197" i="2"/>
  <c r="R217" i="2"/>
  <c r="P127" i="3"/>
  <c r="P126" i="3" s="1"/>
  <c r="P125" i="3" s="1"/>
  <c r="AU97" i="1" s="1"/>
  <c r="BK229" i="3"/>
  <c r="J229" i="3" s="1"/>
  <c r="J101" i="3" s="1"/>
  <c r="T295" i="3"/>
  <c r="BK135" i="4"/>
  <c r="J135" i="4" s="1"/>
  <c r="J100" i="4" s="1"/>
  <c r="BK338" i="4"/>
  <c r="J338" i="4" s="1"/>
  <c r="J101" i="4" s="1"/>
  <c r="BK432" i="4"/>
  <c r="J432" i="4"/>
  <c r="J102" i="4" s="1"/>
  <c r="BK516" i="4"/>
  <c r="J516" i="4"/>
  <c r="J103" i="4"/>
  <c r="R596" i="4"/>
  <c r="R608" i="4"/>
  <c r="R650" i="4"/>
  <c r="T743" i="4"/>
  <c r="T742" i="4" s="1"/>
  <c r="R134" i="5"/>
  <c r="T307" i="5"/>
  <c r="T382" i="5"/>
  <c r="R444" i="5"/>
  <c r="T460" i="5"/>
  <c r="R512" i="5"/>
  <c r="R586" i="5"/>
  <c r="R585" i="5" s="1"/>
  <c r="R294" i="6"/>
  <c r="P130" i="2"/>
  <c r="P129" i="2"/>
  <c r="T153" i="2"/>
  <c r="R197" i="2"/>
  <c r="T217" i="2"/>
  <c r="R127" i="3"/>
  <c r="T229" i="3"/>
  <c r="R295" i="3"/>
  <c r="R135" i="4"/>
  <c r="P338" i="4"/>
  <c r="R432" i="4"/>
  <c r="R516" i="4"/>
  <c r="R134" i="4" s="1"/>
  <c r="R133" i="4" s="1"/>
  <c r="P608" i="4"/>
  <c r="P650" i="4"/>
  <c r="P743" i="4"/>
  <c r="P742" i="4"/>
  <c r="T134" i="5"/>
  <c r="T133" i="5" s="1"/>
  <c r="T132" i="5" s="1"/>
  <c r="BK307" i="5"/>
  <c r="J307" i="5" s="1"/>
  <c r="J101" i="5" s="1"/>
  <c r="P382" i="5"/>
  <c r="P444" i="5"/>
  <c r="R460" i="5"/>
  <c r="BK512" i="5"/>
  <c r="J512" i="5" s="1"/>
  <c r="J106" i="5" s="1"/>
  <c r="BK586" i="5"/>
  <c r="J586" i="5" s="1"/>
  <c r="J110" i="5" s="1"/>
  <c r="BK130" i="6"/>
  <c r="J130" i="6" s="1"/>
  <c r="J100" i="6" s="1"/>
  <c r="P130" i="6"/>
  <c r="P129" i="6"/>
  <c r="R130" i="6"/>
  <c r="R129" i="6" s="1"/>
  <c r="T130" i="6"/>
  <c r="T129" i="6"/>
  <c r="BK170" i="6"/>
  <c r="J170" i="6" s="1"/>
  <c r="J102" i="6" s="1"/>
  <c r="P170" i="6"/>
  <c r="P169" i="6" s="1"/>
  <c r="R170" i="6"/>
  <c r="R169" i="6" s="1"/>
  <c r="T170" i="6"/>
  <c r="T169" i="6" s="1"/>
  <c r="BK213" i="6"/>
  <c r="J213" i="6" s="1"/>
  <c r="J104" i="6" s="1"/>
  <c r="P213" i="6"/>
  <c r="R213" i="6"/>
  <c r="T213" i="6"/>
  <c r="BK255" i="6"/>
  <c r="J255" i="6" s="1"/>
  <c r="J105" i="6" s="1"/>
  <c r="P255" i="6"/>
  <c r="R255" i="6"/>
  <c r="T255" i="6"/>
  <c r="BK294" i="6"/>
  <c r="J294" i="6" s="1"/>
  <c r="J106" i="6" s="1"/>
  <c r="J91" i="2"/>
  <c r="F94" i="2"/>
  <c r="F124" i="2"/>
  <c r="BE164" i="2"/>
  <c r="BE169" i="2"/>
  <c r="BE198" i="2"/>
  <c r="BE222" i="2"/>
  <c r="BE226" i="2"/>
  <c r="J91" i="3"/>
  <c r="J93" i="3"/>
  <c r="F122" i="3"/>
  <c r="BE128" i="3"/>
  <c r="BE140" i="3"/>
  <c r="BE162" i="3"/>
  <c r="BE203" i="3"/>
  <c r="BE222" i="3"/>
  <c r="BE230" i="3"/>
  <c r="BE250" i="3"/>
  <c r="BE268" i="3"/>
  <c r="BE279" i="3"/>
  <c r="BE290" i="3"/>
  <c r="BE303" i="3"/>
  <c r="BE319" i="3"/>
  <c r="BK340" i="3"/>
  <c r="J340" i="3" s="1"/>
  <c r="J103" i="3" s="1"/>
  <c r="F94" i="4"/>
  <c r="E121" i="4"/>
  <c r="F129" i="4"/>
  <c r="BE136" i="4"/>
  <c r="BE172" i="4"/>
  <c r="BE256" i="4"/>
  <c r="BE281" i="4"/>
  <c r="BE314" i="4"/>
  <c r="BE320" i="4"/>
  <c r="BE375" i="4"/>
  <c r="BE381" i="4"/>
  <c r="BE388" i="4"/>
  <c r="BE398" i="4"/>
  <c r="BE425" i="4"/>
  <c r="BE454" i="4"/>
  <c r="BE461" i="4"/>
  <c r="BE468" i="4"/>
  <c r="BE485" i="4"/>
  <c r="BE491" i="4"/>
  <c r="BE517" i="4"/>
  <c r="BE539" i="4"/>
  <c r="BE554" i="4"/>
  <c r="BE559" i="4"/>
  <c r="BE564" i="4"/>
  <c r="BE576" i="4"/>
  <c r="BE590" i="4"/>
  <c r="BE602" i="4"/>
  <c r="BE609" i="4"/>
  <c r="BE688" i="4"/>
  <c r="BE693" i="4"/>
  <c r="BE698" i="4"/>
  <c r="BE726" i="4"/>
  <c r="BE750" i="4"/>
  <c r="BE760" i="4"/>
  <c r="BK739" i="4"/>
  <c r="J739" i="4" s="1"/>
  <c r="J108" i="4" s="1"/>
  <c r="F94" i="5"/>
  <c r="J126" i="5"/>
  <c r="BE140" i="5"/>
  <c r="BE158" i="5"/>
  <c r="BE225" i="5"/>
  <c r="BE240" i="5"/>
  <c r="BE245" i="5"/>
  <c r="BE256" i="5"/>
  <c r="BE272" i="5"/>
  <c r="BE297" i="5"/>
  <c r="BE302" i="5"/>
  <c r="BE308" i="5"/>
  <c r="BE320" i="5"/>
  <c r="BE326" i="5"/>
  <c r="BE347" i="5"/>
  <c r="BE389" i="5"/>
  <c r="BE411" i="5"/>
  <c r="BE428" i="5"/>
  <c r="BE455" i="5"/>
  <c r="BE487" i="5"/>
  <c r="BE561" i="5"/>
  <c r="BE603" i="5"/>
  <c r="BE613" i="5"/>
  <c r="BE623" i="5"/>
  <c r="BE640" i="5"/>
  <c r="BE648" i="5"/>
  <c r="BE653" i="5"/>
  <c r="BE658" i="5"/>
  <c r="BE663" i="5"/>
  <c r="BK505" i="5"/>
  <c r="J505" i="5" s="1"/>
  <c r="J105" i="5" s="1"/>
  <c r="E85" i="6"/>
  <c r="J91" i="6"/>
  <c r="F94" i="6"/>
  <c r="F124" i="6"/>
  <c r="J125" i="6"/>
  <c r="BE174" i="6"/>
  <c r="BE206" i="6"/>
  <c r="BE303" i="6"/>
  <c r="E116" i="2"/>
  <c r="J125" i="2"/>
  <c r="BE148" i="2"/>
  <c r="BE192" i="2"/>
  <c r="BE230" i="2"/>
  <c r="BE234" i="2"/>
  <c r="BE239" i="2"/>
  <c r="BK238" i="2"/>
  <c r="J238" i="2"/>
  <c r="J106" i="2" s="1"/>
  <c r="E85" i="3"/>
  <c r="F93" i="3"/>
  <c r="J94" i="3"/>
  <c r="BE134" i="3"/>
  <c r="BE152" i="3"/>
  <c r="BE173" i="3"/>
  <c r="BE191" i="3"/>
  <c r="BE240" i="3"/>
  <c r="BE273" i="3"/>
  <c r="BE307" i="3"/>
  <c r="BE311" i="3"/>
  <c r="BE315" i="3"/>
  <c r="BE327" i="3"/>
  <c r="BE329" i="3"/>
  <c r="BE331" i="3"/>
  <c r="BE335" i="3"/>
  <c r="BE341" i="3"/>
  <c r="J127" i="4"/>
  <c r="BE144" i="4"/>
  <c r="BE158" i="4"/>
  <c r="BE207" i="4"/>
  <c r="BE213" i="4"/>
  <c r="BE219" i="4"/>
  <c r="BE262" i="4"/>
  <c r="BE267" i="4"/>
  <c r="BE273" i="4"/>
  <c r="BE288" i="4"/>
  <c r="BE308" i="4"/>
  <c r="BE326" i="4"/>
  <c r="BE332" i="4"/>
  <c r="BE393" i="4"/>
  <c r="BE419" i="4"/>
  <c r="BE433" i="4"/>
  <c r="BE441" i="4"/>
  <c r="BE479" i="4"/>
  <c r="BE496" i="4"/>
  <c r="BE528" i="4"/>
  <c r="BE533" i="4"/>
  <c r="BE583" i="4"/>
  <c r="BE629" i="4"/>
  <c r="BE658" i="4"/>
  <c r="BE668" i="4"/>
  <c r="BE678" i="4"/>
  <c r="BE683" i="4"/>
  <c r="BE732" i="4"/>
  <c r="BE740" i="4"/>
  <c r="E85" i="5"/>
  <c r="F93" i="5"/>
  <c r="BE135" i="5"/>
  <c r="BE190" i="5"/>
  <c r="BE197" i="5"/>
  <c r="BE212" i="5"/>
  <c r="BE220" i="5"/>
  <c r="BE230" i="5"/>
  <c r="BE250" i="5"/>
  <c r="BE262" i="5"/>
  <c r="BE267" i="5"/>
  <c r="BE342" i="5"/>
  <c r="BE358" i="5"/>
  <c r="BE371" i="5"/>
  <c r="BE383" i="5"/>
  <c r="BE395" i="5"/>
  <c r="BE417" i="5"/>
  <c r="BE439" i="5"/>
  <c r="BE520" i="5"/>
  <c r="BE526" i="5"/>
  <c r="BE532" i="5"/>
  <c r="BE538" i="5"/>
  <c r="BE543" i="5"/>
  <c r="BE566" i="5"/>
  <c r="BE572" i="5"/>
  <c r="BE578" i="5"/>
  <c r="BE598" i="5"/>
  <c r="BE608" i="5"/>
  <c r="BE627" i="5"/>
  <c r="BE131" i="6"/>
  <c r="BE133" i="6"/>
  <c r="BE142" i="6"/>
  <c r="BE144" i="6"/>
  <c r="BE147" i="6"/>
  <c r="BE150" i="6"/>
  <c r="BE159" i="6"/>
  <c r="BE171" i="6"/>
  <c r="BE188" i="6"/>
  <c r="BE191" i="6"/>
  <c r="BE203" i="6"/>
  <c r="BE214" i="6"/>
  <c r="BE220" i="6"/>
  <c r="BE261" i="6"/>
  <c r="BE264" i="6"/>
  <c r="BE311" i="6"/>
  <c r="J93" i="2"/>
  <c r="BE144" i="2"/>
  <c r="BE154" i="2"/>
  <c r="BE180" i="2"/>
  <c r="BE184" i="2"/>
  <c r="BE188" i="2"/>
  <c r="BE203" i="2"/>
  <c r="BE179" i="3"/>
  <c r="BE185" i="3"/>
  <c r="BE197" i="3"/>
  <c r="BE209" i="3"/>
  <c r="BE245" i="3"/>
  <c r="BE262" i="3"/>
  <c r="BE285" i="3"/>
  <c r="BE296" i="3"/>
  <c r="BE298" i="3"/>
  <c r="BE152" i="4"/>
  <c r="BE164" i="4"/>
  <c r="BE180" i="4"/>
  <c r="BE187" i="4"/>
  <c r="BE232" i="4"/>
  <c r="BE239" i="4"/>
  <c r="BE295" i="4"/>
  <c r="BE301" i="4"/>
  <c r="BE345" i="4"/>
  <c r="BE351" i="4"/>
  <c r="BE357" i="4"/>
  <c r="BE363" i="4"/>
  <c r="BE412" i="4"/>
  <c r="BE511" i="4"/>
  <c r="BE523" i="4"/>
  <c r="BE549" i="4"/>
  <c r="BE569" i="4"/>
  <c r="BE616" i="4"/>
  <c r="BE622" i="4"/>
  <c r="BE634" i="4"/>
  <c r="BE646" i="4"/>
  <c r="BE651" i="4"/>
  <c r="BE703" i="4"/>
  <c r="BE708" i="4"/>
  <c r="BE744" i="4"/>
  <c r="BE756" i="4"/>
  <c r="BE766" i="4"/>
  <c r="BE770" i="4"/>
  <c r="BE776" i="4"/>
  <c r="BE781" i="4"/>
  <c r="BE149" i="5"/>
  <c r="BE181" i="5"/>
  <c r="BE204" i="5"/>
  <c r="BE282" i="5"/>
  <c r="BE287" i="5"/>
  <c r="BE292" i="5"/>
  <c r="BE353" i="5"/>
  <c r="BE364" i="5"/>
  <c r="BE377" i="5"/>
  <c r="BE401" i="5"/>
  <c r="BE445" i="5"/>
  <c r="BE461" i="5"/>
  <c r="BE467" i="5"/>
  <c r="BE473" i="5"/>
  <c r="BE506" i="5"/>
  <c r="BE513" i="5"/>
  <c r="BE550" i="5"/>
  <c r="BE587" i="5"/>
  <c r="BE592" i="5"/>
  <c r="BE633" i="5"/>
  <c r="J93" i="6"/>
  <c r="BE153" i="6"/>
  <c r="BE156" i="6"/>
  <c r="BE177" i="6"/>
  <c r="BE179" i="6"/>
  <c r="BE194" i="6"/>
  <c r="BE197" i="6"/>
  <c r="BE226" i="6"/>
  <c r="BE234" i="6"/>
  <c r="BE236" i="6"/>
  <c r="BE238" i="6"/>
  <c r="BE241" i="6"/>
  <c r="BE247" i="6"/>
  <c r="BE250" i="6"/>
  <c r="BE252" i="6"/>
  <c r="BE256" i="6"/>
  <c r="BE258" i="6"/>
  <c r="BE270" i="6"/>
  <c r="BE273" i="6"/>
  <c r="BE276" i="6"/>
  <c r="BE279" i="6"/>
  <c r="BE282" i="6"/>
  <c r="BE286" i="6"/>
  <c r="BE288" i="6"/>
  <c r="BE290" i="6"/>
  <c r="BE292" i="6"/>
  <c r="BE295" i="6"/>
  <c r="BE298" i="6"/>
  <c r="BE300" i="6"/>
  <c r="BE306" i="6"/>
  <c r="BE131" i="2"/>
  <c r="BE140" i="2"/>
  <c r="BE159" i="2"/>
  <c r="BE175" i="2"/>
  <c r="BE208" i="2"/>
  <c r="BE212" i="2"/>
  <c r="BE218" i="2"/>
  <c r="BE146" i="3"/>
  <c r="BE157" i="3"/>
  <c r="BE167" i="3"/>
  <c r="BE215" i="3"/>
  <c r="BE235" i="3"/>
  <c r="BE255" i="3"/>
  <c r="BE323" i="3"/>
  <c r="BE194" i="4"/>
  <c r="BE201" i="4"/>
  <c r="BE225" i="4"/>
  <c r="BE246" i="4"/>
  <c r="BE251" i="4"/>
  <c r="BE339" i="4"/>
  <c r="BE369" i="4"/>
  <c r="BE404" i="4"/>
  <c r="BE448" i="4"/>
  <c r="BE474" i="4"/>
  <c r="BE501" i="4"/>
  <c r="BE506" i="4"/>
  <c r="BE544" i="4"/>
  <c r="BE597" i="4"/>
  <c r="BE640" i="4"/>
  <c r="BE664" i="4"/>
  <c r="BE673" i="4"/>
  <c r="BE715" i="4"/>
  <c r="BE720" i="4"/>
  <c r="BE788" i="4"/>
  <c r="BE794" i="4"/>
  <c r="BE801" i="4"/>
  <c r="BE808" i="4"/>
  <c r="BE814" i="4"/>
  <c r="BE165" i="5"/>
  <c r="BE172" i="5"/>
  <c r="BE235" i="5"/>
  <c r="BE277" i="5"/>
  <c r="BE314" i="5"/>
  <c r="BE332" i="5"/>
  <c r="BE337" i="5"/>
  <c r="BE406" i="5"/>
  <c r="BE423" i="5"/>
  <c r="BE433" i="5"/>
  <c r="BE450" i="5"/>
  <c r="BE480" i="5"/>
  <c r="BE493" i="5"/>
  <c r="BE499" i="5"/>
  <c r="BE555" i="5"/>
  <c r="BE618" i="5"/>
  <c r="BE136" i="6"/>
  <c r="BE139" i="6"/>
  <c r="BE164" i="6"/>
  <c r="BE166" i="6"/>
  <c r="BE182" i="6"/>
  <c r="BE185" i="6"/>
  <c r="BE200" i="6"/>
  <c r="BE209" i="6"/>
  <c r="BE216" i="6"/>
  <c r="BE218" i="6"/>
  <c r="BE222" i="6"/>
  <c r="BE224" i="6"/>
  <c r="BE228" i="6"/>
  <c r="BE230" i="6"/>
  <c r="BE232" i="6"/>
  <c r="BE244" i="6"/>
  <c r="BE267" i="6"/>
  <c r="BE308" i="6"/>
  <c r="F36" i="2"/>
  <c r="BA96" i="1" s="1"/>
  <c r="F36" i="3"/>
  <c r="BA97" i="1"/>
  <c r="J36" i="3"/>
  <c r="AW97" i="1" s="1"/>
  <c r="J36" i="4"/>
  <c r="AW98" i="1"/>
  <c r="F37" i="3"/>
  <c r="BB97" i="1" s="1"/>
  <c r="F38" i="4"/>
  <c r="BC98" i="1"/>
  <c r="F39" i="3"/>
  <c r="BD97" i="1" s="1"/>
  <c r="F38" i="6"/>
  <c r="BC100" i="1"/>
  <c r="AS94" i="1"/>
  <c r="F39" i="2"/>
  <c r="BD96" i="1"/>
  <c r="F38" i="3"/>
  <c r="BC97" i="1" s="1"/>
  <c r="F36" i="5"/>
  <c r="BA99" i="1"/>
  <c r="F37" i="5"/>
  <c r="BB99" i="1" s="1"/>
  <c r="F36" i="6"/>
  <c r="BA100" i="1"/>
  <c r="F39" i="4"/>
  <c r="BD98" i="1" s="1"/>
  <c r="J36" i="6"/>
  <c r="AW100" i="1"/>
  <c r="F37" i="6"/>
  <c r="BB100" i="1" s="1"/>
  <c r="F36" i="4"/>
  <c r="BA98" i="1" s="1"/>
  <c r="J36" i="5"/>
  <c r="AW99" i="1" s="1"/>
  <c r="F38" i="5"/>
  <c r="BC99" i="1" s="1"/>
  <c r="F38" i="2"/>
  <c r="BC96" i="1" s="1"/>
  <c r="F39" i="6"/>
  <c r="BD100" i="1" s="1"/>
  <c r="J36" i="2"/>
  <c r="AW96" i="1" s="1"/>
  <c r="F37" i="4"/>
  <c r="BB98" i="1" s="1"/>
  <c r="F37" i="2"/>
  <c r="BB96" i="1" s="1"/>
  <c r="F39" i="5"/>
  <c r="BD99" i="1" s="1"/>
  <c r="R212" i="6" l="1"/>
  <c r="R128" i="6"/>
  <c r="T152" i="2"/>
  <c r="R133" i="5"/>
  <c r="R132" i="5" s="1"/>
  <c r="T126" i="3"/>
  <c r="T125" i="3"/>
  <c r="P152" i="2"/>
  <c r="R152" i="2"/>
  <c r="T212" i="6"/>
  <c r="T128" i="6"/>
  <c r="R126" i="3"/>
  <c r="R125" i="3" s="1"/>
  <c r="P134" i="4"/>
  <c r="P133" i="4"/>
  <c r="AU98" i="1" s="1"/>
  <c r="R128" i="2"/>
  <c r="P212" i="6"/>
  <c r="P128" i="6"/>
  <c r="AU100" i="1" s="1"/>
  <c r="P133" i="5"/>
  <c r="P132" i="5"/>
  <c r="AU99" i="1"/>
  <c r="T128" i="2"/>
  <c r="T134" i="4"/>
  <c r="T133" i="4"/>
  <c r="P128" i="2"/>
  <c r="AU96" i="1" s="1"/>
  <c r="BK133" i="5"/>
  <c r="J133" i="5"/>
  <c r="J99" i="5"/>
  <c r="BK129" i="2"/>
  <c r="BK152" i="2"/>
  <c r="J152" i="2"/>
  <c r="J101" i="2"/>
  <c r="BK126" i="3"/>
  <c r="J126" i="3" s="1"/>
  <c r="J99" i="3" s="1"/>
  <c r="J743" i="4"/>
  <c r="J110" i="4" s="1"/>
  <c r="J134" i="5"/>
  <c r="J100" i="5"/>
  <c r="BK585" i="5"/>
  <c r="J585" i="5" s="1"/>
  <c r="J109" i="5" s="1"/>
  <c r="BK134" i="4"/>
  <c r="J134" i="4"/>
  <c r="J99" i="4" s="1"/>
  <c r="BK129" i="6"/>
  <c r="J129" i="6"/>
  <c r="J99" i="6"/>
  <c r="BK169" i="6"/>
  <c r="J169" i="6" s="1"/>
  <c r="J101" i="6" s="1"/>
  <c r="BK212" i="6"/>
  <c r="J212" i="6" s="1"/>
  <c r="J103" i="6" s="1"/>
  <c r="F35" i="5"/>
  <c r="AZ99" i="1" s="1"/>
  <c r="J35" i="6"/>
  <c r="AV100" i="1" s="1"/>
  <c r="AT100" i="1" s="1"/>
  <c r="BC95" i="1"/>
  <c r="AY95" i="1" s="1"/>
  <c r="BA95" i="1"/>
  <c r="AW95" i="1"/>
  <c r="F35" i="3"/>
  <c r="AZ97" i="1" s="1"/>
  <c r="BB95" i="1"/>
  <c r="BB94" i="1"/>
  <c r="AX94" i="1" s="1"/>
  <c r="J35" i="2"/>
  <c r="AV96" i="1" s="1"/>
  <c r="AT96" i="1" s="1"/>
  <c r="J35" i="3"/>
  <c r="AV97" i="1" s="1"/>
  <c r="AT97" i="1" s="1"/>
  <c r="J35" i="5"/>
  <c r="AV99" i="1" s="1"/>
  <c r="AT99" i="1" s="1"/>
  <c r="F35" i="6"/>
  <c r="AZ100" i="1"/>
  <c r="J35" i="4"/>
  <c r="AV98" i="1"/>
  <c r="AT98" i="1"/>
  <c r="BD95" i="1"/>
  <c r="BD94" i="1" s="1"/>
  <c r="W33" i="1" s="1"/>
  <c r="F35" i="2"/>
  <c r="AZ96" i="1"/>
  <c r="F35" i="4"/>
  <c r="AZ98" i="1"/>
  <c r="BK128" i="2" l="1"/>
  <c r="J128" i="2"/>
  <c r="BK125" i="3"/>
  <c r="J125" i="3" s="1"/>
  <c r="J98" i="3" s="1"/>
  <c r="BK132" i="5"/>
  <c r="J132" i="5"/>
  <c r="J129" i="2"/>
  <c r="J99" i="2" s="1"/>
  <c r="BK133" i="4"/>
  <c r="J133" i="4"/>
  <c r="J98" i="4" s="1"/>
  <c r="BK128" i="6"/>
  <c r="J128" i="6" s="1"/>
  <c r="J98" i="6" s="1"/>
  <c r="J32" i="2"/>
  <c r="AG96" i="1" s="1"/>
  <c r="AN96" i="1" s="1"/>
  <c r="AU95" i="1"/>
  <c r="AU94" i="1"/>
  <c r="BA94" i="1"/>
  <c r="W30" i="1" s="1"/>
  <c r="BC94" i="1"/>
  <c r="W32" i="1" s="1"/>
  <c r="W31" i="1"/>
  <c r="AX95" i="1"/>
  <c r="AZ95" i="1"/>
  <c r="AZ94" i="1"/>
  <c r="AV94" i="1" s="1"/>
  <c r="AK29" i="1" s="1"/>
  <c r="J32" i="5"/>
  <c r="AG99" i="1"/>
  <c r="AN99" i="1" s="1"/>
  <c r="J41" i="2" l="1"/>
  <c r="J98" i="2"/>
  <c r="J98" i="5"/>
  <c r="J41" i="5"/>
  <c r="AW94" i="1"/>
  <c r="AK30" i="1"/>
  <c r="AY94" i="1"/>
  <c r="AV95" i="1"/>
  <c r="AT95" i="1" s="1"/>
  <c r="W29" i="1"/>
  <c r="J32" i="3"/>
  <c r="AG97" i="1"/>
  <c r="AN97" i="1" s="1"/>
  <c r="J32" i="4"/>
  <c r="AG98" i="1"/>
  <c r="AN98" i="1"/>
  <c r="J32" i="6"/>
  <c r="AG100" i="1"/>
  <c r="AN100" i="1"/>
  <c r="J41" i="3" l="1"/>
  <c r="J41" i="4"/>
  <c r="J41" i="6"/>
  <c r="AG95" i="1"/>
  <c r="AN95" i="1" s="1"/>
  <c r="AT94" i="1"/>
  <c r="AG94" i="1" l="1"/>
  <c r="AK26" i="1"/>
  <c r="AK35" i="1"/>
  <c r="AN94" i="1" l="1"/>
</calcChain>
</file>

<file path=xl/sharedStrings.xml><?xml version="1.0" encoding="utf-8"?>
<sst xmlns="http://schemas.openxmlformats.org/spreadsheetml/2006/main" count="18591" uniqueCount="2029">
  <si>
    <t>Export Komplet</t>
  </si>
  <si>
    <t/>
  </si>
  <si>
    <t>2.0</t>
  </si>
  <si>
    <t>ZAMOK</t>
  </si>
  <si>
    <t>False</t>
  </si>
  <si>
    <t>{1ae04650-a621-4ff9-92ec-3586e8d86175}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</si>
  <si>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</si>
  <si>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</si>
  <si>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</si>
  <si>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</si>
  <si>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</si>
  <si>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</si>
  <si>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</si>
  <si>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</si>
  <si>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190173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</si>
  <si>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</si>
  <si>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</si>
  <si>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a výstavba lávky M 7/1 pod zámeckými schody ve Fryštátě</t>
  </si>
  <si>
    <t>KSO:</t>
  </si>
  <si>
    <t>CC-CZ:</t>
  </si>
  <si>
    <t>Místo:</t>
  </si>
  <si>
    <t xml:space="preserve"> </t>
  </si>
  <si>
    <t>Datum:</t>
  </si>
  <si>
    <t>28. 1. 2020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</si>
  <si>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</si>
  <si>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</si>
  <si>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</si>
  <si>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</si>
  <si>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</si>
  <si>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</si>
  <si>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</si>
  <si>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</si>
  <si>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DOPRAVOPROJEKT Ostrava a.s.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</si>
  <si>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</si>
  <si>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</si>
  <si>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</si>
  <si>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</si>
  <si>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</si>
  <si>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</si>
  <si>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</si>
  <si>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</si>
  <si>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</si>
  <si>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</si>
  <si>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</si>
  <si>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</si>
  <si>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</si>
  <si>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</si>
  <si>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</si>
  <si>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</si>
  <si>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</si>
  <si>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</si>
  <si>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</si>
  <si>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</si>
  <si>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</si>
  <si>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</si>
  <si>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</si>
  <si>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</si>
  <si>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</si>
  <si>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</si>
  <si>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</si>
  <si>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</si>
  <si>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</si>
  <si>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</si>
  <si>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</si>
  <si>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</si>
  <si>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</si>
  <si>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</si>
  <si>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</si>
  <si>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</si>
  <si>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</si>
  <si>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</si>
  <si>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</si>
  <si>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</si>
  <si>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</si>
  <si>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</si>
  <si>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</si>
  <si>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</si>
  <si>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</si>
  <si>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</si>
  <si>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</si>
  <si>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{e7c0da1e-736e-49a2-b39b-c36d8ca61c3d}</t>
  </si>
  <si>
    <t>2</t>
  </si>
  <si>
    <t>/</t>
  </si>
  <si>
    <t>SO000</t>
  </si>
  <si>
    <t>Vedlejší rozpočtové náklady</t>
  </si>
  <si>
    <t>Soupis</t>
  </si>
  <si>
    <t>{98c295e7-01d0-41fd-bf5c-9cd2cbc043c8}</t>
  </si>
  <si>
    <t>SO001</t>
  </si>
  <si>
    <t>Demolice lávky</t>
  </si>
  <si>
    <t>{5f55216f-4b18-4b09-89e7-44a9ab5b42ea}</t>
  </si>
  <si>
    <t>SO201</t>
  </si>
  <si>
    <t>LÁVKA M 7/1</t>
  </si>
  <si>
    <t>{fda6f0c1-01e9-4727-91e5-6dcf197797d2}</t>
  </si>
  <si>
    <t>821 11 21</t>
  </si>
  <si>
    <t>SO241</t>
  </si>
  <si>
    <t>OPĚRNÁ ZEĎ</t>
  </si>
  <si>
    <t>{2136ed95-d934-4615-b58c-65e493b8aab8}</t>
  </si>
  <si>
    <t>815 44 34</t>
  </si>
  <si>
    <t>SO 451</t>
  </si>
  <si>
    <t>PŘELOŽKA KABELŮ VO</t>
  </si>
  <si>
    <t>{45660075-66c7-4826-8876-b02221eb3ff7}</t>
  </si>
  <si>
    <t>znač</t>
  </si>
  <si>
    <t>provizorní značení</t>
  </si>
  <si>
    <t>18</t>
  </si>
  <si>
    <t>KRYCÍ LIST SOUPISU PRACÍ</t>
  </si>
  <si>
    <t>Objekt:</t>
  </si>
  <si>
    <t>190173 - Demolice a výstavba lávky M 7/1 pod zámeckými schody ve Fryštátě</t>
  </si>
  <si>
    <t>Soupis:</t>
  </si>
  <si>
    <t>SO000 - Vedlejší rozpočtové náklady</t>
  </si>
  <si>
    <t>Cenová soustava ÚRS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</si>
  <si>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</si>
  <si>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</si>
  <si>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</si>
  <si>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</si>
  <si>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</si>
  <si>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</si>
  <si>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</si>
  <si>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</si>
  <si>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</si>
  <si>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</si>
  <si>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</si>
  <si>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</si>
  <si>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</si>
  <si>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</si>
  <si>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</si>
  <si>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</si>
  <si>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</si>
  <si>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</si>
  <si>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</si>
  <si>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</si>
  <si>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</si>
  <si>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</si>
  <si>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</si>
  <si>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</si>
  <si>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</si>
  <si>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</si>
  <si>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</si>
  <si>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</si>
  <si>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</si>
  <si>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</si>
  <si>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</si>
  <si>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</si>
  <si>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</si>
  <si>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</si>
  <si>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</si>
  <si>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4</t>
  </si>
  <si>
    <t>-608156096</t>
  </si>
  <si>
    <t>PP</t>
  </si>
  <si>
    <t>Montáž a demontáž dočasných dopravních značek  kompletních značek vč. podstavce a sloupku základních</t>
  </si>
  <si>
    <t>VV</t>
  </si>
  <si>
    <t>"A15" 3</t>
  </si>
  <si>
    <t>"P7" 1</t>
  </si>
  <si>
    <t>"Z4" 10</t>
  </si>
  <si>
    <t>"B30" 1</t>
  </si>
  <si>
    <t>"P8" 1</t>
  </si>
  <si>
    <t>"E13" 2</t>
  </si>
  <si>
    <t>Součet</t>
  </si>
  <si>
    <t>913121211</t>
  </si>
  <si>
    <t>Příplatek k dočasné dopravní značce kompletní základní za první a ZKD den použití</t>
  </si>
  <si>
    <t>-1155298320</t>
  </si>
  <si>
    <t>Montáž a demontáž dočasných dopravních značek  Příplatek za první a každý další den použití dočasných dopravních značek k ceně 12-1111</t>
  </si>
  <si>
    <t>znač*180</t>
  </si>
  <si>
    <t>3</t>
  </si>
  <si>
    <t>913321111</t>
  </si>
  <si>
    <t>Montáž a demontáž dočasné dopravní směrové desky základní</t>
  </si>
  <si>
    <t>-1460713906</t>
  </si>
  <si>
    <t>Montáž a demontáž dočasných dopravních vodících zařízení  směrové desky základní</t>
  </si>
  <si>
    <t>913321211</t>
  </si>
  <si>
    <t>Příplatek k dočasné směrové desce základní za první a ZKD den použití</t>
  </si>
  <si>
    <t>-906515573</t>
  </si>
  <si>
    <t>Montáž a demontáž dočasných dopravních vodících zařízení  Příplatek za první a každý další den použití dočasných dopravních vodících zařízení k ceně 32-1111</t>
  </si>
  <si>
    <t>VRN</t>
  </si>
  <si>
    <t>5</t>
  </si>
  <si>
    <t>VRN1</t>
  </si>
  <si>
    <t>Průzkumné, geodetické a projektové práce</t>
  </si>
  <si>
    <t>011514000</t>
  </si>
  <si>
    <t>Stavebně-statický průzkum</t>
  </si>
  <si>
    <t>kompl.</t>
  </si>
  <si>
    <t>1024</t>
  </si>
  <si>
    <t>-1785019595</t>
  </si>
  <si>
    <t>P</t>
  </si>
  <si>
    <t>Poznámka k položce:_x000D_
Pasportizace stávajících objektů</t>
  </si>
  <si>
    <t>6</t>
  </si>
  <si>
    <t>012002000</t>
  </si>
  <si>
    <t>Geodetické práce</t>
  </si>
  <si>
    <t>-955234918</t>
  </si>
  <si>
    <t>Hlavní tituly průvodních činností a nákladů průzkumné, geodetické a projektové práce geodetické práce</t>
  </si>
  <si>
    <t>Poznámka k položce:_x000D_
Vyhotovení zaměření skutečného provedení stavby</t>
  </si>
  <si>
    <t>"geodetičké práce ostatní, vč. vytyčení inženýrských sítí"1</t>
  </si>
  <si>
    <t>7</t>
  </si>
  <si>
    <t>012103000</t>
  </si>
  <si>
    <t>Geodetické práce před výstavbou</t>
  </si>
  <si>
    <t>-183372412</t>
  </si>
  <si>
    <t>Poznámka k položce:_x000D_
Vytýčení stávajících podzemních inženýrských sítí před zahájením zemních prací, vytýčení obvodu staveniště</t>
  </si>
  <si>
    <t>"vytyčení rozsahu prací"1</t>
  </si>
  <si>
    <t>8</t>
  </si>
  <si>
    <t>012203000</t>
  </si>
  <si>
    <t>Geodetické práce při provádění stavby</t>
  </si>
  <si>
    <t>793930732</t>
  </si>
  <si>
    <t>Poznámka k položce:_x000D_
měření po dobu stavby</t>
  </si>
  <si>
    <t>"pomocné geodetické práce při provádění pažení, výkopů, založení, spodní stavby, nosné konstrukce, říms, vozove, teréních uprav"</t>
  </si>
  <si>
    <t>012303000</t>
  </si>
  <si>
    <t>Geodetické práce po výstavbě</t>
  </si>
  <si>
    <t>-1733679112</t>
  </si>
  <si>
    <t>Průzkumné, geodetické a projektové práce geodetické práce po výstavbě</t>
  </si>
  <si>
    <t>Poznámka k položce:_x000D_
zhotovení geometrického plánu</t>
  </si>
  <si>
    <t>"zaměření pro vyhotovení DSPS"1</t>
  </si>
  <si>
    <t>10</t>
  </si>
  <si>
    <t>01320300A</t>
  </si>
  <si>
    <t>Dokumentace stavby bez rozlišení</t>
  </si>
  <si>
    <t>kpl</t>
  </si>
  <si>
    <t>130229932</t>
  </si>
  <si>
    <t>Průzkumné, geodetické a projektové práce projektové práce dokumentace stavby (výkresová a textová) bez rozlišení</t>
  </si>
  <si>
    <t>"RDS" 1</t>
  </si>
  <si>
    <t>24</t>
  </si>
  <si>
    <t>01320300B</t>
  </si>
  <si>
    <t>-793883596</t>
  </si>
  <si>
    <t>"pasport stávajících komunikací a konstrukcí" 1</t>
  </si>
  <si>
    <t>11</t>
  </si>
  <si>
    <t>013254000</t>
  </si>
  <si>
    <t>Dokumentace skutečného provedení stavby</t>
  </si>
  <si>
    <t>-621932646</t>
  </si>
  <si>
    <t>Průzkumné, geodetické a projektové práce projektové práce dokumentace stavby (výkresová a textová) skutečného provedení stavby</t>
  </si>
  <si>
    <t>12</t>
  </si>
  <si>
    <t>013294000</t>
  </si>
  <si>
    <t>Ostatní dokumentace - ML, 1.HPM</t>
  </si>
  <si>
    <t>1736954860</t>
  </si>
  <si>
    <t>Ostatní dokumentace</t>
  </si>
  <si>
    <t>VRN2</t>
  </si>
  <si>
    <t>Příprava staveniště</t>
  </si>
  <si>
    <t>VRN3</t>
  </si>
  <si>
    <t>Zařízení staveniště</t>
  </si>
  <si>
    <t>13</t>
  </si>
  <si>
    <t>031002000</t>
  </si>
  <si>
    <t>Související práce pro zařízení staveniště</t>
  </si>
  <si>
    <t>-1140864732</t>
  </si>
  <si>
    <t>Hlavní tituly průvodních činností a nákladů zařízení staveniště související (přípravné) práce</t>
  </si>
  <si>
    <t>Poznámka k položce:_x000D_
Vybudování zařízení staveniště - Náklady spojedné s případným vypracováním projektové dokumentace, zřízením přípojek energií k objektům zařízení staveniště, vybudování případných měřících odběrných míst, případná příprava území pro objekty ZS a vlastní vybudování objektů ZS včetně oplocení</t>
  </si>
  <si>
    <t>"zařízení staveniště včetně oplocení"1</t>
  </si>
  <si>
    <t>14</t>
  </si>
  <si>
    <t>032002000</t>
  </si>
  <si>
    <t>Vybavení staveniště</t>
  </si>
  <si>
    <t>846486468</t>
  </si>
  <si>
    <t>Hlavní tituly průvodních činností a nákladů zařízení staveniště vybavení staveniště</t>
  </si>
  <si>
    <t>Poznámka k položce:_x000D_
Náklady na vybavení objektů ZS, náklady na energie spotřebované dodavatelem v rámci provozu ZS, náklady na potřebný úklid v prostorách ZS, náklady na nutnou údržbu a opravy na objektech ZS a na přípojkách energií</t>
  </si>
  <si>
    <t>034503000</t>
  </si>
  <si>
    <t>Informační tabule na staveništi</t>
  </si>
  <si>
    <t>-2104665568</t>
  </si>
  <si>
    <t>16</t>
  </si>
  <si>
    <t>039002000</t>
  </si>
  <si>
    <t>Zrušení zařízení staveniště</t>
  </si>
  <si>
    <t>331797830</t>
  </si>
  <si>
    <t>Hlavní tituly průvodních činností a nákladů zařízení staveniště zrušení zařízení staveniště</t>
  </si>
  <si>
    <t>Poznámka k položce:_x000D_
Odstranění objektů ZS, oplocení včetně přípojek energií a jejich odvoz. Položka zahrnuje i náklady na úpravu povrchů po odstranění staveniště a úklid ploch, na kterých bylo ZS provozováno</t>
  </si>
  <si>
    <t>VRN4</t>
  </si>
  <si>
    <t>Inženýrská činnost</t>
  </si>
  <si>
    <t>23</t>
  </si>
  <si>
    <t>041903000</t>
  </si>
  <si>
    <t>Dozor jiné osoby</t>
  </si>
  <si>
    <t>…</t>
  </si>
  <si>
    <t>906225715</t>
  </si>
  <si>
    <t>"geotechnický dozor"1</t>
  </si>
  <si>
    <t>17</t>
  </si>
  <si>
    <t>04190300R</t>
  </si>
  <si>
    <t>Činnost geologa stavby</t>
  </si>
  <si>
    <t>-449843904</t>
  </si>
  <si>
    <t>043002000</t>
  </si>
  <si>
    <t>Zkoušky a ostatní měření</t>
  </si>
  <si>
    <t>-1490339234</t>
  </si>
  <si>
    <t>"zkoušení materiálů, konstrukcí a prací zkušebnou zhotovitele dle KZP"1</t>
  </si>
  <si>
    <t>19</t>
  </si>
  <si>
    <t>043194000</t>
  </si>
  <si>
    <t>Ostatní zkoušky</t>
  </si>
  <si>
    <t>-2106117154</t>
  </si>
  <si>
    <t>049103000</t>
  </si>
  <si>
    <t>Náklady vzniklé v souvislosti s realizací stavby</t>
  </si>
  <si>
    <t>-1710292715</t>
  </si>
  <si>
    <t>VRN9</t>
  </si>
  <si>
    <t>Ostatní náklady</t>
  </si>
  <si>
    <t>22</t>
  </si>
  <si>
    <t>090001000R</t>
  </si>
  <si>
    <t>Organizace dopravy v dopravní špičce zhotovitelem</t>
  </si>
  <si>
    <t>hod</t>
  </si>
  <si>
    <t>409811567</t>
  </si>
  <si>
    <t xml:space="preserve">Poznámka k položce:_x000D_
V pracovní dny 7,00 – 9,00 a 15,00 – 17,00 hod. _x000D_
výpočet: 20 prac. dnů x 4 hod. x24 měsíců_x000D_
</t>
  </si>
  <si>
    <t>20*4</t>
  </si>
  <si>
    <t>ok1</t>
  </si>
  <si>
    <t>ocelové konstrukce demontované</t>
  </si>
  <si>
    <t>528,77</t>
  </si>
  <si>
    <t>ok2</t>
  </si>
  <si>
    <t>ok3</t>
  </si>
  <si>
    <t>33,4</t>
  </si>
  <si>
    <t>s300</t>
  </si>
  <si>
    <t>stromy do 300</t>
  </si>
  <si>
    <t>s500</t>
  </si>
  <si>
    <t>stromy do 500</t>
  </si>
  <si>
    <t>vozovky</t>
  </si>
  <si>
    <t>odstranění vozovek</t>
  </si>
  <si>
    <t>162,5</t>
  </si>
  <si>
    <t>žb1</t>
  </si>
  <si>
    <t>bourání železobetonu</t>
  </si>
  <si>
    <t>32,25</t>
  </si>
  <si>
    <t>žb2</t>
  </si>
  <si>
    <t>3,48</t>
  </si>
  <si>
    <t>žb3</t>
  </si>
  <si>
    <t>2,5</t>
  </si>
  <si>
    <t>SO001 - Demolice lávky</t>
  </si>
  <si>
    <t>be1</t>
  </si>
  <si>
    <t>bourání betonu</t>
  </si>
  <si>
    <t>3,4</t>
  </si>
  <si>
    <t>cih</t>
  </si>
  <si>
    <t>demolice zdivo</t>
  </si>
  <si>
    <t>1,008</t>
  </si>
  <si>
    <t>iz1</t>
  </si>
  <si>
    <t>bemolice izolace</t>
  </si>
  <si>
    <t>1,5</t>
  </si>
  <si>
    <t>iz2</t>
  </si>
  <si>
    <t>dř</t>
  </si>
  <si>
    <t>demolice-dřevo</t>
  </si>
  <si>
    <t>5,149</t>
  </si>
  <si>
    <t>voz1</t>
  </si>
  <si>
    <t>odstranění vozovkových vrstev</t>
  </si>
  <si>
    <t>voz2</t>
  </si>
  <si>
    <t>325</t>
  </si>
  <si>
    <t xml:space="preserve">    1 - Zemní práce</t>
  </si>
  <si>
    <t xml:space="preserve">    997 - Přesun sutě</t>
  </si>
  <si>
    <t xml:space="preserve">    998 - Přesun hmot</t>
  </si>
  <si>
    <t>Zemní práce</t>
  </si>
  <si>
    <t>112101101</t>
  </si>
  <si>
    <t>Odstranění stromů listnatých průměru kmene do 300 mm</t>
  </si>
  <si>
    <t>-608427293</t>
  </si>
  <si>
    <t>Odstranění stromů s odřezáním kmene a s odvětvením listnatých, průměru kmene přes 100 do 300 mm</t>
  </si>
  <si>
    <t>Poznámka k položce:_x000D_
viz. Dendrologický průzkum, příloha H05</t>
  </si>
  <si>
    <t>„odměřeno z přílohy 03 stávající stav a demolice lávky“</t>
  </si>
  <si>
    <t>112101102</t>
  </si>
  <si>
    <t>Odstranění stromů listnatých průměru kmene do 500 mm</t>
  </si>
  <si>
    <t>-735470194</t>
  </si>
  <si>
    <t>Odstranění stromů s odřezáním kmene a s odvětvením listnatých, průměru kmene přes 300 do 500 mm</t>
  </si>
  <si>
    <t>112201101</t>
  </si>
  <si>
    <t>Odstranění pařezů D do 300 mm</t>
  </si>
  <si>
    <t>1490487420</t>
  </si>
  <si>
    <t>Odstranění pařezů  s jejich vykopáním, vytrháním nebo odstřelením, s přesekáním kořenů průměru přes 100 do 300 mm</t>
  </si>
  <si>
    <t>Poznámka k položce:_x000D_
viz.pol.č.112101101</t>
  </si>
  <si>
    <t>112201102</t>
  </si>
  <si>
    <t>Odstranění pařezů D do 500 mm</t>
  </si>
  <si>
    <t>-1359187453</t>
  </si>
  <si>
    <t>Odstranění pařezů  s jejich vykopáním, vytrháním nebo odstřelením, s přesekáním kořenů průměru přes 300 do 500 mm</t>
  </si>
  <si>
    <t>Poznámka k položce:_x000D_
viz.pol.č.112101102</t>
  </si>
  <si>
    <t>38</t>
  </si>
  <si>
    <t>113107183</t>
  </si>
  <si>
    <t>Odstranění podkladu živičného tl 150 mm strojně pl přes 50 do 200 m2</t>
  </si>
  <si>
    <t>m2</t>
  </si>
  <si>
    <t>-1422263113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</si>
  <si>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</si>
  <si>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47</t>
  </si>
  <si>
    <t>113107185</t>
  </si>
  <si>
    <t>Odstranění podkladu živičného tl 250 mm strojně pl přes 50 do 200 m2</t>
  </si>
  <si>
    <t>-1425653651</t>
  </si>
  <si>
    <t>Odstranění podkladů nebo krytů strojně plochy jednotlivě přes 50 m2 do 200 m2 s přemístěním hmot na skládku na vzdálenost do 20 m nebo s naložením na dopravní prostředek živičných, o tl. vrstvy přes 200 do 250 mm</t>
  </si>
  <si>
    <t>2*vozovky</t>
  </si>
  <si>
    <t>45</t>
  </si>
  <si>
    <t>113154114</t>
  </si>
  <si>
    <t>Frézování živičného krytu tl 100 mm pruh š 0,5 m pl do 500 m2 bez překážek v trase</t>
  </si>
  <si>
    <t>-1056891844</t>
  </si>
  <si>
    <t>Frézování živičného podkladu nebo krytu  s naložením na dopravní prostředek plochy do 500 m2 bez překážek v trase pruhu šířky do 0,5 m, tloušťky vrstvy 100 mm</t>
  </si>
  <si>
    <t>45*2,5+50</t>
  </si>
  <si>
    <t>162301401</t>
  </si>
  <si>
    <t>Vodorovné přemístění větví stromů listnatých do 5 km D kmene do 300 mm</t>
  </si>
  <si>
    <t>-2095498564</t>
  </si>
  <si>
    <t>Vodorovné přemístění větví, kmenů nebo pařezů  s naložením, složením a dopravou do 5000 m větví stromů listnatých, průměru kmene přes 100 do 300 mm</t>
  </si>
  <si>
    <t>162301402</t>
  </si>
  <si>
    <t>Vodorovné přemístění větví stromů listnatých do 5 km D kmene do 500 mm</t>
  </si>
  <si>
    <t>-1164444613</t>
  </si>
  <si>
    <t>Vodorovné přemístění větví, kmenů nebo pařezů  s naložením, složením a dopravou do 5000 m větví stromů listnatých, průměru kmene přes 300 do 500 mm</t>
  </si>
  <si>
    <t>162301421</t>
  </si>
  <si>
    <t>Vodorovné přemístění pařezů do 5 km D do 300 mm</t>
  </si>
  <si>
    <t>1258195273</t>
  </si>
  <si>
    <t>Vodorovné přemístění větví, kmenů nebo pařezů  s naložením, složením a dopravou do 5000 m pařezů kmenů, průměru přes 100 do 300 mm</t>
  </si>
  <si>
    <t>20</t>
  </si>
  <si>
    <t>162301422</t>
  </si>
  <si>
    <t>Vodorovné přemístění pařezů do 5 km D do 500 mm</t>
  </si>
  <si>
    <t>-920688379</t>
  </si>
  <si>
    <t>Vodorovné přemístění větví, kmenů nebo pařezů  s naložením, složením a dopravou do 5000 m pařezů kmenů, průměru přes 300 do 500 mm</t>
  </si>
  <si>
    <t>162301901</t>
  </si>
  <si>
    <t>Příplatek k vodorovnému přemístění větví stromů listnatých D kmene do 300 mm ZKD 5 km</t>
  </si>
  <si>
    <t>-811823560</t>
  </si>
  <si>
    <t>Vodorovné přemístění větví, kmenů nebo pařezů  s naložením, složením a dopravou Příplatek k cenám za každých dalších i započatých 5000 m přes 5000 m větví stromů listnatých, průměru kmene přes 100 do 300 mm</t>
  </si>
  <si>
    <t>162301902</t>
  </si>
  <si>
    <t>Příplatek k vodorovnému přemístění větví stromů listnatých D kmene do 500 mm ZKD 5 km</t>
  </si>
  <si>
    <t>-1668477273</t>
  </si>
  <si>
    <t>Vodorovné přemístění větví, kmenů nebo pařezů  s naložením, složením a dopravou Příplatek k cenám za každých dalších i započatých 5000 m přes 5000 m větví stromů listnatých, průměru kmene přes 300 do 500 mm</t>
  </si>
  <si>
    <t>162301921</t>
  </si>
  <si>
    <t>Příplatek k vodorovnému přemístění pařezů D 300 mm ZKD 5 km</t>
  </si>
  <si>
    <t>-598319053</t>
  </si>
  <si>
    <t>Vodorovné přemístění větví, kmenů nebo pařezů  s naložením, složením a dopravou Příplatek k cenám za každých dalších i započatých 5000 m přes 5000 m pařezů kmenů, průměru přes 100 do 300 mm</t>
  </si>
  <si>
    <t>162301922</t>
  </si>
  <si>
    <t>Příplatek k vodorovnému přemístění pařezů D 500 mm ZKD 5 km</t>
  </si>
  <si>
    <t>2032515453</t>
  </si>
  <si>
    <t>Vodorovné přemístění větví, kmenů nebo pařezů  s naložením, složením a dopravou Příplatek k cenám za každých dalších i započatých 5000 m přes 5000 m pařezů kmenů, průměru přes 300 do 500 mm</t>
  </si>
  <si>
    <t>27</t>
  </si>
  <si>
    <t>174201201</t>
  </si>
  <si>
    <t>Zásyp jam po pařezech D pařezů do 300 mm</t>
  </si>
  <si>
    <t>-1478183575</t>
  </si>
  <si>
    <t>Zásyp jam po pařezech  výkopkem z horniny získané při dobývání pařezů s hrubým urovnáním povrchu zasypávky průměru pařezu přes 100 do 300 mm</t>
  </si>
  <si>
    <t>"kompletní provedení vč. zeminy"</t>
  </si>
  <si>
    <t>28</t>
  </si>
  <si>
    <t>174201202</t>
  </si>
  <si>
    <t>Zásyp jam po pařezech D pařezů do 500 mm</t>
  </si>
  <si>
    <t>330932540</t>
  </si>
  <si>
    <t>Zásyp jam po pařezech  výkopkem z horniny získané při dobývání pařezů s hrubým urovnáním povrchu zasypávky průměru pařezu přes 300 do 500 mm</t>
  </si>
  <si>
    <t>711131811</t>
  </si>
  <si>
    <t>Odstranění izolace proti zemní vlhkosti vodorovné</t>
  </si>
  <si>
    <t>-2046535716</t>
  </si>
  <si>
    <t>Odstranění izolace proti zemní vlhkosti  na ploše vodorovné V</t>
  </si>
  <si>
    <t>2*2,5*0,3</t>
  </si>
  <si>
    <t>711131821</t>
  </si>
  <si>
    <t>Odstranění izolace proti zemní vlhkosti svislé</t>
  </si>
  <si>
    <t>-1704182249</t>
  </si>
  <si>
    <t>Odstranění izolace proti zemní vlhkosti  na ploše svislé S</t>
  </si>
  <si>
    <t>2*2,2*2,5</t>
  </si>
  <si>
    <t>48</t>
  </si>
  <si>
    <t>919731123</t>
  </si>
  <si>
    <t>Zarovnání styčné plochy podkladu nebo krytu živičného tl do 200 mm</t>
  </si>
  <si>
    <t>m</t>
  </si>
  <si>
    <t>-494133973</t>
  </si>
  <si>
    <t>Zarovnání styčné plochy podkladu nebo krytu podél vybourané části komunikace nebo zpevněné plochy  živičné tl. přes 100 do 200 mm</t>
  </si>
  <si>
    <t>45+2,5*2</t>
  </si>
  <si>
    <t>961041211</t>
  </si>
  <si>
    <t>Bourání mostních základů z betonu prostého</t>
  </si>
  <si>
    <t>m3</t>
  </si>
  <si>
    <t>-143545380</t>
  </si>
  <si>
    <t>Bourání mostních konstrukcí základů z prostého betonu</t>
  </si>
  <si>
    <t>"betonová zídka za opěrou 2"1,7*2</t>
  </si>
  <si>
    <t>961051111</t>
  </si>
  <si>
    <t>Bourání mostních základů z ŽB</t>
  </si>
  <si>
    <t>-2073635140</t>
  </si>
  <si>
    <t>Bourání mostních konstrukcí základů ze železového betonu</t>
  </si>
  <si>
    <t>0,5*2,5*2</t>
  </si>
  <si>
    <t>34</t>
  </si>
  <si>
    <t>961065212</t>
  </si>
  <si>
    <t>Bourání mostních opěr ze dřeva tvrdého základů</t>
  </si>
  <si>
    <t>-282595421</t>
  </si>
  <si>
    <t>Bourání mostních konstrukcí základů opěr dřevěných a pažení opěr ze dřeva tvrdého</t>
  </si>
  <si>
    <t>"hatě v toku"</t>
  </si>
  <si>
    <t>"opěra 1" 13,5*1,7*0,1*0,1*3,14*4+2,0*0,1*0,1*3,14*10</t>
  </si>
  <si>
    <t>"opěra 2" 6,2*1,7*0,1*0,1*3,14*4+2,0*0,1*0,1*3,14*5</t>
  </si>
  <si>
    <t>962051111</t>
  </si>
  <si>
    <t>Bourání mostních zdí a pilířů z ŽB</t>
  </si>
  <si>
    <t>714714850</t>
  </si>
  <si>
    <t>Bourání mostních konstrukcí zdiva a pilířů ze železového betonu</t>
  </si>
  <si>
    <t>"opěry"0,6*2,5*2</t>
  </si>
  <si>
    <t>"zdi" 1,3*(15,0+7,5)</t>
  </si>
  <si>
    <t>963051111</t>
  </si>
  <si>
    <t>Bourání mostní nosné konstrukce z ŽB</t>
  </si>
  <si>
    <t>1039516730</t>
  </si>
  <si>
    <t>Bourání mostních konstrukcí nosných konstrukcí ze železového betonu</t>
  </si>
  <si>
    <t>5,8*0,6</t>
  </si>
  <si>
    <t>44</t>
  </si>
  <si>
    <t>963071112</t>
  </si>
  <si>
    <t>Demontáž ocelových prvků mostů šroubovaných nebo svařovaných přes 100 kg</t>
  </si>
  <si>
    <t>kg</t>
  </si>
  <si>
    <t>-1500824866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</si>
  <si>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</si>
  <si>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"sloupky u zídky za op2" 25,3*2,0</t>
  </si>
  <si>
    <t>"ocelové prvky NK" 25,3*(2,5*3+5,7*2)</t>
  </si>
  <si>
    <t>966075141</t>
  </si>
  <si>
    <t>Odstranění kovového zábradlí vcelku</t>
  </si>
  <si>
    <t>-2145172868</t>
  </si>
  <si>
    <t>Odstranění různých konstrukcí na mostech kovového zábradlí vcelku</t>
  </si>
  <si>
    <t>"3 madla" 5,6+5,6</t>
  </si>
  <si>
    <t>"2 madla" 15,2+3,5*2</t>
  </si>
  <si>
    <t>43</t>
  </si>
  <si>
    <t>966077141</t>
  </si>
  <si>
    <t>Odstranění různých doplňkových ocelových konstrukcí hmotnosti do 500 kg</t>
  </si>
  <si>
    <t>-1917452739</t>
  </si>
  <si>
    <t>Odstranění různých konstrukcí na mostech doplňkových ocelových konstrukcí hmotnosti jednotlivě přes 100 do 500 kg</t>
  </si>
  <si>
    <t>"podpěra v toku včetně podkladek a klínů" 1</t>
  </si>
  <si>
    <t>41</t>
  </si>
  <si>
    <t>981511112</t>
  </si>
  <si>
    <t>Demolice konstrukcí objektů zděných na MC postupným rozebíráním</t>
  </si>
  <si>
    <t>220385751</t>
  </si>
  <si>
    <t>Demolice konstrukcí objektů  postupným rozebíráním zdiva na maltu cementovou z cihel nebo tvárnic</t>
  </si>
  <si>
    <t>2,8*2,0*0,18</t>
  </si>
  <si>
    <t>997</t>
  </si>
  <si>
    <t>Přesun sutě</t>
  </si>
  <si>
    <t>56</t>
  </si>
  <si>
    <t>997013501</t>
  </si>
  <si>
    <t>Odvoz suti a vybouraných hmot na skládku nebo meziskládku do 1 km se složením</t>
  </si>
  <si>
    <t>t</t>
  </si>
  <si>
    <t>-835014213</t>
  </si>
  <si>
    <t>Odvoz suti a vybouraných hmot na skládku nebo meziskládku  se složením, na vzdálenost do 1 km</t>
  </si>
  <si>
    <t>57</t>
  </si>
  <si>
    <t>997013509</t>
  </si>
  <si>
    <t>Příplatek k odvozu suti a vybouraných hmot na skládku ZKD 1 km přes 1 km</t>
  </si>
  <si>
    <t>-2119480181</t>
  </si>
  <si>
    <t>Odvoz suti a vybouraných hmot na skládku nebo meziskládku  se složením, na vzdálenost Příplatek k ceně za každý další i započatý 1 km přes 1 km</t>
  </si>
  <si>
    <t>"odvoz do 5km"</t>
  </si>
  <si>
    <t>302,75*4</t>
  </si>
  <si>
    <t>49</t>
  </si>
  <si>
    <t>997013801</t>
  </si>
  <si>
    <t>Poplatek za uložení na skládce (skládkovné) stavebního odpadu betonového kód odpadu 170 101</t>
  </si>
  <si>
    <t>-1727098808</t>
  </si>
  <si>
    <t>Poplatek za uložení stavebního odpadu na skládce (skládkovné) z prostého betonu zatříděného do Katalogu odpadů pod kódem 170 101</t>
  </si>
  <si>
    <t>be1*2,5</t>
  </si>
  <si>
    <t>51</t>
  </si>
  <si>
    <t>997013802</t>
  </si>
  <si>
    <t>Poplatek za uložení na skládce (skládkovné) stavebního odpadu železobetonového kód odpadu 170 101</t>
  </si>
  <si>
    <t>708525359</t>
  </si>
  <si>
    <t>Poplatek za uložení stavebního odpadu na skládce (skládkovné) z armovaného betonu zatříděného do Katalogu odpadů pod kódem 170 101</t>
  </si>
  <si>
    <t>(žb1+žb2+žb3)*2,5</t>
  </si>
  <si>
    <t>50</t>
  </si>
  <si>
    <t>997013803</t>
  </si>
  <si>
    <t>Poplatek za uložení na skládce (skládkovné) stavebního odpadu cihelného kód odpadu 170 102</t>
  </si>
  <si>
    <t>-453421875</t>
  </si>
  <si>
    <t>Poplatek za uložení stavebního odpadu na skládce (skládkovné) cihelného zatříděného do Katalogu odpadů pod kódem 170 102</t>
  </si>
  <si>
    <t>cih*2,0</t>
  </si>
  <si>
    <t>42</t>
  </si>
  <si>
    <t>997_R</t>
  </si>
  <si>
    <t>Poplatek za uložení kovového odpadu (skládkovné)</t>
  </si>
  <si>
    <t>2118858849</t>
  </si>
  <si>
    <t>Poplatek za uložení stavebního odpadu na skládce (skládkovné) z kameniva</t>
  </si>
  <si>
    <t>ok1*0,001+ok2*0,5+ok3*0,05</t>
  </si>
  <si>
    <t>53</t>
  </si>
  <si>
    <t>997013811</t>
  </si>
  <si>
    <t>Poplatek za uložení na skládce (skládkovné) stavebního odpadu dřevěného kód odpadu 170 201</t>
  </si>
  <si>
    <t>-19934262</t>
  </si>
  <si>
    <t>Poplatek za uložení stavebního odpadu na skládce (skládkovné) dřevěného zatříděného do Katalogu odpadů pod kódem 170 201</t>
  </si>
  <si>
    <t>dř*0,8</t>
  </si>
  <si>
    <t>54</t>
  </si>
  <si>
    <t>997013814</t>
  </si>
  <si>
    <t>Poplatek za uložení na skládce (skládkovné) stavebního odpadu izolací kód odpadu 170 604</t>
  </si>
  <si>
    <t>-1702749532</t>
  </si>
  <si>
    <t>Poplatek za uložení stavebního odpadu na skládce (skládkovné) z izolačních materiálů zatříděného do Katalogu odpadů pod kódem 170 604</t>
  </si>
  <si>
    <t>(iz1+iz2)*5,0</t>
  </si>
  <si>
    <t>59</t>
  </si>
  <si>
    <t>997211511</t>
  </si>
  <si>
    <t>Vodorovná doprava suti po suchu na vzdálenost do 1 km</t>
  </si>
  <si>
    <t>1630309869</t>
  </si>
  <si>
    <t>Vodorovná doprava suti nebo vybouraných hmot  suti se složením a hrubým urovnáním, na vzdálenost do 1 km</t>
  </si>
  <si>
    <t>60</t>
  </si>
  <si>
    <t>997211519</t>
  </si>
  <si>
    <t>Příplatek ZKD 1 km u vodorovné dopravy suti</t>
  </si>
  <si>
    <t>-407946879</t>
  </si>
  <si>
    <t>Vodorovná doprava suti nebo vybouraných hmot  suti se složením a hrubým urovnáním, na vzdálenost Příplatek k ceně za každý další i započatý 1 km přes 1 km</t>
  </si>
  <si>
    <t>58</t>
  </si>
  <si>
    <t>997223845</t>
  </si>
  <si>
    <t>Poplatek za uložení na skládce (skládkovné) odpadu asfaltového bez dehtu kód odpadu 170 302</t>
  </si>
  <si>
    <t>1300358548</t>
  </si>
  <si>
    <t>Poplatek za uložení stavebního odpadu na skládce (skládkovné) asfaltového bez obsahu dehtu zatříděného do Katalogu odpadů pod kódem 170 302</t>
  </si>
  <si>
    <t>"předpoklad 85% materiálu"</t>
  </si>
  <si>
    <t>(vozovky*0,1+voz1*0,15+voz2*0,25)*2,5*0,85</t>
  </si>
  <si>
    <t>52</t>
  </si>
  <si>
    <t>997223845 R</t>
  </si>
  <si>
    <t xml:space="preserve">Poplatek za uložení na skládce (skládkovné) odpadu asfaltového s dehtem </t>
  </si>
  <si>
    <t>1097598891</t>
  </si>
  <si>
    <t>"předpoklad 15% materiálu"</t>
  </si>
  <si>
    <t>(vozovky*0,1+voz1*0,15+voz2*0,25)*2,5*0,15</t>
  </si>
  <si>
    <t>998</t>
  </si>
  <si>
    <t>Přesun hmot</t>
  </si>
  <si>
    <t>33</t>
  </si>
  <si>
    <t>998225111</t>
  </si>
  <si>
    <t>Přesun hmot pro pozemní komunikace s krytem z kamene, monolitickým betonovým nebo živičným</t>
  </si>
  <si>
    <t>-2079160929</t>
  </si>
  <si>
    <t>Přesun hmot pro komunikace s krytem z kameniva, monolitickým betonovým nebo živičným  dopravní vzdálenost do 200 m jakékoliv délky objektu</t>
  </si>
  <si>
    <t>Poznámka k položce:_x000D_
Vypočteno automaticky programem Kros.</t>
  </si>
  <si>
    <t>(vozovky*0,1+voz1*0,15+voz2*0,25)*2,5</t>
  </si>
  <si>
    <t>bedd</t>
  </si>
  <si>
    <t>bednění dříků</t>
  </si>
  <si>
    <t>20,77</t>
  </si>
  <si>
    <t>bedk</t>
  </si>
  <si>
    <t>bednění křídel</t>
  </si>
  <si>
    <t>10,32</t>
  </si>
  <si>
    <t>bednkb</t>
  </si>
  <si>
    <t>bednění NK boky</t>
  </si>
  <si>
    <t>6,63</t>
  </si>
  <si>
    <t>bednkd</t>
  </si>
  <si>
    <t>bednění NK dolní</t>
  </si>
  <si>
    <t>12,6</t>
  </si>
  <si>
    <t>bedpb</t>
  </si>
  <si>
    <t>bednění podkladního betonu</t>
  </si>
  <si>
    <t>20,92</t>
  </si>
  <si>
    <t>bedř</t>
  </si>
  <si>
    <t>bednění říms</t>
  </si>
  <si>
    <t>7,727</t>
  </si>
  <si>
    <t>bedz</t>
  </si>
  <si>
    <t>bednění základů</t>
  </si>
  <si>
    <t>10,288</t>
  </si>
  <si>
    <t>betd</t>
  </si>
  <si>
    <t>beton dříků</t>
  </si>
  <si>
    <t>4,872</t>
  </si>
  <si>
    <t>betk</t>
  </si>
  <si>
    <t>beton křídel</t>
  </si>
  <si>
    <t>1,74</t>
  </si>
  <si>
    <t>SO201 - LÁVKA M 7/1</t>
  </si>
  <si>
    <t>betnk</t>
  </si>
  <si>
    <t>beton NK</t>
  </si>
  <si>
    <t>5,6</t>
  </si>
  <si>
    <t>betř</t>
  </si>
  <si>
    <t>beton říms</t>
  </si>
  <si>
    <t>1,315</t>
  </si>
  <si>
    <t>betz</t>
  </si>
  <si>
    <t>beton základů</t>
  </si>
  <si>
    <t>4,592</t>
  </si>
  <si>
    <t>dlažby</t>
  </si>
  <si>
    <t>plocha dlažby</t>
  </si>
  <si>
    <t>dlzabr</t>
  </si>
  <si>
    <t>délka zábradlí</t>
  </si>
  <si>
    <t>18,6</t>
  </si>
  <si>
    <t>izolnat</t>
  </si>
  <si>
    <t>izolace nátěr líc opěr</t>
  </si>
  <si>
    <t>42,87</t>
  </si>
  <si>
    <t>izornaip</t>
  </si>
  <si>
    <t>izolace NAIP rovná</t>
  </si>
  <si>
    <t>2,004</t>
  </si>
  <si>
    <t>izosnaip</t>
  </si>
  <si>
    <t>izolace NAIP svislá</t>
  </si>
  <si>
    <t>19,111</t>
  </si>
  <si>
    <t>odvru</t>
  </si>
  <si>
    <t>odvodnění rubu</t>
  </si>
  <si>
    <t>4,8</t>
  </si>
  <si>
    <t>PEHD</t>
  </si>
  <si>
    <t>6,82</t>
  </si>
  <si>
    <t>izolnk</t>
  </si>
  <si>
    <t>izolace NK</t>
  </si>
  <si>
    <t>18,095</t>
  </si>
  <si>
    <t>zas1</t>
  </si>
  <si>
    <t>zasápy kolem konstrukcí</t>
  </si>
  <si>
    <t>2,6</t>
  </si>
  <si>
    <t>Dopravoprojekt Ostrava a.s.</t>
  </si>
  <si>
    <t>zas2</t>
  </si>
  <si>
    <t>zasypy za opěrou - ochranný obsyp</t>
  </si>
  <si>
    <t>výkopy</t>
  </si>
  <si>
    <t>výkopy pro opěru</t>
  </si>
  <si>
    <t>zas3</t>
  </si>
  <si>
    <t>zásypy kolem křídel</t>
  </si>
  <si>
    <t>7,25</t>
  </si>
  <si>
    <t>chodník</t>
  </si>
  <si>
    <t>chodník za opěrou 2</t>
  </si>
  <si>
    <t>výdřeva</t>
  </si>
  <si>
    <t>plocha výdřevy</t>
  </si>
  <si>
    <t>69,96</t>
  </si>
  <si>
    <t>tráva</t>
  </si>
  <si>
    <t>úprava terénu osetí</t>
  </si>
  <si>
    <t>25</t>
  </si>
  <si>
    <t>zápory</t>
  </si>
  <si>
    <t>délka zápor op2</t>
  </si>
  <si>
    <t>86</t>
  </si>
  <si>
    <t>izmost</t>
  </si>
  <si>
    <t>izolace mostu</t>
  </si>
  <si>
    <t>iznk</t>
  </si>
  <si>
    <t>nátěry nk</t>
  </si>
  <si>
    <t>8,19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</si>
  <si>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</si>
  <si>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</si>
  <si>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</si>
  <si>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</si>
  <si>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</si>
  <si>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</si>
  <si>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</si>
  <si>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715 - Izolace proti chemickým vlivům</t>
  </si>
  <si>
    <t>118</t>
  </si>
  <si>
    <t>151711111</t>
  </si>
  <si>
    <t>Osazení zápor ocelových dl do 8 m</t>
  </si>
  <si>
    <t>-674349717</t>
  </si>
  <si>
    <t>Osazení ocelových zápor pro pažení hloubených vykopávek  do předem provedených vrtů se zabetonováním spodního konce, s příp. nutným obsypem zápory pískem délky od 0 do 8 m</t>
  </si>
  <si>
    <t>„odměřeno z přílohy 03 půdorys – nový stav“</t>
  </si>
  <si>
    <t>„odměřeno z přílohy 04 podélný řez – nový stav“</t>
  </si>
  <si>
    <t>"vč. zabetonování a betonu"</t>
  </si>
  <si>
    <t>"záporové pažení" 4,0*5</t>
  </si>
  <si>
    <t>"záporové pažení" 6,0*11</t>
  </si>
  <si>
    <t>119</t>
  </si>
  <si>
    <t>M</t>
  </si>
  <si>
    <t>13010976</t>
  </si>
  <si>
    <t>ocel profilová HE-B 160 jakost 11 375</t>
  </si>
  <si>
    <t>135045874</t>
  </si>
  <si>
    <t>Poznámka k položce:_x000D_
Hmotnost: 43,70 kg/m</t>
  </si>
  <si>
    <t>"Hmotnost: 42,6 kg/m"</t>
  </si>
  <si>
    <t>0,0426*zápory</t>
  </si>
  <si>
    <t>101</t>
  </si>
  <si>
    <t>151712111</t>
  </si>
  <si>
    <t>Převázka ocelová zdvojená pro kotvení záporového pažení</t>
  </si>
  <si>
    <t>-1325306345</t>
  </si>
  <si>
    <t>Převázka ocelová pro ukotvení záporového pažení  pro jakoukoliv délku převázky zdvojená</t>
  </si>
  <si>
    <t>"pažení výkopu"3</t>
  </si>
  <si>
    <t>102</t>
  </si>
  <si>
    <t>151712121</t>
  </si>
  <si>
    <t>Odstranění ocelové převázky zdvojené pro kotvení záporového pažení</t>
  </si>
  <si>
    <t>-635931690</t>
  </si>
  <si>
    <t>Odstranění ocelové převázky pro ukotvení záporového pažení jakékoliv délky převázky zdvojené</t>
  </si>
  <si>
    <t>"záporové pažení" 3</t>
  </si>
  <si>
    <t>120</t>
  </si>
  <si>
    <t>13010934</t>
  </si>
  <si>
    <t>ocel profilová UPE 160 jakost 11 375</t>
  </si>
  <si>
    <t>-1910183804</t>
  </si>
  <si>
    <t>Poznámka k položce:_x000D_
Hmotnost: 17,40 kg/m</t>
  </si>
  <si>
    <t>"Hmotnost: 17,40 kg/m"</t>
  </si>
  <si>
    <t>3*0,0174*2</t>
  </si>
  <si>
    <t>99</t>
  </si>
  <si>
    <t>153124111</t>
  </si>
  <si>
    <t>Zřízení stěn nasazených nebo tabulových ze dřeva mezi vodicí piloty z terénu</t>
  </si>
  <si>
    <t>1682181928</t>
  </si>
  <si>
    <t>Zřízení dřevěných stěn nasazených nebo tabulových  jakékoliv výšky a tloušťky stěny, s dodáním spojovacího materiálu z terénu mezi zaberaněné vodicí piloty</t>
  </si>
  <si>
    <t>"výdřeva pažení"</t>
  </si>
  <si>
    <t>4,4*4,2</t>
  </si>
  <si>
    <t>9,9*5,2</t>
  </si>
  <si>
    <t>112</t>
  </si>
  <si>
    <t>153125111</t>
  </si>
  <si>
    <t>Odstranění stěn dřevěných nasazených nebo tabulových mezi pilotami z terénu</t>
  </si>
  <si>
    <t>302666884</t>
  </si>
  <si>
    <t>Odstranění dřevěných stěn nasazených nebo tabulových  jakékoliv výšky a tloušťky stěny z terénu mezi zaberaněnými vodícími pilotami</t>
  </si>
  <si>
    <t>výdřeva*0,05</t>
  </si>
  <si>
    <t>100</t>
  </si>
  <si>
    <t>60511012</t>
  </si>
  <si>
    <t>řezivo jehličnaté deskové neopracované střed</t>
  </si>
  <si>
    <t>-1858481571</t>
  </si>
  <si>
    <t>výdřeva *0,05</t>
  </si>
  <si>
    <t>103</t>
  </si>
  <si>
    <t>153811112</t>
  </si>
  <si>
    <t>Osazení kotvy tyčové dl přes 5 m D přes 28 do 32 mm</t>
  </si>
  <si>
    <t>2037732478</t>
  </si>
  <si>
    <t>Osazení kotev tyčových  bez provedení vrtu, zainjektování a napnutí kotvy při délce přes 5 m a průměru přes 28 do 32 mm</t>
  </si>
  <si>
    <t>"pažení výkopu zemní kotva lanová 3xLp15,7 mm"</t>
  </si>
  <si>
    <t>3*8</t>
  </si>
  <si>
    <t>104</t>
  </si>
  <si>
    <t>153811211</t>
  </si>
  <si>
    <t>Napnutí kotev tyčových únosnost kotvy do 0,45 MN</t>
  </si>
  <si>
    <t>-83764670</t>
  </si>
  <si>
    <t>Napnutí tyčových kotev  při předepsané únosnosti kotvy do 0,45 MN</t>
  </si>
  <si>
    <t>106</t>
  </si>
  <si>
    <t>281811111</t>
  </si>
  <si>
    <t>Ocelové trubky pro injektování nízkotlaké s ponecháním trubek l do 1,5 m D trubek do 38,1 mm</t>
  </si>
  <si>
    <t>-1623685098</t>
  </si>
  <si>
    <t>Ocelové injekční trubky pro injektování  osazené do předem připraveného injekčního vrtu, s ponecháním trubek ve vrtu, z trubek délky jednotlivě do 1,5 m, vnitřního průměru trubek přes 8 do 38,10 mm,(1,5")</t>
  </si>
  <si>
    <t>107</t>
  </si>
  <si>
    <t>281811121</t>
  </si>
  <si>
    <t>Příplatek ZKD 1m ponechané nízkotlaké trubky nad 1,5 m D trubek do 38,1 mm</t>
  </si>
  <si>
    <t>1214466943</t>
  </si>
  <si>
    <t>Ocelové injekční trubky pro injektování  osazené do předem připraveného injekčního vrtu, s ponecháním trubek ve vrtu, z trubek délky jednotlivě Příplatek k ceně za každý další i započatý 1 m délky, vnitřního průměru trubek přes 8 do 38,10 mm,(1,5")</t>
  </si>
  <si>
    <t>3*(8-1,5)</t>
  </si>
  <si>
    <t>110</t>
  </si>
  <si>
    <t>283131112</t>
  </si>
  <si>
    <t>Zřízení hlavy mikropilot namáhaných tlakem i tahem D do 105 mm</t>
  </si>
  <si>
    <t>1915542298</t>
  </si>
  <si>
    <t>Zřízení hlav trubkových mikropilot  namáhaných tlakem i tahem, průměru přes 80 do 105 mm</t>
  </si>
  <si>
    <t>"pro zemní kotvy"3</t>
  </si>
  <si>
    <t>111</t>
  </si>
  <si>
    <t>14550304</t>
  </si>
  <si>
    <t>profil ocelový čtvercový svařovaný 100x100x10mm</t>
  </si>
  <si>
    <t>-1182841472</t>
  </si>
  <si>
    <t>"pro zemní kotvy pažení výkopu"</t>
  </si>
  <si>
    <t>7,85*0,1*0,1*0,01*3</t>
  </si>
  <si>
    <t>121</t>
  </si>
  <si>
    <t>226111213</t>
  </si>
  <si>
    <t>Vrty velkoprofilové svislé nezapažené D do 450 mm hl přes 5 m hor. III</t>
  </si>
  <si>
    <t>-1651495353</t>
  </si>
  <si>
    <t>Velkoprofilové vrty náběrovým vrtáním svislé nezapažené  průměru přes 400 do 450 mm, v hl přes 5 m v hornině tř. III</t>
  </si>
  <si>
    <t>"pro pažení výkopu"</t>
  </si>
  <si>
    <t>zápory+3*8</t>
  </si>
  <si>
    <t>113</t>
  </si>
  <si>
    <t>15311111R</t>
  </si>
  <si>
    <t>Řezání ocelových mikropilot na místě</t>
  </si>
  <si>
    <t>1638415347</t>
  </si>
  <si>
    <t>Úprava ocelových štětovnic pro štětové stěny  řezání z terénu, štětovnic na skládce příčné</t>
  </si>
  <si>
    <t>"řezání zápor HEB 160"</t>
  </si>
  <si>
    <t>5+11</t>
  </si>
  <si>
    <t>117</t>
  </si>
  <si>
    <t>121101101</t>
  </si>
  <si>
    <t>Sejmutí ornice s přemístěním na vzdálenost do 50 m</t>
  </si>
  <si>
    <t>-206752002</t>
  </si>
  <si>
    <t>Sejmutí ornice nebo lesní půdy  s vodorovným přemístěním na hromady v místě upotřebení nebo na dočasné či trvalé skládky se složením, na vzdálenost do 50 m</t>
  </si>
  <si>
    <t>tráva*0,15</t>
  </si>
  <si>
    <t>114</t>
  </si>
  <si>
    <t>180405111</t>
  </si>
  <si>
    <t>Založení trávníku ve vegetačních prefabrikátech výsevem semene v rovině a ve svahu do 1:5</t>
  </si>
  <si>
    <t>383101884</t>
  </si>
  <si>
    <t>Založení trávníků ve vegetačních dlaždicích nebo prefabrikátech výsevem semene v rovině nebo na svahu do 1:5</t>
  </si>
  <si>
    <t>115</t>
  </si>
  <si>
    <t>00572410</t>
  </si>
  <si>
    <t>osivo směs travní parková</t>
  </si>
  <si>
    <t>-1291576857</t>
  </si>
  <si>
    <t>25*0,015 'Přepočtené koeficientem množství</t>
  </si>
  <si>
    <t>116</t>
  </si>
  <si>
    <t>181301101</t>
  </si>
  <si>
    <t>Rozprostření ornice tl vrstvy do 100 mm pl do 500 m2 v rovině nebo ve svahu do 1:5</t>
  </si>
  <si>
    <t>1437329473</t>
  </si>
  <si>
    <t>Rozprostření a urovnání ornice v rovině nebo ve svahu sklonu do 1:5 při souvislé ploše do 500 m2, tl. vrstvy do 100 mm</t>
  </si>
  <si>
    <t>"zpětné rozprostření ornice"tráva</t>
  </si>
  <si>
    <t>183403115</t>
  </si>
  <si>
    <t>Obdělání půdy kultivátorováním ve svahu do 1:2</t>
  </si>
  <si>
    <t>-1131416827</t>
  </si>
  <si>
    <t>Obdělání půdy  kultivátorováním na svahu přes 1:5 do 1:2</t>
  </si>
  <si>
    <t>Poznámka k položce:_x000D_
viz.pol.č. 183405211</t>
  </si>
  <si>
    <t>17110110_R</t>
  </si>
  <si>
    <t>Uložení sypaniny z hornin soudržných do násypů zhutněných na 95 % PS - včetně materiálu</t>
  </si>
  <si>
    <t>1651344367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</si>
  <si>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</si>
  <si>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Poznámka k položce:_x000D_
zásypy kolem křídel</t>
  </si>
  <si>
    <t>"zásyp za opěrou 2"</t>
  </si>
  <si>
    <t>(1,3+1,2)*2,9</t>
  </si>
  <si>
    <t>327501111</t>
  </si>
  <si>
    <t>Výplň za opěrami a protimrazové klíny z kameniva drceného nebo těženého</t>
  </si>
  <si>
    <t>385306265</t>
  </si>
  <si>
    <t>Výplň za opěrami a protimrazové klíny z kameniva  drceného nebo těženého se zhutněním</t>
  </si>
  <si>
    <t>0,5*2,0</t>
  </si>
  <si>
    <t>171101103_R</t>
  </si>
  <si>
    <t>Uložení sypaniny z hornin soudržných do násypů zhutněných do 100 % PS  - včetně materiálu</t>
  </si>
  <si>
    <t>-991917449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</si>
  <si>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přes 96 do 100 % PS</t>
  </si>
  <si>
    <t>1,3*2,0</t>
  </si>
  <si>
    <t>84</t>
  </si>
  <si>
    <t>122201401</t>
  </si>
  <si>
    <t>Vykopávky v zemníku na suchu v hornině tř. 3 objem do 100 m3</t>
  </si>
  <si>
    <t>-1774523823</t>
  </si>
  <si>
    <t>Vykopávky v zemnících na suchu  s přehozením výkopku na vzdálenost do 3 m nebo s naložením na dopravní prostředek v hornině tř. 3 do 100 m3</t>
  </si>
  <si>
    <t>zas1+zas2+zas3+0,1*dlažby</t>
  </si>
  <si>
    <t>131201201</t>
  </si>
  <si>
    <t>Hloubení jam zapažených v hornině tř. 3 objemu do 100 m3</t>
  </si>
  <si>
    <t>1638502439</t>
  </si>
  <si>
    <t>Hloubení zapažených jam a zářezů  s urovnáním dna do předepsaného profilu a spádu v hornině tř. 3 do 100 m3</t>
  </si>
  <si>
    <t>"pro dlažby a patky" 21*0,4+(4,2+3,8)*0,5*0,8</t>
  </si>
  <si>
    <t>"op2" 13*2,8</t>
  </si>
  <si>
    <t>131201109</t>
  </si>
  <si>
    <t>Příplatek za lepivost u hloubení jam nezapažených v hornině tř. 3</t>
  </si>
  <si>
    <t>-565167249</t>
  </si>
  <si>
    <t>Hloubení nezapažených jam a zářezů s urovnáním dna do předepsaného profilu a spádu Příplatek k cenám za lepivost horniny tř. 3</t>
  </si>
  <si>
    <t>162701105</t>
  </si>
  <si>
    <t>Vodorovné přemístění do 10000 m výkopku/sypaniny z horniny tř. 1 až 4</t>
  </si>
  <si>
    <t>2105733354</t>
  </si>
  <si>
    <t>Vodorovné přemístění výkopku nebo sypaniny po suchu  na obvyklém dopravním prostředku, bez naložení výkopku, avšak se složením bez rozhrnutí z horniny tř. 1 až 4 na vzdálenost přes 9 000 do 10 000 m</t>
  </si>
  <si>
    <t>162701109</t>
  </si>
  <si>
    <t>Příplatek k vodorovnému přemístění výkopku/sypaniny z horniny tř. 1 až 4 ZKD 1000 m přes 10000 m</t>
  </si>
  <si>
    <t>1973165814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</si>
  <si>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</si>
  <si>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171201201</t>
  </si>
  <si>
    <t>Uložení sypaniny na skládky</t>
  </si>
  <si>
    <t>331564494</t>
  </si>
  <si>
    <t>Uložení sypaniny  na skládky</t>
  </si>
  <si>
    <t>171201211</t>
  </si>
  <si>
    <t>Poplatek za uložení stavebního odpadu - zeminy a kameniva na skládce</t>
  </si>
  <si>
    <t>-92647730</t>
  </si>
  <si>
    <t>Poplatek za uložení stavebního odpadu na skládce (skládkovné) zeminy a kameniva zatříděného do Katalogu odpadů pod kódem 170 504</t>
  </si>
  <si>
    <t>výkopy*2,1</t>
  </si>
  <si>
    <t>Zakládání</t>
  </si>
  <si>
    <t>211971110</t>
  </si>
  <si>
    <t>Zřízení opláštění žeber nebo trativodů geotextilií v rýze nebo zářezu sklonu do 1:2</t>
  </si>
  <si>
    <t>1558618034</t>
  </si>
  <si>
    <t>Zřízení opláštění výplně z geotextilie odvodňovacích žeber nebo trativodů  v rýze nebo zářezu se stěnami šikmými o sklonu do 1:2</t>
  </si>
  <si>
    <t>„odměřeno z přílohy 07 tvar rámu“</t>
  </si>
  <si>
    <t>„odměřeno z přílohy 09 detaily“</t>
  </si>
  <si>
    <t>odvru*0,6</t>
  </si>
  <si>
    <t>69311006</t>
  </si>
  <si>
    <t>geotextilie tkaná PP 15kN/m</t>
  </si>
  <si>
    <t>-2057254293</t>
  </si>
  <si>
    <t>212341111</t>
  </si>
  <si>
    <t>Obetonování drenážních trub mezerovitým betonem</t>
  </si>
  <si>
    <t>1264537744</t>
  </si>
  <si>
    <t>0,1*odvru</t>
  </si>
  <si>
    <t>212752213</t>
  </si>
  <si>
    <t>Trativod z drenážních trubek plastových flexibilních D do 160 mm včetně lože otevřený výkop</t>
  </si>
  <si>
    <t>308381621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</si>
  <si>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</si>
  <si>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2,8+2,0</t>
  </si>
  <si>
    <t>93</t>
  </si>
  <si>
    <t>232321111</t>
  </si>
  <si>
    <t>Zaražení dřevěných pilot svisle D do 120 mm hl do 2 m</t>
  </si>
  <si>
    <t>-2010162076</t>
  </si>
  <si>
    <t>Zaražení nebo nastražení a zaberanění dřevěných kůlů nebo pilot  svislých průměru do 120 mm, na délku od 0 do 2 m</t>
  </si>
  <si>
    <t>"úprava pravého břehu" 2*12</t>
  </si>
  <si>
    <t>94</t>
  </si>
  <si>
    <t>60512125</t>
  </si>
  <si>
    <t>hranol stavební řezivo průřezu do 120cm2 do dl 6m</t>
  </si>
  <si>
    <t>523990842</t>
  </si>
  <si>
    <t>"úprava pravého břehu"12*0,06*0,06*3,14</t>
  </si>
  <si>
    <t>92</t>
  </si>
  <si>
    <t>334181111</t>
  </si>
  <si>
    <t>Opěry a pilíře mostu z měkkého dřeva z dílců z kulatiny</t>
  </si>
  <si>
    <t>-580209032</t>
  </si>
  <si>
    <t>Opěry a pilíře mostu z dílců z měkkého dřeva  z kulatiny</t>
  </si>
  <si>
    <t>"úprava pravého břehu" 12*2,0*0,12</t>
  </si>
  <si>
    <t>274321118</t>
  </si>
  <si>
    <t>Základové pasy, prahy, věnce a ostruhy mostních konstrukcí ze ŽB C 30/37</t>
  </si>
  <si>
    <t>-1116353811</t>
  </si>
  <si>
    <t>Základové konstrukce z betonu železového pásy, prahy, věnce a ostruhy ve výkopu nebo na hlavách pilot C 30/37</t>
  </si>
  <si>
    <t>"monolitické železobetonové z betonu C30/37–XA2"</t>
  </si>
  <si>
    <t>"opěra 1" 0,82*2,8</t>
  </si>
  <si>
    <t>"opěra 2" 0,82*2,8</t>
  </si>
  <si>
    <t>26</t>
  </si>
  <si>
    <t>274354111</t>
  </si>
  <si>
    <t>Bednění základových pasů - zřízení</t>
  </si>
  <si>
    <t>-70148511</t>
  </si>
  <si>
    <t>Bednění základových konstrukcí pasů, prahů, věnců a ostruh zřízení</t>
  </si>
  <si>
    <t>0,82*4+0,6*2,92*4</t>
  </si>
  <si>
    <t>274354211</t>
  </si>
  <si>
    <t>Bednění základových pasů - odstranění</t>
  </si>
  <si>
    <t>-313076312</t>
  </si>
  <si>
    <t>Bednění základových konstrukcí pasů, prahů, věnců a ostruh odstranění bednění</t>
  </si>
  <si>
    <t>275311124</t>
  </si>
  <si>
    <t>Základové patky a bloky z betonu prostého C 12/15</t>
  </si>
  <si>
    <t>-107442566</t>
  </si>
  <si>
    <t>Základové konstrukce z betonu prostého patky a bloky ve výkopu nebo na hlavách pilot C 12/15</t>
  </si>
  <si>
    <t>"pod odvodnění rubu" 0,35*2*2,8</t>
  </si>
  <si>
    <t>30</t>
  </si>
  <si>
    <t>275354111</t>
  </si>
  <si>
    <t>Bednění základových patek - zřízení</t>
  </si>
  <si>
    <t>1834366025</t>
  </si>
  <si>
    <t>Bednění základových konstrukcí patek a bloků zřízení</t>
  </si>
  <si>
    <t>"patky v toku" 0,8*(8,6+9,3)</t>
  </si>
  <si>
    <t>"podkladní beton pod drenáž" (2,8+2,0)*1,1+0,33*4</t>
  </si>
  <si>
    <t>31</t>
  </si>
  <si>
    <t>275354211</t>
  </si>
  <si>
    <t>Bednění základových patek - odstranění</t>
  </si>
  <si>
    <t>-1245004259</t>
  </si>
  <si>
    <t>Bednění základových konstrukcí patek a bloků odstranění bednění</t>
  </si>
  <si>
    <t>32</t>
  </si>
  <si>
    <t>275361116</t>
  </si>
  <si>
    <t>Výztuž základových patek a bloků z betonářské oceli 10 505</t>
  </si>
  <si>
    <t>-1741729738</t>
  </si>
  <si>
    <t>Výztuž základových konstrukcí patek a bloků z betonářské oceli 10 505 (R) nebo BSt 500</t>
  </si>
  <si>
    <t>„odměřeno z přílohy 08 schéma vyztužení rámu“</t>
  </si>
  <si>
    <t>"předpoklad 180kg/m3"</t>
  </si>
  <si>
    <t>betz*0,18</t>
  </si>
  <si>
    <t>279271126</t>
  </si>
  <si>
    <t>Zdivo základové z cihel betonových dl 290 mm na maltu MC 10</t>
  </si>
  <si>
    <t>-1993416071</t>
  </si>
  <si>
    <t>Zdivo základové z cihel betonových stěn z cihel dl. 290 mm, na maltu MC-5 nebo MC-10</t>
  </si>
  <si>
    <t>Poznámka k položce:_x000D_
obnova cihlové zdi u opěry 2</t>
  </si>
  <si>
    <t>"obnova zděného plotu u fary, kompletní provedení vč. spárování a materiálu"</t>
  </si>
  <si>
    <t>2,5*2,0+2,5*2,0</t>
  </si>
  <si>
    <t>Svislé a kompletní konstrukce</t>
  </si>
  <si>
    <t>317321118</t>
  </si>
  <si>
    <t>Mostní římsy ze ŽB C 30/37</t>
  </si>
  <si>
    <t>2041482106</t>
  </si>
  <si>
    <t>Římsy ze železového betonu C 30/37</t>
  </si>
  <si>
    <t>„odměřeno z přílohy 05 příčný řez – nový stav“</t>
  </si>
  <si>
    <t>"monolitické železobetonové z betonu C30/37–XF4 "</t>
  </si>
  <si>
    <t>"za opěrou 2" 1,2*0,4*1,1</t>
  </si>
  <si>
    <t>"no mostě" 0,065*(6,0+6,1)</t>
  </si>
  <si>
    <t>35</t>
  </si>
  <si>
    <t>317353121</t>
  </si>
  <si>
    <t>Bednění mostních říms všech tvarů - zřízení</t>
  </si>
  <si>
    <t>1100763304</t>
  </si>
  <si>
    <t>Bednění mostní římsy zřízení všech tvarů</t>
  </si>
  <si>
    <t>"za opěrou 2"1,2*2*0,4+1,1*2*1,2</t>
  </si>
  <si>
    <t>"na mostě" 0,17*(6,0+6,1)+0,15*(6,9+6,9)</t>
  </si>
  <si>
    <t>36</t>
  </si>
  <si>
    <t>317353221</t>
  </si>
  <si>
    <t>Bednění mostních říms všech tvarů - odstranění</t>
  </si>
  <si>
    <t>-1295155140</t>
  </si>
  <si>
    <t>Bednění mostní římsy odstranění všech tvarů</t>
  </si>
  <si>
    <t>37</t>
  </si>
  <si>
    <t>317361116</t>
  </si>
  <si>
    <t>Výztuž mostních říms z betonářské oceli 10 505</t>
  </si>
  <si>
    <t>326336099</t>
  </si>
  <si>
    <t>Výztuž mostních železobetonových říms z betonářské oceli 10 505 (R) nebo BSt 500</t>
  </si>
  <si>
    <t>betř*0,18</t>
  </si>
  <si>
    <t>334323118</t>
  </si>
  <si>
    <t>Mostní opěry a úložné prahy ze ŽB C 30/37</t>
  </si>
  <si>
    <t>791297352</t>
  </si>
  <si>
    <t>Mostní opěry a úložné prahy z betonu železového C 30/37</t>
  </si>
  <si>
    <t>"opěra 1" 0,85*2,8</t>
  </si>
  <si>
    <t>"opěra 2" 0,89*2,8</t>
  </si>
  <si>
    <t>39</t>
  </si>
  <si>
    <t>334351112</t>
  </si>
  <si>
    <t>Bednění systémové mostních opěr a úložných prahů z překližek pro ŽB - zřízení</t>
  </si>
  <si>
    <t>-1583098169</t>
  </si>
  <si>
    <t>Bednění mostních opěr a úložných prahů ze systémového bednění  zřízení z překližek, pro železobeton</t>
  </si>
  <si>
    <t>0,85*2+1,6*2,8*2</t>
  </si>
  <si>
    <t>0,89*2+1,7*(2,8+2,1)</t>
  </si>
  <si>
    <t>40</t>
  </si>
  <si>
    <t>334351211</t>
  </si>
  <si>
    <t>Bednění systémové mostních opěr a úložných prahů z překližek - odstranění</t>
  </si>
  <si>
    <t>-1745397815</t>
  </si>
  <si>
    <t>Bednění mostních opěr a úložných prahů ze systémového bednění  odstranění z překližek</t>
  </si>
  <si>
    <t>334361216</t>
  </si>
  <si>
    <t>Výztuž dříků opěr z betonářské oceli 10 505</t>
  </si>
  <si>
    <t>-1970719910</t>
  </si>
  <si>
    <t>Výztuž betonářská mostních konstrukcí  opěr, úložných prahů, křídel, závěrných zídek, bloků ložisek, pilířů a sloupů z oceli 10 505 (R) nebo BSt 500 dříků opěr</t>
  </si>
  <si>
    <t>betd*0,18</t>
  </si>
  <si>
    <t>334323218</t>
  </si>
  <si>
    <t>Mostní křídla a závěrné zídky ze ŽB C 30/37</t>
  </si>
  <si>
    <t>401064721</t>
  </si>
  <si>
    <t>Mostní křídla a závěrné zídky z betonu železového C 30/37</t>
  </si>
  <si>
    <t>(0,31+0,29)*2,9</t>
  </si>
  <si>
    <t>334352111</t>
  </si>
  <si>
    <t>Bednění mostních křídel a závěrných zídek ze systémového bednění s výplní z překližek - zřízení</t>
  </si>
  <si>
    <t>-574761412</t>
  </si>
  <si>
    <t>Bednění mostních křídel a závěrných zídek ze systémového bednění zřízení z překližek</t>
  </si>
  <si>
    <t>2,9*0,4*2+1,9*2+2,1*2</t>
  </si>
  <si>
    <t>334352211</t>
  </si>
  <si>
    <t>Bednění mostních křídel a závěrných zídek ze systémového bednění s výplní z překližek - odstranění</t>
  </si>
  <si>
    <t>-297907523</t>
  </si>
  <si>
    <t>Bednění mostních křídel a závěrných zídek ze systémového bednění odstranění z překližek</t>
  </si>
  <si>
    <t>334361226</t>
  </si>
  <si>
    <t>Výztuž křídel, závěrných zdí z betonářské oceli 10 505</t>
  </si>
  <si>
    <t>1080430271</t>
  </si>
  <si>
    <t>Výztuž betonářská mostních konstrukcí opěr, úložných prahů, křídel, závěrných zídek, bloků ložisek, pilířů a sloupů z oceli 10 505 (R) nebo BSt 500 křídel, závěrných zdí</t>
  </si>
  <si>
    <t>betk*0,18</t>
  </si>
  <si>
    <t>97</t>
  </si>
  <si>
    <t>334791113</t>
  </si>
  <si>
    <t>Prostup v betonových zdech z plastových trub DN do 160</t>
  </si>
  <si>
    <t>-1368938141</t>
  </si>
  <si>
    <t>Prostup v betonových zdech z plastových trub  průměru do DN 160</t>
  </si>
  <si>
    <t>0,82+1,67</t>
  </si>
  <si>
    <t>46</t>
  </si>
  <si>
    <t>334791114</t>
  </si>
  <si>
    <t>Prostup v betonových zdech z plastových trub DN do 200</t>
  </si>
  <si>
    <t>-1755410440</t>
  </si>
  <si>
    <t>Prostup v betonových zdech z plastových trub průměru do DN 200</t>
  </si>
  <si>
    <t>0,5*2</t>
  </si>
  <si>
    <t>Vodorovné konstrukce</t>
  </si>
  <si>
    <t>421321128</t>
  </si>
  <si>
    <t>Mostní nosné konstrukce deskové ze ŽB C 30/37</t>
  </si>
  <si>
    <t>665156479</t>
  </si>
  <si>
    <t>Mostní železobetonové nosné konstrukce deskové nebo klenbové, trámové, ostatní  deskové, z betonu C 30/37</t>
  </si>
  <si>
    <t>"monolitická železobetonová z betonu C30/37–XF4"</t>
  </si>
  <si>
    <t>2,0*2,8</t>
  </si>
  <si>
    <t>42135113_R</t>
  </si>
  <si>
    <t>Bednění boční stěny konstrukcí mostů výšky do 1100 mm - zřízení</t>
  </si>
  <si>
    <t>-694682210</t>
  </si>
  <si>
    <t>Bednění deskových konstrukcí mostů z betonu železového nebo předpjatého  zřízení boční stěny výšky do 350 mm</t>
  </si>
  <si>
    <t>2,0*2+0,5*2,95+0,55*2,1</t>
  </si>
  <si>
    <t>42135123_R</t>
  </si>
  <si>
    <t>Bednění stěny boční konstrukcí mostů výšky do 1100 mm - odstranění</t>
  </si>
  <si>
    <t>-266513829</t>
  </si>
  <si>
    <t>Bednění deskových konstrukcí mostů z betonu železového nebo předpjatého  odstranění boční stěny výšky do 350 mm</t>
  </si>
  <si>
    <t>421361226</t>
  </si>
  <si>
    <t>Výztuž ŽB deskového mostu z betonářské oceli 10 505</t>
  </si>
  <si>
    <t>-1512684823</t>
  </si>
  <si>
    <t>Výztuž deskových konstrukcí  z betonářské oceli 10 505 (R) nebo BSt 500 deskového mostu</t>
  </si>
  <si>
    <t>"předpoklad 200kg/m3"</t>
  </si>
  <si>
    <t>betnk*0,2</t>
  </si>
  <si>
    <t>421955112</t>
  </si>
  <si>
    <t>Bednění z překližek na mostní skruži - zřízení</t>
  </si>
  <si>
    <t>-872634868</t>
  </si>
  <si>
    <t>Bednění na mostní skruži  zřízení bednění z překližek</t>
  </si>
  <si>
    <t>"dolní hrana NK" 4,5*2,8</t>
  </si>
  <si>
    <t>421955212</t>
  </si>
  <si>
    <t>Bednění z překližek na mostní skruži - odstranění</t>
  </si>
  <si>
    <t>1506111480</t>
  </si>
  <si>
    <t>Bednění na mostní skruži  odstranění bednění z překližek</t>
  </si>
  <si>
    <t>451315124</t>
  </si>
  <si>
    <t>Podkladní nebo výplňová vrstva z betonu C 12/15 tl do 150 mm</t>
  </si>
  <si>
    <t>-1613097927</t>
  </si>
  <si>
    <t>Podkladní a výplňové vrstvy z betonu prostého  tloušťky do 150 mm, z betonu C 12/15</t>
  </si>
  <si>
    <t>"podkladní beton pod základy" 10,9+9,5</t>
  </si>
  <si>
    <t>451577777</t>
  </si>
  <si>
    <t>Podklad nebo lože pod dlažbu vodorovný nebo do sklonu 1:5 z kameniva těženého tl do 100 mm</t>
  </si>
  <si>
    <t>1223623800</t>
  </si>
  <si>
    <t>Podklad nebo lože pod dlažbu (přídlažbu)  v ploše vodorovné nebo ve sklonu do 1:5, tloušťky od 30 do 100 mm z kameniva těženého</t>
  </si>
  <si>
    <t>"chodník za opěrou 2- ŠD tl. 150mm"8,0</t>
  </si>
  <si>
    <t>90</t>
  </si>
  <si>
    <t>451577877</t>
  </si>
  <si>
    <t>Podklad nebo lože pod dlažbu vodorovný nebo do sklonu 1:5 ze štěrkopísku tl do 100 mm</t>
  </si>
  <si>
    <t>-1528832004</t>
  </si>
  <si>
    <t>Podklad nebo lože pod dlažbu (přídlažbu)  v ploše vodorovné nebo ve sklonu do 1:5, tloušťky od 30 do 100 mm ze štěrkopísku</t>
  </si>
  <si>
    <t>"chodník za opěrou 2- ŠP tl. 30mm" CHODNÍK</t>
  </si>
  <si>
    <t>87</t>
  </si>
  <si>
    <t>451579777</t>
  </si>
  <si>
    <t>Příplatek ZKD 10 mm tl nad 100 mm u podkladu nebo lože pod dlažbu z kameniva těženého</t>
  </si>
  <si>
    <t>-595822625</t>
  </si>
  <si>
    <t>Podklad nebo lože pod dlažbu (přídlažbu)  Příplatek k cenám za každých dalších i započatých 10 mm tloušťky podkladu nebo lože přes 100 mm z kameniva těženého</t>
  </si>
  <si>
    <t>"chodník za opěrou 2- ŠD tl. 150mm" CHODNÍK*5</t>
  </si>
  <si>
    <t>85</t>
  </si>
  <si>
    <t>462511111</t>
  </si>
  <si>
    <t>Zához prostoru z lomového kamene</t>
  </si>
  <si>
    <t>-208032804</t>
  </si>
  <si>
    <t>Zához prostoru  z lomového kamene</t>
  </si>
  <si>
    <t>"zához z kamene fr. 0-63 líc OP1 a OP2" 0,6*12+0,31*4+0,6*3,5</t>
  </si>
  <si>
    <t>"zához z kamene min 100kg/ks" 1,65*0,8</t>
  </si>
  <si>
    <t>465513157</t>
  </si>
  <si>
    <t>Dlažba svahu u opěr z upraveného lomového žulového kamene tl 200 mm do lože C 25/30 pl přes 10 m2</t>
  </si>
  <si>
    <t>282193174</t>
  </si>
  <si>
    <t>Dlažba svahu u mostních opěr z upraveného lomového žulového kamene  s vyspárováním maltou MC 25, šíře spáry 15 mm do betonového lože C 25/30 tloušťky 200 mm, plochy přes 10 m2</t>
  </si>
  <si>
    <t>"dlažba z lomového kamene tl. 200mm třídy jakosti "I"vč. spárování maltou s odolností XF4"</t>
  </si>
  <si>
    <t>55</t>
  </si>
  <si>
    <t>451561111</t>
  </si>
  <si>
    <t>Lože pod dlažby z kameniva drceného drobného vrstva tl do 100 mm</t>
  </si>
  <si>
    <t>-49650699</t>
  </si>
  <si>
    <t>Lože pod dlažby  z kameniva drceného drobného, tl. vrstvy do 100 mm</t>
  </si>
  <si>
    <t>"pod dlažbu z lomového kamene"</t>
  </si>
  <si>
    <t>461310312</t>
  </si>
  <si>
    <t>Patka z betonu pro prostředí s mrazovými cykly C 25/30</t>
  </si>
  <si>
    <t>1330632386</t>
  </si>
  <si>
    <t>Patka z betonu prostého do rýhy nebo do bednění  s provedením dilatačních spár v osové vzdálenosti 2 m a jejich zalitím živičnou zálivkou z betonu pro prostředí s mrazovými cykly tř. C 25/30</t>
  </si>
  <si>
    <t>"betonový práh v toku" 0,8*2,1+2,0*0,8</t>
  </si>
  <si>
    <t>Komunikace pozemní</t>
  </si>
  <si>
    <t>88</t>
  </si>
  <si>
    <t>596211110</t>
  </si>
  <si>
    <t>Kladení zámkové dlažby komunikací pro pěší tl 60 mm skupiny A pl do 50 m2</t>
  </si>
  <si>
    <t>-1659082138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</si>
  <si>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</si>
  <si>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"chodník za opěrou 2" CHODNÍK</t>
  </si>
  <si>
    <t>124</t>
  </si>
  <si>
    <t>58381005</t>
  </si>
  <si>
    <t>kostka dlažební mozaika žula 4/6 šedá</t>
  </si>
  <si>
    <t>1074871780</t>
  </si>
  <si>
    <t>"řezaná žulová dlažba tl. 60mm, vč. spárování"</t>
  </si>
  <si>
    <t>Úpravy povrchů, podlahy a osazování výplní</t>
  </si>
  <si>
    <t>129</t>
  </si>
  <si>
    <t>628611102</t>
  </si>
  <si>
    <t>Nátěr betonu mostu epoxidový 2x ochranný nepružný OS-B</t>
  </si>
  <si>
    <t>-2027869346</t>
  </si>
  <si>
    <t>Nátěr mostních betonových konstrukcí  epoxidový 2x ochranný nepružný OS-B</t>
  </si>
  <si>
    <t>"nátěr na nosné konstrukci - boční a dolní část"</t>
  </si>
  <si>
    <t>2,5*2+4,4*2*0,15+5,5*2*0,17</t>
  </si>
  <si>
    <t>132</t>
  </si>
  <si>
    <t>24551501</t>
  </si>
  <si>
    <t>hmota nátěrová epoxidová na vodní bázi barevná</t>
  </si>
  <si>
    <t>221463460</t>
  </si>
  <si>
    <t>Poznámka k položce:_x000D_
Spotřeba: 1,8 kg/m2</t>
  </si>
  <si>
    <t>"spotřeba 0,6kg/m2"</t>
  </si>
  <si>
    <t>iznk*0,6</t>
  </si>
  <si>
    <t>125</t>
  </si>
  <si>
    <t>632664131</t>
  </si>
  <si>
    <t>Nátěr betonové podlahy mostu epoxidový 2x podkladní + 2x elastický OS-E</t>
  </si>
  <si>
    <t>1099765342</t>
  </si>
  <si>
    <t>Nátěr betonové podlahy  mostu epoxidový 2x podkladní + 2x elastický OS-E ( OS 9)</t>
  </si>
  <si>
    <t>"kompletní přímopochůzí izolace-nátěr římsy a nosné konstrukce v požadované kvalitě S11, vč.posypu"</t>
  </si>
  <si>
    <t>"římsy"0,55*(6,1+6,8)</t>
  </si>
  <si>
    <t>"NK"11,0</t>
  </si>
  <si>
    <t>128</t>
  </si>
  <si>
    <t>715189004</t>
  </si>
  <si>
    <t>Příplatek k provedení izolace proti chemickým vlivům za zdrsnění izolace</t>
  </si>
  <si>
    <t>-1588236916</t>
  </si>
  <si>
    <t>Příplatek k cenám provedení izolace stavebních konstrukcí za ztíženou montáž  při provádění izolací za zdrsnění izolace posypem křemíku</t>
  </si>
  <si>
    <t>130</t>
  </si>
  <si>
    <t>24551061</t>
  </si>
  <si>
    <t>hmota nátěrová podkladní pod zálivku</t>
  </si>
  <si>
    <t>litr</t>
  </si>
  <si>
    <t>211985489</t>
  </si>
  <si>
    <t>"spotřeba 0,3l/m2"</t>
  </si>
  <si>
    <t>izmost*2*0,3</t>
  </si>
  <si>
    <t>131</t>
  </si>
  <si>
    <t>23521118</t>
  </si>
  <si>
    <t>nátěrová hmota epoxidová uzavírací betonových podlah syté odstíny</t>
  </si>
  <si>
    <t>-914882631</t>
  </si>
  <si>
    <t>izmost*2*0,6</t>
  </si>
  <si>
    <t>58560032</t>
  </si>
  <si>
    <t>směs posypová pro podlahy průmyslové těžký provoz</t>
  </si>
  <si>
    <t>501435637</t>
  </si>
  <si>
    <t>"posyp izlace NK" izolnk*1,5</t>
  </si>
  <si>
    <t>911121111</t>
  </si>
  <si>
    <t>Montáž zábradlí ocelového přichyceného vruty do betonového podkladu</t>
  </si>
  <si>
    <t>1936463624</t>
  </si>
  <si>
    <t>Montáž zábradlí ocelového  přichyceného vruty do betonového podkladu</t>
  </si>
  <si>
    <t>„odměřeno z přílohy 11 zábradlí“</t>
  </si>
  <si>
    <t>"osazení mostního zábradlí do římsy přes patní desky a šrouby"</t>
  </si>
  <si>
    <t>61</t>
  </si>
  <si>
    <t>55391163_R</t>
  </si>
  <si>
    <t>Mostní ocelové zábradlí se svislou výplní včetně povrchové úpravy</t>
  </si>
  <si>
    <t>8209183</t>
  </si>
  <si>
    <t>"zábradlí na mostě a pro napojení za mostem směrem ke schodišti, vč. kompletní povrchové ochrany"</t>
  </si>
  <si>
    <t>5,8+6,8+6</t>
  </si>
  <si>
    <t>62</t>
  </si>
  <si>
    <t>91411211_R</t>
  </si>
  <si>
    <t>Tabulka s označením evidenčního čísla mostu</t>
  </si>
  <si>
    <t>411346350</t>
  </si>
  <si>
    <t>Tabulka s označením evidenčního čísla mostu na sloupek</t>
  </si>
  <si>
    <t>133</t>
  </si>
  <si>
    <t>914111111</t>
  </si>
  <si>
    <t>Montáž svislé dopravní značky do velikosti 1 m2 objímkami na sloupek nebo konzolu</t>
  </si>
  <si>
    <t>315933770</t>
  </si>
  <si>
    <t>Montáž svislé dopravní značky základní  velikosti do 1 m2 objímkami na sloupky nebo konzoly</t>
  </si>
  <si>
    <t>"ukončení -stezky pro chodce"1</t>
  </si>
  <si>
    <t>134</t>
  </si>
  <si>
    <t>40444010</t>
  </si>
  <si>
    <t>značka dopravní svislá výstražná FeZn A1-A30 P1,P4 900mm</t>
  </si>
  <si>
    <t>1506568940</t>
  </si>
  <si>
    <t>135</t>
  </si>
  <si>
    <t>914511111</t>
  </si>
  <si>
    <t>Montáž sloupku dopravních značek délky do 3,5 m s betonovým základem</t>
  </si>
  <si>
    <t>166897617</t>
  </si>
  <si>
    <t>Montáž sloupku dopravních značek  délky do 3,5 m do betonového základu</t>
  </si>
  <si>
    <t>136</t>
  </si>
  <si>
    <t>40445230</t>
  </si>
  <si>
    <t>sloupek pro dopravní značku Zn D 70mm v 3,5m</t>
  </si>
  <si>
    <t>-1146265007</t>
  </si>
  <si>
    <t>137</t>
  </si>
  <si>
    <t>40445257</t>
  </si>
  <si>
    <t>svorka upínací na sloupek D 70mm</t>
  </si>
  <si>
    <t>1469186743</t>
  </si>
  <si>
    <t>138</t>
  </si>
  <si>
    <t>40445254</t>
  </si>
  <si>
    <t>víčko plastové na sloupek D 70mm</t>
  </si>
  <si>
    <t>-376519604</t>
  </si>
  <si>
    <t>139</t>
  </si>
  <si>
    <t>915311111</t>
  </si>
  <si>
    <t>Předformátované vodorovné dopravní značení dopravní značky do 1 m2</t>
  </si>
  <si>
    <t>-1060188502</t>
  </si>
  <si>
    <t>Vodorovné značení předformovaným termoplastem  dopravní značky barevné velikosti do 1 m2</t>
  </si>
  <si>
    <t>"vodorovné dopravní značenípřed mostem u vozovky"1</t>
  </si>
  <si>
    <t>140</t>
  </si>
  <si>
    <t>915611111</t>
  </si>
  <si>
    <t>Předznačení vodorovného liniového značení</t>
  </si>
  <si>
    <t>1440289090</t>
  </si>
  <si>
    <t>Předznačení pro vodorovné značení  stříkané barvou nebo prováděné z nátěrových hmot liniové dělicí čáry, vodicí proužky</t>
  </si>
  <si>
    <t>"vodorovné dopravní značenípřed mostem u vozovky"2,1</t>
  </si>
  <si>
    <t>63</t>
  </si>
  <si>
    <t>936172124</t>
  </si>
  <si>
    <t>Osazení doplňkových konstrukcí mostního vybavení z oceli hmotnosti do 100 kg</t>
  </si>
  <si>
    <t>74845920</t>
  </si>
  <si>
    <t>Osazení kovových doplňků mostního vybavení jednotlivě  ocelové konstrukce do 100 kg</t>
  </si>
  <si>
    <t>"krycí plechy zděných zídek"2</t>
  </si>
  <si>
    <t>64</t>
  </si>
  <si>
    <t>936942211</t>
  </si>
  <si>
    <t>Zhotovení tabulky s letopočtem opravy mostu vložením šablony do bednění</t>
  </si>
  <si>
    <t>946363402</t>
  </si>
  <si>
    <t>Zhotovení tabulky s letopočtem opravy nebo větší údržby vložením šablony do bednění</t>
  </si>
  <si>
    <t>65</t>
  </si>
  <si>
    <t>948411111</t>
  </si>
  <si>
    <t>Zřízení podpěrné skruže dočasné kovové z věží výšky do 10 m</t>
  </si>
  <si>
    <t>-899321458</t>
  </si>
  <si>
    <t>Podpěrné skruže a podpěry dočasné kovové  zřízení skruží z věží výšky do 10 m</t>
  </si>
  <si>
    <t>10,0*2,8</t>
  </si>
  <si>
    <t>66</t>
  </si>
  <si>
    <t>948411211</t>
  </si>
  <si>
    <t>Odstranění podpěrné skruže dočasné kovové z věží výšky do 10 m</t>
  </si>
  <si>
    <t>1843893146</t>
  </si>
  <si>
    <t>Podpěrné skruže a podpěry dočasné kovové  odstranění skruží z věží výšky do 10 m</t>
  </si>
  <si>
    <t>67</t>
  </si>
  <si>
    <t>953961214</t>
  </si>
  <si>
    <t>Kotvy chemickou patronou M 16 hl 125 mm do betonu, ŽB nebo kamene s vyvrtáním otvoru</t>
  </si>
  <si>
    <t>-754461814</t>
  </si>
  <si>
    <t>Kotvy chemické s vyvrtáním otvoru do betonu, železobetonu nebo tvrdého kamene chemická patrona, velikost M 16, hloubka 125 mm</t>
  </si>
  <si>
    <t>"kotva pro zábradlí" 4*7+4*4</t>
  </si>
  <si>
    <t>73</t>
  </si>
  <si>
    <t>998212111</t>
  </si>
  <si>
    <t>Přesun hmot pro mosty zděné, monolitické betonové nebo ocelové v do 20 m</t>
  </si>
  <si>
    <t>336437317</t>
  </si>
  <si>
    <t>Přesun hmot pro mosty zděné, betonové monolitické, spřažené ocelobetonové nebo kovové  vodorovná dopravní vzdálenost do 100 m výška mostu do 20 m</t>
  </si>
  <si>
    <t>PSV</t>
  </si>
  <si>
    <t>Práce a dodávky PSV</t>
  </si>
  <si>
    <t>711</t>
  </si>
  <si>
    <t>Izolace proti vodě, vlhkosti a plynům</t>
  </si>
  <si>
    <t>74</t>
  </si>
  <si>
    <t>711141559</t>
  </si>
  <si>
    <t>Provedení izolace proti zemní vlhkosti pásy přitavením vodorovné NAIP</t>
  </si>
  <si>
    <t>189832962</t>
  </si>
  <si>
    <t>Provedení izolace proti zemní vlhkosti pásy přitavením NAIP na ploše vodorovné V</t>
  </si>
  <si>
    <t>"izolace rubu opěr"</t>
  </si>
  <si>
    <t>0,4*2,92+0,4*2,09</t>
  </si>
  <si>
    <t>75</t>
  </si>
  <si>
    <t>711142559</t>
  </si>
  <si>
    <t>Provedení izolace proti zemní vlhkosti pásy přitavením svislé NAIP</t>
  </si>
  <si>
    <t>-132233852</t>
  </si>
  <si>
    <t>Provedení izolace proti zemní vlhkosti pásy přitavením NAIP na ploše svislé S</t>
  </si>
  <si>
    <t>2,9*2,95+2,9*2,1+0,77*2*2,9</t>
  </si>
  <si>
    <t>76</t>
  </si>
  <si>
    <t>62832132_R</t>
  </si>
  <si>
    <t>pás těžký asfaltovaný NAIP</t>
  </si>
  <si>
    <t>1240459077</t>
  </si>
  <si>
    <t>izornaip+izosnaip</t>
  </si>
  <si>
    <t>77</t>
  </si>
  <si>
    <t>711412001</t>
  </si>
  <si>
    <t>Provedení izolace proti tlakové vodě svislé za studena nátěrem penetračním</t>
  </si>
  <si>
    <t>-831827946</t>
  </si>
  <si>
    <t>Provedení izolace proti povrchové a podpovrchové tlakové vodě natěradly a tmely za studena na ploše svislé S nátěrem penetračním</t>
  </si>
  <si>
    <t>"penetrační nátěr 1xALP (pro souvrství 1xALP + 2xALN)"</t>
  </si>
  <si>
    <t>izornaip+izosnaip+izolnat/2</t>
  </si>
  <si>
    <t>78</t>
  </si>
  <si>
    <t>11163151_R</t>
  </si>
  <si>
    <t xml:space="preserve">lak asfaltový ALP </t>
  </si>
  <si>
    <t>1664984702</t>
  </si>
  <si>
    <t>"Spotřeba: 0,3-0,5 kg/m2"</t>
  </si>
  <si>
    <t>0,5*(izornaip+izosnaip+izolnat/2)/1000</t>
  </si>
  <si>
    <t>79</t>
  </si>
  <si>
    <t>711412002</t>
  </si>
  <si>
    <t>Provedení izolace proti tlakové vodě svislé za studena lakem asfaltovým</t>
  </si>
  <si>
    <t>1388944762</t>
  </si>
  <si>
    <t>Provedení izolace proti povrchové a podpovrchové tlakové vodě natěradly a tmely za studena na ploše svislé S nátěrem lakem asfaltovým</t>
  </si>
  <si>
    <t>"2xALN  (pro souvrství 1xALP + 2xALN)"</t>
  </si>
  <si>
    <t>2*(1,4*2,95+2,1*2,95+0,81*2+0,81*2+0,6*2+2,9*(0,65+0,85)+2,9*0,4*2)</t>
  </si>
  <si>
    <t>80</t>
  </si>
  <si>
    <t>11163152_R</t>
  </si>
  <si>
    <t xml:space="preserve">lak asfaltový  ALN </t>
  </si>
  <si>
    <t>788045927</t>
  </si>
  <si>
    <t>0,5*izolnat/1000</t>
  </si>
  <si>
    <t>81</t>
  </si>
  <si>
    <t>711471053</t>
  </si>
  <si>
    <t>Provedení vodorovné izolace proti tlakové vodě termoplasty volně položenou fólií z nízkolehčeného PE</t>
  </si>
  <si>
    <t>1589969008</t>
  </si>
  <si>
    <t>Provedení izolace proti povrchové a podpovrchové tlakové vodě termoplasty na ploše vodorovné V folií z nízkolehčeného PE položenou volně</t>
  </si>
  <si>
    <t>"těsnící fólie  PE tl. 1,5mm s pevností min. 20 kN/m a s protažením min. 20% (v obou směrech)"</t>
  </si>
  <si>
    <t>1,1*2,0+1,65*2,8</t>
  </si>
  <si>
    <t>82</t>
  </si>
  <si>
    <t>28323102_R</t>
  </si>
  <si>
    <t>fólie PE hydroizolační, š. 1,4 m, tl. 1,5 mm</t>
  </si>
  <si>
    <t>75837997</t>
  </si>
  <si>
    <t>91</t>
  </si>
  <si>
    <t>564211111</t>
  </si>
  <si>
    <t>Podklad nebo podsyp ze štěrkopísku ŠP tl 50 mm</t>
  </si>
  <si>
    <t>140184865</t>
  </si>
  <si>
    <t>Podklad nebo podsyp ze štěrkopísku ŠP  s rozprostřením, vlhčením a zhutněním, po zhutnění tl. 50 mm</t>
  </si>
  <si>
    <t>"podsyp PEHD fólie"</t>
  </si>
  <si>
    <t>PEHD*2</t>
  </si>
  <si>
    <t>83</t>
  </si>
  <si>
    <t>919726124</t>
  </si>
  <si>
    <t>Geotextilie pro ochranu, separaci a filtraci netkaná měrná hmotnost do 800 g/m2</t>
  </si>
  <si>
    <t>1008961884</t>
  </si>
  <si>
    <t>Geotextilie netkaná pro ochranu, separaci nebo filtraci měrná hmotnost přes 500 do 800 g/m2</t>
  </si>
  <si>
    <t>"geotextilie 600g/m2 - ochrana PE-HD nepropustné fólie a spodní stavby"</t>
  </si>
  <si>
    <t>2*PEHD+izornaip+izosnaip+izolnat/2</t>
  </si>
  <si>
    <t>96</t>
  </si>
  <si>
    <t>931994141</t>
  </si>
  <si>
    <t>Těsnění pracovní spáry betonové konstrukce polyuretanovým tmelem do pl 1,5 cm2</t>
  </si>
  <si>
    <t>-2121589907</t>
  </si>
  <si>
    <t>Těsnění spáry betonové konstrukce pásy, profily, tmely tmelem polyuretanovým spáry pracovní do 1,5 cm2</t>
  </si>
  <si>
    <t>"podálná rub" 3,6+3,0</t>
  </si>
  <si>
    <t>"podálná líc" 6,7+4,0</t>
  </si>
  <si>
    <t>95</t>
  </si>
  <si>
    <t>931994171</t>
  </si>
  <si>
    <t>Těsnění pracovní spáry betonové konstrukce asfaltovým izolačním pásem š do 500 mm</t>
  </si>
  <si>
    <t>530183796</t>
  </si>
  <si>
    <t>Těsnění spáry betonové konstrukce pásy, profily, tmely pásem izolačním asfaltovaným šířky do 500 mm spáry pracovní</t>
  </si>
  <si>
    <t>715</t>
  </si>
  <si>
    <t>Izolace proti chemickým vlivům</t>
  </si>
  <si>
    <t>bednění drříku</t>
  </si>
  <si>
    <t>147,95</t>
  </si>
  <si>
    <t>104,58</t>
  </si>
  <si>
    <t>42,112</t>
  </si>
  <si>
    <t>34,56</t>
  </si>
  <si>
    <t>beton dříku</t>
  </si>
  <si>
    <t>29,08</t>
  </si>
  <si>
    <t>7,943</t>
  </si>
  <si>
    <t>27,08</t>
  </si>
  <si>
    <t>dlř</t>
  </si>
  <si>
    <t>délka římsy</t>
  </si>
  <si>
    <t>36,1</t>
  </si>
  <si>
    <t>36,4</t>
  </si>
  <si>
    <t>SO241 - OPĚRNÁ ZEĎ</t>
  </si>
  <si>
    <t>dvouřd</t>
  </si>
  <si>
    <t>dvouřádek délka</t>
  </si>
  <si>
    <t>izolace líce nátěry</t>
  </si>
  <si>
    <t>51,02</t>
  </si>
  <si>
    <t>izolace rubu NAIP</t>
  </si>
  <si>
    <t>124,44</t>
  </si>
  <si>
    <t>odvr</t>
  </si>
  <si>
    <t>PEHD flie</t>
  </si>
  <si>
    <t>61,2</t>
  </si>
  <si>
    <t>pld</t>
  </si>
  <si>
    <t>plocha dříku</t>
  </si>
  <si>
    <t>72,7</t>
  </si>
  <si>
    <t>dlažba</t>
  </si>
  <si>
    <t>výkop</t>
  </si>
  <si>
    <t xml:space="preserve">výkopy </t>
  </si>
  <si>
    <t>155,2</t>
  </si>
  <si>
    <t>čiš</t>
  </si>
  <si>
    <t>čištění toku</t>
  </si>
  <si>
    <t>24,5</t>
  </si>
  <si>
    <t>hráz</t>
  </si>
  <si>
    <t>provizorní zemní hrázky</t>
  </si>
  <si>
    <t>31,5</t>
  </si>
  <si>
    <t>139,4</t>
  </si>
  <si>
    <t>zásyp za dříkem - ochranný obsyp</t>
  </si>
  <si>
    <t>12,3</t>
  </si>
  <si>
    <t>pažheb160</t>
  </si>
  <si>
    <t>pažení zápory</t>
  </si>
  <si>
    <t>378</t>
  </si>
  <si>
    <t>převázka</t>
  </si>
  <si>
    <t>88,2</t>
  </si>
  <si>
    <t>výdř</t>
  </si>
  <si>
    <t>výdřeva pažení</t>
  </si>
  <si>
    <t>191,34</t>
  </si>
  <si>
    <t>115001106</t>
  </si>
  <si>
    <t>Převedení vody potrubím DN do 900</t>
  </si>
  <si>
    <t>690986230</t>
  </si>
  <si>
    <t>Převedení vody potrubím průměru DN přes 600 do 900</t>
  </si>
  <si>
    <t>„odměřeno z přílohy 02 půdorys“</t>
  </si>
  <si>
    <t>provpt</t>
  </si>
  <si>
    <t>153</t>
  </si>
  <si>
    <t>-503342867</t>
  </si>
  <si>
    <t>„odměřeno z přílohy 03 tvar opěrné zdi a římsy“</t>
  </si>
  <si>
    <t>„odměřeno z přílohy 07 výkopy“</t>
  </si>
  <si>
    <t>"záporové pažení" 2,0*42</t>
  </si>
  <si>
    <t>"záporové pažení" 6,0*49</t>
  </si>
  <si>
    <t>154</t>
  </si>
  <si>
    <t>-2089586546</t>
  </si>
  <si>
    <t>0,0426*pažheb160</t>
  </si>
  <si>
    <t>155</t>
  </si>
  <si>
    <t>1468165529</t>
  </si>
  <si>
    <t>"pažení výkopu"(40,7+47,5)</t>
  </si>
  <si>
    <t>156</t>
  </si>
  <si>
    <t>264333384</t>
  </si>
  <si>
    <t>157</t>
  </si>
  <si>
    <t>-944354388</t>
  </si>
  <si>
    <t>převázka*0,0174*2</t>
  </si>
  <si>
    <t>158</t>
  </si>
  <si>
    <t>685180085</t>
  </si>
  <si>
    <t>40,7*1,2</t>
  </si>
  <si>
    <t>47,5*3</t>
  </si>
  <si>
    <t>159</t>
  </si>
  <si>
    <t>-1051249330</t>
  </si>
  <si>
    <t>160</t>
  </si>
  <si>
    <t>1573014616</t>
  </si>
  <si>
    <t>výdř*0,05</t>
  </si>
  <si>
    <t>167</t>
  </si>
  <si>
    <t>-1900509080</t>
  </si>
  <si>
    <t>168</t>
  </si>
  <si>
    <t>2129848044</t>
  </si>
  <si>
    <t>115101202</t>
  </si>
  <si>
    <t>Čerpání vody na dopravní výšku do 10 m průměrný přítok do 1000 l/min</t>
  </si>
  <si>
    <t>1129267760</t>
  </si>
  <si>
    <t>Čerpání vody na dopravní výšku do 10 m s uvažovaným průměrným přítokem přes 500 do 1 000 l/min</t>
  </si>
  <si>
    <t>"dle odborného odhadu projektanta"</t>
  </si>
  <si>
    <t>60*24</t>
  </si>
  <si>
    <t>115101301</t>
  </si>
  <si>
    <t>Pohotovost čerpací soupravy pro dopravní výšku do 10 m přítok do 500 l/min</t>
  </si>
  <si>
    <t>den</t>
  </si>
  <si>
    <t>853950120</t>
  </si>
  <si>
    <t>Pohotovost záložní čerpací soupravy pro dopravní výšku do 10 m s uvažovaným průměrným přítokem do 500 l/min</t>
  </si>
  <si>
    <t>171103101</t>
  </si>
  <si>
    <t>Zemní hrázky melioračních kanálů z horniny tř. 1 až 4</t>
  </si>
  <si>
    <t>247457924</t>
  </si>
  <si>
    <t>Zemní hrázky přívodních a odpadních melioračních kanálů  zhutňované po vrstvách tloušťky 200 mm, s přemístěním sypaniny do 20 m nebo s jejím přehozením do 3 m z hornin tř. 1 až 4</t>
  </si>
  <si>
    <t>4,5*3,5*2</t>
  </si>
  <si>
    <t>105</t>
  </si>
  <si>
    <t>129103101</t>
  </si>
  <si>
    <t>Čištění otevřených koryt vodotečí š dna do 5 m hl do 2,5 m v hornině tř. 1 a 2</t>
  </si>
  <si>
    <t>-1331119203</t>
  </si>
  <si>
    <t>Čištění otevřených koryt vodotečí s přehozením rozpojeného nánosu do 3 m nebo s naložením na dopravní prostředek při šířce původního dna do 5 m a hloubce koryta do 2,5 m v horninách tř. 1 a 2</t>
  </si>
  <si>
    <t>(50+20)*3,5*0,1</t>
  </si>
  <si>
    <t>162253101</t>
  </si>
  <si>
    <t>Vodorovné přemístění nánosu z nádrží do 60 m při únosnosti dna přes 40 kPa</t>
  </si>
  <si>
    <t>-1305847521</t>
  </si>
  <si>
    <t>Vodorovné přemístění nánosu z vodních nádrží nebo rybníků s vyklopením a hrubým urovnáním skládky při únosnosti dna přes 40 kPa, na vzdálenost přes 20 do 60 m</t>
  </si>
  <si>
    <t>162253901</t>
  </si>
  <si>
    <t>Příplatek k vodorovnému přemístění nánosu při únosnosti dna přes 40 kPa ZKD 40 m přes 60 m</t>
  </si>
  <si>
    <t>-1988667455</t>
  </si>
  <si>
    <t>Vodorovné přemístění nánosu z vodních nádrží nebo rybníků s vyklopením a hrubým urovnáním skládky Příplatek k ceně -3101 za každých dalších i započatých 40 m přes 60 m</t>
  </si>
  <si>
    <t>81818975</t>
  </si>
  <si>
    <t>"zásypy na straně komunikace"2,3*41+0,8*41</t>
  </si>
  <si>
    <t>"zásyp v líci"0,3*41</t>
  </si>
  <si>
    <t>122201403</t>
  </si>
  <si>
    <t>Vykopávky v zemníku na suchu v hornině tř. 3 objem do 5000 m3</t>
  </si>
  <si>
    <t>828685835</t>
  </si>
  <si>
    <t>Vykopávky v zemnících na suchu  s přehozením výkopku na vzdálenost do 3 m nebo s naložením na dopravní prostředek v hornině tř. 3 přes 1 000 do 5 000 m3</t>
  </si>
  <si>
    <t>zas1+hráz+0,1*dlažba+zas2</t>
  </si>
  <si>
    <t>-1395301766</t>
  </si>
  <si>
    <t>0,3*41</t>
  </si>
  <si>
    <t>124203109</t>
  </si>
  <si>
    <t>Příplatek k vykopávkám pro koryta vodotečí v hornině tř. 3 za lepivost</t>
  </si>
  <si>
    <t>1890422467</t>
  </si>
  <si>
    <t>Vykopávky pro koryta vodotečí  s přehozením výkopku na vzdálenost do 3 m nebo s naložením na dopravní prostředek v hornině tř. 3 Příplatek k cenám za lepivost horniny tř. 3</t>
  </si>
  <si>
    <t>131201209</t>
  </si>
  <si>
    <t>Příplatek za lepivost u hloubení jam zapažených v hornině tř. 3</t>
  </si>
  <si>
    <t>578492791</t>
  </si>
  <si>
    <t>Hloubení zapažených jam a zářezů  s urovnáním dna do předepsaného profilu a spádu Příplatek k cenám za lepivost horniny tř. 3</t>
  </si>
  <si>
    <t>124203101</t>
  </si>
  <si>
    <t>Vykopávky do 1000 m3 pro koryta vodotečí v hornině tř. 3</t>
  </si>
  <si>
    <t>179515406</t>
  </si>
  <si>
    <t>Vykopávky pro koryta vodotečí  s přehozením výkopku na vzdálenost do 3 m nebo s naložením na dopravní prostředek v hornině tř. 3 do 1 000 m3</t>
  </si>
  <si>
    <t>131201202</t>
  </si>
  <si>
    <t>Hloubení jam zapažených v hornině tř. 3 objemu do 1000 m3</t>
  </si>
  <si>
    <t>152647232</t>
  </si>
  <si>
    <t>Hloubení zapažených jam a zářezů  s urovnáním dna do předepsaného profilu a spádu v hornině tř. 3 přes 100 do 1 000 m3</t>
  </si>
  <si>
    <t>5,0*25+16+6,0+0,2*41</t>
  </si>
  <si>
    <t>-1596218144</t>
  </si>
  <si>
    <t>-2143823564</t>
  </si>
  <si>
    <t>-1274439410</t>
  </si>
  <si>
    <t>134021213</t>
  </si>
  <si>
    <t>výkop*2,1</t>
  </si>
  <si>
    <t>809949813</t>
  </si>
  <si>
    <t>„odměřeno z přílohy 06 detaily“</t>
  </si>
  <si>
    <t>-186124348</t>
  </si>
  <si>
    <t>odvr*0,6</t>
  </si>
  <si>
    <t>29</t>
  </si>
  <si>
    <t>-1919750452</t>
  </si>
  <si>
    <t>-803810596</t>
  </si>
  <si>
    <t>odvr*0,1</t>
  </si>
  <si>
    <t>-24784860</t>
  </si>
  <si>
    <t>67,7*0,4</t>
  </si>
  <si>
    <t>694226261</t>
  </si>
  <si>
    <t>(45,9+33,0)*0,4+0,75*4</t>
  </si>
  <si>
    <t>1939441800</t>
  </si>
  <si>
    <t>274361116</t>
  </si>
  <si>
    <t>Výztuž základových pasů, prahů, věnců a ostruh z betonářské oceli 10 505</t>
  </si>
  <si>
    <t>-425857637</t>
  </si>
  <si>
    <t>Výztuž základových konstrukcí pasů, prahů, věnců a ostruh z betonářské oceli 10 505 (R) nebo BSt 500</t>
  </si>
  <si>
    <t>„dle odborného odhadu projektanta“</t>
  </si>
  <si>
    <t>"předpoklad 160kg/m3"</t>
  </si>
  <si>
    <t>0,16*betz</t>
  </si>
  <si>
    <t>472383674</t>
  </si>
  <si>
    <t>"pod odvodnění rubu" 45,7*0,3</t>
  </si>
  <si>
    <t>171</t>
  </si>
  <si>
    <t>275313911</t>
  </si>
  <si>
    <t>Základové patky z betonu tř. C 30/37</t>
  </si>
  <si>
    <t>2088739900</t>
  </si>
  <si>
    <t>Základy z betonu prostého patky a bloky z betonu kamenem neprokládaného tř. C 30/37</t>
  </si>
  <si>
    <t>"monolitické železobetonové z betonu C30/37 – XA2"</t>
  </si>
  <si>
    <t>(13,5+20,2)*0,5*0,8</t>
  </si>
  <si>
    <t>-60384434</t>
  </si>
  <si>
    <t>"betonový práh" (20,2+13,5)*0,8*2+0,8*0,5*4</t>
  </si>
  <si>
    <t>"odvodnění rubu"45,7+2*0,3*1,4*4</t>
  </si>
  <si>
    <t>126</t>
  </si>
  <si>
    <t>1682870338</t>
  </si>
  <si>
    <t>108</t>
  </si>
  <si>
    <t>334359112</t>
  </si>
  <si>
    <t>Výřez bednění pro prostup trub betonovou konstrukcí DN 300</t>
  </si>
  <si>
    <t>1889630724</t>
  </si>
  <si>
    <t>Výřez bednění pro prostup trub betonovou konstrukcí  DN 300</t>
  </si>
  <si>
    <t>317171126</t>
  </si>
  <si>
    <t>Kotvení monolitického betonu římsy do mostovky kotvou do vývrtu</t>
  </si>
  <si>
    <t>434491258</t>
  </si>
  <si>
    <t>Kotvení monolitického betonu římsy do mostovky  kotvou do vývrtu</t>
  </si>
  <si>
    <t>" kotvy ve vývrtu"</t>
  </si>
  <si>
    <t>kotvyř</t>
  </si>
  <si>
    <t>54879202</t>
  </si>
  <si>
    <t>kotva do vývrtu pro kotvení mostní  římsy</t>
  </si>
  <si>
    <t>1221395401</t>
  </si>
  <si>
    <t>"vč. kompletní požadované povrchové ochrany"</t>
  </si>
  <si>
    <t>317322611</t>
  </si>
  <si>
    <t>Římsy nebo žlabové římsy ze ŽB tř. C 30/37</t>
  </si>
  <si>
    <t>413467344</t>
  </si>
  <si>
    <t>Římsy nebo žlabové římsy z betonu železového (bez výztuže)  tř. C 30/37</t>
  </si>
  <si>
    <t>"monolitické železobetonové z betonu C30/37–XF4"</t>
  </si>
  <si>
    <t>(dlř*0,23)-(0,1*0,4*9)</t>
  </si>
  <si>
    <t>317353111</t>
  </si>
  <si>
    <t>Bednění říms opěrných zdí a valů přímých, zalomených nebo zakřivených zřízení</t>
  </si>
  <si>
    <t>-925060065</t>
  </si>
  <si>
    <t>Bednění říms opěrných zdí a valů  jakéhokoliv tvaru přímých, zalomených nebo jinak zakřivených zřízení</t>
  </si>
  <si>
    <t>dlř*0,32+dlř*0,7+0,23*5+9*0,23*2</t>
  </si>
  <si>
    <t>317353112</t>
  </si>
  <si>
    <t>Bednění říms opěrných zdí a valů přímých, zalomených nebo zakřivených odstranění</t>
  </si>
  <si>
    <t>1825554939</t>
  </si>
  <si>
    <t>Bednění říms opěrných zdí a valů  jakéhokoliv tvaru přímých, zalomených nebo jinak zakřivených odstranění</t>
  </si>
  <si>
    <t>317361016</t>
  </si>
  <si>
    <t>Výztuž říms opěrných zdí a valů z betonářské oceli 10 505</t>
  </si>
  <si>
    <t>-509792531</t>
  </si>
  <si>
    <t>Výztuž říms opěrných zdí a valů z oceli  10 505 (R) nebo BSt 500</t>
  </si>
  <si>
    <t>0,18*betř</t>
  </si>
  <si>
    <t>327323128</t>
  </si>
  <si>
    <t>Opěrné zdi a valy ze ŽB tř. C 30/37</t>
  </si>
  <si>
    <t>-1723367530</t>
  </si>
  <si>
    <t>Opěrné zdi a valy z betonu železového  bez zvláštních nároků na vliv prostředí tř. C 30/37</t>
  </si>
  <si>
    <t>"monolitické železobetonové z betonu C30/37 – XF4"</t>
  </si>
  <si>
    <t>pld*0,4</t>
  </si>
  <si>
    <t>327351211</t>
  </si>
  <si>
    <t>Bednění opěrných zdí a valů svislých i skloněných zřízení</t>
  </si>
  <si>
    <t>550283157</t>
  </si>
  <si>
    <t>Bednění opěrných zdí a valů  svislých i skloněných, výšky do 20 m zřízení</t>
  </si>
  <si>
    <t>pld*2+0,85*3</t>
  </si>
  <si>
    <t>327351221</t>
  </si>
  <si>
    <t>Bednění opěrných zdí a valů svislých i skloněných odstranění</t>
  </si>
  <si>
    <t>-1124440738</t>
  </si>
  <si>
    <t>Bednění opěrných zdí a valů  svislých i skloněných, výšky do 20 m odstranění</t>
  </si>
  <si>
    <t>327361016</t>
  </si>
  <si>
    <t>Výztuž opěrných zdí a valů D nad 12 mm z betonářské oceli 10 505</t>
  </si>
  <si>
    <t>142274330</t>
  </si>
  <si>
    <t>Výztuž opěrných zdí a valů  průměru přes 12 mm, z oceli 10 505 (R) nebo BSt 500</t>
  </si>
  <si>
    <t>-1710558367</t>
  </si>
  <si>
    <t>Prostup v betonových zdech z plastových trub  průměru do DN 200</t>
  </si>
  <si>
    <t>0,4*3</t>
  </si>
  <si>
    <t>421174421</t>
  </si>
  <si>
    <t>"podkladní beton pod základy" 122</t>
  </si>
  <si>
    <t>123</t>
  </si>
  <si>
    <t>-1522394511</t>
  </si>
  <si>
    <t>28,0</t>
  </si>
  <si>
    <t>1534551986</t>
  </si>
  <si>
    <t>127</t>
  </si>
  <si>
    <t>564851111</t>
  </si>
  <si>
    <t>Podklad ze štěrkodrtě ŠD tl 150 mm</t>
  </si>
  <si>
    <t>-605054054</t>
  </si>
  <si>
    <t>Podklad ze štěrkodrti ŠD  s rozprostřením a zhutněním, po zhutnění tl. 150 mm</t>
  </si>
  <si>
    <t>„odměřeno z přílohy C.2 koordinační a katastrální situační výkres“</t>
  </si>
  <si>
    <t>"Štěrkodrť 2x150 mm"</t>
  </si>
  <si>
    <t>44*(2,5+2,7)</t>
  </si>
  <si>
    <t>573111112</t>
  </si>
  <si>
    <t>Postřik živičný infiltrační s posypem z asfaltu množství 1 kg/m2</t>
  </si>
  <si>
    <t>1847317269</t>
  </si>
  <si>
    <t>Postřik infiltrační PI z asfaltu silničního s posypem kamenivem, v množství 1,00 kg/m2</t>
  </si>
  <si>
    <t>"Vozovkové vrstvy - Infiltrační postřik"</t>
  </si>
  <si>
    <t>44*2,7</t>
  </si>
  <si>
    <t>573211107</t>
  </si>
  <si>
    <t>Postřik živičný spojovací z asfaltu v množství 0,30 kg/m2</t>
  </si>
  <si>
    <t>1410070819</t>
  </si>
  <si>
    <t>Postřik spojovací PS bez posypu kamenivem z asfaltu silničního, v množství 0,30 kg/m2</t>
  </si>
  <si>
    <t>"Spojovací postřik emulzí 0,25 kg/m2"</t>
  </si>
  <si>
    <t>"v místě zdi a mostu"44*3,0</t>
  </si>
  <si>
    <t>"pro napojení" 50</t>
  </si>
  <si>
    <t>152</t>
  </si>
  <si>
    <t>577144111</t>
  </si>
  <si>
    <t>Asfaltový beton vrstva obrusná ACO 11 (ABS) tř. I tl 50 mm š do 3 m z nemodifikovaného asfaltu</t>
  </si>
  <si>
    <t>624878192</t>
  </si>
  <si>
    <t>Asfaltový beton vrstva obrusná ACO 11 (ABS)  s rozprostřením a se zhutněním z nemodifikovaného asfaltu v pruhu šířky do 3 m tř. I, po zhutnění tl. 50 mm</t>
  </si>
  <si>
    <t>"Asfaltový beton obrusný střednězrnný ACO 11 S 50/70 50 mm"</t>
  </si>
  <si>
    <t>577165112</t>
  </si>
  <si>
    <t>Asfaltový beton vrstva ložní ACL 16 (ABH) tl 70 mm š do 3 m z nemodifikovaného asfaltu</t>
  </si>
  <si>
    <t>607546710</t>
  </si>
  <si>
    <t>Asfaltový beton vrstva ložní ACL 16 (ABH)  s rozprostřením a zhutněním z nemodifikovaného asfaltu v pruhu šířky do 3 m, po zhutnění tl. 70 mm</t>
  </si>
  <si>
    <t>"Asfaltový beton ložný ACL 16 S PMB 10/40-65 70 mm"</t>
  </si>
  <si>
    <t>44*2,8</t>
  </si>
  <si>
    <t>591241111</t>
  </si>
  <si>
    <t>Kladení dlažby z kostek drobných z kamene na MC tl 50 mm</t>
  </si>
  <si>
    <t>1387148362</t>
  </si>
  <si>
    <t>Kladení dlažby z kostek  s provedením lože do tl. 50 mm, s vyplněním spár, s dvojím beraněním a se smetením přebytečného materiálu na krajnici drobných z kamene, do lože z cementové malty</t>
  </si>
  <si>
    <t>"dvouřádek, včetně betonového lože "</t>
  </si>
  <si>
    <t>40*0,2+6,0*0,1</t>
  </si>
  <si>
    <t>583801200</t>
  </si>
  <si>
    <t>kostka dlažební žula drobná</t>
  </si>
  <si>
    <t>-1240497781</t>
  </si>
  <si>
    <t>Poznámka k položce:_x000D_
1t = cca 5 m2</t>
  </si>
  <si>
    <t>(40,0*0,2+6,0*0,1)*0,1*2,8</t>
  </si>
  <si>
    <t>985324221</t>
  </si>
  <si>
    <t>Ochranný akrylátový nátěr betonu dvojnásobný se stěrkou (OS-C)</t>
  </si>
  <si>
    <t>-148974506</t>
  </si>
  <si>
    <t>Ochranný nátěr betonu akrylátový dvojnásobný se stěrkou (OS-C)</t>
  </si>
  <si>
    <t>"ochranným nátěre říms  S4"</t>
  </si>
  <si>
    <t>dlř*0,74</t>
  </si>
  <si>
    <t>70</t>
  </si>
  <si>
    <t>-1041836688</t>
  </si>
  <si>
    <t>„odměřeno z přílohy 08 zábradlí“</t>
  </si>
  <si>
    <t>71</t>
  </si>
  <si>
    <t>1325667642</t>
  </si>
  <si>
    <t>"zábradlí na zdi, vč. kompletní povrchové ochrany"</t>
  </si>
  <si>
    <t>21,4+15,0</t>
  </si>
  <si>
    <t>169</t>
  </si>
  <si>
    <t>916131213</t>
  </si>
  <si>
    <t>Osazení silničního obrubníku betonového stojatého s boční opěrou do lože z betonu prostého</t>
  </si>
  <si>
    <t>1325212882</t>
  </si>
  <si>
    <t>Osazení silničního obrubníku betonového se zřízením lože, s vyplněním a zatřením spár cementovou maltou stojatého s boční opěrou z betonu prostého, do lože z betonu prostého</t>
  </si>
  <si>
    <t>"obruba u dlažby na začátku úpravy(100x250x1000)"</t>
  </si>
  <si>
    <t>170</t>
  </si>
  <si>
    <t>59217017</t>
  </si>
  <si>
    <t>obrubník betonový chodníkový 1000x100x250mm</t>
  </si>
  <si>
    <t>1956747833</t>
  </si>
  <si>
    <t>919112233</t>
  </si>
  <si>
    <t>Řezání spár pro vytvoření komůrky š 20 mm hl 40 mm pro těsnící zálivku v živičném krytu</t>
  </si>
  <si>
    <t>47525357</t>
  </si>
  <si>
    <t>Řezání dilatačních spár v živičném krytu  vytvoření komůrky pro těsnící zálivku šířky 20 mm, hloubky 40 mm</t>
  </si>
  <si>
    <t>"napojení nové x staré vozovky" (44+2*2,5)</t>
  </si>
  <si>
    <t>931627111</t>
  </si>
  <si>
    <t>Úprava dilatační spáry izolační zálivkou asfaltem</t>
  </si>
  <si>
    <t>544953263</t>
  </si>
  <si>
    <t>Úprava dilatační spáry konstrukcí z prostého nebo železového betonu asfaltová úprava izolační zálivkou asfaltem za horka nebo studena včetně tvarování, osazení a svařování plechu</t>
  </si>
  <si>
    <t>"spotřeba 0,9kg na 1m"</t>
  </si>
  <si>
    <t>" kolem říms" dvouřd*0,9</t>
  </si>
  <si>
    <t>"napojení nové x staré vozovky" (44,0+2*2,5)*0,9</t>
  </si>
  <si>
    <t>931992121</t>
  </si>
  <si>
    <t>Výplň dilatačních spár z extrudovaného polystyrénu tl 20 mm</t>
  </si>
  <si>
    <t>741765740</t>
  </si>
  <si>
    <t>Výplň dilatačních spár z polystyrenu  extrudovaného, tloušťky 20 mm</t>
  </si>
  <si>
    <t>"pro základy, dříky a římsy"1,8*3</t>
  </si>
  <si>
    <t>931995111</t>
  </si>
  <si>
    <t>Nátěr v pracovní spáře betonářské výztuže 2x ochranný</t>
  </si>
  <si>
    <t>-1848821608</t>
  </si>
  <si>
    <t>Nátěr betonářské výztuže  v pracovní spáře 2x ochranný</t>
  </si>
  <si>
    <t>"v místě dilatačních spár: základy, dříky a římsa" 100*3,14*2*0,01*0,01*0,1*5</t>
  </si>
  <si>
    <t>"v místě pracovních spár:  říms" 10*3,14*2*0,005*0,005*0,6*9</t>
  </si>
  <si>
    <t>-1880732113</t>
  </si>
  <si>
    <t>"okapní pech - prostup římsou" 9</t>
  </si>
  <si>
    <t>-31284384</t>
  </si>
  <si>
    <t>-1625902957</t>
  </si>
  <si>
    <t>Kotvy chemické s vyvrtáním otvoru  do betonu, železobetonu nebo tvrdého kamene chemická patrona, velikost M 16, hloubka 125 mm</t>
  </si>
  <si>
    <t>"kotvení zábralí"21*4</t>
  </si>
  <si>
    <t>953961216</t>
  </si>
  <si>
    <t>Kotvy chemickou patronou M 24 hl 210 mm do betonu, ŽB nebo kamene s vyvrtáním otvoru</t>
  </si>
  <si>
    <t>439964289</t>
  </si>
  <si>
    <t>Kotvy chemické s vyvrtáním otvoru  do betonu, železobetonu nebo tvrdého kamene chemická patrona, velikost M 24, hloubka 210 mm</t>
  </si>
  <si>
    <t>"kotva římsy" 35</t>
  </si>
  <si>
    <t>-407748377</t>
  </si>
  <si>
    <t>izolnat+izornaip</t>
  </si>
  <si>
    <t>89</t>
  </si>
  <si>
    <t>lak asfaltový ALP  bal 160 kg</t>
  </si>
  <si>
    <t>982805007</t>
  </si>
  <si>
    <t>lak asfaltový ALP/SN  bal 160 kg</t>
  </si>
  <si>
    <t>izolnat*0,5/1000+izornaip*0,5/1000</t>
  </si>
  <si>
    <t>1534297046</t>
  </si>
  <si>
    <t>Provedení izolace proti povrchové a podpovrchové tlakové vodě natěradly a tmely za studena  na ploše svislé S nátěrem lakem asfaltovým</t>
  </si>
  <si>
    <t>izolnat*2</t>
  </si>
  <si>
    <t>-1282770956</t>
  </si>
  <si>
    <t>izolnat*0,5*2/1000</t>
  </si>
  <si>
    <t>711442559</t>
  </si>
  <si>
    <t>Provedení izolace proti tlakové vodě svislé přitavením pásu NAIP</t>
  </si>
  <si>
    <t>230822329</t>
  </si>
  <si>
    <t>Provedení izolace proti povrchové a podpovrchové tlakové vodě pásy přitavením  NAIP na ploše svislé S</t>
  </si>
  <si>
    <t>62832134_R</t>
  </si>
  <si>
    <t>pás asfaltový natavitelný NAIP</t>
  </si>
  <si>
    <t>-1874494852</t>
  </si>
  <si>
    <t>pás asfaltový natavitelný oxidovaný tl. 4,0mm typu V60 S40 s vložkou ze skleněné rohože, s jemnozrnným minerálním posypem</t>
  </si>
  <si>
    <t>-722790567</t>
  </si>
  <si>
    <t>Provedení izolace proti povrchové a podpovrchové tlakové vodě termoplasty  na ploše vodorovné V folií z nízkolehčeného PE položenou volně</t>
  </si>
  <si>
    <t>2055328995</t>
  </si>
  <si>
    <t>odvr*1,7</t>
  </si>
  <si>
    <t>-1155942350</t>
  </si>
  <si>
    <t>"odvodnění rubu" PEHD*2</t>
  </si>
  <si>
    <t>"ochrana ŽB zdi" izolnat+izornaip</t>
  </si>
  <si>
    <t>-1992761908</t>
  </si>
  <si>
    <t>Těsnění spáry betonové konstrukce pásy, profily, tmely  pásem izolačním asfaltovaným šířky do 500 mm spáry pracovní</t>
  </si>
  <si>
    <t>"podálná rub" 21,3+14,7</t>
  </si>
  <si>
    <t>"podálná líc" 21,2+14,8</t>
  </si>
  <si>
    <t>"svislá rub"3,5</t>
  </si>
  <si>
    <t>-898510511</t>
  </si>
  <si>
    <t>Těsnění spáry betonové konstrukce pásy, profily, tmely  tmelem polyuretanovým spáry pracovní do 1,5 cm2</t>
  </si>
  <si>
    <t>"svislá líc"2,9</t>
  </si>
  <si>
    <t>"římsy" 0,6*2*9</t>
  </si>
  <si>
    <t>931994142</t>
  </si>
  <si>
    <t>Těsnění dilatační spáry betonové konstrukce polyuretanovým tmelem do pl 4,0 cm2</t>
  </si>
  <si>
    <t>-1646889672</t>
  </si>
  <si>
    <t>Těsnění spáry betonové konstrukce pásy, profily, tmely  tmelem polyuretanovým spáry dilatační do 4,0 cm2</t>
  </si>
  <si>
    <t>"římsy"1,6*3</t>
  </si>
  <si>
    <t>98</t>
  </si>
  <si>
    <t>931994172</t>
  </si>
  <si>
    <t>Těsnění dilatační spáry betonové konstrukce bitumenovým a asfaltovým izolačním pásem š do 500 mm</t>
  </si>
  <si>
    <t>-893383449</t>
  </si>
  <si>
    <t>Těsnění spáry betonové konstrukce pásy, profily, tmely  pásem izolačním bitumenovým a asfaltovaným šířky do 500 mm spáry dilatační</t>
  </si>
  <si>
    <t>"svislá dilatace"3,5*3</t>
  </si>
  <si>
    <t>173</t>
  </si>
  <si>
    <t>915121111</t>
  </si>
  <si>
    <t>Vodorovné dopravní značení vodící čáry souvislé š 250 mm základní bílá barva</t>
  </si>
  <si>
    <t>-1938601777</t>
  </si>
  <si>
    <t>Vodorovné dopravní značení stříkané barvou  vodící čára bílá šířky 250 mm souvislá základní</t>
  </si>
  <si>
    <t>"obnova vodorovné dopravní značení "50</t>
  </si>
  <si>
    <t>172</t>
  </si>
  <si>
    <t>2119052181</t>
  </si>
  <si>
    <t>SO 451 - PŘELOŽKA KABELŮ VO</t>
  </si>
  <si>
    <t xml:space="preserve">    1 - Zemní práce  a stavební práce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</si>
  <si>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</si>
  <si>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</si>
  <si>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</si>
  <si>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</si>
  <si>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</si>
  <si>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Zemní práce  a stavební práce</t>
  </si>
  <si>
    <t>167101102</t>
  </si>
  <si>
    <t>Nakládání výkopku z hornin tř. 1 až 4 přes 100 m3</t>
  </si>
  <si>
    <t>-307681001</t>
  </si>
  <si>
    <t>Nakládání, skládání a překládání neulehlého výkopku nebo sypaniny  nakládání, množství přes 100 m3, z hornin tř. 1 až 4 + výkopek nevyužitý pro opětovný zásyp</t>
  </si>
  <si>
    <t>2060168799</t>
  </si>
  <si>
    <t>Poznámka k položce:_x000D_
Uložení sypaniny na skládky, manipulace</t>
  </si>
  <si>
    <t>-1155185789</t>
  </si>
  <si>
    <t>Poznámka k položce:_x000D_
Uložení sypaniny poplatek za uložení sypaniny na skládce ( skládkovné )</t>
  </si>
  <si>
    <t>460050003</t>
  </si>
  <si>
    <t>Hloubení nezapažených jam pro stožáry jednoduché délky do 8 m na rovině ručně v hornině tř 3</t>
  </si>
  <si>
    <t>1050374238</t>
  </si>
  <si>
    <t>Hloubení nezapažených jam ručně pro stožáry  s přemístěním výkopku do vzdálenosti 3 m od okraje jámy nebo naložením na dopravní prostředek, včetně zásypu, zhutnění a urovnání povrchu bez patky jednoduché na rovině, délky přes 6 do 8 m, v hornině třídy 3</t>
  </si>
  <si>
    <t xml:space="preserve">Poznámka k položce:_x000D_
Výkop jámy pro provizorní dřevěné sloupy. </t>
  </si>
  <si>
    <t>-1192068134</t>
  </si>
  <si>
    <t>1518549830</t>
  </si>
  <si>
    <t>Poznámka k položce:_x000D_
Odvoz suti, sypaniny, zeminy a vybouraných hmot na skládku nebo meziskládku se složením, na vzdálenost Příplatek k ceně za každý další i započatý 1 km přes 1 km (A15 do 10km, A16 až 19 do 20km)</t>
  </si>
  <si>
    <t>Poplatek za uložení stavebního betonového odpadu na skládce (skládkovné)</t>
  </si>
  <si>
    <t>1051430898</t>
  </si>
  <si>
    <t>Poznámka k položce:_x000D_
betony z dem. + náhodné objekty v trase</t>
  </si>
  <si>
    <t>Poplatek za uložení stavebního železobetonového odpadu na skládce (skládkovné)</t>
  </si>
  <si>
    <t>1811384212</t>
  </si>
  <si>
    <t>997013813</t>
  </si>
  <si>
    <t>Poplatek za uložení stavebního odpadu z plastických hmot na skládce (skládkovné)</t>
  </si>
  <si>
    <t>-879202033</t>
  </si>
  <si>
    <t>Poznámka k položce:_x000D_
odpad vzniklý při výstavbě</t>
  </si>
  <si>
    <t>997013831</t>
  </si>
  <si>
    <t>Poplatek za uložení stavebního směsného odpadu na skládce (skládkovné)</t>
  </si>
  <si>
    <t>2026787207</t>
  </si>
  <si>
    <t>Poznámka k položce:_x000D_
Poplatek za uložení stavebního směsného odpadu na skládce (skládkovné)_x000D_
dem. + odpad vzniklý při výstavbě</t>
  </si>
  <si>
    <t>Z03</t>
  </si>
  <si>
    <t>Rozebrání a obnova krytu chodníků a komunikací</t>
  </si>
  <si>
    <t>1199265180</t>
  </si>
  <si>
    <t>Rozebrání a obnova zpevněného povrchu, nebo chodníků v trase kabelových rýh,  nad i mimo výkop, položka obsahuje i potřebný rozsah rekonstrukce obrub a veškeré dotčené konstrukční vrstvy, včetně manipulace s materiálem, nebo rozbourání betonového povrchu a jeho obnovu. Položka neobsahuje opravy povrchu v trase které jsou řešeny v rámci jiných SO stejné stavby -nutná koordinace stavebních prací!
Rozebrání a obnova  komunikací chodníku s asf. Povrchem vč. obrub a konstrukních vrstev.
Včetně ceny za řezání asfaltového krytu a ceny za nakládání se stavbením odpadem.</t>
  </si>
  <si>
    <t>5,1*1,5</t>
  </si>
  <si>
    <t>11*1,5</t>
  </si>
  <si>
    <t>Z01</t>
  </si>
  <si>
    <t>Obnova betonové patky sadového stožáru po zatažení kabelů VO</t>
  </si>
  <si>
    <t>638878240</t>
  </si>
  <si>
    <t>Z02</t>
  </si>
  <si>
    <t>Příslušenství základu dočasných dřevěných sloupů, kamenivo do základu.</t>
  </si>
  <si>
    <t>-1116293223</t>
  </si>
  <si>
    <t xml:space="preserve">Poznámka k položce:_x000D_
Dodávka a montáž, včetně veškerého příslušenství a kameniva. </t>
  </si>
  <si>
    <t>741</t>
  </si>
  <si>
    <t>Elektroinstalace - silnoproud</t>
  </si>
  <si>
    <t>34571353</t>
  </si>
  <si>
    <t>trubka elektroinstalační ohebná dvouplášťová korugovaná D 61/75 mm, HDPE+LDPE</t>
  </si>
  <si>
    <t>-741809589</t>
  </si>
  <si>
    <t>Poznámka k položce:_x000D_
trubka elektroinstalační ohebná, DVR 75_x000D_
viz situace volný terén, chodník</t>
  </si>
  <si>
    <t>34571365</t>
  </si>
  <si>
    <t>trubka elektroinstalační HDPE tuhá dvouplášťová korugovaná D 94/110mm</t>
  </si>
  <si>
    <t>-1020186975</t>
  </si>
  <si>
    <t>Poznámka k položce:_x000D_
DVK110 pod pojezdovou plochou</t>
  </si>
  <si>
    <t>354420340</t>
  </si>
  <si>
    <t>svorka uzemnění  SZa nerez zkušební</t>
  </si>
  <si>
    <t>-1144125133</t>
  </si>
  <si>
    <t>354420330</t>
  </si>
  <si>
    <t>svorka uzemnění  SS nerez spojovací</t>
  </si>
  <si>
    <t>639466392</t>
  </si>
  <si>
    <t>Poznámka k položce:_x000D_
Svorka uzemnění  SS nerez spojovací pro drát FeZn d10 a pásek FeZn 30x4</t>
  </si>
  <si>
    <t>X09</t>
  </si>
  <si>
    <t>Ucpávky pro utěsnění chrániček a zemních prostupů</t>
  </si>
  <si>
    <t>-1657372108</t>
  </si>
  <si>
    <t>Kompletní dodávka ucpávek pro utěsnění chrániček a zemních prostupů
- těsnící hmota do chráníček vodotěsná, utěsnění zemních prostupů</t>
  </si>
  <si>
    <t>Poznámka k položce:_x000D_
Kompletní dodávka ucpávek pro utěsnění chrániček a zemních prostupů_x000D_
- těsnící hmota do chráníček vodotěsná, utěsnění zemních prostupů_x000D_
_x000D_
Zatěsnění prostupu chrániček VO z objektu SO</t>
  </si>
  <si>
    <t>34112316</t>
  </si>
  <si>
    <t>kabel silový s Al jádrem 1 kV 4x16mm2</t>
  </si>
  <si>
    <t>1164782693</t>
  </si>
  <si>
    <t>Poznámka k položce:_x000D_
AYKY 4x16 mm2 viz B+5% prořez</t>
  </si>
  <si>
    <t>34113120</t>
  </si>
  <si>
    <t>kabel silový s Al jádrem 1 kV  4x25mm2</t>
  </si>
  <si>
    <t>39799714</t>
  </si>
  <si>
    <t>34113269</t>
  </si>
  <si>
    <t>kabel silový s Al jádrem 1 kV závěsný 4x16mm2</t>
  </si>
  <si>
    <t>-1596202975</t>
  </si>
  <si>
    <t>Poznámka k položce:_x000D_
kabel silový s Al jádrem AES 2x16 mm2 viz B+5% prořez</t>
  </si>
  <si>
    <t>35442062</t>
  </si>
  <si>
    <t>pás zemnící 30x4mm FeZn</t>
  </si>
  <si>
    <t>1201258916</t>
  </si>
  <si>
    <t>Poznámka k položce:_x000D_
B+5% prořez</t>
  </si>
  <si>
    <t>35441073</t>
  </si>
  <si>
    <t>drát D 10mm FeZn</t>
  </si>
  <si>
    <t>2071972199</t>
  </si>
  <si>
    <t>Poznámka k položce:_x000D_
+5% prořez</t>
  </si>
  <si>
    <t>34571095</t>
  </si>
  <si>
    <t>trubka elektroinstalační tuhá z PVC D 36,6/40 mm, délka 3 m</t>
  </si>
  <si>
    <t>-1617961958</t>
  </si>
  <si>
    <t>Poznámka k položce:_x000D_
Trubka PVC hrdlová elektroinstalační tuhá černá 40mm/3m</t>
  </si>
  <si>
    <t>60838001</t>
  </si>
  <si>
    <t>sloup SM/JD pro elektrické vedení impregnovaný fungicidem-stálý styk zeminy dl.9m</t>
  </si>
  <si>
    <t>-1184736004</t>
  </si>
  <si>
    <t>Poznámka k položce:_x000D_
Sloup dřevěný provizorní J9</t>
  </si>
  <si>
    <t>109</t>
  </si>
  <si>
    <t>35436023</t>
  </si>
  <si>
    <t>spojka kabelová smršťovaná přímé do 1kV 91ah-22s 4x16-50mm</t>
  </si>
  <si>
    <t>2113379062</t>
  </si>
  <si>
    <t>Poznámka k položce:_x000D_
Kabelová spojka  pro kabely do 4X35mm</t>
  </si>
  <si>
    <t>E01</t>
  </si>
  <si>
    <t>Elektroinstalační materiál pro realizaci kab. svodu na dočasných PB</t>
  </si>
  <si>
    <t>kmpl</t>
  </si>
  <si>
    <t>375139676</t>
  </si>
  <si>
    <t>Poznámka k položce:_x000D_
Dodávka veškerého elektroinstalčního materiálu a příslušenství pro realizaci kabelových svodů a převěsů. _x000D_
Uchycovací materiál(spony,háky,uni,koncovky)-sestava na podpěrný bod_x000D_
Bandimex páska 16x0.75mm/30m</t>
  </si>
  <si>
    <t>Práce a dodávky M</t>
  </si>
  <si>
    <t>21-M</t>
  </si>
  <si>
    <t>Elektromontáže</t>
  </si>
  <si>
    <t>210040021</t>
  </si>
  <si>
    <t>Montáž sloupů nn dřevěných jednoduchých Ip</t>
  </si>
  <si>
    <t>475897480</t>
  </si>
  <si>
    <t>Montáž sloupů a stožárů venkovního vedení nn bez výstroje  dřevěných impregnovaných včetně naložení, rozvozu a složení stožárů, patek, pražců a kleštin, zajištění proti rozštípnutí, vztyčení a vyrovnání stožáru a očíslování podpěrného bodu s patkou jednoduchých Ip</t>
  </si>
  <si>
    <t>210040021-D</t>
  </si>
  <si>
    <t>Demontáž sloupů nn dřevěných jednoduchých Ip včetně příslušenství</t>
  </si>
  <si>
    <t>-551283628</t>
  </si>
  <si>
    <t>Demontáž sloupů a stožárů venkovního vedení nn bez výstroje  dřevěných impregnovaných včetně naložení, rozvozu a složení stožárů, patek, pražců a kleštin, zajištění proti rozštípnutí, vztyčení a vyrovnání stožáru a očíslování podpěrného bodu s patkou jednoduchých Ip</t>
  </si>
  <si>
    <t>210040035</t>
  </si>
  <si>
    <t>Montáž krytu plastového na dřevěný sloup nn</t>
  </si>
  <si>
    <t>841599978</t>
  </si>
  <si>
    <t>Montáž sloupů a stožárů venkovního vedení nn bez výstroje  kryt plastový na dřevěný sloup</t>
  </si>
  <si>
    <t>210040051</t>
  </si>
  <si>
    <t>Zajištění konce dřevěných sloupů proti rozštípnutí</t>
  </si>
  <si>
    <t>-263554875</t>
  </si>
  <si>
    <t>Montáž sloupů a stožárů venkovního vedení nn bez výstroje  dřevěných impregnovaných včetně naložení, rozvozu a složení stožárů, patek, pražců a kleštin, zajištění proti rozštípnutí, vztyčení a vyrovnání stožáru a očíslování podpěrného bodu zajištění konce sloupu proti rozštípnutí</t>
  </si>
  <si>
    <t>210040501</t>
  </si>
  <si>
    <t>Montáž vodičů nn do 70 mm2</t>
  </si>
  <si>
    <t>km</t>
  </si>
  <si>
    <t>-1305752121</t>
  </si>
  <si>
    <t>Montáž vodičů, šablon a vazů venkovního vedení nn  včetně naložení, rozvozu a složení kruhů vodičů, navalení na rozvíjecí zařízení, rozvezení, zavěšení a sejmutí rozvinovacích kladek, rozvinutí, nahození a vyregulování vodičů do průhybu, přirážek za ztížené rozvinování, bez průběžných vazů a spojek vodičů průměru do 70 mm2</t>
  </si>
  <si>
    <t>210040501-D</t>
  </si>
  <si>
    <t>Demontáž vodičů nn do 70 mm2</t>
  </si>
  <si>
    <t>313411258</t>
  </si>
  <si>
    <t>Demontáž vodičů, šablon a vazů venkovního vedení nn  včetně naložení, rozvozu a složení kruhů vodičů, navalení na rozvíjecí zařízení, rozvezení, zavěšení a sejmutí rozvinovacích kladek, rozvinutí, nahození a vyregulování vodičů do průhybu, přirážek za ztížené rozvinování, bez průběžných vazů a spojek vodičů průměru do 70 mm2</t>
  </si>
  <si>
    <t>210101229</t>
  </si>
  <si>
    <t>Propojení kabelů celoplastových spojkou do 1 kV venkovní páskovou SPE 1až5 žíly do 4x16až50 mm2</t>
  </si>
  <si>
    <t>1019207823</t>
  </si>
  <si>
    <t>Propojení kabelů nebo vodičů spojkou do 1 kV  venkovní páskou [typ SPE 1 až 5] kabelů nebo vodičů celoplastových, počtu a průřezu žil do 4 x 16 až 50 mm2</t>
  </si>
  <si>
    <t>210220301</t>
  </si>
  <si>
    <t>Montáž svorek hromosvodných se 2 šrouby</t>
  </si>
  <si>
    <t>831234934</t>
  </si>
  <si>
    <t>Montáž hromosvodného vedení  svorek se 2 šrouby</t>
  </si>
  <si>
    <t>210260010</t>
  </si>
  <si>
    <t>Montáž Al kabelů závěsných ((AES)) do 1 kV žíly 4x16 mm2 nahození s napnutím samonosného kabelu</t>
  </si>
  <si>
    <t>1081129028</t>
  </si>
  <si>
    <t>Montáž kabelů hliníkových do 1 kV závěsných  nahození na podpěrné body s napnutím samonosného kabelu (AES...), počtu a průřezu žil 4x16 mm2</t>
  </si>
  <si>
    <t>210292011</t>
  </si>
  <si>
    <t>Změření zemního odporu zkušební svorky</t>
  </si>
  <si>
    <t>-488871190</t>
  </si>
  <si>
    <t>Manipulace na stávajícím vedení změření zemního odporu s demontáží proměřením a opětovným smontováním svorky zkušební svorky, provedeno pro všechny sloupy BM a RVO.</t>
  </si>
  <si>
    <t>210902011</t>
  </si>
  <si>
    <t>Montáž kabelu Al do 1 kV plný kulatý průřezu 4x16 mm2 uložených volně (AYKY)</t>
  </si>
  <si>
    <t>-381734968</t>
  </si>
  <si>
    <t>Montáž izolovaných kabelů hliníkových do 1 kV bez ukončení plných nebo laněných kulatých (AYKY,...) uložených volně počtu a průřezu žil 4x16 mm2</t>
  </si>
  <si>
    <t>210902012</t>
  </si>
  <si>
    <t>Montáž kabelu Al do 1 kV plný kulatý průřezu 4x25 mm2 uložených volně (AYKY)</t>
  </si>
  <si>
    <t>-420074802</t>
  </si>
  <si>
    <t>Montáž izolovaných kabelů hliníkových do 1 kV bez ukončení plných nebo laněných kulatých (AYKY,...) uložených volně počtu a průřezu žil 4x25 mm2</t>
  </si>
  <si>
    <t>68</t>
  </si>
  <si>
    <t>741410021</t>
  </si>
  <si>
    <t>Montáž vodič uzemňovací pásek průřezu do 120 mm2 v městské zástavbě v zemi</t>
  </si>
  <si>
    <t>933514458</t>
  </si>
  <si>
    <t>Montáž uzemňovacího vedení s upevněním, propojením a připojením pomocí svorek v zemi s izolací spojů pásku průřezu do 120 mm2 v městské zástavbě</t>
  </si>
  <si>
    <t>Poznámka k položce:_x000D_
Pásek ukládán do výkopu; uzemňování po celcích, ne v celé trase nepřerušeně</t>
  </si>
  <si>
    <t>741410041</t>
  </si>
  <si>
    <t>Montáž vodič uzemňovací drát nebo lano D do 10 mm v městské zástavbě</t>
  </si>
  <si>
    <t>1685196933</t>
  </si>
  <si>
    <t>Montáž uzemňovacího vedení s upevněním, propojením a připojením pomocí svorek v zemi s izolací spojů drátu nebo lana Ø do 10 mm v městské zástavbě</t>
  </si>
  <si>
    <t>Poznámka k položce:_x000D_
Kulatina připojena  svorkou 2xSR03 na pásek do výkopu včetně konzervace spoje</t>
  </si>
  <si>
    <t>69</t>
  </si>
  <si>
    <t>743622100</t>
  </si>
  <si>
    <t>Montáž svorka hromosvodná typ SS, SR 03 se 2 šrouby</t>
  </si>
  <si>
    <t>368043882</t>
  </si>
  <si>
    <t>Poznámka k položce:_x000D_
Montáž svorka hromosvodná typ SS, SR 03 se 2 šrouby_x000D_
Svorka uzemnění  SS nerez spojovací pro pásek FeZn 30x4, a drát FeZn d10mm, včetně ochranného nátěru spojů_x000D_
Včetně montáže svorek zkušebních</t>
  </si>
  <si>
    <t>745901200</t>
  </si>
  <si>
    <t>Ostatní práce při montáži vodičů,šňůr a kabelů - označení vodiče a kabelu dalším štítkem</t>
  </si>
  <si>
    <t>-1584230178</t>
  </si>
  <si>
    <t>Poznámka k položce:_x000D_
štítek označení kabelů, 4*sloup VO + Označení v rozvaděčích a rozvodnicích VO_x000D_
_x000D_
Ostatní práce při montáži vodičů,šňůr a kabelů - označení vodiče a kabelu dalším štítkem</t>
  </si>
  <si>
    <t>122</t>
  </si>
  <si>
    <t>E03</t>
  </si>
  <si>
    <t>Montáž a demontáž nosných prvků na podporném bodě</t>
  </si>
  <si>
    <t>-1711927951</t>
  </si>
  <si>
    <t>X01a</t>
  </si>
  <si>
    <t>Utěsnění chrániček, zemních prostupů.</t>
  </si>
  <si>
    <t>ks</t>
  </si>
  <si>
    <t>1331021224</t>
  </si>
  <si>
    <t xml:space="preserve">Kompletní utěsnění chrániček, zemních prostupů.
Utěsnění chrániček a prostupů proti vnikání nečistot a vody, vodotěsnou těsnící hmotou, 
</t>
  </si>
  <si>
    <t>Poznámka k položce:_x000D_
Zatěsnění prostupů konstrukcí stavební_x000D_
Zatěsnění  prostupu chrániček VO</t>
  </si>
  <si>
    <t>46-M</t>
  </si>
  <si>
    <t>Zemní práce při extr.mont.pracích</t>
  </si>
  <si>
    <t>460010025</t>
  </si>
  <si>
    <t>Vytyčení trasy inženýrských sítí v zastavěném prostoru</t>
  </si>
  <si>
    <t>4396084</t>
  </si>
  <si>
    <t xml:space="preserve">Vytyčení trasy  inženýrských sítí v zastavěném prostoru. Rozsah voz. situace.
</t>
  </si>
  <si>
    <t>460080013</t>
  </si>
  <si>
    <t>Základové konstrukce z monolitického betonu C 12/15 bez bednění</t>
  </si>
  <si>
    <t>-1727073404</t>
  </si>
  <si>
    <t>Základové konstrukce  základ bez bednění do rostlé zeminy z monolitického betonu tř. C 12/15</t>
  </si>
  <si>
    <t>Poznámka k položce:_x000D_
obetonování chrániček, viz  situace</t>
  </si>
  <si>
    <t>460080045</t>
  </si>
  <si>
    <t>Výztuž základových konstrukcí svařovanými sítěmi Kari</t>
  </si>
  <si>
    <t>-675998262</t>
  </si>
  <si>
    <t>Základové konstrukce  výztuž základové konstrukce ze svařovaných sítí z drátů typu KARI</t>
  </si>
  <si>
    <t>Poznámka k položce:_x000D_
výztuž prostupů pod komunikacemi,</t>
  </si>
  <si>
    <t>460080112</t>
  </si>
  <si>
    <t>Bourání základu betonového se záhozem jámy sypaninou</t>
  </si>
  <si>
    <t>-218343194</t>
  </si>
  <si>
    <t>Základové konstrukce  bourání základu včetně záhozu jámy sypaninou, zhutnění a urovnání betonového</t>
  </si>
  <si>
    <t>Poznámka k položce:_x000D_
Bourání základu betonového se záhozem jámy sypaninou. Základové konstrukce bourání základu včetně záhozu jámy sypaninou, zhutnění a urovnání betonového. Odhad dle délky trasy, předpokládá se odstranění většiny konstrukcí v rámci demolic a HTU</t>
  </si>
  <si>
    <t>460150163</t>
  </si>
  <si>
    <t>Hloubení kabelových zapažených i nezapažených rýh ručně š 35 cm, hl 80 cm, v hornině tř 3</t>
  </si>
  <si>
    <t>1853026535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</si>
  <si>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</si>
  <si>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Poznámka k položce:_x000D_
"viz situace,včetně posouzení a příplatku za lepivost. 60% zemina 3;</t>
  </si>
  <si>
    <t>460150164</t>
  </si>
  <si>
    <t>Hloubení kabelových zapažených i nezapažených rýh ručně š 35 cm, hl 80 cm, v hornině tř 4</t>
  </si>
  <si>
    <t>-931682330</t>
  </si>
  <si>
    <t>Hloubení zapažených i nezapažených kabelových rýh ručně včetně urovnání dna s přemístěním výkopku do vzdálenosti 3 m od okraje jámy nebo naložením na dopravní prostředek šířky 35 cm, hloubky 80 cm, v hornině třídy 4</t>
  </si>
  <si>
    <t>Poznámka k položce:_x000D_
"viz situace,včetně posouzení a příplatku za lepivost. 40% zemina 4;</t>
  </si>
  <si>
    <t>460150303</t>
  </si>
  <si>
    <t>Hloubení kabelových zapažených i nezapažených rýh ručně š 50 cm, hl 120 cm, v hornině tř 3</t>
  </si>
  <si>
    <t>1712814050</t>
  </si>
  <si>
    <t>Hloubení zapažených i nezapažených kabelových rýh ručně včetně urovnání dna s přemístěním výkopku do vzdálenosti 3 m od okraje jámy nebo naložením na dopravní prostředek šířky 50 cm, hloubky 120 cm, v hornině třídy 3</t>
  </si>
  <si>
    <t>Poznámka k položce:_x000D_
včetně posouzení a příplatku za lepivost. 60% zemina 3;</t>
  </si>
  <si>
    <t>460150304</t>
  </si>
  <si>
    <t>Hloubení kabelových zapažených i nezapažených rýh ručně š 50 cm, hl 120 cm, v hornině tř 4</t>
  </si>
  <si>
    <t>167223614</t>
  </si>
  <si>
    <t>Hloubení zapažených i nezapažených kabelových rýh ručně včetně urovnání dna s přemístěním výkopku do vzdálenosti 3 m od okraje jámy nebo naložením na dopravní prostředek šířky 50 cm, hloubky 120 cm, v hornině třídy 4</t>
  </si>
  <si>
    <t>Poznámka k položce:_x000D_
včetně posouzení a příplatku za lepivost. 40% zemina 4;</t>
  </si>
  <si>
    <t>460421182</t>
  </si>
  <si>
    <t>Lože kabelů z písku nebo štěrkopísku tl 10 cm nad kabel, kryté plastovou folií, š lože do 50 cm</t>
  </si>
  <si>
    <t>809026947</t>
  </si>
  <si>
    <t>Kabelové lože včetně podsypu, zhutnění a urovnání povrchu  z písku nebo štěrkopísku tloušťky 10 cm nad kabel zakryté plastovou fólií, šířky lože přes 25 do 50 cm</t>
  </si>
  <si>
    <t>Poznámka k položce:_x000D_
viz. situace, vzorové řezy a položky výkopů</t>
  </si>
  <si>
    <t>460520176</t>
  </si>
  <si>
    <t>Montáž trubek ochranných plastových ohebných do 172 mm uložených do rýhy</t>
  </si>
  <si>
    <t>440642970</t>
  </si>
  <si>
    <t>Montáž trubek ochranných uložených volně do rýhy plastových ohebných, vnitřního průměru přes 133 do 172 mm</t>
  </si>
  <si>
    <t>Poznámka k položce:_x000D_
Montáž trubek ochranných plastových DVR, DVK, HDPE do 160 mm uložených volně_x000D_
viz situace</t>
  </si>
  <si>
    <t>36+34</t>
  </si>
  <si>
    <t>460560133</t>
  </si>
  <si>
    <t>Zásyp rýh ručně šířky 35 cm, hloubky 50 cm, z horniny třídy 3</t>
  </si>
  <si>
    <t>-833968077</t>
  </si>
  <si>
    <t>Zásyp kabelových rýh ručně s uložením výkopku ve vrstvách včetně zhutnění a urovnání povrchu šířky 35 cm hloubky 50 cm, v hornině třídy 3</t>
  </si>
  <si>
    <t>460560134</t>
  </si>
  <si>
    <t>Zásyp rýh ručně šířky 35 cm, hloubky 50 cm, z horniny třídy 4</t>
  </si>
  <si>
    <t>1155034197</t>
  </si>
  <si>
    <t>Zásyp kabelových rýh ručně s uložením výkopku ve vrstvách včetně zhutnění a urovnání povrchu šířky 35 cm hloubky 50 cm, v hornině třídy 4</t>
  </si>
  <si>
    <t>460560233</t>
  </si>
  <si>
    <t>Zásyp rýh ručně šířky 50 cm, hloubky 50 cm, z horniny třídy 3</t>
  </si>
  <si>
    <t>-1770084133</t>
  </si>
  <si>
    <t>Zásyp kabelových rýh ručně s uložením výkopku ve vrstvách včetně zhutnění a urovnání povrchu šířky 50 cm hloubky 50 cm, v hornině třídy 3</t>
  </si>
  <si>
    <t>460560234</t>
  </si>
  <si>
    <t>Zásyp rýh ručně šířky 50 cm, hloubky 50 cm, z horniny třídy 4</t>
  </si>
  <si>
    <t>-1454804730</t>
  </si>
  <si>
    <t>Zásyp kabelových rýh ručně s uložením výkopku ve vrstvách včetně zhutnění a urovnání povrchu šířky 50 cm hloubky 50 cm, v hornině třídy 4</t>
  </si>
  <si>
    <t>OST</t>
  </si>
  <si>
    <t>Ostatní</t>
  </si>
  <si>
    <t>-1112083538</t>
  </si>
  <si>
    <t>Dokumentace skutečného provedení stavby
Průzkumné, geodetické a projektové práce projektové práce dokumentace stavby (výkresová a textová) skutečného provedení stavby</t>
  </si>
  <si>
    <t>Poznámka k položce:_x000D_
Průzkumné, geodetické a projektové práce projektové práce dokumentace stavby (výkresová a textová) skutečného provedení stavby</t>
  </si>
  <si>
    <t>741810003</t>
  </si>
  <si>
    <t>Celková prohlídka elektrického rozvodu a zařízení do 1 milionu Kč</t>
  </si>
  <si>
    <t>-1214612303</t>
  </si>
  <si>
    <t xml:space="preserve">Zkoušky a prohlídky elektrických rozvodů a zařízení celková prohlídka a vyhotovení revizní zprávy pro objem montážních prací přes 500 do 1000 tis. Kč
</t>
  </si>
  <si>
    <t>HZS4232a</t>
  </si>
  <si>
    <t>Hodinová zúčtovací sazba technik odborný</t>
  </si>
  <si>
    <t>1876301918</t>
  </si>
  <si>
    <t xml:space="preserve">Poznámka k položce:_x000D_
posouzení výkopku z hlediska vhodnosti pro opětovný zásyp, posouzení únosnosti zeminy z hlediska přípravy zakládání sloupů, koordinace výkopových prací v technicky náročnějších úsecích_x000D_
</t>
  </si>
  <si>
    <t>HZS4232b</t>
  </si>
  <si>
    <t>348499792</t>
  </si>
  <si>
    <t xml:space="preserve">Poznámka k položce:_x000D_
placená součinnost správce_x000D_
</t>
  </si>
  <si>
    <t>X14</t>
  </si>
  <si>
    <t>Montážní mechanismy</t>
  </si>
  <si>
    <t>512</t>
  </si>
  <si>
    <t>1997224007</t>
  </si>
  <si>
    <t>Montážní mechanismy,obecné požadavky na pomocnou mechanizaci.</t>
  </si>
  <si>
    <t>X15</t>
  </si>
  <si>
    <t>Pasportizace stavby</t>
  </si>
  <si>
    <t>-813728473</t>
  </si>
  <si>
    <t>Poznámka k položce:_x000D_
převedení DSPS do standardu pasportů správce osvětlení</t>
  </si>
  <si>
    <t>X16</t>
  </si>
  <si>
    <t>Realizační dokumentace - zpracování dokumentace pro realizaci dle potřeb konkrétního zhotovitele</t>
  </si>
  <si>
    <t>2049204202</t>
  </si>
  <si>
    <t>SEZNAM FIGUR</t>
  </si>
  <si>
    <t>Výměra</t>
  </si>
  <si>
    <t xml:space="preserve"> 190173/ SO000</t>
  </si>
  <si>
    <t>Použití figury:</t>
  </si>
  <si>
    <t xml:space="preserve"> 190173/ SO001</t>
  </si>
  <si>
    <t>suť</t>
  </si>
  <si>
    <t xml:space="preserve"> 190173/ SO201</t>
  </si>
  <si>
    <t>dldla</t>
  </si>
  <si>
    <t>délka dlažby</t>
  </si>
  <si>
    <t>21,2+14,8</t>
  </si>
  <si>
    <t>21,3+14,8</t>
  </si>
  <si>
    <t>pažlíc</t>
  </si>
  <si>
    <t>pažení líc počet</t>
  </si>
  <si>
    <t>výkopu u opěry 2</t>
  </si>
  <si>
    <t>11*2,8</t>
  </si>
  <si>
    <t>výkop_1</t>
  </si>
  <si>
    <t xml:space="preserve"> 190173/ SO241</t>
  </si>
  <si>
    <t>(17,0+24,0)</t>
  </si>
  <si>
    <t>15,8+(20,9+14,9)*0,4+17,9+1,5*2</t>
  </si>
  <si>
    <t>(21,3+14,3)*0,4+37,6+72,6</t>
  </si>
  <si>
    <t>kotvy říms</t>
  </si>
  <si>
    <t>pažrub</t>
  </si>
  <si>
    <t>pažení rub počet</t>
  </si>
  <si>
    <t>provizorní převedení toku</t>
  </si>
  <si>
    <t>plochy vozovek</t>
  </si>
  <si>
    <t>(17,0+24,0)*2,5</t>
  </si>
  <si>
    <t>40,7*2,2</t>
  </si>
  <si>
    <t>47,5*6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</si>
</sst>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1" fillId="0" borderId="0" xfId="0" applyFont="1" applyAlignment="1">
      <alignment horizontal="left"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2"/>
      <c r="AQ5" s="22"/>
      <c r="AR5" s="20"/>
      <c r="BE5" s="32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2"/>
      <c r="AQ6" s="22"/>
      <c r="AR6" s="20"/>
      <c r="BE6" s="32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2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2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2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2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4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324"/>
      <c r="BS13" s="17" t="s">
        <v>6</v>
      </c>
    </row>
    <row r="14" spans="1:74" ht="12.75">
      <c r="B14" s="21"/>
      <c r="C14" s="22"/>
      <c r="D14" s="22"/>
      <c r="E14" s="329" t="s">
        <v>28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32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4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2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24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4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2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24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4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4"/>
    </row>
    <row r="23" spans="1:71" s="1" customFormat="1" ht="16.5" customHeight="1">
      <c r="B23" s="21"/>
      <c r="C23" s="22"/>
      <c r="D23" s="22"/>
      <c r="E23" s="331" t="s">
        <v>1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2"/>
      <c r="AP23" s="22"/>
      <c r="AQ23" s="22"/>
      <c r="AR23" s="20"/>
      <c r="BE23" s="32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4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2">
        <f>ROUND(AG94,2)</f>
        <v>0</v>
      </c>
      <c r="AL26" s="333"/>
      <c r="AM26" s="333"/>
      <c r="AN26" s="333"/>
      <c r="AO26" s="333"/>
      <c r="AP26" s="36"/>
      <c r="AQ26" s="36"/>
      <c r="AR26" s="39"/>
      <c r="BE26" s="32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2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34" t="s">
        <v>35</v>
      </c>
      <c r="M28" s="334"/>
      <c r="N28" s="334"/>
      <c r="O28" s="334"/>
      <c r="P28" s="334"/>
      <c r="Q28" s="36"/>
      <c r="R28" s="36"/>
      <c r="S28" s="36"/>
      <c r="T28" s="36"/>
      <c r="U28" s="36"/>
      <c r="V28" s="36"/>
      <c r="W28" s="334" t="s">
        <v>36</v>
      </c>
      <c r="X28" s="334"/>
      <c r="Y28" s="334"/>
      <c r="Z28" s="334"/>
      <c r="AA28" s="334"/>
      <c r="AB28" s="334"/>
      <c r="AC28" s="334"/>
      <c r="AD28" s="334"/>
      <c r="AE28" s="334"/>
      <c r="AF28" s="36"/>
      <c r="AG28" s="36"/>
      <c r="AH28" s="36"/>
      <c r="AI28" s="36"/>
      <c r="AJ28" s="36"/>
      <c r="AK28" s="334" t="s">
        <v>37</v>
      </c>
      <c r="AL28" s="334"/>
      <c r="AM28" s="334"/>
      <c r="AN28" s="334"/>
      <c r="AO28" s="334"/>
      <c r="AP28" s="36"/>
      <c r="AQ28" s="36"/>
      <c r="AR28" s="39"/>
      <c r="BE28" s="324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337">
        <v>0.21</v>
      </c>
      <c r="M29" s="336"/>
      <c r="N29" s="336"/>
      <c r="O29" s="336"/>
      <c r="P29" s="336"/>
      <c r="Q29" s="41"/>
      <c r="R29" s="41"/>
      <c r="S29" s="41"/>
      <c r="T29" s="41"/>
      <c r="U29" s="41"/>
      <c r="V29" s="41"/>
      <c r="W29" s="335">
        <f>ROUND(AZ94,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1"/>
      <c r="AG29" s="41"/>
      <c r="AH29" s="41"/>
      <c r="AI29" s="41"/>
      <c r="AJ29" s="41"/>
      <c r="AK29" s="335">
        <f>ROUND(AV94, 2)</f>
        <v>0</v>
      </c>
      <c r="AL29" s="336"/>
      <c r="AM29" s="336"/>
      <c r="AN29" s="336"/>
      <c r="AO29" s="336"/>
      <c r="AP29" s="41"/>
      <c r="AQ29" s="41"/>
      <c r="AR29" s="42"/>
      <c r="BE29" s="325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337">
        <v>0.15</v>
      </c>
      <c r="M30" s="336"/>
      <c r="N30" s="336"/>
      <c r="O30" s="336"/>
      <c r="P30" s="336"/>
      <c r="Q30" s="41"/>
      <c r="R30" s="41"/>
      <c r="S30" s="41"/>
      <c r="T30" s="41"/>
      <c r="U30" s="41"/>
      <c r="V30" s="41"/>
      <c r="W30" s="335">
        <f>ROUND(BA94,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1"/>
      <c r="AG30" s="41"/>
      <c r="AH30" s="41"/>
      <c r="AI30" s="41"/>
      <c r="AJ30" s="41"/>
      <c r="AK30" s="335">
        <f>ROUND(AW94, 2)</f>
        <v>0</v>
      </c>
      <c r="AL30" s="336"/>
      <c r="AM30" s="336"/>
      <c r="AN30" s="336"/>
      <c r="AO30" s="336"/>
      <c r="AP30" s="41"/>
      <c r="AQ30" s="41"/>
      <c r="AR30" s="42"/>
      <c r="BE30" s="325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337">
        <v>0.21</v>
      </c>
      <c r="M31" s="336"/>
      <c r="N31" s="336"/>
      <c r="O31" s="336"/>
      <c r="P31" s="336"/>
      <c r="Q31" s="41"/>
      <c r="R31" s="41"/>
      <c r="S31" s="41"/>
      <c r="T31" s="41"/>
      <c r="U31" s="41"/>
      <c r="V31" s="41"/>
      <c r="W31" s="335">
        <f>ROUND(BB94,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1"/>
      <c r="AG31" s="41"/>
      <c r="AH31" s="41"/>
      <c r="AI31" s="41"/>
      <c r="AJ31" s="41"/>
      <c r="AK31" s="335">
        <v>0</v>
      </c>
      <c r="AL31" s="336"/>
      <c r="AM31" s="336"/>
      <c r="AN31" s="336"/>
      <c r="AO31" s="336"/>
      <c r="AP31" s="41"/>
      <c r="AQ31" s="41"/>
      <c r="AR31" s="42"/>
      <c r="BE31" s="325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337">
        <v>0.15</v>
      </c>
      <c r="M32" s="336"/>
      <c r="N32" s="336"/>
      <c r="O32" s="336"/>
      <c r="P32" s="336"/>
      <c r="Q32" s="41"/>
      <c r="R32" s="41"/>
      <c r="S32" s="41"/>
      <c r="T32" s="41"/>
      <c r="U32" s="41"/>
      <c r="V32" s="41"/>
      <c r="W32" s="335">
        <f>ROUND(BC94,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1"/>
      <c r="AG32" s="41"/>
      <c r="AH32" s="41"/>
      <c r="AI32" s="41"/>
      <c r="AJ32" s="41"/>
      <c r="AK32" s="335">
        <v>0</v>
      </c>
      <c r="AL32" s="336"/>
      <c r="AM32" s="336"/>
      <c r="AN32" s="336"/>
      <c r="AO32" s="336"/>
      <c r="AP32" s="41"/>
      <c r="AQ32" s="41"/>
      <c r="AR32" s="42"/>
      <c r="BE32" s="325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337">
        <v>0</v>
      </c>
      <c r="M33" s="336"/>
      <c r="N33" s="336"/>
      <c r="O33" s="336"/>
      <c r="P33" s="336"/>
      <c r="Q33" s="41"/>
      <c r="R33" s="41"/>
      <c r="S33" s="41"/>
      <c r="T33" s="41"/>
      <c r="U33" s="41"/>
      <c r="V33" s="41"/>
      <c r="W33" s="335">
        <f>ROUND(BD94,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1"/>
      <c r="AG33" s="41"/>
      <c r="AH33" s="41"/>
      <c r="AI33" s="41"/>
      <c r="AJ33" s="41"/>
      <c r="AK33" s="335">
        <v>0</v>
      </c>
      <c r="AL33" s="336"/>
      <c r="AM33" s="336"/>
      <c r="AN33" s="336"/>
      <c r="AO33" s="336"/>
      <c r="AP33" s="41"/>
      <c r="AQ33" s="41"/>
      <c r="AR33" s="42"/>
      <c r="BE33" s="32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24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341" t="s">
        <v>46</v>
      </c>
      <c r="Y35" s="339"/>
      <c r="Z35" s="339"/>
      <c r="AA35" s="339"/>
      <c r="AB35" s="339"/>
      <c r="AC35" s="45"/>
      <c r="AD35" s="45"/>
      <c r="AE35" s="45"/>
      <c r="AF35" s="45"/>
      <c r="AG35" s="45"/>
      <c r="AH35" s="45"/>
      <c r="AI35" s="45"/>
      <c r="AJ35" s="45"/>
      <c r="AK35" s="338">
        <f>SUM(AK26:AK33)</f>
        <v>0</v>
      </c>
      <c r="AL35" s="339"/>
      <c r="AM35" s="339"/>
      <c r="AN35" s="339"/>
      <c r="AO35" s="34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190173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8" t="str">
        <f>K6</f>
        <v>Demolice a výstavba lávky M 7/1 pod zámeckými schody ve Fryštátě</v>
      </c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00" t="str">
        <f>IF(AN8= "","",AN8)</f>
        <v>28. 1. 2020</v>
      </c>
      <c r="AN87" s="300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307" t="str">
        <f>IF(E17="","",E17)</f>
        <v xml:space="preserve"> </v>
      </c>
      <c r="AN89" s="308"/>
      <c r="AO89" s="308"/>
      <c r="AP89" s="308"/>
      <c r="AQ89" s="36"/>
      <c r="AR89" s="39"/>
      <c r="AS89" s="301" t="s">
        <v>54</v>
      </c>
      <c r="AT89" s="30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25.7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307" t="str">
        <f>IF(E20="","",E20)</f>
        <v>DOPRAVOPROJEKT Ostrava a.s.</v>
      </c>
      <c r="AN90" s="308"/>
      <c r="AO90" s="308"/>
      <c r="AP90" s="308"/>
      <c r="AQ90" s="36"/>
      <c r="AR90" s="39"/>
      <c r="AS90" s="303"/>
      <c r="AT90" s="30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5"/>
      <c r="AT91" s="30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9" t="s">
        <v>55</v>
      </c>
      <c r="D92" s="310"/>
      <c r="E92" s="310"/>
      <c r="F92" s="310"/>
      <c r="G92" s="310"/>
      <c r="H92" s="73"/>
      <c r="I92" s="312" t="s">
        <v>56</v>
      </c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1" t="s">
        <v>57</v>
      </c>
      <c r="AH92" s="310"/>
      <c r="AI92" s="310"/>
      <c r="AJ92" s="310"/>
      <c r="AK92" s="310"/>
      <c r="AL92" s="310"/>
      <c r="AM92" s="310"/>
      <c r="AN92" s="312" t="s">
        <v>58</v>
      </c>
      <c r="AO92" s="310"/>
      <c r="AP92" s="313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21">
        <f>ROUND(AG95,2)</f>
        <v>0</v>
      </c>
      <c r="AH94" s="321"/>
      <c r="AI94" s="321"/>
      <c r="AJ94" s="321"/>
      <c r="AK94" s="321"/>
      <c r="AL94" s="321"/>
      <c r="AM94" s="321"/>
      <c r="AN94" s="322">
        <f t="shared" ref="AN94:AN100" si="0">SUM(AG94,AT94)</f>
        <v>0</v>
      </c>
      <c r="AO94" s="322"/>
      <c r="AP94" s="322"/>
      <c r="AQ94" s="85" t="s">
        <v>1</v>
      </c>
      <c r="AR94" s="86"/>
      <c r="AS94" s="87">
        <f>ROUND(AS95,2)</f>
        <v>0</v>
      </c>
      <c r="AT94" s="88">
        <f t="shared" ref="AT94:AT100" si="1"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24.75" customHeight="1">
      <c r="B95" s="93"/>
      <c r="C95" s="94"/>
      <c r="D95" s="317" t="s">
        <v>14</v>
      </c>
      <c r="E95" s="317"/>
      <c r="F95" s="317"/>
      <c r="G95" s="317"/>
      <c r="H95" s="317"/>
      <c r="I95" s="95"/>
      <c r="J95" s="317" t="s">
        <v>17</v>
      </c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4">
        <f>ROUND(SUM(AG96:AG100),2)</f>
        <v>0</v>
      </c>
      <c r="AH95" s="315"/>
      <c r="AI95" s="315"/>
      <c r="AJ95" s="315"/>
      <c r="AK95" s="315"/>
      <c r="AL95" s="315"/>
      <c r="AM95" s="315"/>
      <c r="AN95" s="316">
        <f t="shared" si="0"/>
        <v>0</v>
      </c>
      <c r="AO95" s="315"/>
      <c r="AP95" s="315"/>
      <c r="AQ95" s="96" t="s">
        <v>78</v>
      </c>
      <c r="AR95" s="97"/>
      <c r="AS95" s="98">
        <f>ROUND(SUM(AS96:AS100),2)</f>
        <v>0</v>
      </c>
      <c r="AT95" s="99">
        <f t="shared" si="1"/>
        <v>0</v>
      </c>
      <c r="AU95" s="100">
        <f>ROUND(SUM(AU96:AU100),5)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ROUND(SUM(AZ96:AZ100),2)</f>
        <v>0</v>
      </c>
      <c r="BA95" s="99">
        <f>ROUND(SUM(BA96:BA100),2)</f>
        <v>0</v>
      </c>
      <c r="BB95" s="99">
        <f>ROUND(SUM(BB96:BB100),2)</f>
        <v>0</v>
      </c>
      <c r="BC95" s="99">
        <f>ROUND(SUM(BC96:BC100),2)</f>
        <v>0</v>
      </c>
      <c r="BD95" s="101">
        <f>ROUND(SUM(BD96:BD100),2)</f>
        <v>0</v>
      </c>
      <c r="BS95" s="102" t="s">
        <v>73</v>
      </c>
      <c r="BT95" s="102" t="s">
        <v>79</v>
      </c>
      <c r="BU95" s="102" t="s">
        <v>75</v>
      </c>
      <c r="BV95" s="102" t="s">
        <v>76</v>
      </c>
      <c r="BW95" s="102" t="s">
        <v>80</v>
      </c>
      <c r="BX95" s="102" t="s">
        <v>5</v>
      </c>
      <c r="CL95" s="102" t="s">
        <v>1</v>
      </c>
      <c r="CM95" s="102" t="s">
        <v>81</v>
      </c>
    </row>
    <row r="96" spans="1:91" s="4" customFormat="1" ht="16.5" customHeight="1">
      <c r="A96" s="103" t="s">
        <v>82</v>
      </c>
      <c r="B96" s="58"/>
      <c r="C96" s="104"/>
      <c r="D96" s="104"/>
      <c r="E96" s="320" t="s">
        <v>83</v>
      </c>
      <c r="F96" s="320"/>
      <c r="G96" s="320"/>
      <c r="H96" s="320"/>
      <c r="I96" s="320"/>
      <c r="J96" s="104"/>
      <c r="K96" s="320" t="s">
        <v>84</v>
      </c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18">
        <f>'SO000 - Vedlejší rozpočto...'!J32</f>
        <v>0</v>
      </c>
      <c r="AH96" s="319"/>
      <c r="AI96" s="319"/>
      <c r="AJ96" s="319"/>
      <c r="AK96" s="319"/>
      <c r="AL96" s="319"/>
      <c r="AM96" s="319"/>
      <c r="AN96" s="318">
        <f t="shared" si="0"/>
        <v>0</v>
      </c>
      <c r="AO96" s="319"/>
      <c r="AP96" s="319"/>
      <c r="AQ96" s="105" t="s">
        <v>85</v>
      </c>
      <c r="AR96" s="60"/>
      <c r="AS96" s="106">
        <v>0</v>
      </c>
      <c r="AT96" s="107">
        <f t="shared" si="1"/>
        <v>0</v>
      </c>
      <c r="AU96" s="108">
        <f>'SO000 - Vedlejší rozpočto...'!P128</f>
        <v>0</v>
      </c>
      <c r="AV96" s="107">
        <f>'SO000 - Vedlejší rozpočto...'!J35</f>
        <v>0</v>
      </c>
      <c r="AW96" s="107">
        <f>'SO000 - Vedlejší rozpočto...'!J36</f>
        <v>0</v>
      </c>
      <c r="AX96" s="107">
        <f>'SO000 - Vedlejší rozpočto...'!J37</f>
        <v>0</v>
      </c>
      <c r="AY96" s="107">
        <f>'SO000 - Vedlejší rozpočto...'!J38</f>
        <v>0</v>
      </c>
      <c r="AZ96" s="107">
        <f>'SO000 - Vedlejší rozpočto...'!F35</f>
        <v>0</v>
      </c>
      <c r="BA96" s="107">
        <f>'SO000 - Vedlejší rozpočto...'!F36</f>
        <v>0</v>
      </c>
      <c r="BB96" s="107">
        <f>'SO000 - Vedlejší rozpočto...'!F37</f>
        <v>0</v>
      </c>
      <c r="BC96" s="107">
        <f>'SO000 - Vedlejší rozpočto...'!F38</f>
        <v>0</v>
      </c>
      <c r="BD96" s="109">
        <f>'SO000 - Vedlejší rozpočto...'!F39</f>
        <v>0</v>
      </c>
      <c r="BT96" s="110" t="s">
        <v>81</v>
      </c>
      <c r="BV96" s="110" t="s">
        <v>76</v>
      </c>
      <c r="BW96" s="110" t="s">
        <v>86</v>
      </c>
      <c r="BX96" s="110" t="s">
        <v>80</v>
      </c>
      <c r="CL96" s="110" t="s">
        <v>1</v>
      </c>
    </row>
    <row r="97" spans="1:90" s="4" customFormat="1" ht="16.5" customHeight="1">
      <c r="A97" s="103" t="s">
        <v>82</v>
      </c>
      <c r="B97" s="58"/>
      <c r="C97" s="104"/>
      <c r="D97" s="104"/>
      <c r="E97" s="320" t="s">
        <v>87</v>
      </c>
      <c r="F97" s="320"/>
      <c r="G97" s="320"/>
      <c r="H97" s="320"/>
      <c r="I97" s="320"/>
      <c r="J97" s="104"/>
      <c r="K97" s="320" t="s">
        <v>88</v>
      </c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18">
        <f>'SO001 - Demolice lávky'!J32</f>
        <v>0</v>
      </c>
      <c r="AH97" s="319"/>
      <c r="AI97" s="319"/>
      <c r="AJ97" s="319"/>
      <c r="AK97" s="319"/>
      <c r="AL97" s="319"/>
      <c r="AM97" s="319"/>
      <c r="AN97" s="318">
        <f t="shared" si="0"/>
        <v>0</v>
      </c>
      <c r="AO97" s="319"/>
      <c r="AP97" s="319"/>
      <c r="AQ97" s="105" t="s">
        <v>85</v>
      </c>
      <c r="AR97" s="60"/>
      <c r="AS97" s="106">
        <v>0</v>
      </c>
      <c r="AT97" s="107">
        <f t="shared" si="1"/>
        <v>0</v>
      </c>
      <c r="AU97" s="108">
        <f>'SO001 - Demolice lávky'!P125</f>
        <v>0</v>
      </c>
      <c r="AV97" s="107">
        <f>'SO001 - Demolice lávky'!J35</f>
        <v>0</v>
      </c>
      <c r="AW97" s="107">
        <f>'SO001 - Demolice lávky'!J36</f>
        <v>0</v>
      </c>
      <c r="AX97" s="107">
        <f>'SO001 - Demolice lávky'!J37</f>
        <v>0</v>
      </c>
      <c r="AY97" s="107">
        <f>'SO001 - Demolice lávky'!J38</f>
        <v>0</v>
      </c>
      <c r="AZ97" s="107">
        <f>'SO001 - Demolice lávky'!F35</f>
        <v>0</v>
      </c>
      <c r="BA97" s="107">
        <f>'SO001 - Demolice lávky'!F36</f>
        <v>0</v>
      </c>
      <c r="BB97" s="107">
        <f>'SO001 - Demolice lávky'!F37</f>
        <v>0</v>
      </c>
      <c r="BC97" s="107">
        <f>'SO001 - Demolice lávky'!F38</f>
        <v>0</v>
      </c>
      <c r="BD97" s="109">
        <f>'SO001 - Demolice lávky'!F39</f>
        <v>0</v>
      </c>
      <c r="BT97" s="110" t="s">
        <v>81</v>
      </c>
      <c r="BV97" s="110" t="s">
        <v>76</v>
      </c>
      <c r="BW97" s="110" t="s">
        <v>89</v>
      </c>
      <c r="BX97" s="110" t="s">
        <v>80</v>
      </c>
      <c r="CL97" s="110" t="s">
        <v>1</v>
      </c>
    </row>
    <row r="98" spans="1:90" s="4" customFormat="1" ht="16.5" customHeight="1">
      <c r="A98" s="103" t="s">
        <v>82</v>
      </c>
      <c r="B98" s="58"/>
      <c r="C98" s="104"/>
      <c r="D98" s="104"/>
      <c r="E98" s="320" t="s">
        <v>90</v>
      </c>
      <c r="F98" s="320"/>
      <c r="G98" s="320"/>
      <c r="H98" s="320"/>
      <c r="I98" s="320"/>
      <c r="J98" s="104"/>
      <c r="K98" s="320" t="s">
        <v>91</v>
      </c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18">
        <f>'SO201 - LÁVKA M 7-1'!J32</f>
        <v>0</v>
      </c>
      <c r="AH98" s="319"/>
      <c r="AI98" s="319"/>
      <c r="AJ98" s="319"/>
      <c r="AK98" s="319"/>
      <c r="AL98" s="319"/>
      <c r="AM98" s="319"/>
      <c r="AN98" s="318">
        <f t="shared" si="0"/>
        <v>0</v>
      </c>
      <c r="AO98" s="319"/>
      <c r="AP98" s="319"/>
      <c r="AQ98" s="105" t="s">
        <v>85</v>
      </c>
      <c r="AR98" s="60"/>
      <c r="AS98" s="106">
        <v>0</v>
      </c>
      <c r="AT98" s="107">
        <f t="shared" si="1"/>
        <v>0</v>
      </c>
      <c r="AU98" s="108">
        <f>'SO201 - LÁVKA M 7-1'!P133</f>
        <v>0</v>
      </c>
      <c r="AV98" s="107">
        <f>'SO201 - LÁVKA M 7-1'!J35</f>
        <v>0</v>
      </c>
      <c r="AW98" s="107">
        <f>'SO201 - LÁVKA M 7-1'!J36</f>
        <v>0</v>
      </c>
      <c r="AX98" s="107">
        <f>'SO201 - LÁVKA M 7-1'!J37</f>
        <v>0</v>
      </c>
      <c r="AY98" s="107">
        <f>'SO201 - LÁVKA M 7-1'!J38</f>
        <v>0</v>
      </c>
      <c r="AZ98" s="107">
        <f>'SO201 - LÁVKA M 7-1'!F35</f>
        <v>0</v>
      </c>
      <c r="BA98" s="107">
        <f>'SO201 - LÁVKA M 7-1'!F36</f>
        <v>0</v>
      </c>
      <c r="BB98" s="107">
        <f>'SO201 - LÁVKA M 7-1'!F37</f>
        <v>0</v>
      </c>
      <c r="BC98" s="107">
        <f>'SO201 - LÁVKA M 7-1'!F38</f>
        <v>0</v>
      </c>
      <c r="BD98" s="109">
        <f>'SO201 - LÁVKA M 7-1'!F39</f>
        <v>0</v>
      </c>
      <c r="BT98" s="110" t="s">
        <v>81</v>
      </c>
      <c r="BV98" s="110" t="s">
        <v>76</v>
      </c>
      <c r="BW98" s="110" t="s">
        <v>92</v>
      </c>
      <c r="BX98" s="110" t="s">
        <v>80</v>
      </c>
      <c r="CL98" s="110" t="s">
        <v>93</v>
      </c>
    </row>
    <row r="99" spans="1:90" s="4" customFormat="1" ht="16.5" customHeight="1">
      <c r="A99" s="103" t="s">
        <v>82</v>
      </c>
      <c r="B99" s="58"/>
      <c r="C99" s="104"/>
      <c r="D99" s="104"/>
      <c r="E99" s="320" t="s">
        <v>94</v>
      </c>
      <c r="F99" s="320"/>
      <c r="G99" s="320"/>
      <c r="H99" s="320"/>
      <c r="I99" s="320"/>
      <c r="J99" s="104"/>
      <c r="K99" s="320" t="s">
        <v>95</v>
      </c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18">
        <f>'SO241 - OPĚRNÁ ZEĎ'!J32</f>
        <v>0</v>
      </c>
      <c r="AH99" s="319"/>
      <c r="AI99" s="319"/>
      <c r="AJ99" s="319"/>
      <c r="AK99" s="319"/>
      <c r="AL99" s="319"/>
      <c r="AM99" s="319"/>
      <c r="AN99" s="318">
        <f t="shared" si="0"/>
        <v>0</v>
      </c>
      <c r="AO99" s="319"/>
      <c r="AP99" s="319"/>
      <c r="AQ99" s="105" t="s">
        <v>85</v>
      </c>
      <c r="AR99" s="60"/>
      <c r="AS99" s="106">
        <v>0</v>
      </c>
      <c r="AT99" s="107">
        <f t="shared" si="1"/>
        <v>0</v>
      </c>
      <c r="AU99" s="108">
        <f>'SO241 - OPĚRNÁ ZEĎ'!P132</f>
        <v>0</v>
      </c>
      <c r="AV99" s="107">
        <f>'SO241 - OPĚRNÁ ZEĎ'!J35</f>
        <v>0</v>
      </c>
      <c r="AW99" s="107">
        <f>'SO241 - OPĚRNÁ ZEĎ'!J36</f>
        <v>0</v>
      </c>
      <c r="AX99" s="107">
        <f>'SO241 - OPĚRNÁ ZEĎ'!J37</f>
        <v>0</v>
      </c>
      <c r="AY99" s="107">
        <f>'SO241 - OPĚRNÁ ZEĎ'!J38</f>
        <v>0</v>
      </c>
      <c r="AZ99" s="107">
        <f>'SO241 - OPĚRNÁ ZEĎ'!F35</f>
        <v>0</v>
      </c>
      <c r="BA99" s="107">
        <f>'SO241 - OPĚRNÁ ZEĎ'!F36</f>
        <v>0</v>
      </c>
      <c r="BB99" s="107">
        <f>'SO241 - OPĚRNÁ ZEĎ'!F37</f>
        <v>0</v>
      </c>
      <c r="BC99" s="107">
        <f>'SO241 - OPĚRNÁ ZEĎ'!F38</f>
        <v>0</v>
      </c>
      <c r="BD99" s="109">
        <f>'SO241 - OPĚRNÁ ZEĎ'!F39</f>
        <v>0</v>
      </c>
      <c r="BT99" s="110" t="s">
        <v>81</v>
      </c>
      <c r="BV99" s="110" t="s">
        <v>76</v>
      </c>
      <c r="BW99" s="110" t="s">
        <v>96</v>
      </c>
      <c r="BX99" s="110" t="s">
        <v>80</v>
      </c>
      <c r="CL99" s="110" t="s">
        <v>97</v>
      </c>
    </row>
    <row r="100" spans="1:90" s="4" customFormat="1" ht="16.5" customHeight="1">
      <c r="A100" s="103" t="s">
        <v>82</v>
      </c>
      <c r="B100" s="58"/>
      <c r="C100" s="104"/>
      <c r="D100" s="104"/>
      <c r="E100" s="320" t="s">
        <v>98</v>
      </c>
      <c r="F100" s="320"/>
      <c r="G100" s="320"/>
      <c r="H100" s="320"/>
      <c r="I100" s="320"/>
      <c r="J100" s="104"/>
      <c r="K100" s="320" t="s">
        <v>99</v>
      </c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18">
        <f>'SO 451 - PŘELOŽKA KABELŮ VO'!J32</f>
        <v>0</v>
      </c>
      <c r="AH100" s="319"/>
      <c r="AI100" s="319"/>
      <c r="AJ100" s="319"/>
      <c r="AK100" s="319"/>
      <c r="AL100" s="319"/>
      <c r="AM100" s="319"/>
      <c r="AN100" s="318">
        <f t="shared" si="0"/>
        <v>0</v>
      </c>
      <c r="AO100" s="319"/>
      <c r="AP100" s="319"/>
      <c r="AQ100" s="105" t="s">
        <v>85</v>
      </c>
      <c r="AR100" s="60"/>
      <c r="AS100" s="111">
        <v>0</v>
      </c>
      <c r="AT100" s="112">
        <f t="shared" si="1"/>
        <v>0</v>
      </c>
      <c r="AU100" s="113">
        <f>'SO 451 - PŘELOŽKA KABELŮ VO'!P128</f>
        <v>0</v>
      </c>
      <c r="AV100" s="112">
        <f>'SO 451 - PŘELOŽKA KABELŮ VO'!J35</f>
        <v>0</v>
      </c>
      <c r="AW100" s="112">
        <f>'SO 451 - PŘELOŽKA KABELŮ VO'!J36</f>
        <v>0</v>
      </c>
      <c r="AX100" s="112">
        <f>'SO 451 - PŘELOŽKA KABELŮ VO'!J37</f>
        <v>0</v>
      </c>
      <c r="AY100" s="112">
        <f>'SO 451 - PŘELOŽKA KABELŮ VO'!J38</f>
        <v>0</v>
      </c>
      <c r="AZ100" s="112">
        <f>'SO 451 - PŘELOŽKA KABELŮ VO'!F35</f>
        <v>0</v>
      </c>
      <c r="BA100" s="112">
        <f>'SO 451 - PŘELOŽKA KABELŮ VO'!F36</f>
        <v>0</v>
      </c>
      <c r="BB100" s="112">
        <f>'SO 451 - PŘELOŽKA KABELŮ VO'!F37</f>
        <v>0</v>
      </c>
      <c r="BC100" s="112">
        <f>'SO 451 - PŘELOŽKA KABELŮ VO'!F38</f>
        <v>0</v>
      </c>
      <c r="BD100" s="114">
        <f>'SO 451 - PŘELOŽKA KABELŮ VO'!F39</f>
        <v>0</v>
      </c>
      <c r="BT100" s="110" t="s">
        <v>81</v>
      </c>
      <c r="BV100" s="110" t="s">
        <v>76</v>
      </c>
      <c r="BW100" s="110" t="s">
        <v>100</v>
      </c>
      <c r="BX100" s="110" t="s">
        <v>80</v>
      </c>
      <c r="CL100" s="110" t="s">
        <v>1</v>
      </c>
    </row>
    <row r="101" spans="1:90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0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DdfrbjXqxX6x7t5SBvJXwKX+EtO1fhQx3kpBFxzeTaqQdfG5nQd/7F6iFDTB+bbq+/mKmMO6X5/vhlOap/l03A==" saltValue="mAvKogVCZpsVk3ayZWjcFJnjYmwXQ3ZBPHgBfE9w6V66MtN0Fs2vKigGu/HCHRL6FHUd7N0cvvPggr7SLBV2DA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000 - Vedlejší rozpočto...'!C2" display="/" xr:uid="{00000000-0004-0000-0000-000000000000}"/>
    <hyperlink ref="A97" location="'SO001 - Demolice lávky'!C2" display="/" xr:uid="{00000000-0004-0000-0000-000001000000}"/>
    <hyperlink ref="A98" location="'SO201 - LÁVKA M 7-1'!C2" display="/" xr:uid="{00000000-0004-0000-0000-000002000000}"/>
    <hyperlink ref="A99" location="'SO241 - OPĚRNÁ ZEĎ'!C2" display="/" xr:uid="{00000000-0004-0000-0000-000003000000}"/>
    <hyperlink ref="A100" location="'SO 451 - PŘELOŽKA KABELŮ VO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5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86</v>
      </c>
      <c r="AZ2" s="116" t="s">
        <v>101</v>
      </c>
      <c r="BA2" s="116" t="s">
        <v>102</v>
      </c>
      <c r="BB2" s="116" t="s">
        <v>1</v>
      </c>
      <c r="BC2" s="116" t="s">
        <v>103</v>
      </c>
      <c r="BD2" s="116" t="s">
        <v>81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81</v>
      </c>
    </row>
    <row r="4" spans="1:56" s="1" customFormat="1" ht="24.95" customHeight="1">
      <c r="B4" s="20"/>
      <c r="D4" s="120" t="s">
        <v>104</v>
      </c>
      <c r="I4" s="115"/>
      <c r="L4" s="20"/>
      <c r="M4" s="121" t="s">
        <v>10</v>
      </c>
      <c r="AT4" s="17" t="s">
        <v>4</v>
      </c>
    </row>
    <row r="5" spans="1:56" s="1" customFormat="1" ht="6.95" customHeight="1">
      <c r="B5" s="20"/>
      <c r="I5" s="115"/>
      <c r="L5" s="20"/>
    </row>
    <row r="6" spans="1:56" s="1" customFormat="1" ht="12" customHeight="1">
      <c r="B6" s="20"/>
      <c r="D6" s="122" t="s">
        <v>16</v>
      </c>
      <c r="I6" s="115"/>
      <c r="L6" s="20"/>
    </row>
    <row r="7" spans="1:56" s="1" customFormat="1" ht="16.5" customHeight="1">
      <c r="B7" s="20"/>
      <c r="E7" s="343" t="str">
        <f>'Rekapitulace stavby'!K6</f>
        <v>Demolice a výstavba lávky M 7/1 pod zámeckými schody ve Fryštátě</v>
      </c>
      <c r="F7" s="344"/>
      <c r="G7" s="344"/>
      <c r="H7" s="344"/>
      <c r="I7" s="115"/>
      <c r="L7" s="20"/>
    </row>
    <row r="8" spans="1:56" s="1" customFormat="1" ht="12" customHeight="1">
      <c r="B8" s="20"/>
      <c r="D8" s="122" t="s">
        <v>105</v>
      </c>
      <c r="I8" s="115"/>
      <c r="L8" s="20"/>
    </row>
    <row r="9" spans="1:56" s="2" customFormat="1" ht="23.25" customHeight="1">
      <c r="A9" s="34"/>
      <c r="B9" s="39"/>
      <c r="C9" s="34"/>
      <c r="D9" s="34"/>
      <c r="E9" s="343" t="s">
        <v>106</v>
      </c>
      <c r="F9" s="345"/>
      <c r="G9" s="345"/>
      <c r="H9" s="345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22" t="s">
        <v>107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46" t="s">
        <v>108</v>
      </c>
      <c r="F11" s="345"/>
      <c r="G11" s="345"/>
      <c r="H11" s="345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28. 1. 2020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4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27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7" t="str">
        <f>'Rekapitulace stavby'!E14</f>
        <v>Vyplň údaj</v>
      </c>
      <c r="F20" s="348"/>
      <c r="G20" s="348"/>
      <c r="H20" s="348"/>
      <c r="I20" s="124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29</v>
      </c>
      <c r="E22" s="34"/>
      <c r="F22" s="34"/>
      <c r="G22" s="34"/>
      <c r="H22" s="34"/>
      <c r="I22" s="124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4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31</v>
      </c>
      <c r="E25" s="34"/>
      <c r="F25" s="34"/>
      <c r="G25" s="34"/>
      <c r="H25" s="34"/>
      <c r="I25" s="124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DOPRAVOPROJEKT Ostrava a.s.</v>
      </c>
      <c r="F26" s="34"/>
      <c r="G26" s="34"/>
      <c r="H26" s="34"/>
      <c r="I26" s="124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33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9" t="s">
        <v>109</v>
      </c>
      <c r="F29" s="349"/>
      <c r="G29" s="349"/>
      <c r="H29" s="349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34</v>
      </c>
      <c r="E32" s="34"/>
      <c r="F32" s="34"/>
      <c r="G32" s="34"/>
      <c r="H32" s="34"/>
      <c r="I32" s="123"/>
      <c r="J32" s="133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4" t="s">
        <v>36</v>
      </c>
      <c r="G34" s="34"/>
      <c r="H34" s="34"/>
      <c r="I34" s="135" t="s">
        <v>35</v>
      </c>
      <c r="J34" s="134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6" t="s">
        <v>38</v>
      </c>
      <c r="E35" s="122" t="s">
        <v>39</v>
      </c>
      <c r="F35" s="137">
        <f>ROUND((SUM(BE128:BE243)),  2)</f>
        <v>0</v>
      </c>
      <c r="G35" s="34"/>
      <c r="H35" s="34"/>
      <c r="I35" s="138">
        <v>0.21</v>
      </c>
      <c r="J35" s="137">
        <f>ROUND(((SUM(BE128:BE243))*I35),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2" t="s">
        <v>40</v>
      </c>
      <c r="F36" s="137">
        <f>ROUND((SUM(BF128:BF243)),  2)</f>
        <v>0</v>
      </c>
      <c r="G36" s="34"/>
      <c r="H36" s="34"/>
      <c r="I36" s="138">
        <v>0.15</v>
      </c>
      <c r="J36" s="137">
        <f>ROUND(((SUM(BF128:BF243))*I36),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2" t="s">
        <v>41</v>
      </c>
      <c r="F37" s="137">
        <f>ROUND((SUM(BG128:BG243)),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2" t="s">
        <v>42</v>
      </c>
      <c r="F38" s="137">
        <f>ROUND((SUM(BH128:BH243)),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2" t="s">
        <v>43</v>
      </c>
      <c r="F39" s="137">
        <f>ROUND((SUM(BI128:BI243)),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44</v>
      </c>
      <c r="E41" s="141"/>
      <c r="F41" s="141"/>
      <c r="G41" s="142" t="s">
        <v>45</v>
      </c>
      <c r="H41" s="143" t="s">
        <v>46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7" t="s">
        <v>47</v>
      </c>
      <c r="E50" s="148"/>
      <c r="F50" s="148"/>
      <c r="G50" s="147" t="s">
        <v>48</v>
      </c>
      <c r="H50" s="148"/>
      <c r="I50" s="149"/>
      <c r="J50" s="148"/>
      <c r="K50" s="14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50" t="s">
        <v>49</v>
      </c>
      <c r="E61" s="151"/>
      <c r="F61" s="152" t="s">
        <v>50</v>
      </c>
      <c r="G61" s="150" t="s">
        <v>49</v>
      </c>
      <c r="H61" s="151"/>
      <c r="I61" s="153"/>
      <c r="J61" s="154" t="s">
        <v>50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7" t="s">
        <v>51</v>
      </c>
      <c r="E65" s="155"/>
      <c r="F65" s="155"/>
      <c r="G65" s="147" t="s">
        <v>52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50" t="s">
        <v>49</v>
      </c>
      <c r="E76" s="151"/>
      <c r="F76" s="152" t="s">
        <v>50</v>
      </c>
      <c r="G76" s="150" t="s">
        <v>49</v>
      </c>
      <c r="H76" s="151"/>
      <c r="I76" s="153"/>
      <c r="J76" s="154" t="s">
        <v>50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50" t="str">
        <f>E7</f>
        <v>Demolice a výstavba lávky M 7/1 pod zámeckými schody ve Fryštátě</v>
      </c>
      <c r="F85" s="351"/>
      <c r="G85" s="351"/>
      <c r="H85" s="351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23.25" customHeight="1">
      <c r="A87" s="34"/>
      <c r="B87" s="35"/>
      <c r="C87" s="36"/>
      <c r="D87" s="36"/>
      <c r="E87" s="350" t="s">
        <v>106</v>
      </c>
      <c r="F87" s="352"/>
      <c r="G87" s="352"/>
      <c r="H87" s="352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107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8" t="str">
        <f>E11</f>
        <v>SO000 - Vedlejší rozpočtové náklady</v>
      </c>
      <c r="F89" s="352"/>
      <c r="G89" s="352"/>
      <c r="H89" s="352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4" t="s">
        <v>22</v>
      </c>
      <c r="J91" s="66" t="str">
        <f>IF(J14="","",J14)</f>
        <v>28. 1. 2020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4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4" t="s">
        <v>31</v>
      </c>
      <c r="J94" s="32" t="str">
        <f>E26</f>
        <v>DOPRAVOPROJEKT Ostrava a.s.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111</v>
      </c>
      <c r="D96" s="164"/>
      <c r="E96" s="164"/>
      <c r="F96" s="164"/>
      <c r="G96" s="164"/>
      <c r="H96" s="164"/>
      <c r="I96" s="165"/>
      <c r="J96" s="166" t="s">
        <v>112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7" t="s">
        <v>113</v>
      </c>
      <c r="D98" s="36"/>
      <c r="E98" s="36"/>
      <c r="F98" s="36"/>
      <c r="G98" s="36"/>
      <c r="H98" s="36"/>
      <c r="I98" s="123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114</v>
      </c>
    </row>
    <row r="99" spans="1:47" s="9" customFormat="1" ht="24.95" customHeight="1">
      <c r="B99" s="168"/>
      <c r="C99" s="169"/>
      <c r="D99" s="170" t="s">
        <v>115</v>
      </c>
      <c r="E99" s="171"/>
      <c r="F99" s="171"/>
      <c r="G99" s="171"/>
      <c r="H99" s="171"/>
      <c r="I99" s="172"/>
      <c r="J99" s="173">
        <f>J129</f>
        <v>0</v>
      </c>
      <c r="K99" s="169"/>
      <c r="L99" s="174"/>
    </row>
    <row r="100" spans="1:47" s="10" customFormat="1" ht="19.899999999999999" customHeight="1">
      <c r="B100" s="175"/>
      <c r="C100" s="104"/>
      <c r="D100" s="176" t="s">
        <v>116</v>
      </c>
      <c r="E100" s="177"/>
      <c r="F100" s="177"/>
      <c r="G100" s="177"/>
      <c r="H100" s="177"/>
      <c r="I100" s="178"/>
      <c r="J100" s="179">
        <f>J130</f>
        <v>0</v>
      </c>
      <c r="K100" s="104"/>
      <c r="L100" s="180"/>
    </row>
    <row r="101" spans="1:47" s="9" customFormat="1" ht="24.95" customHeight="1">
      <c r="B101" s="168"/>
      <c r="C101" s="169"/>
      <c r="D101" s="170" t="s">
        <v>117</v>
      </c>
      <c r="E101" s="171"/>
      <c r="F101" s="171"/>
      <c r="G101" s="171"/>
      <c r="H101" s="171"/>
      <c r="I101" s="172"/>
      <c r="J101" s="173">
        <f>J152</f>
        <v>0</v>
      </c>
      <c r="K101" s="169"/>
      <c r="L101" s="174"/>
    </row>
    <row r="102" spans="1:47" s="10" customFormat="1" ht="19.899999999999999" customHeight="1">
      <c r="B102" s="175"/>
      <c r="C102" s="104"/>
      <c r="D102" s="176" t="s">
        <v>118</v>
      </c>
      <c r="E102" s="177"/>
      <c r="F102" s="177"/>
      <c r="G102" s="177"/>
      <c r="H102" s="177"/>
      <c r="I102" s="178"/>
      <c r="J102" s="179">
        <f>J153</f>
        <v>0</v>
      </c>
      <c r="K102" s="104"/>
      <c r="L102" s="180"/>
    </row>
    <row r="103" spans="1:47" s="10" customFormat="1" ht="19.899999999999999" customHeight="1">
      <c r="B103" s="175"/>
      <c r="C103" s="104"/>
      <c r="D103" s="176" t="s">
        <v>119</v>
      </c>
      <c r="E103" s="177"/>
      <c r="F103" s="177"/>
      <c r="G103" s="177"/>
      <c r="H103" s="177"/>
      <c r="I103" s="178"/>
      <c r="J103" s="179">
        <f>J196</f>
        <v>0</v>
      </c>
      <c r="K103" s="104"/>
      <c r="L103" s="180"/>
    </row>
    <row r="104" spans="1:47" s="10" customFormat="1" ht="19.899999999999999" customHeight="1">
      <c r="B104" s="175"/>
      <c r="C104" s="104"/>
      <c r="D104" s="176" t="s">
        <v>120</v>
      </c>
      <c r="E104" s="177"/>
      <c r="F104" s="177"/>
      <c r="G104" s="177"/>
      <c r="H104" s="177"/>
      <c r="I104" s="178"/>
      <c r="J104" s="179">
        <f>J197</f>
        <v>0</v>
      </c>
      <c r="K104" s="104"/>
      <c r="L104" s="180"/>
    </row>
    <row r="105" spans="1:47" s="10" customFormat="1" ht="19.899999999999999" customHeight="1">
      <c r="B105" s="175"/>
      <c r="C105" s="104"/>
      <c r="D105" s="176" t="s">
        <v>121</v>
      </c>
      <c r="E105" s="177"/>
      <c r="F105" s="177"/>
      <c r="G105" s="177"/>
      <c r="H105" s="177"/>
      <c r="I105" s="178"/>
      <c r="J105" s="179">
        <f>J217</f>
        <v>0</v>
      </c>
      <c r="K105" s="104"/>
      <c r="L105" s="180"/>
    </row>
    <row r="106" spans="1:47" s="10" customFormat="1" ht="19.899999999999999" customHeight="1">
      <c r="B106" s="175"/>
      <c r="C106" s="104"/>
      <c r="D106" s="176" t="s">
        <v>122</v>
      </c>
      <c r="E106" s="177"/>
      <c r="F106" s="177"/>
      <c r="G106" s="177"/>
      <c r="H106" s="177"/>
      <c r="I106" s="178"/>
      <c r="J106" s="179">
        <f>J238</f>
        <v>0</v>
      </c>
      <c r="K106" s="104"/>
      <c r="L106" s="180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23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9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62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123</v>
      </c>
      <c r="D113" s="36"/>
      <c r="E113" s="36"/>
      <c r="F113" s="36"/>
      <c r="G113" s="36"/>
      <c r="H113" s="36"/>
      <c r="I113" s="123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3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50" t="str">
        <f>E7</f>
        <v>Demolice a výstavba lávky M 7/1 pod zámeckými schody ve Fryštátě</v>
      </c>
      <c r="F116" s="351"/>
      <c r="G116" s="351"/>
      <c r="H116" s="351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105</v>
      </c>
      <c r="D117" s="22"/>
      <c r="E117" s="22"/>
      <c r="F117" s="22"/>
      <c r="G117" s="22"/>
      <c r="H117" s="22"/>
      <c r="I117" s="115"/>
      <c r="J117" s="22"/>
      <c r="K117" s="22"/>
      <c r="L117" s="20"/>
    </row>
    <row r="118" spans="1:63" s="2" customFormat="1" ht="23.25" customHeight="1">
      <c r="A118" s="34"/>
      <c r="B118" s="35"/>
      <c r="C118" s="36"/>
      <c r="D118" s="36"/>
      <c r="E118" s="350" t="s">
        <v>106</v>
      </c>
      <c r="F118" s="352"/>
      <c r="G118" s="352"/>
      <c r="H118" s="352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107</v>
      </c>
      <c r="D119" s="36"/>
      <c r="E119" s="36"/>
      <c r="F119" s="36"/>
      <c r="G119" s="36"/>
      <c r="H119" s="36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98" t="str">
        <f>E11</f>
        <v>SO000 - Vedlejší rozpočtové náklady</v>
      </c>
      <c r="F120" s="352"/>
      <c r="G120" s="352"/>
      <c r="H120" s="352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F14</f>
        <v xml:space="preserve"> </v>
      </c>
      <c r="G122" s="36"/>
      <c r="H122" s="36"/>
      <c r="I122" s="124" t="s">
        <v>22</v>
      </c>
      <c r="J122" s="66" t="str">
        <f>IF(J14="","",J14)</f>
        <v>28. 1. 2020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E17</f>
        <v xml:space="preserve"> </v>
      </c>
      <c r="G124" s="36"/>
      <c r="H124" s="36"/>
      <c r="I124" s="124" t="s">
        <v>29</v>
      </c>
      <c r="J124" s="32" t="str">
        <f>E23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25.7" customHeight="1">
      <c r="A125" s="34"/>
      <c r="B125" s="35"/>
      <c r="C125" s="29" t="s">
        <v>27</v>
      </c>
      <c r="D125" s="36"/>
      <c r="E125" s="36"/>
      <c r="F125" s="27" t="str">
        <f>IF(E20="","",E20)</f>
        <v>Vyplň údaj</v>
      </c>
      <c r="G125" s="36"/>
      <c r="H125" s="36"/>
      <c r="I125" s="124" t="s">
        <v>31</v>
      </c>
      <c r="J125" s="32" t="str">
        <f>E26</f>
        <v>DOPRAVOPROJEKT Ostrava a.s.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23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81"/>
      <c r="B127" s="182"/>
      <c r="C127" s="183" t="s">
        <v>124</v>
      </c>
      <c r="D127" s="184" t="s">
        <v>59</v>
      </c>
      <c r="E127" s="184" t="s">
        <v>55</v>
      </c>
      <c r="F127" s="184" t="s">
        <v>56</v>
      </c>
      <c r="G127" s="184" t="s">
        <v>125</v>
      </c>
      <c r="H127" s="184" t="s">
        <v>126</v>
      </c>
      <c r="I127" s="185" t="s">
        <v>127</v>
      </c>
      <c r="J127" s="186" t="s">
        <v>112</v>
      </c>
      <c r="K127" s="187" t="s">
        <v>128</v>
      </c>
      <c r="L127" s="188"/>
      <c r="M127" s="75" t="s">
        <v>1</v>
      </c>
      <c r="N127" s="76" t="s">
        <v>38</v>
      </c>
      <c r="O127" s="76" t="s">
        <v>129</v>
      </c>
      <c r="P127" s="76" t="s">
        <v>130</v>
      </c>
      <c r="Q127" s="76" t="s">
        <v>131</v>
      </c>
      <c r="R127" s="76" t="s">
        <v>132</v>
      </c>
      <c r="S127" s="76" t="s">
        <v>133</v>
      </c>
      <c r="T127" s="77" t="s">
        <v>134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pans="1:63" s="2" customFormat="1" ht="22.9" customHeight="1">
      <c r="A128" s="34"/>
      <c r="B128" s="35"/>
      <c r="C128" s="82" t="s">
        <v>135</v>
      </c>
      <c r="D128" s="36"/>
      <c r="E128" s="36"/>
      <c r="F128" s="36"/>
      <c r="G128" s="36"/>
      <c r="H128" s="36"/>
      <c r="I128" s="123"/>
      <c r="J128" s="189">
        <f>BK128</f>
        <v>0</v>
      </c>
      <c r="K128" s="36"/>
      <c r="L128" s="39"/>
      <c r="M128" s="78"/>
      <c r="N128" s="190"/>
      <c r="O128" s="79"/>
      <c r="P128" s="191">
        <f>P129+P152</f>
        <v>0</v>
      </c>
      <c r="Q128" s="79"/>
      <c r="R128" s="191">
        <f>R129+R152</f>
        <v>0</v>
      </c>
      <c r="S128" s="79"/>
      <c r="T128" s="192">
        <f>T129+T152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73</v>
      </c>
      <c r="AU128" s="17" t="s">
        <v>114</v>
      </c>
      <c r="BK128" s="193">
        <f>BK129+BK152</f>
        <v>0</v>
      </c>
    </row>
    <row r="129" spans="1:65" s="12" customFormat="1" ht="25.9" customHeight="1">
      <c r="B129" s="194"/>
      <c r="C129" s="195"/>
      <c r="D129" s="196" t="s">
        <v>73</v>
      </c>
      <c r="E129" s="197" t="s">
        <v>136</v>
      </c>
      <c r="F129" s="197" t="s">
        <v>137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P130</f>
        <v>0</v>
      </c>
      <c r="Q129" s="202"/>
      <c r="R129" s="203">
        <f>R130</f>
        <v>0</v>
      </c>
      <c r="S129" s="202"/>
      <c r="T129" s="204">
        <f>T130</f>
        <v>0</v>
      </c>
      <c r="AR129" s="205" t="s">
        <v>79</v>
      </c>
      <c r="AT129" s="206" t="s">
        <v>73</v>
      </c>
      <c r="AU129" s="206" t="s">
        <v>74</v>
      </c>
      <c r="AY129" s="205" t="s">
        <v>138</v>
      </c>
      <c r="BK129" s="207">
        <f>BK130</f>
        <v>0</v>
      </c>
    </row>
    <row r="130" spans="1:65" s="12" customFormat="1" ht="22.9" customHeight="1">
      <c r="B130" s="194"/>
      <c r="C130" s="195"/>
      <c r="D130" s="196" t="s">
        <v>73</v>
      </c>
      <c r="E130" s="208" t="s">
        <v>139</v>
      </c>
      <c r="F130" s="208" t="s">
        <v>140</v>
      </c>
      <c r="G130" s="195"/>
      <c r="H130" s="195"/>
      <c r="I130" s="198"/>
      <c r="J130" s="209">
        <f>BK130</f>
        <v>0</v>
      </c>
      <c r="K130" s="195"/>
      <c r="L130" s="200"/>
      <c r="M130" s="201"/>
      <c r="N130" s="202"/>
      <c r="O130" s="202"/>
      <c r="P130" s="203">
        <f>SUM(P131:P151)</f>
        <v>0</v>
      </c>
      <c r="Q130" s="202"/>
      <c r="R130" s="203">
        <f>SUM(R131:R151)</f>
        <v>0</v>
      </c>
      <c r="S130" s="202"/>
      <c r="T130" s="204">
        <f>SUM(T131:T151)</f>
        <v>0</v>
      </c>
      <c r="AR130" s="205" t="s">
        <v>79</v>
      </c>
      <c r="AT130" s="206" t="s">
        <v>73</v>
      </c>
      <c r="AU130" s="206" t="s">
        <v>79</v>
      </c>
      <c r="AY130" s="205" t="s">
        <v>138</v>
      </c>
      <c r="BK130" s="207">
        <f>SUM(BK131:BK151)</f>
        <v>0</v>
      </c>
    </row>
    <row r="131" spans="1:65" s="2" customFormat="1" ht="21.75" customHeight="1">
      <c r="A131" s="34"/>
      <c r="B131" s="35"/>
      <c r="C131" s="210" t="s">
        <v>79</v>
      </c>
      <c r="D131" s="210" t="s">
        <v>141</v>
      </c>
      <c r="E131" s="211" t="s">
        <v>142</v>
      </c>
      <c r="F131" s="212" t="s">
        <v>143</v>
      </c>
      <c r="G131" s="213" t="s">
        <v>144</v>
      </c>
      <c r="H131" s="214">
        <v>18</v>
      </c>
      <c r="I131" s="215"/>
      <c r="J131" s="216">
        <f>ROUND(I131*H131,2)</f>
        <v>0</v>
      </c>
      <c r="K131" s="217"/>
      <c r="L131" s="39"/>
      <c r="M131" s="218" t="s">
        <v>1</v>
      </c>
      <c r="N131" s="219" t="s">
        <v>39</v>
      </c>
      <c r="O131" s="71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2" t="s">
        <v>145</v>
      </c>
      <c r="AT131" s="222" t="s">
        <v>141</v>
      </c>
      <c r="AU131" s="222" t="s">
        <v>81</v>
      </c>
      <c r="AY131" s="17" t="s">
        <v>138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7" t="s">
        <v>79</v>
      </c>
      <c r="BK131" s="223">
        <f>ROUND(I131*H131,2)</f>
        <v>0</v>
      </c>
      <c r="BL131" s="17" t="s">
        <v>145</v>
      </c>
      <c r="BM131" s="222" t="s">
        <v>146</v>
      </c>
    </row>
    <row r="132" spans="1:65" s="2" customFormat="1" ht="19.5">
      <c r="A132" s="34"/>
      <c r="B132" s="35"/>
      <c r="C132" s="36"/>
      <c r="D132" s="224" t="s">
        <v>147</v>
      </c>
      <c r="E132" s="36"/>
      <c r="F132" s="225" t="s">
        <v>148</v>
      </c>
      <c r="G132" s="36"/>
      <c r="H132" s="36"/>
      <c r="I132" s="123"/>
      <c r="J132" s="36"/>
      <c r="K132" s="36"/>
      <c r="L132" s="39"/>
      <c r="M132" s="226"/>
      <c r="N132" s="227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147</v>
      </c>
      <c r="AU132" s="17" t="s">
        <v>81</v>
      </c>
    </row>
    <row r="133" spans="1:65" s="13" customFormat="1" ht="11.25">
      <c r="B133" s="228"/>
      <c r="C133" s="229"/>
      <c r="D133" s="224" t="s">
        <v>149</v>
      </c>
      <c r="E133" s="230" t="s">
        <v>1</v>
      </c>
      <c r="F133" s="231" t="s">
        <v>150</v>
      </c>
      <c r="G133" s="229"/>
      <c r="H133" s="232">
        <v>3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149</v>
      </c>
      <c r="AU133" s="238" t="s">
        <v>81</v>
      </c>
      <c r="AV133" s="13" t="s">
        <v>81</v>
      </c>
      <c r="AW133" s="13" t="s">
        <v>30</v>
      </c>
      <c r="AX133" s="13" t="s">
        <v>74</v>
      </c>
      <c r="AY133" s="238" t="s">
        <v>138</v>
      </c>
    </row>
    <row r="134" spans="1:65" s="13" customFormat="1" ht="11.25">
      <c r="B134" s="228"/>
      <c r="C134" s="229"/>
      <c r="D134" s="224" t="s">
        <v>149</v>
      </c>
      <c r="E134" s="230" t="s">
        <v>1</v>
      </c>
      <c r="F134" s="231" t="s">
        <v>151</v>
      </c>
      <c r="G134" s="229"/>
      <c r="H134" s="232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149</v>
      </c>
      <c r="AU134" s="238" t="s">
        <v>81</v>
      </c>
      <c r="AV134" s="13" t="s">
        <v>81</v>
      </c>
      <c r="AW134" s="13" t="s">
        <v>30</v>
      </c>
      <c r="AX134" s="13" t="s">
        <v>74</v>
      </c>
      <c r="AY134" s="238" t="s">
        <v>138</v>
      </c>
    </row>
    <row r="135" spans="1:65" s="13" customFormat="1" ht="11.25">
      <c r="B135" s="228"/>
      <c r="C135" s="229"/>
      <c r="D135" s="224" t="s">
        <v>149</v>
      </c>
      <c r="E135" s="230" t="s">
        <v>1</v>
      </c>
      <c r="F135" s="231" t="s">
        <v>152</v>
      </c>
      <c r="G135" s="229"/>
      <c r="H135" s="232">
        <v>10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149</v>
      </c>
      <c r="AU135" s="238" t="s">
        <v>81</v>
      </c>
      <c r="AV135" s="13" t="s">
        <v>81</v>
      </c>
      <c r="AW135" s="13" t="s">
        <v>30</v>
      </c>
      <c r="AX135" s="13" t="s">
        <v>74</v>
      </c>
      <c r="AY135" s="238" t="s">
        <v>138</v>
      </c>
    </row>
    <row r="136" spans="1:65" s="13" customFormat="1" ht="11.25">
      <c r="B136" s="228"/>
      <c r="C136" s="229"/>
      <c r="D136" s="224" t="s">
        <v>149</v>
      </c>
      <c r="E136" s="230" t="s">
        <v>1</v>
      </c>
      <c r="F136" s="231" t="s">
        <v>153</v>
      </c>
      <c r="G136" s="229"/>
      <c r="H136" s="232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149</v>
      </c>
      <c r="AU136" s="238" t="s">
        <v>81</v>
      </c>
      <c r="AV136" s="13" t="s">
        <v>81</v>
      </c>
      <c r="AW136" s="13" t="s">
        <v>30</v>
      </c>
      <c r="AX136" s="13" t="s">
        <v>74</v>
      </c>
      <c r="AY136" s="238" t="s">
        <v>138</v>
      </c>
    </row>
    <row r="137" spans="1:65" s="13" customFormat="1" ht="11.25">
      <c r="B137" s="228"/>
      <c r="C137" s="229"/>
      <c r="D137" s="224" t="s">
        <v>149</v>
      </c>
      <c r="E137" s="230" t="s">
        <v>1</v>
      </c>
      <c r="F137" s="231" t="s">
        <v>154</v>
      </c>
      <c r="G137" s="229"/>
      <c r="H137" s="232">
        <v>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149</v>
      </c>
      <c r="AU137" s="238" t="s">
        <v>81</v>
      </c>
      <c r="AV137" s="13" t="s">
        <v>81</v>
      </c>
      <c r="AW137" s="13" t="s">
        <v>30</v>
      </c>
      <c r="AX137" s="13" t="s">
        <v>74</v>
      </c>
      <c r="AY137" s="238" t="s">
        <v>138</v>
      </c>
    </row>
    <row r="138" spans="1:65" s="13" customFormat="1" ht="11.25">
      <c r="B138" s="228"/>
      <c r="C138" s="229"/>
      <c r="D138" s="224" t="s">
        <v>149</v>
      </c>
      <c r="E138" s="230" t="s">
        <v>1</v>
      </c>
      <c r="F138" s="231" t="s">
        <v>155</v>
      </c>
      <c r="G138" s="229"/>
      <c r="H138" s="232">
        <v>2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149</v>
      </c>
      <c r="AU138" s="238" t="s">
        <v>81</v>
      </c>
      <c r="AV138" s="13" t="s">
        <v>81</v>
      </c>
      <c r="AW138" s="13" t="s">
        <v>30</v>
      </c>
      <c r="AX138" s="13" t="s">
        <v>74</v>
      </c>
      <c r="AY138" s="238" t="s">
        <v>138</v>
      </c>
    </row>
    <row r="139" spans="1:65" s="14" customFormat="1" ht="11.25">
      <c r="B139" s="239"/>
      <c r="C139" s="240"/>
      <c r="D139" s="224" t="s">
        <v>149</v>
      </c>
      <c r="E139" s="241" t="s">
        <v>101</v>
      </c>
      <c r="F139" s="242" t="s">
        <v>156</v>
      </c>
      <c r="G139" s="240"/>
      <c r="H139" s="243">
        <v>18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149</v>
      </c>
      <c r="AU139" s="249" t="s">
        <v>81</v>
      </c>
      <c r="AV139" s="14" t="s">
        <v>145</v>
      </c>
      <c r="AW139" s="14" t="s">
        <v>30</v>
      </c>
      <c r="AX139" s="14" t="s">
        <v>79</v>
      </c>
      <c r="AY139" s="249" t="s">
        <v>138</v>
      </c>
    </row>
    <row r="140" spans="1:65" s="2" customFormat="1" ht="21.75" customHeight="1">
      <c r="A140" s="34"/>
      <c r="B140" s="35"/>
      <c r="C140" s="210" t="s">
        <v>81</v>
      </c>
      <c r="D140" s="210" t="s">
        <v>141</v>
      </c>
      <c r="E140" s="211" t="s">
        <v>157</v>
      </c>
      <c r="F140" s="212" t="s">
        <v>158</v>
      </c>
      <c r="G140" s="213" t="s">
        <v>144</v>
      </c>
      <c r="H140" s="214">
        <v>3240</v>
      </c>
      <c r="I140" s="215"/>
      <c r="J140" s="216">
        <f>ROUND(I140*H140,2)</f>
        <v>0</v>
      </c>
      <c r="K140" s="217"/>
      <c r="L140" s="39"/>
      <c r="M140" s="218" t="s">
        <v>1</v>
      </c>
      <c r="N140" s="219" t="s">
        <v>39</v>
      </c>
      <c r="O140" s="71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2" t="s">
        <v>145</v>
      </c>
      <c r="AT140" s="222" t="s">
        <v>141</v>
      </c>
      <c r="AU140" s="222" t="s">
        <v>81</v>
      </c>
      <c r="AY140" s="17" t="s">
        <v>138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79</v>
      </c>
      <c r="BK140" s="223">
        <f>ROUND(I140*H140,2)</f>
        <v>0</v>
      </c>
      <c r="BL140" s="17" t="s">
        <v>145</v>
      </c>
      <c r="BM140" s="222" t="s">
        <v>159</v>
      </c>
    </row>
    <row r="141" spans="1:65" s="2" customFormat="1" ht="29.25">
      <c r="A141" s="34"/>
      <c r="B141" s="35"/>
      <c r="C141" s="36"/>
      <c r="D141" s="224" t="s">
        <v>147</v>
      </c>
      <c r="E141" s="36"/>
      <c r="F141" s="225" t="s">
        <v>160</v>
      </c>
      <c r="G141" s="36"/>
      <c r="H141" s="36"/>
      <c r="I141" s="123"/>
      <c r="J141" s="36"/>
      <c r="K141" s="36"/>
      <c r="L141" s="39"/>
      <c r="M141" s="226"/>
      <c r="N141" s="227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147</v>
      </c>
      <c r="AU141" s="17" t="s">
        <v>81</v>
      </c>
    </row>
    <row r="142" spans="1:65" s="13" customFormat="1" ht="11.25">
      <c r="B142" s="228"/>
      <c r="C142" s="229"/>
      <c r="D142" s="224" t="s">
        <v>149</v>
      </c>
      <c r="E142" s="230" t="s">
        <v>1</v>
      </c>
      <c r="F142" s="231" t="s">
        <v>161</v>
      </c>
      <c r="G142" s="229"/>
      <c r="H142" s="232">
        <v>3240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149</v>
      </c>
      <c r="AU142" s="238" t="s">
        <v>81</v>
      </c>
      <c r="AV142" s="13" t="s">
        <v>81</v>
      </c>
      <c r="AW142" s="13" t="s">
        <v>30</v>
      </c>
      <c r="AX142" s="13" t="s">
        <v>74</v>
      </c>
      <c r="AY142" s="238" t="s">
        <v>138</v>
      </c>
    </row>
    <row r="143" spans="1:65" s="14" customFormat="1" ht="11.25">
      <c r="B143" s="239"/>
      <c r="C143" s="240"/>
      <c r="D143" s="224" t="s">
        <v>149</v>
      </c>
      <c r="E143" s="241" t="s">
        <v>1</v>
      </c>
      <c r="F143" s="242" t="s">
        <v>156</v>
      </c>
      <c r="G143" s="240"/>
      <c r="H143" s="243">
        <v>3240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149</v>
      </c>
      <c r="AU143" s="249" t="s">
        <v>81</v>
      </c>
      <c r="AV143" s="14" t="s">
        <v>145</v>
      </c>
      <c r="AW143" s="14" t="s">
        <v>30</v>
      </c>
      <c r="AX143" s="14" t="s">
        <v>79</v>
      </c>
      <c r="AY143" s="249" t="s">
        <v>138</v>
      </c>
    </row>
    <row r="144" spans="1:65" s="2" customFormat="1" ht="21.75" customHeight="1">
      <c r="A144" s="34"/>
      <c r="B144" s="35"/>
      <c r="C144" s="210" t="s">
        <v>162</v>
      </c>
      <c r="D144" s="210" t="s">
        <v>141</v>
      </c>
      <c r="E144" s="211" t="s">
        <v>163</v>
      </c>
      <c r="F144" s="212" t="s">
        <v>164</v>
      </c>
      <c r="G144" s="213" t="s">
        <v>144</v>
      </c>
      <c r="H144" s="214">
        <v>18</v>
      </c>
      <c r="I144" s="215"/>
      <c r="J144" s="216">
        <f>ROUND(I144*H144,2)</f>
        <v>0</v>
      </c>
      <c r="K144" s="217"/>
      <c r="L144" s="39"/>
      <c r="M144" s="218" t="s">
        <v>1</v>
      </c>
      <c r="N144" s="219" t="s">
        <v>39</v>
      </c>
      <c r="O144" s="71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2" t="s">
        <v>145</v>
      </c>
      <c r="AT144" s="222" t="s">
        <v>141</v>
      </c>
      <c r="AU144" s="222" t="s">
        <v>81</v>
      </c>
      <c r="AY144" s="17" t="s">
        <v>138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79</v>
      </c>
      <c r="BK144" s="223">
        <f>ROUND(I144*H144,2)</f>
        <v>0</v>
      </c>
      <c r="BL144" s="17" t="s">
        <v>145</v>
      </c>
      <c r="BM144" s="222" t="s">
        <v>165</v>
      </c>
    </row>
    <row r="145" spans="1:65" s="2" customFormat="1" ht="19.5">
      <c r="A145" s="34"/>
      <c r="B145" s="35"/>
      <c r="C145" s="36"/>
      <c r="D145" s="224" t="s">
        <v>147</v>
      </c>
      <c r="E145" s="36"/>
      <c r="F145" s="225" t="s">
        <v>166</v>
      </c>
      <c r="G145" s="36"/>
      <c r="H145" s="36"/>
      <c r="I145" s="123"/>
      <c r="J145" s="36"/>
      <c r="K145" s="36"/>
      <c r="L145" s="39"/>
      <c r="M145" s="226"/>
      <c r="N145" s="227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147</v>
      </c>
      <c r="AU145" s="17" t="s">
        <v>81</v>
      </c>
    </row>
    <row r="146" spans="1:65" s="13" customFormat="1" ht="11.25">
      <c r="B146" s="228"/>
      <c r="C146" s="229"/>
      <c r="D146" s="224" t="s">
        <v>149</v>
      </c>
      <c r="E146" s="230" t="s">
        <v>1</v>
      </c>
      <c r="F146" s="231" t="s">
        <v>101</v>
      </c>
      <c r="G146" s="229"/>
      <c r="H146" s="232">
        <v>18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149</v>
      </c>
      <c r="AU146" s="238" t="s">
        <v>81</v>
      </c>
      <c r="AV146" s="13" t="s">
        <v>81</v>
      </c>
      <c r="AW146" s="13" t="s">
        <v>30</v>
      </c>
      <c r="AX146" s="13" t="s">
        <v>74</v>
      </c>
      <c r="AY146" s="238" t="s">
        <v>138</v>
      </c>
    </row>
    <row r="147" spans="1:65" s="14" customFormat="1" ht="11.25">
      <c r="B147" s="239"/>
      <c r="C147" s="240"/>
      <c r="D147" s="224" t="s">
        <v>149</v>
      </c>
      <c r="E147" s="241" t="s">
        <v>1</v>
      </c>
      <c r="F147" s="242" t="s">
        <v>156</v>
      </c>
      <c r="G147" s="240"/>
      <c r="H147" s="243">
        <v>18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149</v>
      </c>
      <c r="AU147" s="249" t="s">
        <v>81</v>
      </c>
      <c r="AV147" s="14" t="s">
        <v>145</v>
      </c>
      <c r="AW147" s="14" t="s">
        <v>30</v>
      </c>
      <c r="AX147" s="14" t="s">
        <v>79</v>
      </c>
      <c r="AY147" s="249" t="s">
        <v>138</v>
      </c>
    </row>
    <row r="148" spans="1:65" s="2" customFormat="1" ht="21.75" customHeight="1">
      <c r="A148" s="34"/>
      <c r="B148" s="35"/>
      <c r="C148" s="210" t="s">
        <v>145</v>
      </c>
      <c r="D148" s="210" t="s">
        <v>141</v>
      </c>
      <c r="E148" s="211" t="s">
        <v>167</v>
      </c>
      <c r="F148" s="212" t="s">
        <v>168</v>
      </c>
      <c r="G148" s="213" t="s">
        <v>144</v>
      </c>
      <c r="H148" s="214">
        <v>3240</v>
      </c>
      <c r="I148" s="215"/>
      <c r="J148" s="216">
        <f>ROUND(I148*H148,2)</f>
        <v>0</v>
      </c>
      <c r="K148" s="217"/>
      <c r="L148" s="39"/>
      <c r="M148" s="218" t="s">
        <v>1</v>
      </c>
      <c r="N148" s="219" t="s">
        <v>39</v>
      </c>
      <c r="O148" s="71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2" t="s">
        <v>145</v>
      </c>
      <c r="AT148" s="222" t="s">
        <v>141</v>
      </c>
      <c r="AU148" s="222" t="s">
        <v>81</v>
      </c>
      <c r="AY148" s="17" t="s">
        <v>138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7" t="s">
        <v>79</v>
      </c>
      <c r="BK148" s="223">
        <f>ROUND(I148*H148,2)</f>
        <v>0</v>
      </c>
      <c r="BL148" s="17" t="s">
        <v>145</v>
      </c>
      <c r="BM148" s="222" t="s">
        <v>169</v>
      </c>
    </row>
    <row r="149" spans="1:65" s="2" customFormat="1" ht="29.25">
      <c r="A149" s="34"/>
      <c r="B149" s="35"/>
      <c r="C149" s="36"/>
      <c r="D149" s="224" t="s">
        <v>147</v>
      </c>
      <c r="E149" s="36"/>
      <c r="F149" s="225" t="s">
        <v>170</v>
      </c>
      <c r="G149" s="36"/>
      <c r="H149" s="36"/>
      <c r="I149" s="123"/>
      <c r="J149" s="36"/>
      <c r="K149" s="36"/>
      <c r="L149" s="39"/>
      <c r="M149" s="226"/>
      <c r="N149" s="227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147</v>
      </c>
      <c r="AU149" s="17" t="s">
        <v>81</v>
      </c>
    </row>
    <row r="150" spans="1:65" s="13" customFormat="1" ht="11.25">
      <c r="B150" s="228"/>
      <c r="C150" s="229"/>
      <c r="D150" s="224" t="s">
        <v>149</v>
      </c>
      <c r="E150" s="230" t="s">
        <v>1</v>
      </c>
      <c r="F150" s="231" t="s">
        <v>161</v>
      </c>
      <c r="G150" s="229"/>
      <c r="H150" s="232">
        <v>3240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149</v>
      </c>
      <c r="AU150" s="238" t="s">
        <v>81</v>
      </c>
      <c r="AV150" s="13" t="s">
        <v>81</v>
      </c>
      <c r="AW150" s="13" t="s">
        <v>30</v>
      </c>
      <c r="AX150" s="13" t="s">
        <v>74</v>
      </c>
      <c r="AY150" s="238" t="s">
        <v>138</v>
      </c>
    </row>
    <row r="151" spans="1:65" s="14" customFormat="1" ht="11.25">
      <c r="B151" s="239"/>
      <c r="C151" s="240"/>
      <c r="D151" s="224" t="s">
        <v>149</v>
      </c>
      <c r="E151" s="241" t="s">
        <v>1</v>
      </c>
      <c r="F151" s="242" t="s">
        <v>156</v>
      </c>
      <c r="G151" s="240"/>
      <c r="H151" s="243">
        <v>3240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149</v>
      </c>
      <c r="AU151" s="249" t="s">
        <v>81</v>
      </c>
      <c r="AV151" s="14" t="s">
        <v>145</v>
      </c>
      <c r="AW151" s="14" t="s">
        <v>30</v>
      </c>
      <c r="AX151" s="14" t="s">
        <v>79</v>
      </c>
      <c r="AY151" s="249" t="s">
        <v>138</v>
      </c>
    </row>
    <row r="152" spans="1:65" s="12" customFormat="1" ht="25.9" customHeight="1">
      <c r="B152" s="194"/>
      <c r="C152" s="195"/>
      <c r="D152" s="196" t="s">
        <v>73</v>
      </c>
      <c r="E152" s="197" t="s">
        <v>171</v>
      </c>
      <c r="F152" s="197" t="s">
        <v>84</v>
      </c>
      <c r="G152" s="195"/>
      <c r="H152" s="195"/>
      <c r="I152" s="198"/>
      <c r="J152" s="199">
        <f>BK152</f>
        <v>0</v>
      </c>
      <c r="K152" s="195"/>
      <c r="L152" s="200"/>
      <c r="M152" s="201"/>
      <c r="N152" s="202"/>
      <c r="O152" s="202"/>
      <c r="P152" s="203">
        <f>P153+P196+P197+P217+P238</f>
        <v>0</v>
      </c>
      <c r="Q152" s="202"/>
      <c r="R152" s="203">
        <f>R153+R196+R197+R217+R238</f>
        <v>0</v>
      </c>
      <c r="S152" s="202"/>
      <c r="T152" s="204">
        <f>T153+T196+T197+T217+T238</f>
        <v>0</v>
      </c>
      <c r="AR152" s="205" t="s">
        <v>172</v>
      </c>
      <c r="AT152" s="206" t="s">
        <v>73</v>
      </c>
      <c r="AU152" s="206" t="s">
        <v>74</v>
      </c>
      <c r="AY152" s="205" t="s">
        <v>138</v>
      </c>
      <c r="BK152" s="207">
        <f>BK153+BK196+BK197+BK217+BK238</f>
        <v>0</v>
      </c>
    </row>
    <row r="153" spans="1:65" s="12" customFormat="1" ht="22.9" customHeight="1">
      <c r="B153" s="194"/>
      <c r="C153" s="195"/>
      <c r="D153" s="196" t="s">
        <v>73</v>
      </c>
      <c r="E153" s="208" t="s">
        <v>173</v>
      </c>
      <c r="F153" s="208" t="s">
        <v>174</v>
      </c>
      <c r="G153" s="195"/>
      <c r="H153" s="195"/>
      <c r="I153" s="198"/>
      <c r="J153" s="209">
        <f>BK153</f>
        <v>0</v>
      </c>
      <c r="K153" s="195"/>
      <c r="L153" s="200"/>
      <c r="M153" s="201"/>
      <c r="N153" s="202"/>
      <c r="O153" s="202"/>
      <c r="P153" s="203">
        <f>SUM(P154:P195)</f>
        <v>0</v>
      </c>
      <c r="Q153" s="202"/>
      <c r="R153" s="203">
        <f>SUM(R154:R195)</f>
        <v>0</v>
      </c>
      <c r="S153" s="202"/>
      <c r="T153" s="204">
        <f>SUM(T154:T195)</f>
        <v>0</v>
      </c>
      <c r="AR153" s="205" t="s">
        <v>172</v>
      </c>
      <c r="AT153" s="206" t="s">
        <v>73</v>
      </c>
      <c r="AU153" s="206" t="s">
        <v>79</v>
      </c>
      <c r="AY153" s="205" t="s">
        <v>138</v>
      </c>
      <c r="BK153" s="207">
        <f>SUM(BK154:BK195)</f>
        <v>0</v>
      </c>
    </row>
    <row r="154" spans="1:65" s="2" customFormat="1" ht="16.5" customHeight="1">
      <c r="A154" s="34"/>
      <c r="B154" s="35"/>
      <c r="C154" s="210" t="s">
        <v>172</v>
      </c>
      <c r="D154" s="210" t="s">
        <v>141</v>
      </c>
      <c r="E154" s="211" t="s">
        <v>175</v>
      </c>
      <c r="F154" s="212" t="s">
        <v>176</v>
      </c>
      <c r="G154" s="213" t="s">
        <v>177</v>
      </c>
      <c r="H154" s="214">
        <v>1</v>
      </c>
      <c r="I154" s="215"/>
      <c r="J154" s="216">
        <f>ROUND(I154*H154,2)</f>
        <v>0</v>
      </c>
      <c r="K154" s="217"/>
      <c r="L154" s="39"/>
      <c r="M154" s="218" t="s">
        <v>1</v>
      </c>
      <c r="N154" s="219" t="s">
        <v>39</v>
      </c>
      <c r="O154" s="71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2" t="s">
        <v>178</v>
      </c>
      <c r="AT154" s="222" t="s">
        <v>141</v>
      </c>
      <c r="AU154" s="222" t="s">
        <v>81</v>
      </c>
      <c r="AY154" s="17" t="s">
        <v>138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7" t="s">
        <v>79</v>
      </c>
      <c r="BK154" s="223">
        <f>ROUND(I154*H154,2)</f>
        <v>0</v>
      </c>
      <c r="BL154" s="17" t="s">
        <v>178</v>
      </c>
      <c r="BM154" s="222" t="s">
        <v>179</v>
      </c>
    </row>
    <row r="155" spans="1:65" s="2" customFormat="1" ht="11.25">
      <c r="A155" s="34"/>
      <c r="B155" s="35"/>
      <c r="C155" s="36"/>
      <c r="D155" s="224" t="s">
        <v>147</v>
      </c>
      <c r="E155" s="36"/>
      <c r="F155" s="225" t="s">
        <v>176</v>
      </c>
      <c r="G155" s="36"/>
      <c r="H155" s="36"/>
      <c r="I155" s="123"/>
      <c r="J155" s="36"/>
      <c r="K155" s="36"/>
      <c r="L155" s="39"/>
      <c r="M155" s="226"/>
      <c r="N155" s="227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147</v>
      </c>
      <c r="AU155" s="17" t="s">
        <v>81</v>
      </c>
    </row>
    <row r="156" spans="1:65" s="2" customFormat="1" ht="19.5">
      <c r="A156" s="34"/>
      <c r="B156" s="35"/>
      <c r="C156" s="36"/>
      <c r="D156" s="224" t="s">
        <v>180</v>
      </c>
      <c r="E156" s="36"/>
      <c r="F156" s="250" t="s">
        <v>181</v>
      </c>
      <c r="G156" s="36"/>
      <c r="H156" s="36"/>
      <c r="I156" s="123"/>
      <c r="J156" s="36"/>
      <c r="K156" s="36"/>
      <c r="L156" s="39"/>
      <c r="M156" s="226"/>
      <c r="N156" s="227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180</v>
      </c>
      <c r="AU156" s="17" t="s">
        <v>81</v>
      </c>
    </row>
    <row r="157" spans="1:65" s="13" customFormat="1" ht="11.25">
      <c r="B157" s="228"/>
      <c r="C157" s="229"/>
      <c r="D157" s="224" t="s">
        <v>149</v>
      </c>
      <c r="E157" s="230" t="s">
        <v>1</v>
      </c>
      <c r="F157" s="231" t="s">
        <v>79</v>
      </c>
      <c r="G157" s="229"/>
      <c r="H157" s="232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149</v>
      </c>
      <c r="AU157" s="238" t="s">
        <v>81</v>
      </c>
      <c r="AV157" s="13" t="s">
        <v>81</v>
      </c>
      <c r="AW157" s="13" t="s">
        <v>30</v>
      </c>
      <c r="AX157" s="13" t="s">
        <v>74</v>
      </c>
      <c r="AY157" s="238" t="s">
        <v>138</v>
      </c>
    </row>
    <row r="158" spans="1:65" s="14" customFormat="1" ht="11.25">
      <c r="B158" s="239"/>
      <c r="C158" s="240"/>
      <c r="D158" s="224" t="s">
        <v>149</v>
      </c>
      <c r="E158" s="241" t="s">
        <v>1</v>
      </c>
      <c r="F158" s="242" t="s">
        <v>156</v>
      </c>
      <c r="G158" s="240"/>
      <c r="H158" s="243">
        <v>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149</v>
      </c>
      <c r="AU158" s="249" t="s">
        <v>81</v>
      </c>
      <c r="AV158" s="14" t="s">
        <v>145</v>
      </c>
      <c r="AW158" s="14" t="s">
        <v>30</v>
      </c>
      <c r="AX158" s="14" t="s">
        <v>79</v>
      </c>
      <c r="AY158" s="249" t="s">
        <v>138</v>
      </c>
    </row>
    <row r="159" spans="1:65" s="2" customFormat="1" ht="16.5" customHeight="1">
      <c r="A159" s="34"/>
      <c r="B159" s="35"/>
      <c r="C159" s="210" t="s">
        <v>182</v>
      </c>
      <c r="D159" s="210" t="s">
        <v>141</v>
      </c>
      <c r="E159" s="211" t="s">
        <v>183</v>
      </c>
      <c r="F159" s="212" t="s">
        <v>184</v>
      </c>
      <c r="G159" s="213" t="s">
        <v>177</v>
      </c>
      <c r="H159" s="214">
        <v>1</v>
      </c>
      <c r="I159" s="215"/>
      <c r="J159" s="216">
        <f>ROUND(I159*H159,2)</f>
        <v>0</v>
      </c>
      <c r="K159" s="217"/>
      <c r="L159" s="39"/>
      <c r="M159" s="218" t="s">
        <v>1</v>
      </c>
      <c r="N159" s="219" t="s">
        <v>39</v>
      </c>
      <c r="O159" s="71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2" t="s">
        <v>178</v>
      </c>
      <c r="AT159" s="222" t="s">
        <v>141</v>
      </c>
      <c r="AU159" s="222" t="s">
        <v>81</v>
      </c>
      <c r="AY159" s="17" t="s">
        <v>138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7" t="s">
        <v>79</v>
      </c>
      <c r="BK159" s="223">
        <f>ROUND(I159*H159,2)</f>
        <v>0</v>
      </c>
      <c r="BL159" s="17" t="s">
        <v>178</v>
      </c>
      <c r="BM159" s="222" t="s">
        <v>185</v>
      </c>
    </row>
    <row r="160" spans="1:65" s="2" customFormat="1" ht="19.5">
      <c r="A160" s="34"/>
      <c r="B160" s="35"/>
      <c r="C160" s="36"/>
      <c r="D160" s="224" t="s">
        <v>147</v>
      </c>
      <c r="E160" s="36"/>
      <c r="F160" s="225" t="s">
        <v>186</v>
      </c>
      <c r="G160" s="36"/>
      <c r="H160" s="36"/>
      <c r="I160" s="123"/>
      <c r="J160" s="36"/>
      <c r="K160" s="36"/>
      <c r="L160" s="39"/>
      <c r="M160" s="226"/>
      <c r="N160" s="227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147</v>
      </c>
      <c r="AU160" s="17" t="s">
        <v>81</v>
      </c>
    </row>
    <row r="161" spans="1:65" s="2" customFormat="1" ht="19.5">
      <c r="A161" s="34"/>
      <c r="B161" s="35"/>
      <c r="C161" s="36"/>
      <c r="D161" s="224" t="s">
        <v>180</v>
      </c>
      <c r="E161" s="36"/>
      <c r="F161" s="250" t="s">
        <v>187</v>
      </c>
      <c r="G161" s="36"/>
      <c r="H161" s="36"/>
      <c r="I161" s="123"/>
      <c r="J161" s="36"/>
      <c r="K161" s="36"/>
      <c r="L161" s="39"/>
      <c r="M161" s="226"/>
      <c r="N161" s="227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180</v>
      </c>
      <c r="AU161" s="17" t="s">
        <v>81</v>
      </c>
    </row>
    <row r="162" spans="1:65" s="13" customFormat="1" ht="11.25">
      <c r="B162" s="228"/>
      <c r="C162" s="229"/>
      <c r="D162" s="224" t="s">
        <v>149</v>
      </c>
      <c r="E162" s="230" t="s">
        <v>1</v>
      </c>
      <c r="F162" s="231" t="s">
        <v>188</v>
      </c>
      <c r="G162" s="229"/>
      <c r="H162" s="232">
        <v>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149</v>
      </c>
      <c r="AU162" s="238" t="s">
        <v>81</v>
      </c>
      <c r="AV162" s="13" t="s">
        <v>81</v>
      </c>
      <c r="AW162" s="13" t="s">
        <v>30</v>
      </c>
      <c r="AX162" s="13" t="s">
        <v>74</v>
      </c>
      <c r="AY162" s="238" t="s">
        <v>138</v>
      </c>
    </row>
    <row r="163" spans="1:65" s="14" customFormat="1" ht="11.25">
      <c r="B163" s="239"/>
      <c r="C163" s="240"/>
      <c r="D163" s="224" t="s">
        <v>149</v>
      </c>
      <c r="E163" s="241" t="s">
        <v>1</v>
      </c>
      <c r="F163" s="242" t="s">
        <v>156</v>
      </c>
      <c r="G163" s="240"/>
      <c r="H163" s="243">
        <v>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149</v>
      </c>
      <c r="AU163" s="249" t="s">
        <v>81</v>
      </c>
      <c r="AV163" s="14" t="s">
        <v>145</v>
      </c>
      <c r="AW163" s="14" t="s">
        <v>30</v>
      </c>
      <c r="AX163" s="14" t="s">
        <v>79</v>
      </c>
      <c r="AY163" s="249" t="s">
        <v>138</v>
      </c>
    </row>
    <row r="164" spans="1:65" s="2" customFormat="1" ht="16.5" customHeight="1">
      <c r="A164" s="34"/>
      <c r="B164" s="35"/>
      <c r="C164" s="210" t="s">
        <v>189</v>
      </c>
      <c r="D164" s="210" t="s">
        <v>141</v>
      </c>
      <c r="E164" s="211" t="s">
        <v>190</v>
      </c>
      <c r="F164" s="212" t="s">
        <v>191</v>
      </c>
      <c r="G164" s="213" t="s">
        <v>177</v>
      </c>
      <c r="H164" s="214">
        <v>1</v>
      </c>
      <c r="I164" s="215"/>
      <c r="J164" s="216">
        <f>ROUND(I164*H164,2)</f>
        <v>0</v>
      </c>
      <c r="K164" s="217"/>
      <c r="L164" s="39"/>
      <c r="M164" s="218" t="s">
        <v>1</v>
      </c>
      <c r="N164" s="219" t="s">
        <v>39</v>
      </c>
      <c r="O164" s="71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2" t="s">
        <v>178</v>
      </c>
      <c r="AT164" s="222" t="s">
        <v>141</v>
      </c>
      <c r="AU164" s="222" t="s">
        <v>81</v>
      </c>
      <c r="AY164" s="17" t="s">
        <v>138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7" t="s">
        <v>79</v>
      </c>
      <c r="BK164" s="223">
        <f>ROUND(I164*H164,2)</f>
        <v>0</v>
      </c>
      <c r="BL164" s="17" t="s">
        <v>178</v>
      </c>
      <c r="BM164" s="222" t="s">
        <v>192</v>
      </c>
    </row>
    <row r="165" spans="1:65" s="2" customFormat="1" ht="11.25">
      <c r="A165" s="34"/>
      <c r="B165" s="35"/>
      <c r="C165" s="36"/>
      <c r="D165" s="224" t="s">
        <v>147</v>
      </c>
      <c r="E165" s="36"/>
      <c r="F165" s="225" t="s">
        <v>191</v>
      </c>
      <c r="G165" s="36"/>
      <c r="H165" s="36"/>
      <c r="I165" s="123"/>
      <c r="J165" s="36"/>
      <c r="K165" s="36"/>
      <c r="L165" s="39"/>
      <c r="M165" s="226"/>
      <c r="N165" s="227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147</v>
      </c>
      <c r="AU165" s="17" t="s">
        <v>81</v>
      </c>
    </row>
    <row r="166" spans="1:65" s="2" customFormat="1" ht="29.25">
      <c r="A166" s="34"/>
      <c r="B166" s="35"/>
      <c r="C166" s="36"/>
      <c r="D166" s="224" t="s">
        <v>180</v>
      </c>
      <c r="E166" s="36"/>
      <c r="F166" s="250" t="s">
        <v>193</v>
      </c>
      <c r="G166" s="36"/>
      <c r="H166" s="36"/>
      <c r="I166" s="123"/>
      <c r="J166" s="36"/>
      <c r="K166" s="36"/>
      <c r="L166" s="39"/>
      <c r="M166" s="226"/>
      <c r="N166" s="227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180</v>
      </c>
      <c r="AU166" s="17" t="s">
        <v>81</v>
      </c>
    </row>
    <row r="167" spans="1:65" s="13" customFormat="1" ht="11.25">
      <c r="B167" s="228"/>
      <c r="C167" s="229"/>
      <c r="D167" s="224" t="s">
        <v>149</v>
      </c>
      <c r="E167" s="230" t="s">
        <v>1</v>
      </c>
      <c r="F167" s="231" t="s">
        <v>194</v>
      </c>
      <c r="G167" s="229"/>
      <c r="H167" s="232">
        <v>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149</v>
      </c>
      <c r="AU167" s="238" t="s">
        <v>81</v>
      </c>
      <c r="AV167" s="13" t="s">
        <v>81</v>
      </c>
      <c r="AW167" s="13" t="s">
        <v>30</v>
      </c>
      <c r="AX167" s="13" t="s">
        <v>74</v>
      </c>
      <c r="AY167" s="238" t="s">
        <v>138</v>
      </c>
    </row>
    <row r="168" spans="1:65" s="14" customFormat="1" ht="11.25">
      <c r="B168" s="239"/>
      <c r="C168" s="240"/>
      <c r="D168" s="224" t="s">
        <v>149</v>
      </c>
      <c r="E168" s="241" t="s">
        <v>1</v>
      </c>
      <c r="F168" s="242" t="s">
        <v>156</v>
      </c>
      <c r="G168" s="240"/>
      <c r="H168" s="243">
        <v>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149</v>
      </c>
      <c r="AU168" s="249" t="s">
        <v>81</v>
      </c>
      <c r="AV168" s="14" t="s">
        <v>145</v>
      </c>
      <c r="AW168" s="14" t="s">
        <v>30</v>
      </c>
      <c r="AX168" s="14" t="s">
        <v>79</v>
      </c>
      <c r="AY168" s="249" t="s">
        <v>138</v>
      </c>
    </row>
    <row r="169" spans="1:65" s="2" customFormat="1" ht="16.5" customHeight="1">
      <c r="A169" s="34"/>
      <c r="B169" s="35"/>
      <c r="C169" s="210" t="s">
        <v>195</v>
      </c>
      <c r="D169" s="210" t="s">
        <v>141</v>
      </c>
      <c r="E169" s="211" t="s">
        <v>196</v>
      </c>
      <c r="F169" s="212" t="s">
        <v>197</v>
      </c>
      <c r="G169" s="213" t="s">
        <v>177</v>
      </c>
      <c r="H169" s="214">
        <v>1</v>
      </c>
      <c r="I169" s="215"/>
      <c r="J169" s="216">
        <f>ROUND(I169*H169,2)</f>
        <v>0</v>
      </c>
      <c r="K169" s="217"/>
      <c r="L169" s="39"/>
      <c r="M169" s="218" t="s">
        <v>1</v>
      </c>
      <c r="N169" s="219" t="s">
        <v>39</v>
      </c>
      <c r="O169" s="71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2" t="s">
        <v>178</v>
      </c>
      <c r="AT169" s="222" t="s">
        <v>141</v>
      </c>
      <c r="AU169" s="222" t="s">
        <v>81</v>
      </c>
      <c r="AY169" s="17" t="s">
        <v>138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7" t="s">
        <v>79</v>
      </c>
      <c r="BK169" s="223">
        <f>ROUND(I169*H169,2)</f>
        <v>0</v>
      </c>
      <c r="BL169" s="17" t="s">
        <v>178</v>
      </c>
      <c r="BM169" s="222" t="s">
        <v>198</v>
      </c>
    </row>
    <row r="170" spans="1:65" s="2" customFormat="1" ht="11.25">
      <c r="A170" s="34"/>
      <c r="B170" s="35"/>
      <c r="C170" s="36"/>
      <c r="D170" s="224" t="s">
        <v>147</v>
      </c>
      <c r="E170" s="36"/>
      <c r="F170" s="225" t="s">
        <v>197</v>
      </c>
      <c r="G170" s="36"/>
      <c r="H170" s="36"/>
      <c r="I170" s="123"/>
      <c r="J170" s="36"/>
      <c r="K170" s="36"/>
      <c r="L170" s="39"/>
      <c r="M170" s="226"/>
      <c r="N170" s="227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147</v>
      </c>
      <c r="AU170" s="17" t="s">
        <v>81</v>
      </c>
    </row>
    <row r="171" spans="1:65" s="2" customFormat="1" ht="19.5">
      <c r="A171" s="34"/>
      <c r="B171" s="35"/>
      <c r="C171" s="36"/>
      <c r="D171" s="224" t="s">
        <v>180</v>
      </c>
      <c r="E171" s="36"/>
      <c r="F171" s="250" t="s">
        <v>199</v>
      </c>
      <c r="G171" s="36"/>
      <c r="H171" s="36"/>
      <c r="I171" s="123"/>
      <c r="J171" s="36"/>
      <c r="K171" s="36"/>
      <c r="L171" s="39"/>
      <c r="M171" s="226"/>
      <c r="N171" s="227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180</v>
      </c>
      <c r="AU171" s="17" t="s">
        <v>81</v>
      </c>
    </row>
    <row r="172" spans="1:65" s="15" customFormat="1" ht="33.75">
      <c r="B172" s="251"/>
      <c r="C172" s="252"/>
      <c r="D172" s="224" t="s">
        <v>149</v>
      </c>
      <c r="E172" s="253" t="s">
        <v>1</v>
      </c>
      <c r="F172" s="254" t="s">
        <v>200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AT172" s="260" t="s">
        <v>149</v>
      </c>
      <c r="AU172" s="260" t="s">
        <v>81</v>
      </c>
      <c r="AV172" s="15" t="s">
        <v>79</v>
      </c>
      <c r="AW172" s="15" t="s">
        <v>30</v>
      </c>
      <c r="AX172" s="15" t="s">
        <v>74</v>
      </c>
      <c r="AY172" s="260" t="s">
        <v>138</v>
      </c>
    </row>
    <row r="173" spans="1:65" s="13" customFormat="1" ht="11.25">
      <c r="B173" s="228"/>
      <c r="C173" s="229"/>
      <c r="D173" s="224" t="s">
        <v>149</v>
      </c>
      <c r="E173" s="230" t="s">
        <v>1</v>
      </c>
      <c r="F173" s="231" t="s">
        <v>79</v>
      </c>
      <c r="G173" s="229"/>
      <c r="H173" s="232">
        <v>1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149</v>
      </c>
      <c r="AU173" s="238" t="s">
        <v>81</v>
      </c>
      <c r="AV173" s="13" t="s">
        <v>81</v>
      </c>
      <c r="AW173" s="13" t="s">
        <v>30</v>
      </c>
      <c r="AX173" s="13" t="s">
        <v>74</v>
      </c>
      <c r="AY173" s="238" t="s">
        <v>138</v>
      </c>
    </row>
    <row r="174" spans="1:65" s="14" customFormat="1" ht="11.25">
      <c r="B174" s="239"/>
      <c r="C174" s="240"/>
      <c r="D174" s="224" t="s">
        <v>149</v>
      </c>
      <c r="E174" s="241" t="s">
        <v>1</v>
      </c>
      <c r="F174" s="242" t="s">
        <v>156</v>
      </c>
      <c r="G174" s="240"/>
      <c r="H174" s="243">
        <v>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149</v>
      </c>
      <c r="AU174" s="249" t="s">
        <v>81</v>
      </c>
      <c r="AV174" s="14" t="s">
        <v>145</v>
      </c>
      <c r="AW174" s="14" t="s">
        <v>30</v>
      </c>
      <c r="AX174" s="14" t="s">
        <v>79</v>
      </c>
      <c r="AY174" s="249" t="s">
        <v>138</v>
      </c>
    </row>
    <row r="175" spans="1:65" s="2" customFormat="1" ht="16.5" customHeight="1">
      <c r="A175" s="34"/>
      <c r="B175" s="35"/>
      <c r="C175" s="210" t="s">
        <v>139</v>
      </c>
      <c r="D175" s="210" t="s">
        <v>141</v>
      </c>
      <c r="E175" s="211" t="s">
        <v>201</v>
      </c>
      <c r="F175" s="212" t="s">
        <v>202</v>
      </c>
      <c r="G175" s="213" t="s">
        <v>177</v>
      </c>
      <c r="H175" s="214">
        <v>1</v>
      </c>
      <c r="I175" s="215"/>
      <c r="J175" s="216">
        <f>ROUND(I175*H175,2)</f>
        <v>0</v>
      </c>
      <c r="K175" s="217"/>
      <c r="L175" s="39"/>
      <c r="M175" s="218" t="s">
        <v>1</v>
      </c>
      <c r="N175" s="219" t="s">
        <v>39</v>
      </c>
      <c r="O175" s="71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2" t="s">
        <v>178</v>
      </c>
      <c r="AT175" s="222" t="s">
        <v>141</v>
      </c>
      <c r="AU175" s="222" t="s">
        <v>81</v>
      </c>
      <c r="AY175" s="17" t="s">
        <v>138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7" t="s">
        <v>79</v>
      </c>
      <c r="BK175" s="223">
        <f>ROUND(I175*H175,2)</f>
        <v>0</v>
      </c>
      <c r="BL175" s="17" t="s">
        <v>178</v>
      </c>
      <c r="BM175" s="222" t="s">
        <v>203</v>
      </c>
    </row>
    <row r="176" spans="1:65" s="2" customFormat="1" ht="19.5">
      <c r="A176" s="34"/>
      <c r="B176" s="35"/>
      <c r="C176" s="36"/>
      <c r="D176" s="224" t="s">
        <v>147</v>
      </c>
      <c r="E176" s="36"/>
      <c r="F176" s="225" t="s">
        <v>204</v>
      </c>
      <c r="G176" s="36"/>
      <c r="H176" s="36"/>
      <c r="I176" s="123"/>
      <c r="J176" s="36"/>
      <c r="K176" s="36"/>
      <c r="L176" s="39"/>
      <c r="M176" s="226"/>
      <c r="N176" s="227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147</v>
      </c>
      <c r="AU176" s="17" t="s">
        <v>81</v>
      </c>
    </row>
    <row r="177" spans="1:65" s="2" customFormat="1" ht="19.5">
      <c r="A177" s="34"/>
      <c r="B177" s="35"/>
      <c r="C177" s="36"/>
      <c r="D177" s="224" t="s">
        <v>180</v>
      </c>
      <c r="E177" s="36"/>
      <c r="F177" s="250" t="s">
        <v>205</v>
      </c>
      <c r="G177" s="36"/>
      <c r="H177" s="36"/>
      <c r="I177" s="123"/>
      <c r="J177" s="36"/>
      <c r="K177" s="36"/>
      <c r="L177" s="39"/>
      <c r="M177" s="226"/>
      <c r="N177" s="227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180</v>
      </c>
      <c r="AU177" s="17" t="s">
        <v>81</v>
      </c>
    </row>
    <row r="178" spans="1:65" s="13" customFormat="1" ht="11.25">
      <c r="B178" s="228"/>
      <c r="C178" s="229"/>
      <c r="D178" s="224" t="s">
        <v>149</v>
      </c>
      <c r="E178" s="230" t="s">
        <v>1</v>
      </c>
      <c r="F178" s="231" t="s">
        <v>206</v>
      </c>
      <c r="G178" s="229"/>
      <c r="H178" s="232">
        <v>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149</v>
      </c>
      <c r="AU178" s="238" t="s">
        <v>81</v>
      </c>
      <c r="AV178" s="13" t="s">
        <v>81</v>
      </c>
      <c r="AW178" s="13" t="s">
        <v>30</v>
      </c>
      <c r="AX178" s="13" t="s">
        <v>74</v>
      </c>
      <c r="AY178" s="238" t="s">
        <v>138</v>
      </c>
    </row>
    <row r="179" spans="1:65" s="14" customFormat="1" ht="11.25">
      <c r="B179" s="239"/>
      <c r="C179" s="240"/>
      <c r="D179" s="224" t="s">
        <v>149</v>
      </c>
      <c r="E179" s="241" t="s">
        <v>1</v>
      </c>
      <c r="F179" s="242" t="s">
        <v>156</v>
      </c>
      <c r="G179" s="240"/>
      <c r="H179" s="243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149</v>
      </c>
      <c r="AU179" s="249" t="s">
        <v>81</v>
      </c>
      <c r="AV179" s="14" t="s">
        <v>145</v>
      </c>
      <c r="AW179" s="14" t="s">
        <v>30</v>
      </c>
      <c r="AX179" s="14" t="s">
        <v>79</v>
      </c>
      <c r="AY179" s="249" t="s">
        <v>138</v>
      </c>
    </row>
    <row r="180" spans="1:65" s="2" customFormat="1" ht="16.5" customHeight="1">
      <c r="A180" s="34"/>
      <c r="B180" s="35"/>
      <c r="C180" s="210" t="s">
        <v>207</v>
      </c>
      <c r="D180" s="210" t="s">
        <v>141</v>
      </c>
      <c r="E180" s="211" t="s">
        <v>208</v>
      </c>
      <c r="F180" s="212" t="s">
        <v>209</v>
      </c>
      <c r="G180" s="213" t="s">
        <v>210</v>
      </c>
      <c r="H180" s="214">
        <v>1</v>
      </c>
      <c r="I180" s="215"/>
      <c r="J180" s="216">
        <f>ROUND(I180*H180,2)</f>
        <v>0</v>
      </c>
      <c r="K180" s="217"/>
      <c r="L180" s="39"/>
      <c r="M180" s="218" t="s">
        <v>1</v>
      </c>
      <c r="N180" s="219" t="s">
        <v>39</v>
      </c>
      <c r="O180" s="71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2" t="s">
        <v>178</v>
      </c>
      <c r="AT180" s="222" t="s">
        <v>141</v>
      </c>
      <c r="AU180" s="222" t="s">
        <v>81</v>
      </c>
      <c r="AY180" s="17" t="s">
        <v>138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7" t="s">
        <v>79</v>
      </c>
      <c r="BK180" s="223">
        <f>ROUND(I180*H180,2)</f>
        <v>0</v>
      </c>
      <c r="BL180" s="17" t="s">
        <v>178</v>
      </c>
      <c r="BM180" s="222" t="s">
        <v>211</v>
      </c>
    </row>
    <row r="181" spans="1:65" s="2" customFormat="1" ht="19.5">
      <c r="A181" s="34"/>
      <c r="B181" s="35"/>
      <c r="C181" s="36"/>
      <c r="D181" s="224" t="s">
        <v>147</v>
      </c>
      <c r="E181" s="36"/>
      <c r="F181" s="225" t="s">
        <v>212</v>
      </c>
      <c r="G181" s="36"/>
      <c r="H181" s="36"/>
      <c r="I181" s="123"/>
      <c r="J181" s="36"/>
      <c r="K181" s="36"/>
      <c r="L181" s="39"/>
      <c r="M181" s="226"/>
      <c r="N181" s="227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147</v>
      </c>
      <c r="AU181" s="17" t="s">
        <v>81</v>
      </c>
    </row>
    <row r="182" spans="1:65" s="13" customFormat="1" ht="11.25">
      <c r="B182" s="228"/>
      <c r="C182" s="229"/>
      <c r="D182" s="224" t="s">
        <v>149</v>
      </c>
      <c r="E182" s="230" t="s">
        <v>1</v>
      </c>
      <c r="F182" s="231" t="s">
        <v>213</v>
      </c>
      <c r="G182" s="229"/>
      <c r="H182" s="232">
        <v>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149</v>
      </c>
      <c r="AU182" s="238" t="s">
        <v>81</v>
      </c>
      <c r="AV182" s="13" t="s">
        <v>81</v>
      </c>
      <c r="AW182" s="13" t="s">
        <v>30</v>
      </c>
      <c r="AX182" s="13" t="s">
        <v>74</v>
      </c>
      <c r="AY182" s="238" t="s">
        <v>138</v>
      </c>
    </row>
    <row r="183" spans="1:65" s="14" customFormat="1" ht="11.25">
      <c r="B183" s="239"/>
      <c r="C183" s="240"/>
      <c r="D183" s="224" t="s">
        <v>149</v>
      </c>
      <c r="E183" s="241" t="s">
        <v>1</v>
      </c>
      <c r="F183" s="242" t="s">
        <v>156</v>
      </c>
      <c r="G183" s="240"/>
      <c r="H183" s="243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149</v>
      </c>
      <c r="AU183" s="249" t="s">
        <v>81</v>
      </c>
      <c r="AV183" s="14" t="s">
        <v>145</v>
      </c>
      <c r="AW183" s="14" t="s">
        <v>30</v>
      </c>
      <c r="AX183" s="14" t="s">
        <v>79</v>
      </c>
      <c r="AY183" s="249" t="s">
        <v>138</v>
      </c>
    </row>
    <row r="184" spans="1:65" s="2" customFormat="1" ht="16.5" customHeight="1">
      <c r="A184" s="34"/>
      <c r="B184" s="35"/>
      <c r="C184" s="210" t="s">
        <v>214</v>
      </c>
      <c r="D184" s="210" t="s">
        <v>141</v>
      </c>
      <c r="E184" s="211" t="s">
        <v>215</v>
      </c>
      <c r="F184" s="212" t="s">
        <v>209</v>
      </c>
      <c r="G184" s="213" t="s">
        <v>210</v>
      </c>
      <c r="H184" s="214">
        <v>1</v>
      </c>
      <c r="I184" s="215"/>
      <c r="J184" s="216">
        <f>ROUND(I184*H184,2)</f>
        <v>0</v>
      </c>
      <c r="K184" s="217"/>
      <c r="L184" s="39"/>
      <c r="M184" s="218" t="s">
        <v>1</v>
      </c>
      <c r="N184" s="219" t="s">
        <v>39</v>
      </c>
      <c r="O184" s="71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2" t="s">
        <v>178</v>
      </c>
      <c r="AT184" s="222" t="s">
        <v>141</v>
      </c>
      <c r="AU184" s="222" t="s">
        <v>81</v>
      </c>
      <c r="AY184" s="17" t="s">
        <v>138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7" t="s">
        <v>79</v>
      </c>
      <c r="BK184" s="223">
        <f>ROUND(I184*H184,2)</f>
        <v>0</v>
      </c>
      <c r="BL184" s="17" t="s">
        <v>178</v>
      </c>
      <c r="BM184" s="222" t="s">
        <v>216</v>
      </c>
    </row>
    <row r="185" spans="1:65" s="2" customFormat="1" ht="19.5">
      <c r="A185" s="34"/>
      <c r="B185" s="35"/>
      <c r="C185" s="36"/>
      <c r="D185" s="224" t="s">
        <v>147</v>
      </c>
      <c r="E185" s="36"/>
      <c r="F185" s="225" t="s">
        <v>212</v>
      </c>
      <c r="G185" s="36"/>
      <c r="H185" s="36"/>
      <c r="I185" s="123"/>
      <c r="J185" s="36"/>
      <c r="K185" s="36"/>
      <c r="L185" s="39"/>
      <c r="M185" s="226"/>
      <c r="N185" s="227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147</v>
      </c>
      <c r="AU185" s="17" t="s">
        <v>81</v>
      </c>
    </row>
    <row r="186" spans="1:65" s="13" customFormat="1" ht="11.25">
      <c r="B186" s="228"/>
      <c r="C186" s="229"/>
      <c r="D186" s="224" t="s">
        <v>149</v>
      </c>
      <c r="E186" s="230" t="s">
        <v>1</v>
      </c>
      <c r="F186" s="231" t="s">
        <v>217</v>
      </c>
      <c r="G186" s="229"/>
      <c r="H186" s="232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149</v>
      </c>
      <c r="AU186" s="238" t="s">
        <v>81</v>
      </c>
      <c r="AV186" s="13" t="s">
        <v>81</v>
      </c>
      <c r="AW186" s="13" t="s">
        <v>30</v>
      </c>
      <c r="AX186" s="13" t="s">
        <v>74</v>
      </c>
      <c r="AY186" s="238" t="s">
        <v>138</v>
      </c>
    </row>
    <row r="187" spans="1:65" s="14" customFormat="1" ht="11.25">
      <c r="B187" s="239"/>
      <c r="C187" s="240"/>
      <c r="D187" s="224" t="s">
        <v>149</v>
      </c>
      <c r="E187" s="241" t="s">
        <v>1</v>
      </c>
      <c r="F187" s="242" t="s">
        <v>156</v>
      </c>
      <c r="G187" s="240"/>
      <c r="H187" s="243">
        <v>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149</v>
      </c>
      <c r="AU187" s="249" t="s">
        <v>81</v>
      </c>
      <c r="AV187" s="14" t="s">
        <v>145</v>
      </c>
      <c r="AW187" s="14" t="s">
        <v>30</v>
      </c>
      <c r="AX187" s="14" t="s">
        <v>79</v>
      </c>
      <c r="AY187" s="249" t="s">
        <v>138</v>
      </c>
    </row>
    <row r="188" spans="1:65" s="2" customFormat="1" ht="16.5" customHeight="1">
      <c r="A188" s="34"/>
      <c r="B188" s="35"/>
      <c r="C188" s="210" t="s">
        <v>218</v>
      </c>
      <c r="D188" s="210" t="s">
        <v>141</v>
      </c>
      <c r="E188" s="211" t="s">
        <v>219</v>
      </c>
      <c r="F188" s="212" t="s">
        <v>220</v>
      </c>
      <c r="G188" s="213" t="s">
        <v>177</v>
      </c>
      <c r="H188" s="214">
        <v>1</v>
      </c>
      <c r="I188" s="215"/>
      <c r="J188" s="216">
        <f>ROUND(I188*H188,2)</f>
        <v>0</v>
      </c>
      <c r="K188" s="217"/>
      <c r="L188" s="39"/>
      <c r="M188" s="218" t="s">
        <v>1</v>
      </c>
      <c r="N188" s="219" t="s">
        <v>39</v>
      </c>
      <c r="O188" s="71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2" t="s">
        <v>178</v>
      </c>
      <c r="AT188" s="222" t="s">
        <v>141</v>
      </c>
      <c r="AU188" s="222" t="s">
        <v>81</v>
      </c>
      <c r="AY188" s="17" t="s">
        <v>138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7" t="s">
        <v>79</v>
      </c>
      <c r="BK188" s="223">
        <f>ROUND(I188*H188,2)</f>
        <v>0</v>
      </c>
      <c r="BL188" s="17" t="s">
        <v>178</v>
      </c>
      <c r="BM188" s="222" t="s">
        <v>221</v>
      </c>
    </row>
    <row r="189" spans="1:65" s="2" customFormat="1" ht="29.25">
      <c r="A189" s="34"/>
      <c r="B189" s="35"/>
      <c r="C189" s="36"/>
      <c r="D189" s="224" t="s">
        <v>147</v>
      </c>
      <c r="E189" s="36"/>
      <c r="F189" s="225" t="s">
        <v>222</v>
      </c>
      <c r="G189" s="36"/>
      <c r="H189" s="36"/>
      <c r="I189" s="123"/>
      <c r="J189" s="36"/>
      <c r="K189" s="36"/>
      <c r="L189" s="39"/>
      <c r="M189" s="226"/>
      <c r="N189" s="227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147</v>
      </c>
      <c r="AU189" s="17" t="s">
        <v>81</v>
      </c>
    </row>
    <row r="190" spans="1:65" s="13" customFormat="1" ht="11.25">
      <c r="B190" s="228"/>
      <c r="C190" s="229"/>
      <c r="D190" s="224" t="s">
        <v>149</v>
      </c>
      <c r="E190" s="230" t="s">
        <v>1</v>
      </c>
      <c r="F190" s="231" t="s">
        <v>79</v>
      </c>
      <c r="G190" s="229"/>
      <c r="H190" s="232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149</v>
      </c>
      <c r="AU190" s="238" t="s">
        <v>81</v>
      </c>
      <c r="AV190" s="13" t="s">
        <v>81</v>
      </c>
      <c r="AW190" s="13" t="s">
        <v>30</v>
      </c>
      <c r="AX190" s="13" t="s">
        <v>74</v>
      </c>
      <c r="AY190" s="238" t="s">
        <v>138</v>
      </c>
    </row>
    <row r="191" spans="1:65" s="14" customFormat="1" ht="11.25">
      <c r="B191" s="239"/>
      <c r="C191" s="240"/>
      <c r="D191" s="224" t="s">
        <v>149</v>
      </c>
      <c r="E191" s="241" t="s">
        <v>1</v>
      </c>
      <c r="F191" s="242" t="s">
        <v>156</v>
      </c>
      <c r="G191" s="240"/>
      <c r="H191" s="243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149</v>
      </c>
      <c r="AU191" s="249" t="s">
        <v>81</v>
      </c>
      <c r="AV191" s="14" t="s">
        <v>145</v>
      </c>
      <c r="AW191" s="14" t="s">
        <v>30</v>
      </c>
      <c r="AX191" s="14" t="s">
        <v>79</v>
      </c>
      <c r="AY191" s="249" t="s">
        <v>138</v>
      </c>
    </row>
    <row r="192" spans="1:65" s="2" customFormat="1" ht="16.5" customHeight="1">
      <c r="A192" s="34"/>
      <c r="B192" s="35"/>
      <c r="C192" s="210" t="s">
        <v>223</v>
      </c>
      <c r="D192" s="210" t="s">
        <v>141</v>
      </c>
      <c r="E192" s="211" t="s">
        <v>224</v>
      </c>
      <c r="F192" s="212" t="s">
        <v>225</v>
      </c>
      <c r="G192" s="213" t="s">
        <v>210</v>
      </c>
      <c r="H192" s="214">
        <v>1</v>
      </c>
      <c r="I192" s="215"/>
      <c r="J192" s="216">
        <f>ROUND(I192*H192,2)</f>
        <v>0</v>
      </c>
      <c r="K192" s="217"/>
      <c r="L192" s="39"/>
      <c r="M192" s="218" t="s">
        <v>1</v>
      </c>
      <c r="N192" s="219" t="s">
        <v>39</v>
      </c>
      <c r="O192" s="71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2" t="s">
        <v>178</v>
      </c>
      <c r="AT192" s="222" t="s">
        <v>141</v>
      </c>
      <c r="AU192" s="222" t="s">
        <v>81</v>
      </c>
      <c r="AY192" s="17" t="s">
        <v>138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7" t="s">
        <v>79</v>
      </c>
      <c r="BK192" s="223">
        <f>ROUND(I192*H192,2)</f>
        <v>0</v>
      </c>
      <c r="BL192" s="17" t="s">
        <v>178</v>
      </c>
      <c r="BM192" s="222" t="s">
        <v>226</v>
      </c>
    </row>
    <row r="193" spans="1:65" s="2" customFormat="1" ht="11.25">
      <c r="A193" s="34"/>
      <c r="B193" s="35"/>
      <c r="C193" s="36"/>
      <c r="D193" s="224" t="s">
        <v>147</v>
      </c>
      <c r="E193" s="36"/>
      <c r="F193" s="225" t="s">
        <v>227</v>
      </c>
      <c r="G193" s="36"/>
      <c r="H193" s="36"/>
      <c r="I193" s="123"/>
      <c r="J193" s="36"/>
      <c r="K193" s="36"/>
      <c r="L193" s="39"/>
      <c r="M193" s="226"/>
      <c r="N193" s="227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147</v>
      </c>
      <c r="AU193" s="17" t="s">
        <v>81</v>
      </c>
    </row>
    <row r="194" spans="1:65" s="13" customFormat="1" ht="11.25">
      <c r="B194" s="228"/>
      <c r="C194" s="229"/>
      <c r="D194" s="224" t="s">
        <v>149</v>
      </c>
      <c r="E194" s="230" t="s">
        <v>1</v>
      </c>
      <c r="F194" s="231" t="s">
        <v>79</v>
      </c>
      <c r="G194" s="229"/>
      <c r="H194" s="232">
        <v>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149</v>
      </c>
      <c r="AU194" s="238" t="s">
        <v>81</v>
      </c>
      <c r="AV194" s="13" t="s">
        <v>81</v>
      </c>
      <c r="AW194" s="13" t="s">
        <v>30</v>
      </c>
      <c r="AX194" s="13" t="s">
        <v>74</v>
      </c>
      <c r="AY194" s="238" t="s">
        <v>138</v>
      </c>
    </row>
    <row r="195" spans="1:65" s="14" customFormat="1" ht="11.25">
      <c r="B195" s="239"/>
      <c r="C195" s="240"/>
      <c r="D195" s="224" t="s">
        <v>149</v>
      </c>
      <c r="E195" s="241" t="s">
        <v>1</v>
      </c>
      <c r="F195" s="242" t="s">
        <v>156</v>
      </c>
      <c r="G195" s="240"/>
      <c r="H195" s="243">
        <v>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149</v>
      </c>
      <c r="AU195" s="249" t="s">
        <v>81</v>
      </c>
      <c r="AV195" s="14" t="s">
        <v>145</v>
      </c>
      <c r="AW195" s="14" t="s">
        <v>30</v>
      </c>
      <c r="AX195" s="14" t="s">
        <v>79</v>
      </c>
      <c r="AY195" s="249" t="s">
        <v>138</v>
      </c>
    </row>
    <row r="196" spans="1:65" s="12" customFormat="1" ht="22.9" customHeight="1">
      <c r="B196" s="194"/>
      <c r="C196" s="195"/>
      <c r="D196" s="196" t="s">
        <v>73</v>
      </c>
      <c r="E196" s="208" t="s">
        <v>228</v>
      </c>
      <c r="F196" s="208" t="s">
        <v>229</v>
      </c>
      <c r="G196" s="195"/>
      <c r="H196" s="195"/>
      <c r="I196" s="198"/>
      <c r="J196" s="209">
        <f>BK196</f>
        <v>0</v>
      </c>
      <c r="K196" s="195"/>
      <c r="L196" s="200"/>
      <c r="M196" s="201"/>
      <c r="N196" s="202"/>
      <c r="O196" s="202"/>
      <c r="P196" s="203">
        <v>0</v>
      </c>
      <c r="Q196" s="202"/>
      <c r="R196" s="203">
        <v>0</v>
      </c>
      <c r="S196" s="202"/>
      <c r="T196" s="204">
        <v>0</v>
      </c>
      <c r="AR196" s="205" t="s">
        <v>172</v>
      </c>
      <c r="AT196" s="206" t="s">
        <v>73</v>
      </c>
      <c r="AU196" s="206" t="s">
        <v>79</v>
      </c>
      <c r="AY196" s="205" t="s">
        <v>138</v>
      </c>
      <c r="BK196" s="207">
        <v>0</v>
      </c>
    </row>
    <row r="197" spans="1:65" s="12" customFormat="1" ht="22.9" customHeight="1">
      <c r="B197" s="194"/>
      <c r="C197" s="195"/>
      <c r="D197" s="196" t="s">
        <v>73</v>
      </c>
      <c r="E197" s="208" t="s">
        <v>230</v>
      </c>
      <c r="F197" s="208" t="s">
        <v>231</v>
      </c>
      <c r="G197" s="195"/>
      <c r="H197" s="195"/>
      <c r="I197" s="198"/>
      <c r="J197" s="209">
        <f>BK197</f>
        <v>0</v>
      </c>
      <c r="K197" s="195"/>
      <c r="L197" s="200"/>
      <c r="M197" s="201"/>
      <c r="N197" s="202"/>
      <c r="O197" s="202"/>
      <c r="P197" s="203">
        <f>SUM(P198:P216)</f>
        <v>0</v>
      </c>
      <c r="Q197" s="202"/>
      <c r="R197" s="203">
        <f>SUM(R198:R216)</f>
        <v>0</v>
      </c>
      <c r="S197" s="202"/>
      <c r="T197" s="204">
        <f>SUM(T198:T216)</f>
        <v>0</v>
      </c>
      <c r="AR197" s="205" t="s">
        <v>172</v>
      </c>
      <c r="AT197" s="206" t="s">
        <v>73</v>
      </c>
      <c r="AU197" s="206" t="s">
        <v>79</v>
      </c>
      <c r="AY197" s="205" t="s">
        <v>138</v>
      </c>
      <c r="BK197" s="207">
        <f>SUM(BK198:BK216)</f>
        <v>0</v>
      </c>
    </row>
    <row r="198" spans="1:65" s="2" customFormat="1" ht="16.5" customHeight="1">
      <c r="A198" s="34"/>
      <c r="B198" s="35"/>
      <c r="C198" s="210" t="s">
        <v>232</v>
      </c>
      <c r="D198" s="210" t="s">
        <v>141</v>
      </c>
      <c r="E198" s="211" t="s">
        <v>233</v>
      </c>
      <c r="F198" s="212" t="s">
        <v>234</v>
      </c>
      <c r="G198" s="213" t="s">
        <v>177</v>
      </c>
      <c r="H198" s="214">
        <v>1</v>
      </c>
      <c r="I198" s="215"/>
      <c r="J198" s="216">
        <f>ROUND(I198*H198,2)</f>
        <v>0</v>
      </c>
      <c r="K198" s="217"/>
      <c r="L198" s="39"/>
      <c r="M198" s="218" t="s">
        <v>1</v>
      </c>
      <c r="N198" s="219" t="s">
        <v>39</v>
      </c>
      <c r="O198" s="71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2" t="s">
        <v>178</v>
      </c>
      <c r="AT198" s="222" t="s">
        <v>141</v>
      </c>
      <c r="AU198" s="222" t="s">
        <v>81</v>
      </c>
      <c r="AY198" s="17" t="s">
        <v>138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7" t="s">
        <v>79</v>
      </c>
      <c r="BK198" s="223">
        <f>ROUND(I198*H198,2)</f>
        <v>0</v>
      </c>
      <c r="BL198" s="17" t="s">
        <v>178</v>
      </c>
      <c r="BM198" s="222" t="s">
        <v>235</v>
      </c>
    </row>
    <row r="199" spans="1:65" s="2" customFormat="1" ht="19.5">
      <c r="A199" s="34"/>
      <c r="B199" s="35"/>
      <c r="C199" s="36"/>
      <c r="D199" s="224" t="s">
        <v>147</v>
      </c>
      <c r="E199" s="36"/>
      <c r="F199" s="225" t="s">
        <v>236</v>
      </c>
      <c r="G199" s="36"/>
      <c r="H199" s="36"/>
      <c r="I199" s="123"/>
      <c r="J199" s="36"/>
      <c r="K199" s="36"/>
      <c r="L199" s="39"/>
      <c r="M199" s="226"/>
      <c r="N199" s="227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147</v>
      </c>
      <c r="AU199" s="17" t="s">
        <v>81</v>
      </c>
    </row>
    <row r="200" spans="1:65" s="2" customFormat="1" ht="58.5">
      <c r="A200" s="34"/>
      <c r="B200" s="35"/>
      <c r="C200" s="36"/>
      <c r="D200" s="224" t="s">
        <v>180</v>
      </c>
      <c r="E200" s="36"/>
      <c r="F200" s="250" t="s">
        <v>237</v>
      </c>
      <c r="G200" s="36"/>
      <c r="H200" s="36"/>
      <c r="I200" s="123"/>
      <c r="J200" s="36"/>
      <c r="K200" s="36"/>
      <c r="L200" s="39"/>
      <c r="M200" s="226"/>
      <c r="N200" s="227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180</v>
      </c>
      <c r="AU200" s="17" t="s">
        <v>81</v>
      </c>
    </row>
    <row r="201" spans="1:65" s="13" customFormat="1" ht="11.25">
      <c r="B201" s="228"/>
      <c r="C201" s="229"/>
      <c r="D201" s="224" t="s">
        <v>149</v>
      </c>
      <c r="E201" s="230" t="s">
        <v>1</v>
      </c>
      <c r="F201" s="231" t="s">
        <v>238</v>
      </c>
      <c r="G201" s="229"/>
      <c r="H201" s="232">
        <v>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149</v>
      </c>
      <c r="AU201" s="238" t="s">
        <v>81</v>
      </c>
      <c r="AV201" s="13" t="s">
        <v>81</v>
      </c>
      <c r="AW201" s="13" t="s">
        <v>30</v>
      </c>
      <c r="AX201" s="13" t="s">
        <v>74</v>
      </c>
      <c r="AY201" s="238" t="s">
        <v>138</v>
      </c>
    </row>
    <row r="202" spans="1:65" s="14" customFormat="1" ht="11.25">
      <c r="B202" s="239"/>
      <c r="C202" s="240"/>
      <c r="D202" s="224" t="s">
        <v>149</v>
      </c>
      <c r="E202" s="241" t="s">
        <v>1</v>
      </c>
      <c r="F202" s="242" t="s">
        <v>156</v>
      </c>
      <c r="G202" s="240"/>
      <c r="H202" s="243">
        <v>1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149</v>
      </c>
      <c r="AU202" s="249" t="s">
        <v>81</v>
      </c>
      <c r="AV202" s="14" t="s">
        <v>145</v>
      </c>
      <c r="AW202" s="14" t="s">
        <v>30</v>
      </c>
      <c r="AX202" s="14" t="s">
        <v>79</v>
      </c>
      <c r="AY202" s="249" t="s">
        <v>138</v>
      </c>
    </row>
    <row r="203" spans="1:65" s="2" customFormat="1" ht="16.5" customHeight="1">
      <c r="A203" s="34"/>
      <c r="B203" s="35"/>
      <c r="C203" s="210" t="s">
        <v>239</v>
      </c>
      <c r="D203" s="210" t="s">
        <v>141</v>
      </c>
      <c r="E203" s="211" t="s">
        <v>240</v>
      </c>
      <c r="F203" s="212" t="s">
        <v>241</v>
      </c>
      <c r="G203" s="213" t="s">
        <v>177</v>
      </c>
      <c r="H203" s="214">
        <v>1</v>
      </c>
      <c r="I203" s="215"/>
      <c r="J203" s="216">
        <f>ROUND(I203*H203,2)</f>
        <v>0</v>
      </c>
      <c r="K203" s="217"/>
      <c r="L203" s="39"/>
      <c r="M203" s="218" t="s">
        <v>1</v>
      </c>
      <c r="N203" s="219" t="s">
        <v>39</v>
      </c>
      <c r="O203" s="71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2" t="s">
        <v>178</v>
      </c>
      <c r="AT203" s="222" t="s">
        <v>141</v>
      </c>
      <c r="AU203" s="222" t="s">
        <v>81</v>
      </c>
      <c r="AY203" s="17" t="s">
        <v>138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7" t="s">
        <v>79</v>
      </c>
      <c r="BK203" s="223">
        <f>ROUND(I203*H203,2)</f>
        <v>0</v>
      </c>
      <c r="BL203" s="17" t="s">
        <v>178</v>
      </c>
      <c r="BM203" s="222" t="s">
        <v>242</v>
      </c>
    </row>
    <row r="204" spans="1:65" s="2" customFormat="1" ht="19.5">
      <c r="A204" s="34"/>
      <c r="B204" s="35"/>
      <c r="C204" s="36"/>
      <c r="D204" s="224" t="s">
        <v>147</v>
      </c>
      <c r="E204" s="36"/>
      <c r="F204" s="225" t="s">
        <v>243</v>
      </c>
      <c r="G204" s="36"/>
      <c r="H204" s="36"/>
      <c r="I204" s="123"/>
      <c r="J204" s="36"/>
      <c r="K204" s="36"/>
      <c r="L204" s="39"/>
      <c r="M204" s="226"/>
      <c r="N204" s="227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147</v>
      </c>
      <c r="AU204" s="17" t="s">
        <v>81</v>
      </c>
    </row>
    <row r="205" spans="1:65" s="2" customFormat="1" ht="48.75">
      <c r="A205" s="34"/>
      <c r="B205" s="35"/>
      <c r="C205" s="36"/>
      <c r="D205" s="224" t="s">
        <v>180</v>
      </c>
      <c r="E205" s="36"/>
      <c r="F205" s="250" t="s">
        <v>244</v>
      </c>
      <c r="G205" s="36"/>
      <c r="H205" s="36"/>
      <c r="I205" s="123"/>
      <c r="J205" s="36"/>
      <c r="K205" s="36"/>
      <c r="L205" s="39"/>
      <c r="M205" s="226"/>
      <c r="N205" s="227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180</v>
      </c>
      <c r="AU205" s="17" t="s">
        <v>81</v>
      </c>
    </row>
    <row r="206" spans="1:65" s="13" customFormat="1" ht="11.25">
      <c r="B206" s="228"/>
      <c r="C206" s="229"/>
      <c r="D206" s="224" t="s">
        <v>149</v>
      </c>
      <c r="E206" s="230" t="s">
        <v>1</v>
      </c>
      <c r="F206" s="231" t="s">
        <v>79</v>
      </c>
      <c r="G206" s="229"/>
      <c r="H206" s="232">
        <v>1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149</v>
      </c>
      <c r="AU206" s="238" t="s">
        <v>81</v>
      </c>
      <c r="AV206" s="13" t="s">
        <v>81</v>
      </c>
      <c r="AW206" s="13" t="s">
        <v>30</v>
      </c>
      <c r="AX206" s="13" t="s">
        <v>74</v>
      </c>
      <c r="AY206" s="238" t="s">
        <v>138</v>
      </c>
    </row>
    <row r="207" spans="1:65" s="14" customFormat="1" ht="11.25">
      <c r="B207" s="239"/>
      <c r="C207" s="240"/>
      <c r="D207" s="224" t="s">
        <v>149</v>
      </c>
      <c r="E207" s="241" t="s">
        <v>1</v>
      </c>
      <c r="F207" s="242" t="s">
        <v>156</v>
      </c>
      <c r="G207" s="240"/>
      <c r="H207" s="243">
        <v>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149</v>
      </c>
      <c r="AU207" s="249" t="s">
        <v>81</v>
      </c>
      <c r="AV207" s="14" t="s">
        <v>145</v>
      </c>
      <c r="AW207" s="14" t="s">
        <v>30</v>
      </c>
      <c r="AX207" s="14" t="s">
        <v>79</v>
      </c>
      <c r="AY207" s="249" t="s">
        <v>138</v>
      </c>
    </row>
    <row r="208" spans="1:65" s="2" customFormat="1" ht="16.5" customHeight="1">
      <c r="A208" s="34"/>
      <c r="B208" s="35"/>
      <c r="C208" s="210" t="s">
        <v>8</v>
      </c>
      <c r="D208" s="210" t="s">
        <v>141</v>
      </c>
      <c r="E208" s="211" t="s">
        <v>245</v>
      </c>
      <c r="F208" s="212" t="s">
        <v>246</v>
      </c>
      <c r="G208" s="213" t="s">
        <v>144</v>
      </c>
      <c r="H208" s="214">
        <v>2</v>
      </c>
      <c r="I208" s="215"/>
      <c r="J208" s="216">
        <f>ROUND(I208*H208,2)</f>
        <v>0</v>
      </c>
      <c r="K208" s="217"/>
      <c r="L208" s="39"/>
      <c r="M208" s="218" t="s">
        <v>1</v>
      </c>
      <c r="N208" s="219" t="s">
        <v>39</v>
      </c>
      <c r="O208" s="71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2" t="s">
        <v>178</v>
      </c>
      <c r="AT208" s="222" t="s">
        <v>141</v>
      </c>
      <c r="AU208" s="222" t="s">
        <v>81</v>
      </c>
      <c r="AY208" s="17" t="s">
        <v>138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7" t="s">
        <v>79</v>
      </c>
      <c r="BK208" s="223">
        <f>ROUND(I208*H208,2)</f>
        <v>0</v>
      </c>
      <c r="BL208" s="17" t="s">
        <v>178</v>
      </c>
      <c r="BM208" s="222" t="s">
        <v>247</v>
      </c>
    </row>
    <row r="209" spans="1:65" s="2" customFormat="1" ht="11.25">
      <c r="A209" s="34"/>
      <c r="B209" s="35"/>
      <c r="C209" s="36"/>
      <c r="D209" s="224" t="s">
        <v>147</v>
      </c>
      <c r="E209" s="36"/>
      <c r="F209" s="225" t="s">
        <v>246</v>
      </c>
      <c r="G209" s="36"/>
      <c r="H209" s="36"/>
      <c r="I209" s="123"/>
      <c r="J209" s="36"/>
      <c r="K209" s="36"/>
      <c r="L209" s="39"/>
      <c r="M209" s="226"/>
      <c r="N209" s="227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147</v>
      </c>
      <c r="AU209" s="17" t="s">
        <v>81</v>
      </c>
    </row>
    <row r="210" spans="1:65" s="13" customFormat="1" ht="11.25">
      <c r="B210" s="228"/>
      <c r="C210" s="229"/>
      <c r="D210" s="224" t="s">
        <v>149</v>
      </c>
      <c r="E210" s="230" t="s">
        <v>1</v>
      </c>
      <c r="F210" s="231" t="s">
        <v>81</v>
      </c>
      <c r="G210" s="229"/>
      <c r="H210" s="232">
        <v>2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149</v>
      </c>
      <c r="AU210" s="238" t="s">
        <v>81</v>
      </c>
      <c r="AV210" s="13" t="s">
        <v>81</v>
      </c>
      <c r="AW210" s="13" t="s">
        <v>30</v>
      </c>
      <c r="AX210" s="13" t="s">
        <v>74</v>
      </c>
      <c r="AY210" s="238" t="s">
        <v>138</v>
      </c>
    </row>
    <row r="211" spans="1:65" s="14" customFormat="1" ht="11.25">
      <c r="B211" s="239"/>
      <c r="C211" s="240"/>
      <c r="D211" s="224" t="s">
        <v>149</v>
      </c>
      <c r="E211" s="241" t="s">
        <v>1</v>
      </c>
      <c r="F211" s="242" t="s">
        <v>156</v>
      </c>
      <c r="G211" s="240"/>
      <c r="H211" s="243">
        <v>2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149</v>
      </c>
      <c r="AU211" s="249" t="s">
        <v>81</v>
      </c>
      <c r="AV211" s="14" t="s">
        <v>145</v>
      </c>
      <c r="AW211" s="14" t="s">
        <v>30</v>
      </c>
      <c r="AX211" s="14" t="s">
        <v>79</v>
      </c>
      <c r="AY211" s="249" t="s">
        <v>138</v>
      </c>
    </row>
    <row r="212" spans="1:65" s="2" customFormat="1" ht="16.5" customHeight="1">
      <c r="A212" s="34"/>
      <c r="B212" s="35"/>
      <c r="C212" s="210" t="s">
        <v>248</v>
      </c>
      <c r="D212" s="210" t="s">
        <v>141</v>
      </c>
      <c r="E212" s="211" t="s">
        <v>249</v>
      </c>
      <c r="F212" s="212" t="s">
        <v>250</v>
      </c>
      <c r="G212" s="213" t="s">
        <v>177</v>
      </c>
      <c r="H212" s="214">
        <v>1</v>
      </c>
      <c r="I212" s="215"/>
      <c r="J212" s="216">
        <f>ROUND(I212*H212,2)</f>
        <v>0</v>
      </c>
      <c r="K212" s="217"/>
      <c r="L212" s="39"/>
      <c r="M212" s="218" t="s">
        <v>1</v>
      </c>
      <c r="N212" s="219" t="s">
        <v>39</v>
      </c>
      <c r="O212" s="71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2" t="s">
        <v>178</v>
      </c>
      <c r="AT212" s="222" t="s">
        <v>141</v>
      </c>
      <c r="AU212" s="222" t="s">
        <v>81</v>
      </c>
      <c r="AY212" s="17" t="s">
        <v>138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7" t="s">
        <v>79</v>
      </c>
      <c r="BK212" s="223">
        <f>ROUND(I212*H212,2)</f>
        <v>0</v>
      </c>
      <c r="BL212" s="17" t="s">
        <v>178</v>
      </c>
      <c r="BM212" s="222" t="s">
        <v>251</v>
      </c>
    </row>
    <row r="213" spans="1:65" s="2" customFormat="1" ht="19.5">
      <c r="A213" s="34"/>
      <c r="B213" s="35"/>
      <c r="C213" s="36"/>
      <c r="D213" s="224" t="s">
        <v>147</v>
      </c>
      <c r="E213" s="36"/>
      <c r="F213" s="225" t="s">
        <v>252</v>
      </c>
      <c r="G213" s="36"/>
      <c r="H213" s="36"/>
      <c r="I213" s="123"/>
      <c r="J213" s="36"/>
      <c r="K213" s="36"/>
      <c r="L213" s="39"/>
      <c r="M213" s="226"/>
      <c r="N213" s="227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147</v>
      </c>
      <c r="AU213" s="17" t="s">
        <v>81</v>
      </c>
    </row>
    <row r="214" spans="1:65" s="2" customFormat="1" ht="39">
      <c r="A214" s="34"/>
      <c r="B214" s="35"/>
      <c r="C214" s="36"/>
      <c r="D214" s="224" t="s">
        <v>180</v>
      </c>
      <c r="E214" s="36"/>
      <c r="F214" s="250" t="s">
        <v>253</v>
      </c>
      <c r="G214" s="36"/>
      <c r="H214" s="36"/>
      <c r="I214" s="123"/>
      <c r="J214" s="36"/>
      <c r="K214" s="36"/>
      <c r="L214" s="39"/>
      <c r="M214" s="226"/>
      <c r="N214" s="227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180</v>
      </c>
      <c r="AU214" s="17" t="s">
        <v>81</v>
      </c>
    </row>
    <row r="215" spans="1:65" s="13" customFormat="1" ht="11.25">
      <c r="B215" s="228"/>
      <c r="C215" s="229"/>
      <c r="D215" s="224" t="s">
        <v>149</v>
      </c>
      <c r="E215" s="230" t="s">
        <v>1</v>
      </c>
      <c r="F215" s="231" t="s">
        <v>79</v>
      </c>
      <c r="G215" s="229"/>
      <c r="H215" s="232">
        <v>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149</v>
      </c>
      <c r="AU215" s="238" t="s">
        <v>81</v>
      </c>
      <c r="AV215" s="13" t="s">
        <v>81</v>
      </c>
      <c r="AW215" s="13" t="s">
        <v>30</v>
      </c>
      <c r="AX215" s="13" t="s">
        <v>74</v>
      </c>
      <c r="AY215" s="238" t="s">
        <v>138</v>
      </c>
    </row>
    <row r="216" spans="1:65" s="14" customFormat="1" ht="11.25">
      <c r="B216" s="239"/>
      <c r="C216" s="240"/>
      <c r="D216" s="224" t="s">
        <v>149</v>
      </c>
      <c r="E216" s="241" t="s">
        <v>1</v>
      </c>
      <c r="F216" s="242" t="s">
        <v>156</v>
      </c>
      <c r="G216" s="240"/>
      <c r="H216" s="243">
        <v>1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149</v>
      </c>
      <c r="AU216" s="249" t="s">
        <v>81</v>
      </c>
      <c r="AV216" s="14" t="s">
        <v>145</v>
      </c>
      <c r="AW216" s="14" t="s">
        <v>30</v>
      </c>
      <c r="AX216" s="14" t="s">
        <v>79</v>
      </c>
      <c r="AY216" s="249" t="s">
        <v>138</v>
      </c>
    </row>
    <row r="217" spans="1:65" s="12" customFormat="1" ht="22.9" customHeight="1">
      <c r="B217" s="194"/>
      <c r="C217" s="195"/>
      <c r="D217" s="196" t="s">
        <v>73</v>
      </c>
      <c r="E217" s="208" t="s">
        <v>254</v>
      </c>
      <c r="F217" s="208" t="s">
        <v>255</v>
      </c>
      <c r="G217" s="195"/>
      <c r="H217" s="195"/>
      <c r="I217" s="198"/>
      <c r="J217" s="209">
        <f>BK217</f>
        <v>0</v>
      </c>
      <c r="K217" s="195"/>
      <c r="L217" s="200"/>
      <c r="M217" s="201"/>
      <c r="N217" s="202"/>
      <c r="O217" s="202"/>
      <c r="P217" s="203">
        <f>SUM(P218:P237)</f>
        <v>0</v>
      </c>
      <c r="Q217" s="202"/>
      <c r="R217" s="203">
        <f>SUM(R218:R237)</f>
        <v>0</v>
      </c>
      <c r="S217" s="202"/>
      <c r="T217" s="204">
        <f>SUM(T218:T237)</f>
        <v>0</v>
      </c>
      <c r="AR217" s="205" t="s">
        <v>172</v>
      </c>
      <c r="AT217" s="206" t="s">
        <v>73</v>
      </c>
      <c r="AU217" s="206" t="s">
        <v>79</v>
      </c>
      <c r="AY217" s="205" t="s">
        <v>138</v>
      </c>
      <c r="BK217" s="207">
        <f>SUM(BK218:BK237)</f>
        <v>0</v>
      </c>
    </row>
    <row r="218" spans="1:65" s="2" customFormat="1" ht="16.5" customHeight="1">
      <c r="A218" s="34"/>
      <c r="B218" s="35"/>
      <c r="C218" s="210" t="s">
        <v>256</v>
      </c>
      <c r="D218" s="210" t="s">
        <v>141</v>
      </c>
      <c r="E218" s="211" t="s">
        <v>257</v>
      </c>
      <c r="F218" s="212" t="s">
        <v>258</v>
      </c>
      <c r="G218" s="213" t="s">
        <v>259</v>
      </c>
      <c r="H218" s="214">
        <v>1</v>
      </c>
      <c r="I218" s="215"/>
      <c r="J218" s="216">
        <f>ROUND(I218*H218,2)</f>
        <v>0</v>
      </c>
      <c r="K218" s="217"/>
      <c r="L218" s="39"/>
      <c r="M218" s="218" t="s">
        <v>1</v>
      </c>
      <c r="N218" s="219" t="s">
        <v>39</v>
      </c>
      <c r="O218" s="71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2" t="s">
        <v>178</v>
      </c>
      <c r="AT218" s="222" t="s">
        <v>141</v>
      </c>
      <c r="AU218" s="222" t="s">
        <v>81</v>
      </c>
      <c r="AY218" s="17" t="s">
        <v>138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7" t="s">
        <v>79</v>
      </c>
      <c r="BK218" s="223">
        <f>ROUND(I218*H218,2)</f>
        <v>0</v>
      </c>
      <c r="BL218" s="17" t="s">
        <v>178</v>
      </c>
      <c r="BM218" s="222" t="s">
        <v>260</v>
      </c>
    </row>
    <row r="219" spans="1:65" s="2" customFormat="1" ht="11.25">
      <c r="A219" s="34"/>
      <c r="B219" s="35"/>
      <c r="C219" s="36"/>
      <c r="D219" s="224" t="s">
        <v>147</v>
      </c>
      <c r="E219" s="36"/>
      <c r="F219" s="225" t="s">
        <v>258</v>
      </c>
      <c r="G219" s="36"/>
      <c r="H219" s="36"/>
      <c r="I219" s="123"/>
      <c r="J219" s="36"/>
      <c r="K219" s="36"/>
      <c r="L219" s="39"/>
      <c r="M219" s="226"/>
      <c r="N219" s="227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147</v>
      </c>
      <c r="AU219" s="17" t="s">
        <v>81</v>
      </c>
    </row>
    <row r="220" spans="1:65" s="13" customFormat="1" ht="11.25">
      <c r="B220" s="228"/>
      <c r="C220" s="229"/>
      <c r="D220" s="224" t="s">
        <v>149</v>
      </c>
      <c r="E220" s="230" t="s">
        <v>1</v>
      </c>
      <c r="F220" s="231" t="s">
        <v>261</v>
      </c>
      <c r="G220" s="229"/>
      <c r="H220" s="232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149</v>
      </c>
      <c r="AU220" s="238" t="s">
        <v>81</v>
      </c>
      <c r="AV220" s="13" t="s">
        <v>81</v>
      </c>
      <c r="AW220" s="13" t="s">
        <v>30</v>
      </c>
      <c r="AX220" s="13" t="s">
        <v>74</v>
      </c>
      <c r="AY220" s="238" t="s">
        <v>138</v>
      </c>
    </row>
    <row r="221" spans="1:65" s="14" customFormat="1" ht="11.25">
      <c r="B221" s="239"/>
      <c r="C221" s="240"/>
      <c r="D221" s="224" t="s">
        <v>149</v>
      </c>
      <c r="E221" s="241" t="s">
        <v>1</v>
      </c>
      <c r="F221" s="242" t="s">
        <v>156</v>
      </c>
      <c r="G221" s="240"/>
      <c r="H221" s="243">
        <v>1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149</v>
      </c>
      <c r="AU221" s="249" t="s">
        <v>81</v>
      </c>
      <c r="AV221" s="14" t="s">
        <v>145</v>
      </c>
      <c r="AW221" s="14" t="s">
        <v>30</v>
      </c>
      <c r="AX221" s="14" t="s">
        <v>79</v>
      </c>
      <c r="AY221" s="249" t="s">
        <v>138</v>
      </c>
    </row>
    <row r="222" spans="1:65" s="2" customFormat="1" ht="16.5" customHeight="1">
      <c r="A222" s="34"/>
      <c r="B222" s="35"/>
      <c r="C222" s="210" t="s">
        <v>262</v>
      </c>
      <c r="D222" s="210" t="s">
        <v>141</v>
      </c>
      <c r="E222" s="211" t="s">
        <v>263</v>
      </c>
      <c r="F222" s="212" t="s">
        <v>264</v>
      </c>
      <c r="G222" s="213" t="s">
        <v>177</v>
      </c>
      <c r="H222" s="214">
        <v>1</v>
      </c>
      <c r="I222" s="215"/>
      <c r="J222" s="216">
        <f>ROUND(I222*H222,2)</f>
        <v>0</v>
      </c>
      <c r="K222" s="217"/>
      <c r="L222" s="39"/>
      <c r="M222" s="218" t="s">
        <v>1</v>
      </c>
      <c r="N222" s="219" t="s">
        <v>39</v>
      </c>
      <c r="O222" s="71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2" t="s">
        <v>178</v>
      </c>
      <c r="AT222" s="222" t="s">
        <v>141</v>
      </c>
      <c r="AU222" s="222" t="s">
        <v>81</v>
      </c>
      <c r="AY222" s="17" t="s">
        <v>138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7" t="s">
        <v>79</v>
      </c>
      <c r="BK222" s="223">
        <f>ROUND(I222*H222,2)</f>
        <v>0</v>
      </c>
      <c r="BL222" s="17" t="s">
        <v>178</v>
      </c>
      <c r="BM222" s="222" t="s">
        <v>265</v>
      </c>
    </row>
    <row r="223" spans="1:65" s="2" customFormat="1" ht="11.25">
      <c r="A223" s="34"/>
      <c r="B223" s="35"/>
      <c r="C223" s="36"/>
      <c r="D223" s="224" t="s">
        <v>147</v>
      </c>
      <c r="E223" s="36"/>
      <c r="F223" s="225" t="s">
        <v>258</v>
      </c>
      <c r="G223" s="36"/>
      <c r="H223" s="36"/>
      <c r="I223" s="123"/>
      <c r="J223" s="36"/>
      <c r="K223" s="36"/>
      <c r="L223" s="39"/>
      <c r="M223" s="226"/>
      <c r="N223" s="227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147</v>
      </c>
      <c r="AU223" s="17" t="s">
        <v>81</v>
      </c>
    </row>
    <row r="224" spans="1:65" s="13" customFormat="1" ht="11.25">
      <c r="B224" s="228"/>
      <c r="C224" s="229"/>
      <c r="D224" s="224" t="s">
        <v>149</v>
      </c>
      <c r="E224" s="230" t="s">
        <v>1</v>
      </c>
      <c r="F224" s="231" t="s">
        <v>79</v>
      </c>
      <c r="G224" s="229"/>
      <c r="H224" s="232">
        <v>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149</v>
      </c>
      <c r="AU224" s="238" t="s">
        <v>81</v>
      </c>
      <c r="AV224" s="13" t="s">
        <v>81</v>
      </c>
      <c r="AW224" s="13" t="s">
        <v>30</v>
      </c>
      <c r="AX224" s="13" t="s">
        <v>74</v>
      </c>
      <c r="AY224" s="238" t="s">
        <v>138</v>
      </c>
    </row>
    <row r="225" spans="1:65" s="14" customFormat="1" ht="11.25">
      <c r="B225" s="239"/>
      <c r="C225" s="240"/>
      <c r="D225" s="224" t="s">
        <v>149</v>
      </c>
      <c r="E225" s="241" t="s">
        <v>1</v>
      </c>
      <c r="F225" s="242" t="s">
        <v>156</v>
      </c>
      <c r="G225" s="240"/>
      <c r="H225" s="243">
        <v>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149</v>
      </c>
      <c r="AU225" s="249" t="s">
        <v>81</v>
      </c>
      <c r="AV225" s="14" t="s">
        <v>145</v>
      </c>
      <c r="AW225" s="14" t="s">
        <v>30</v>
      </c>
      <c r="AX225" s="14" t="s">
        <v>79</v>
      </c>
      <c r="AY225" s="249" t="s">
        <v>138</v>
      </c>
    </row>
    <row r="226" spans="1:65" s="2" customFormat="1" ht="16.5" customHeight="1">
      <c r="A226" s="34"/>
      <c r="B226" s="35"/>
      <c r="C226" s="210" t="s">
        <v>103</v>
      </c>
      <c r="D226" s="210" t="s">
        <v>141</v>
      </c>
      <c r="E226" s="211" t="s">
        <v>266</v>
      </c>
      <c r="F226" s="212" t="s">
        <v>267</v>
      </c>
      <c r="G226" s="213" t="s">
        <v>177</v>
      </c>
      <c r="H226" s="214">
        <v>1</v>
      </c>
      <c r="I226" s="215"/>
      <c r="J226" s="216">
        <f>ROUND(I226*H226,2)</f>
        <v>0</v>
      </c>
      <c r="K226" s="217"/>
      <c r="L226" s="39"/>
      <c r="M226" s="218" t="s">
        <v>1</v>
      </c>
      <c r="N226" s="219" t="s">
        <v>39</v>
      </c>
      <c r="O226" s="71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2" t="s">
        <v>178</v>
      </c>
      <c r="AT226" s="222" t="s">
        <v>141</v>
      </c>
      <c r="AU226" s="222" t="s">
        <v>81</v>
      </c>
      <c r="AY226" s="17" t="s">
        <v>138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7" t="s">
        <v>79</v>
      </c>
      <c r="BK226" s="223">
        <f>ROUND(I226*H226,2)</f>
        <v>0</v>
      </c>
      <c r="BL226" s="17" t="s">
        <v>178</v>
      </c>
      <c r="BM226" s="222" t="s">
        <v>268</v>
      </c>
    </row>
    <row r="227" spans="1:65" s="2" customFormat="1" ht="11.25">
      <c r="A227" s="34"/>
      <c r="B227" s="35"/>
      <c r="C227" s="36"/>
      <c r="D227" s="224" t="s">
        <v>147</v>
      </c>
      <c r="E227" s="36"/>
      <c r="F227" s="225" t="s">
        <v>267</v>
      </c>
      <c r="G227" s="36"/>
      <c r="H227" s="36"/>
      <c r="I227" s="123"/>
      <c r="J227" s="36"/>
      <c r="K227" s="36"/>
      <c r="L227" s="39"/>
      <c r="M227" s="226"/>
      <c r="N227" s="227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147</v>
      </c>
      <c r="AU227" s="17" t="s">
        <v>81</v>
      </c>
    </row>
    <row r="228" spans="1:65" s="13" customFormat="1" ht="22.5">
      <c r="B228" s="228"/>
      <c r="C228" s="229"/>
      <c r="D228" s="224" t="s">
        <v>149</v>
      </c>
      <c r="E228" s="230" t="s">
        <v>1</v>
      </c>
      <c r="F228" s="231" t="s">
        <v>269</v>
      </c>
      <c r="G228" s="229"/>
      <c r="H228" s="232">
        <v>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149</v>
      </c>
      <c r="AU228" s="238" t="s">
        <v>81</v>
      </c>
      <c r="AV228" s="13" t="s">
        <v>81</v>
      </c>
      <c r="AW228" s="13" t="s">
        <v>30</v>
      </c>
      <c r="AX228" s="13" t="s">
        <v>74</v>
      </c>
      <c r="AY228" s="238" t="s">
        <v>138</v>
      </c>
    </row>
    <row r="229" spans="1:65" s="14" customFormat="1" ht="11.25">
      <c r="B229" s="239"/>
      <c r="C229" s="240"/>
      <c r="D229" s="224" t="s">
        <v>149</v>
      </c>
      <c r="E229" s="241" t="s">
        <v>1</v>
      </c>
      <c r="F229" s="242" t="s">
        <v>156</v>
      </c>
      <c r="G229" s="240"/>
      <c r="H229" s="243">
        <v>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149</v>
      </c>
      <c r="AU229" s="249" t="s">
        <v>81</v>
      </c>
      <c r="AV229" s="14" t="s">
        <v>145</v>
      </c>
      <c r="AW229" s="14" t="s">
        <v>30</v>
      </c>
      <c r="AX229" s="14" t="s">
        <v>79</v>
      </c>
      <c r="AY229" s="249" t="s">
        <v>138</v>
      </c>
    </row>
    <row r="230" spans="1:65" s="2" customFormat="1" ht="16.5" customHeight="1">
      <c r="A230" s="34"/>
      <c r="B230" s="35"/>
      <c r="C230" s="210" t="s">
        <v>270</v>
      </c>
      <c r="D230" s="210" t="s">
        <v>141</v>
      </c>
      <c r="E230" s="211" t="s">
        <v>271</v>
      </c>
      <c r="F230" s="212" t="s">
        <v>272</v>
      </c>
      <c r="G230" s="213" t="s">
        <v>177</v>
      </c>
      <c r="H230" s="214">
        <v>1</v>
      </c>
      <c r="I230" s="215"/>
      <c r="J230" s="216">
        <f>ROUND(I230*H230,2)</f>
        <v>0</v>
      </c>
      <c r="K230" s="217"/>
      <c r="L230" s="39"/>
      <c r="M230" s="218" t="s">
        <v>1</v>
      </c>
      <c r="N230" s="219" t="s">
        <v>39</v>
      </c>
      <c r="O230" s="71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2" t="s">
        <v>178</v>
      </c>
      <c r="AT230" s="222" t="s">
        <v>141</v>
      </c>
      <c r="AU230" s="222" t="s">
        <v>81</v>
      </c>
      <c r="AY230" s="17" t="s">
        <v>138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7" t="s">
        <v>79</v>
      </c>
      <c r="BK230" s="223">
        <f>ROUND(I230*H230,2)</f>
        <v>0</v>
      </c>
      <c r="BL230" s="17" t="s">
        <v>178</v>
      </c>
      <c r="BM230" s="222" t="s">
        <v>273</v>
      </c>
    </row>
    <row r="231" spans="1:65" s="2" customFormat="1" ht="11.25">
      <c r="A231" s="34"/>
      <c r="B231" s="35"/>
      <c r="C231" s="36"/>
      <c r="D231" s="224" t="s">
        <v>147</v>
      </c>
      <c r="E231" s="36"/>
      <c r="F231" s="225" t="s">
        <v>272</v>
      </c>
      <c r="G231" s="36"/>
      <c r="H231" s="36"/>
      <c r="I231" s="123"/>
      <c r="J231" s="36"/>
      <c r="K231" s="36"/>
      <c r="L231" s="39"/>
      <c r="M231" s="226"/>
      <c r="N231" s="227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147</v>
      </c>
      <c r="AU231" s="17" t="s">
        <v>81</v>
      </c>
    </row>
    <row r="232" spans="1:65" s="13" customFormat="1" ht="11.25">
      <c r="B232" s="228"/>
      <c r="C232" s="229"/>
      <c r="D232" s="224" t="s">
        <v>149</v>
      </c>
      <c r="E232" s="230" t="s">
        <v>1</v>
      </c>
      <c r="F232" s="231" t="s">
        <v>79</v>
      </c>
      <c r="G232" s="229"/>
      <c r="H232" s="232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149</v>
      </c>
      <c r="AU232" s="238" t="s">
        <v>81</v>
      </c>
      <c r="AV232" s="13" t="s">
        <v>81</v>
      </c>
      <c r="AW232" s="13" t="s">
        <v>30</v>
      </c>
      <c r="AX232" s="13" t="s">
        <v>74</v>
      </c>
      <c r="AY232" s="238" t="s">
        <v>138</v>
      </c>
    </row>
    <row r="233" spans="1:65" s="14" customFormat="1" ht="11.25">
      <c r="B233" s="239"/>
      <c r="C233" s="240"/>
      <c r="D233" s="224" t="s">
        <v>149</v>
      </c>
      <c r="E233" s="241" t="s">
        <v>1</v>
      </c>
      <c r="F233" s="242" t="s">
        <v>156</v>
      </c>
      <c r="G233" s="240"/>
      <c r="H233" s="243">
        <v>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149</v>
      </c>
      <c r="AU233" s="249" t="s">
        <v>81</v>
      </c>
      <c r="AV233" s="14" t="s">
        <v>145</v>
      </c>
      <c r="AW233" s="14" t="s">
        <v>30</v>
      </c>
      <c r="AX233" s="14" t="s">
        <v>79</v>
      </c>
      <c r="AY233" s="249" t="s">
        <v>138</v>
      </c>
    </row>
    <row r="234" spans="1:65" s="2" customFormat="1" ht="16.5" customHeight="1">
      <c r="A234" s="34"/>
      <c r="B234" s="35"/>
      <c r="C234" s="210" t="s">
        <v>7</v>
      </c>
      <c r="D234" s="210" t="s">
        <v>141</v>
      </c>
      <c r="E234" s="211" t="s">
        <v>274</v>
      </c>
      <c r="F234" s="212" t="s">
        <v>275</v>
      </c>
      <c r="G234" s="213" t="s">
        <v>177</v>
      </c>
      <c r="H234" s="214">
        <v>1</v>
      </c>
      <c r="I234" s="215"/>
      <c r="J234" s="216">
        <f>ROUND(I234*H234,2)</f>
        <v>0</v>
      </c>
      <c r="K234" s="217"/>
      <c r="L234" s="39"/>
      <c r="M234" s="218" t="s">
        <v>1</v>
      </c>
      <c r="N234" s="219" t="s">
        <v>39</v>
      </c>
      <c r="O234" s="71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2" t="s">
        <v>178</v>
      </c>
      <c r="AT234" s="222" t="s">
        <v>141</v>
      </c>
      <c r="AU234" s="222" t="s">
        <v>81</v>
      </c>
      <c r="AY234" s="17" t="s">
        <v>138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7" t="s">
        <v>79</v>
      </c>
      <c r="BK234" s="223">
        <f>ROUND(I234*H234,2)</f>
        <v>0</v>
      </c>
      <c r="BL234" s="17" t="s">
        <v>178</v>
      </c>
      <c r="BM234" s="222" t="s">
        <v>276</v>
      </c>
    </row>
    <row r="235" spans="1:65" s="2" customFormat="1" ht="11.25">
      <c r="A235" s="34"/>
      <c r="B235" s="35"/>
      <c r="C235" s="36"/>
      <c r="D235" s="224" t="s">
        <v>147</v>
      </c>
      <c r="E235" s="36"/>
      <c r="F235" s="225" t="s">
        <v>275</v>
      </c>
      <c r="G235" s="36"/>
      <c r="H235" s="36"/>
      <c r="I235" s="123"/>
      <c r="J235" s="36"/>
      <c r="K235" s="36"/>
      <c r="L235" s="39"/>
      <c r="M235" s="226"/>
      <c r="N235" s="227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147</v>
      </c>
      <c r="AU235" s="17" t="s">
        <v>81</v>
      </c>
    </row>
    <row r="236" spans="1:65" s="13" customFormat="1" ht="11.25">
      <c r="B236" s="228"/>
      <c r="C236" s="229"/>
      <c r="D236" s="224" t="s">
        <v>149</v>
      </c>
      <c r="E236" s="230" t="s">
        <v>1</v>
      </c>
      <c r="F236" s="231" t="s">
        <v>79</v>
      </c>
      <c r="G236" s="229"/>
      <c r="H236" s="232">
        <v>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149</v>
      </c>
      <c r="AU236" s="238" t="s">
        <v>81</v>
      </c>
      <c r="AV236" s="13" t="s">
        <v>81</v>
      </c>
      <c r="AW236" s="13" t="s">
        <v>30</v>
      </c>
      <c r="AX236" s="13" t="s">
        <v>74</v>
      </c>
      <c r="AY236" s="238" t="s">
        <v>138</v>
      </c>
    </row>
    <row r="237" spans="1:65" s="14" customFormat="1" ht="11.25">
      <c r="B237" s="239"/>
      <c r="C237" s="240"/>
      <c r="D237" s="224" t="s">
        <v>149</v>
      </c>
      <c r="E237" s="241" t="s">
        <v>1</v>
      </c>
      <c r="F237" s="242" t="s">
        <v>156</v>
      </c>
      <c r="G237" s="240"/>
      <c r="H237" s="243">
        <v>1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149</v>
      </c>
      <c r="AU237" s="249" t="s">
        <v>81</v>
      </c>
      <c r="AV237" s="14" t="s">
        <v>145</v>
      </c>
      <c r="AW237" s="14" t="s">
        <v>30</v>
      </c>
      <c r="AX237" s="14" t="s">
        <v>79</v>
      </c>
      <c r="AY237" s="249" t="s">
        <v>138</v>
      </c>
    </row>
    <row r="238" spans="1:65" s="12" customFormat="1" ht="22.9" customHeight="1">
      <c r="B238" s="194"/>
      <c r="C238" s="195"/>
      <c r="D238" s="196" t="s">
        <v>73</v>
      </c>
      <c r="E238" s="208" t="s">
        <v>277</v>
      </c>
      <c r="F238" s="208" t="s">
        <v>278</v>
      </c>
      <c r="G238" s="195"/>
      <c r="H238" s="195"/>
      <c r="I238" s="198"/>
      <c r="J238" s="209">
        <f>BK238</f>
        <v>0</v>
      </c>
      <c r="K238" s="195"/>
      <c r="L238" s="200"/>
      <c r="M238" s="201"/>
      <c r="N238" s="202"/>
      <c r="O238" s="202"/>
      <c r="P238" s="203">
        <f>SUM(P239:P243)</f>
        <v>0</v>
      </c>
      <c r="Q238" s="202"/>
      <c r="R238" s="203">
        <f>SUM(R239:R243)</f>
        <v>0</v>
      </c>
      <c r="S238" s="202"/>
      <c r="T238" s="204">
        <f>SUM(T239:T243)</f>
        <v>0</v>
      </c>
      <c r="AR238" s="205" t="s">
        <v>172</v>
      </c>
      <c r="AT238" s="206" t="s">
        <v>73</v>
      </c>
      <c r="AU238" s="206" t="s">
        <v>79</v>
      </c>
      <c r="AY238" s="205" t="s">
        <v>138</v>
      </c>
      <c r="BK238" s="207">
        <f>SUM(BK239:BK243)</f>
        <v>0</v>
      </c>
    </row>
    <row r="239" spans="1:65" s="2" customFormat="1" ht="16.5" customHeight="1">
      <c r="A239" s="34"/>
      <c r="B239" s="35"/>
      <c r="C239" s="210" t="s">
        <v>279</v>
      </c>
      <c r="D239" s="210" t="s">
        <v>141</v>
      </c>
      <c r="E239" s="211" t="s">
        <v>280</v>
      </c>
      <c r="F239" s="212" t="s">
        <v>281</v>
      </c>
      <c r="G239" s="213" t="s">
        <v>282</v>
      </c>
      <c r="H239" s="214">
        <v>80</v>
      </c>
      <c r="I239" s="215"/>
      <c r="J239" s="216">
        <f>ROUND(I239*H239,2)</f>
        <v>0</v>
      </c>
      <c r="K239" s="217"/>
      <c r="L239" s="39"/>
      <c r="M239" s="218" t="s">
        <v>1</v>
      </c>
      <c r="N239" s="219" t="s">
        <v>39</v>
      </c>
      <c r="O239" s="71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2" t="s">
        <v>178</v>
      </c>
      <c r="AT239" s="222" t="s">
        <v>141</v>
      </c>
      <c r="AU239" s="222" t="s">
        <v>81</v>
      </c>
      <c r="AY239" s="17" t="s">
        <v>138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7" t="s">
        <v>79</v>
      </c>
      <c r="BK239" s="223">
        <f>ROUND(I239*H239,2)</f>
        <v>0</v>
      </c>
      <c r="BL239" s="17" t="s">
        <v>178</v>
      </c>
      <c r="BM239" s="222" t="s">
        <v>283</v>
      </c>
    </row>
    <row r="240" spans="1:65" s="2" customFormat="1" ht="11.25">
      <c r="A240" s="34"/>
      <c r="B240" s="35"/>
      <c r="C240" s="36"/>
      <c r="D240" s="224" t="s">
        <v>147</v>
      </c>
      <c r="E240" s="36"/>
      <c r="F240" s="225" t="s">
        <v>278</v>
      </c>
      <c r="G240" s="36"/>
      <c r="H240" s="36"/>
      <c r="I240" s="123"/>
      <c r="J240" s="36"/>
      <c r="K240" s="36"/>
      <c r="L240" s="39"/>
      <c r="M240" s="226"/>
      <c r="N240" s="227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147</v>
      </c>
      <c r="AU240" s="17" t="s">
        <v>81</v>
      </c>
    </row>
    <row r="241" spans="1:51" s="2" customFormat="1" ht="39">
      <c r="A241" s="34"/>
      <c r="B241" s="35"/>
      <c r="C241" s="36"/>
      <c r="D241" s="224" t="s">
        <v>180</v>
      </c>
      <c r="E241" s="36"/>
      <c r="F241" s="250" t="s">
        <v>284</v>
      </c>
      <c r="G241" s="36"/>
      <c r="H241" s="36"/>
      <c r="I241" s="123"/>
      <c r="J241" s="36"/>
      <c r="K241" s="36"/>
      <c r="L241" s="39"/>
      <c r="M241" s="226"/>
      <c r="N241" s="227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180</v>
      </c>
      <c r="AU241" s="17" t="s">
        <v>81</v>
      </c>
    </row>
    <row r="242" spans="1:51" s="13" customFormat="1" ht="11.25">
      <c r="B242" s="228"/>
      <c r="C242" s="229"/>
      <c r="D242" s="224" t="s">
        <v>149</v>
      </c>
      <c r="E242" s="230" t="s">
        <v>1</v>
      </c>
      <c r="F242" s="231" t="s">
        <v>285</v>
      </c>
      <c r="G242" s="229"/>
      <c r="H242" s="232">
        <v>80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149</v>
      </c>
      <c r="AU242" s="238" t="s">
        <v>81</v>
      </c>
      <c r="AV242" s="13" t="s">
        <v>81</v>
      </c>
      <c r="AW242" s="13" t="s">
        <v>30</v>
      </c>
      <c r="AX242" s="13" t="s">
        <v>74</v>
      </c>
      <c r="AY242" s="238" t="s">
        <v>138</v>
      </c>
    </row>
    <row r="243" spans="1:51" s="14" customFormat="1" ht="11.25">
      <c r="B243" s="239"/>
      <c r="C243" s="240"/>
      <c r="D243" s="224" t="s">
        <v>149</v>
      </c>
      <c r="E243" s="241" t="s">
        <v>1</v>
      </c>
      <c r="F243" s="242" t="s">
        <v>156</v>
      </c>
      <c r="G243" s="240"/>
      <c r="H243" s="243">
        <v>80</v>
      </c>
      <c r="I243" s="244"/>
      <c r="J243" s="240"/>
      <c r="K243" s="240"/>
      <c r="L243" s="245"/>
      <c r="M243" s="261"/>
      <c r="N243" s="262"/>
      <c r="O243" s="262"/>
      <c r="P243" s="262"/>
      <c r="Q243" s="262"/>
      <c r="R243" s="262"/>
      <c r="S243" s="262"/>
      <c r="T243" s="263"/>
      <c r="AT243" s="249" t="s">
        <v>149</v>
      </c>
      <c r="AU243" s="249" t="s">
        <v>81</v>
      </c>
      <c r="AV243" s="14" t="s">
        <v>145</v>
      </c>
      <c r="AW243" s="14" t="s">
        <v>30</v>
      </c>
      <c r="AX243" s="14" t="s">
        <v>79</v>
      </c>
      <c r="AY243" s="249" t="s">
        <v>138</v>
      </c>
    </row>
    <row r="244" spans="1:51" s="2" customFormat="1" ht="6.95" customHeight="1">
      <c r="A244" s="34"/>
      <c r="B244" s="54"/>
      <c r="C244" s="55"/>
      <c r="D244" s="55"/>
      <c r="E244" s="55"/>
      <c r="F244" s="55"/>
      <c r="G244" s="55"/>
      <c r="H244" s="55"/>
      <c r="I244" s="159"/>
      <c r="J244" s="55"/>
      <c r="K244" s="55"/>
      <c r="L244" s="39"/>
      <c r="M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</row>
  </sheetData>
  <sheetProtection algorithmName="SHA-512" hashValue="umfZB+lwXaIRtpGaOJmLlkU80C+i6vO38p4+N8OzuiTypV9mby2Lz9jx9SxYTGmStcsJKz0aXuD/GqrS/QB5Xg==" saltValue="FHyugJZKhHs8hV1I07CSKa1tCQ4Nq24i1vZuGfIyoVVewOF7U2XdI63sW3oCmPL0yeuVwvStwCqUG26EepUsSQ==" spinCount="100000" sheet="1" objects="1" scenarios="1" formatColumns="0" formatRows="0" autoFilter="0"/>
  <autoFilter ref="C127:K243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4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5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89</v>
      </c>
      <c r="AZ2" s="116" t="s">
        <v>286</v>
      </c>
      <c r="BA2" s="116" t="s">
        <v>287</v>
      </c>
      <c r="BB2" s="116" t="s">
        <v>1</v>
      </c>
      <c r="BC2" s="116" t="s">
        <v>288</v>
      </c>
      <c r="BD2" s="116" t="s">
        <v>81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81</v>
      </c>
      <c r="AZ3" s="116" t="s">
        <v>289</v>
      </c>
      <c r="BA3" s="116" t="s">
        <v>287</v>
      </c>
      <c r="BB3" s="116" t="s">
        <v>1</v>
      </c>
      <c r="BC3" s="116" t="s">
        <v>79</v>
      </c>
      <c r="BD3" s="116" t="s">
        <v>81</v>
      </c>
    </row>
    <row r="4" spans="1:56" s="1" customFormat="1" ht="24.95" customHeight="1">
      <c r="B4" s="20"/>
      <c r="D4" s="120" t="s">
        <v>104</v>
      </c>
      <c r="I4" s="115"/>
      <c r="L4" s="20"/>
      <c r="M4" s="121" t="s">
        <v>10</v>
      </c>
      <c r="AT4" s="17" t="s">
        <v>4</v>
      </c>
      <c r="AZ4" s="116" t="s">
        <v>290</v>
      </c>
      <c r="BA4" s="116" t="s">
        <v>287</v>
      </c>
      <c r="BB4" s="116" t="s">
        <v>1</v>
      </c>
      <c r="BC4" s="116" t="s">
        <v>291</v>
      </c>
      <c r="BD4" s="116" t="s">
        <v>81</v>
      </c>
    </row>
    <row r="5" spans="1:56" s="1" customFormat="1" ht="6.95" customHeight="1">
      <c r="B5" s="20"/>
      <c r="I5" s="115"/>
      <c r="L5" s="20"/>
      <c r="AZ5" s="116" t="s">
        <v>292</v>
      </c>
      <c r="BA5" s="116" t="s">
        <v>293</v>
      </c>
      <c r="BB5" s="116" t="s">
        <v>1</v>
      </c>
      <c r="BC5" s="116" t="s">
        <v>81</v>
      </c>
      <c r="BD5" s="116" t="s">
        <v>81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294</v>
      </c>
      <c r="BA6" s="116" t="s">
        <v>295</v>
      </c>
      <c r="BB6" s="116" t="s">
        <v>1</v>
      </c>
      <c r="BC6" s="116" t="s">
        <v>81</v>
      </c>
      <c r="BD6" s="116" t="s">
        <v>81</v>
      </c>
    </row>
    <row r="7" spans="1:56" s="1" customFormat="1" ht="16.5" customHeight="1">
      <c r="B7" s="20"/>
      <c r="E7" s="343" t="str">
        <f>'Rekapitulace stavby'!K6</f>
        <v>Demolice a výstavba lávky M 7/1 pod zámeckými schody ve Fryštátě</v>
      </c>
      <c r="F7" s="344"/>
      <c r="G7" s="344"/>
      <c r="H7" s="344"/>
      <c r="I7" s="115"/>
      <c r="L7" s="20"/>
      <c r="AZ7" s="116" t="s">
        <v>296</v>
      </c>
      <c r="BA7" s="116" t="s">
        <v>297</v>
      </c>
      <c r="BB7" s="116" t="s">
        <v>1</v>
      </c>
      <c r="BC7" s="116" t="s">
        <v>298</v>
      </c>
      <c r="BD7" s="116" t="s">
        <v>81</v>
      </c>
    </row>
    <row r="8" spans="1:56" s="1" customFormat="1" ht="12" customHeight="1">
      <c r="B8" s="20"/>
      <c r="D8" s="122" t="s">
        <v>105</v>
      </c>
      <c r="I8" s="115"/>
      <c r="L8" s="20"/>
      <c r="AZ8" s="116" t="s">
        <v>299</v>
      </c>
      <c r="BA8" s="116" t="s">
        <v>300</v>
      </c>
      <c r="BB8" s="116" t="s">
        <v>1</v>
      </c>
      <c r="BC8" s="116" t="s">
        <v>301</v>
      </c>
      <c r="BD8" s="116" t="s">
        <v>81</v>
      </c>
    </row>
    <row r="9" spans="1:56" s="2" customFormat="1" ht="23.25" customHeight="1">
      <c r="A9" s="34"/>
      <c r="B9" s="39"/>
      <c r="C9" s="34"/>
      <c r="D9" s="34"/>
      <c r="E9" s="343" t="s">
        <v>106</v>
      </c>
      <c r="F9" s="345"/>
      <c r="G9" s="345"/>
      <c r="H9" s="345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302</v>
      </c>
      <c r="BA9" s="116" t="s">
        <v>300</v>
      </c>
      <c r="BB9" s="116" t="s">
        <v>1</v>
      </c>
      <c r="BC9" s="116" t="s">
        <v>303</v>
      </c>
      <c r="BD9" s="116" t="s">
        <v>81</v>
      </c>
    </row>
    <row r="10" spans="1:56" s="2" customFormat="1" ht="12" customHeight="1">
      <c r="A10" s="34"/>
      <c r="B10" s="39"/>
      <c r="C10" s="34"/>
      <c r="D10" s="122" t="s">
        <v>107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6" t="s">
        <v>304</v>
      </c>
      <c r="BA10" s="116" t="s">
        <v>300</v>
      </c>
      <c r="BB10" s="116" t="s">
        <v>1</v>
      </c>
      <c r="BC10" s="116" t="s">
        <v>305</v>
      </c>
      <c r="BD10" s="116" t="s">
        <v>81</v>
      </c>
    </row>
    <row r="11" spans="1:56" s="2" customFormat="1" ht="16.5" customHeight="1">
      <c r="A11" s="34"/>
      <c r="B11" s="39"/>
      <c r="C11" s="34"/>
      <c r="D11" s="34"/>
      <c r="E11" s="346" t="s">
        <v>306</v>
      </c>
      <c r="F11" s="345"/>
      <c r="G11" s="345"/>
      <c r="H11" s="345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6" t="s">
        <v>307</v>
      </c>
      <c r="BA11" s="116" t="s">
        <v>308</v>
      </c>
      <c r="BB11" s="116" t="s">
        <v>1</v>
      </c>
      <c r="BC11" s="116" t="s">
        <v>309</v>
      </c>
      <c r="BD11" s="116" t="s">
        <v>81</v>
      </c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6" t="s">
        <v>310</v>
      </c>
      <c r="BA12" s="116" t="s">
        <v>311</v>
      </c>
      <c r="BB12" s="116" t="s">
        <v>1</v>
      </c>
      <c r="BC12" s="116" t="s">
        <v>312</v>
      </c>
      <c r="BD12" s="116" t="s">
        <v>81</v>
      </c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6" t="s">
        <v>313</v>
      </c>
      <c r="BA13" s="116" t="s">
        <v>314</v>
      </c>
      <c r="BB13" s="116" t="s">
        <v>1</v>
      </c>
      <c r="BC13" s="116" t="s">
        <v>315</v>
      </c>
      <c r="BD13" s="116" t="s">
        <v>81</v>
      </c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28. 1. 2020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6" t="s">
        <v>316</v>
      </c>
      <c r="BA14" s="116" t="s">
        <v>314</v>
      </c>
      <c r="BB14" s="116" t="s">
        <v>1</v>
      </c>
      <c r="BC14" s="116" t="s">
        <v>218</v>
      </c>
      <c r="BD14" s="116" t="s">
        <v>81</v>
      </c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6" t="s">
        <v>317</v>
      </c>
      <c r="BA15" s="116" t="s">
        <v>318</v>
      </c>
      <c r="BB15" s="116" t="s">
        <v>1</v>
      </c>
      <c r="BC15" s="116" t="s">
        <v>319</v>
      </c>
      <c r="BD15" s="116" t="s">
        <v>81</v>
      </c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16" t="s">
        <v>320</v>
      </c>
      <c r="BA16" s="116" t="s">
        <v>321</v>
      </c>
      <c r="BB16" s="116" t="s">
        <v>1</v>
      </c>
      <c r="BC16" s="116" t="s">
        <v>298</v>
      </c>
      <c r="BD16" s="116" t="s">
        <v>81</v>
      </c>
    </row>
    <row r="17" spans="1:56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4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16" t="s">
        <v>322</v>
      </c>
      <c r="BA17" s="116" t="s">
        <v>321</v>
      </c>
      <c r="BB17" s="116" t="s">
        <v>1</v>
      </c>
      <c r="BC17" s="116" t="s">
        <v>323</v>
      </c>
      <c r="BD17" s="116" t="s">
        <v>81</v>
      </c>
    </row>
    <row r="18" spans="1:56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56" s="2" customFormat="1" ht="12" customHeight="1">
      <c r="A19" s="34"/>
      <c r="B19" s="39"/>
      <c r="C19" s="34"/>
      <c r="D19" s="122" t="s">
        <v>27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56" s="2" customFormat="1" ht="18" customHeight="1">
      <c r="A20" s="34"/>
      <c r="B20" s="39"/>
      <c r="C20" s="34"/>
      <c r="D20" s="34"/>
      <c r="E20" s="347" t="str">
        <f>'Rekapitulace stavby'!E14</f>
        <v>Vyplň údaj</v>
      </c>
      <c r="F20" s="348"/>
      <c r="G20" s="348"/>
      <c r="H20" s="348"/>
      <c r="I20" s="124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56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56" s="2" customFormat="1" ht="12" customHeight="1">
      <c r="A22" s="34"/>
      <c r="B22" s="39"/>
      <c r="C22" s="34"/>
      <c r="D22" s="122" t="s">
        <v>29</v>
      </c>
      <c r="E22" s="34"/>
      <c r="F22" s="34"/>
      <c r="G22" s="34"/>
      <c r="H22" s="34"/>
      <c r="I22" s="124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4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12" customHeight="1">
      <c r="A25" s="34"/>
      <c r="B25" s="39"/>
      <c r="C25" s="34"/>
      <c r="D25" s="122" t="s">
        <v>31</v>
      </c>
      <c r="E25" s="34"/>
      <c r="F25" s="34"/>
      <c r="G25" s="34"/>
      <c r="H25" s="34"/>
      <c r="I25" s="124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8" customHeight="1">
      <c r="A26" s="34"/>
      <c r="B26" s="39"/>
      <c r="C26" s="34"/>
      <c r="D26" s="34"/>
      <c r="E26" s="110" t="str">
        <f>IF('Rekapitulace stavby'!E20="","",'Rekapitulace stavby'!E20)</f>
        <v>DOPRAVOPROJEKT Ostrava a.s.</v>
      </c>
      <c r="F26" s="34"/>
      <c r="G26" s="34"/>
      <c r="H26" s="34"/>
      <c r="I26" s="124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56" s="2" customFormat="1" ht="12" customHeight="1">
      <c r="A28" s="34"/>
      <c r="B28" s="39"/>
      <c r="C28" s="34"/>
      <c r="D28" s="122" t="s">
        <v>33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8" customFormat="1" ht="16.5" customHeight="1">
      <c r="A29" s="126"/>
      <c r="B29" s="127"/>
      <c r="C29" s="126"/>
      <c r="D29" s="126"/>
      <c r="E29" s="349" t="s">
        <v>1</v>
      </c>
      <c r="F29" s="349"/>
      <c r="G29" s="349"/>
      <c r="H29" s="349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56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25.35" customHeight="1">
      <c r="A32" s="34"/>
      <c r="B32" s="39"/>
      <c r="C32" s="34"/>
      <c r="D32" s="132" t="s">
        <v>34</v>
      </c>
      <c r="E32" s="34"/>
      <c r="F32" s="34"/>
      <c r="G32" s="34"/>
      <c r="H32" s="34"/>
      <c r="I32" s="123"/>
      <c r="J32" s="133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4" t="s">
        <v>36</v>
      </c>
      <c r="G34" s="34"/>
      <c r="H34" s="34"/>
      <c r="I34" s="135" t="s">
        <v>35</v>
      </c>
      <c r="J34" s="134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6" t="s">
        <v>38</v>
      </c>
      <c r="E35" s="122" t="s">
        <v>39</v>
      </c>
      <c r="F35" s="137">
        <f>ROUND((SUM(BE125:BE345)),  2)</f>
        <v>0</v>
      </c>
      <c r="G35" s="34"/>
      <c r="H35" s="34"/>
      <c r="I35" s="138">
        <v>0.21</v>
      </c>
      <c r="J35" s="137">
        <f>ROUND(((SUM(BE125:BE345))*I35),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2" t="s">
        <v>40</v>
      </c>
      <c r="F36" s="137">
        <f>ROUND((SUM(BF125:BF345)),  2)</f>
        <v>0</v>
      </c>
      <c r="G36" s="34"/>
      <c r="H36" s="34"/>
      <c r="I36" s="138">
        <v>0.15</v>
      </c>
      <c r="J36" s="137">
        <f>ROUND(((SUM(BF125:BF345))*I36),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2" t="s">
        <v>41</v>
      </c>
      <c r="F37" s="137">
        <f>ROUND((SUM(BG125:BG345)),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2" t="s">
        <v>42</v>
      </c>
      <c r="F38" s="137">
        <f>ROUND((SUM(BH125:BH345)),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2" t="s">
        <v>43</v>
      </c>
      <c r="F39" s="137">
        <f>ROUND((SUM(BI125:BI345)),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44</v>
      </c>
      <c r="E41" s="141"/>
      <c r="F41" s="141"/>
      <c r="G41" s="142" t="s">
        <v>45</v>
      </c>
      <c r="H41" s="143" t="s">
        <v>46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7" t="s">
        <v>47</v>
      </c>
      <c r="E50" s="148"/>
      <c r="F50" s="148"/>
      <c r="G50" s="147" t="s">
        <v>48</v>
      </c>
      <c r="H50" s="148"/>
      <c r="I50" s="149"/>
      <c r="J50" s="148"/>
      <c r="K50" s="14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50" t="s">
        <v>49</v>
      </c>
      <c r="E61" s="151"/>
      <c r="F61" s="152" t="s">
        <v>50</v>
      </c>
      <c r="G61" s="150" t="s">
        <v>49</v>
      </c>
      <c r="H61" s="151"/>
      <c r="I61" s="153"/>
      <c r="J61" s="154" t="s">
        <v>50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7" t="s">
        <v>51</v>
      </c>
      <c r="E65" s="155"/>
      <c r="F65" s="155"/>
      <c r="G65" s="147" t="s">
        <v>52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50" t="s">
        <v>49</v>
      </c>
      <c r="E76" s="151"/>
      <c r="F76" s="152" t="s">
        <v>50</v>
      </c>
      <c r="G76" s="150" t="s">
        <v>49</v>
      </c>
      <c r="H76" s="151"/>
      <c r="I76" s="153"/>
      <c r="J76" s="154" t="s">
        <v>50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50" t="str">
        <f>E7</f>
        <v>Demolice a výstavba lávky M 7/1 pod zámeckými schody ve Fryštátě</v>
      </c>
      <c r="F85" s="351"/>
      <c r="G85" s="351"/>
      <c r="H85" s="351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23.25" customHeight="1">
      <c r="A87" s="34"/>
      <c r="B87" s="35"/>
      <c r="C87" s="36"/>
      <c r="D87" s="36"/>
      <c r="E87" s="350" t="s">
        <v>106</v>
      </c>
      <c r="F87" s="352"/>
      <c r="G87" s="352"/>
      <c r="H87" s="352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107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8" t="str">
        <f>E11</f>
        <v>SO001 - Demolice lávky</v>
      </c>
      <c r="F89" s="352"/>
      <c r="G89" s="352"/>
      <c r="H89" s="352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4" t="s">
        <v>22</v>
      </c>
      <c r="J91" s="66" t="str">
        <f>IF(J14="","",J14)</f>
        <v>28. 1. 2020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4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4" t="s">
        <v>31</v>
      </c>
      <c r="J94" s="32" t="str">
        <f>E26</f>
        <v>DOPRAVOPROJEKT Ostrava a.s.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111</v>
      </c>
      <c r="D96" s="164"/>
      <c r="E96" s="164"/>
      <c r="F96" s="164"/>
      <c r="G96" s="164"/>
      <c r="H96" s="164"/>
      <c r="I96" s="165"/>
      <c r="J96" s="166" t="s">
        <v>112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7" t="s">
        <v>113</v>
      </c>
      <c r="D98" s="36"/>
      <c r="E98" s="36"/>
      <c r="F98" s="36"/>
      <c r="G98" s="36"/>
      <c r="H98" s="36"/>
      <c r="I98" s="123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114</v>
      </c>
    </row>
    <row r="99" spans="1:47" s="9" customFormat="1" ht="24.95" customHeight="1">
      <c r="B99" s="168"/>
      <c r="C99" s="169"/>
      <c r="D99" s="170" t="s">
        <v>115</v>
      </c>
      <c r="E99" s="171"/>
      <c r="F99" s="171"/>
      <c r="G99" s="171"/>
      <c r="H99" s="171"/>
      <c r="I99" s="172"/>
      <c r="J99" s="173">
        <f>J126</f>
        <v>0</v>
      </c>
      <c r="K99" s="169"/>
      <c r="L99" s="174"/>
    </row>
    <row r="100" spans="1:47" s="10" customFormat="1" ht="19.899999999999999" customHeight="1">
      <c r="B100" s="175"/>
      <c r="C100" s="104"/>
      <c r="D100" s="176" t="s">
        <v>324</v>
      </c>
      <c r="E100" s="177"/>
      <c r="F100" s="177"/>
      <c r="G100" s="177"/>
      <c r="H100" s="177"/>
      <c r="I100" s="178"/>
      <c r="J100" s="179">
        <f>J127</f>
        <v>0</v>
      </c>
      <c r="K100" s="104"/>
      <c r="L100" s="180"/>
    </row>
    <row r="101" spans="1:47" s="10" customFormat="1" ht="19.899999999999999" customHeight="1">
      <c r="B101" s="175"/>
      <c r="C101" s="104"/>
      <c r="D101" s="176" t="s">
        <v>116</v>
      </c>
      <c r="E101" s="177"/>
      <c r="F101" s="177"/>
      <c r="G101" s="177"/>
      <c r="H101" s="177"/>
      <c r="I101" s="178"/>
      <c r="J101" s="179">
        <f>J229</f>
        <v>0</v>
      </c>
      <c r="K101" s="104"/>
      <c r="L101" s="180"/>
    </row>
    <row r="102" spans="1:47" s="10" customFormat="1" ht="19.899999999999999" customHeight="1">
      <c r="B102" s="175"/>
      <c r="C102" s="104"/>
      <c r="D102" s="176" t="s">
        <v>325</v>
      </c>
      <c r="E102" s="177"/>
      <c r="F102" s="177"/>
      <c r="G102" s="177"/>
      <c r="H102" s="177"/>
      <c r="I102" s="178"/>
      <c r="J102" s="179">
        <f>J295</f>
        <v>0</v>
      </c>
      <c r="K102" s="104"/>
      <c r="L102" s="180"/>
    </row>
    <row r="103" spans="1:47" s="10" customFormat="1" ht="19.899999999999999" customHeight="1">
      <c r="B103" s="175"/>
      <c r="C103" s="104"/>
      <c r="D103" s="176" t="s">
        <v>326</v>
      </c>
      <c r="E103" s="177"/>
      <c r="F103" s="177"/>
      <c r="G103" s="177"/>
      <c r="H103" s="177"/>
      <c r="I103" s="178"/>
      <c r="J103" s="179">
        <f>J340</f>
        <v>0</v>
      </c>
      <c r="K103" s="104"/>
      <c r="L103" s="180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123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159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162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123</v>
      </c>
      <c r="D110" s="36"/>
      <c r="E110" s="36"/>
      <c r="F110" s="36"/>
      <c r="G110" s="36"/>
      <c r="H110" s="36"/>
      <c r="I110" s="123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23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123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50" t="str">
        <f>E7</f>
        <v>Demolice a výstavba lávky M 7/1 pod zámeckými schody ve Fryštátě</v>
      </c>
      <c r="F113" s="351"/>
      <c r="G113" s="351"/>
      <c r="H113" s="351"/>
      <c r="I113" s="123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105</v>
      </c>
      <c r="D114" s="22"/>
      <c r="E114" s="22"/>
      <c r="F114" s="22"/>
      <c r="G114" s="22"/>
      <c r="H114" s="22"/>
      <c r="I114" s="115"/>
      <c r="J114" s="22"/>
      <c r="K114" s="22"/>
      <c r="L114" s="20"/>
    </row>
    <row r="115" spans="1:65" s="2" customFormat="1" ht="23.25" customHeight="1">
      <c r="A115" s="34"/>
      <c r="B115" s="35"/>
      <c r="C115" s="36"/>
      <c r="D115" s="36"/>
      <c r="E115" s="350" t="s">
        <v>106</v>
      </c>
      <c r="F115" s="352"/>
      <c r="G115" s="352"/>
      <c r="H115" s="352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107</v>
      </c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98" t="str">
        <f>E11</f>
        <v>SO001 - Demolice lávky</v>
      </c>
      <c r="F117" s="352"/>
      <c r="G117" s="352"/>
      <c r="H117" s="352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124" t="s">
        <v>22</v>
      </c>
      <c r="J119" s="66" t="str">
        <f>IF(J14="","",J14)</f>
        <v>28. 1. 2020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E17</f>
        <v xml:space="preserve"> </v>
      </c>
      <c r="G121" s="36"/>
      <c r="H121" s="36"/>
      <c r="I121" s="124" t="s">
        <v>29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5.7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124" t="s">
        <v>31</v>
      </c>
      <c r="J122" s="32" t="str">
        <f>E26</f>
        <v>DOPRAVOPROJEKT Ostrava a.s.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81"/>
      <c r="B124" s="182"/>
      <c r="C124" s="183" t="s">
        <v>124</v>
      </c>
      <c r="D124" s="184" t="s">
        <v>59</v>
      </c>
      <c r="E124" s="184" t="s">
        <v>55</v>
      </c>
      <c r="F124" s="184" t="s">
        <v>56</v>
      </c>
      <c r="G124" s="184" t="s">
        <v>125</v>
      </c>
      <c r="H124" s="184" t="s">
        <v>126</v>
      </c>
      <c r="I124" s="185" t="s">
        <v>127</v>
      </c>
      <c r="J124" s="186" t="s">
        <v>112</v>
      </c>
      <c r="K124" s="187" t="s">
        <v>128</v>
      </c>
      <c r="L124" s="188"/>
      <c r="M124" s="75" t="s">
        <v>1</v>
      </c>
      <c r="N124" s="76" t="s">
        <v>38</v>
      </c>
      <c r="O124" s="76" t="s">
        <v>129</v>
      </c>
      <c r="P124" s="76" t="s">
        <v>130</v>
      </c>
      <c r="Q124" s="76" t="s">
        <v>131</v>
      </c>
      <c r="R124" s="76" t="s">
        <v>132</v>
      </c>
      <c r="S124" s="76" t="s">
        <v>133</v>
      </c>
      <c r="T124" s="77" t="s">
        <v>134</v>
      </c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</row>
    <row r="125" spans="1:65" s="2" customFormat="1" ht="22.9" customHeight="1">
      <c r="A125" s="34"/>
      <c r="B125" s="35"/>
      <c r="C125" s="82" t="s">
        <v>135</v>
      </c>
      <c r="D125" s="36"/>
      <c r="E125" s="36"/>
      <c r="F125" s="36"/>
      <c r="G125" s="36"/>
      <c r="H125" s="36"/>
      <c r="I125" s="123"/>
      <c r="J125" s="189">
        <f>BK125</f>
        <v>0</v>
      </c>
      <c r="K125" s="36"/>
      <c r="L125" s="39"/>
      <c r="M125" s="78"/>
      <c r="N125" s="190"/>
      <c r="O125" s="79"/>
      <c r="P125" s="191">
        <f>P126</f>
        <v>0</v>
      </c>
      <c r="Q125" s="79"/>
      <c r="R125" s="191">
        <f>R126</f>
        <v>5.0777152999999995</v>
      </c>
      <c r="S125" s="79"/>
      <c r="T125" s="192">
        <f>T126</f>
        <v>389.32538099999999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73</v>
      </c>
      <c r="AU125" s="17" t="s">
        <v>114</v>
      </c>
      <c r="BK125" s="193">
        <f>BK126</f>
        <v>0</v>
      </c>
    </row>
    <row r="126" spans="1:65" s="12" customFormat="1" ht="25.9" customHeight="1">
      <c r="B126" s="194"/>
      <c r="C126" s="195"/>
      <c r="D126" s="196" t="s">
        <v>73</v>
      </c>
      <c r="E126" s="197" t="s">
        <v>136</v>
      </c>
      <c r="F126" s="197" t="s">
        <v>137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P127+P229+P295+P340</f>
        <v>0</v>
      </c>
      <c r="Q126" s="202"/>
      <c r="R126" s="203">
        <f>R127+R229+R295+R340</f>
        <v>5.0777152999999995</v>
      </c>
      <c r="S126" s="202"/>
      <c r="T126" s="204">
        <f>T127+T229+T295+T340</f>
        <v>389.32538099999999</v>
      </c>
      <c r="AR126" s="205" t="s">
        <v>79</v>
      </c>
      <c r="AT126" s="206" t="s">
        <v>73</v>
      </c>
      <c r="AU126" s="206" t="s">
        <v>74</v>
      </c>
      <c r="AY126" s="205" t="s">
        <v>138</v>
      </c>
      <c r="BK126" s="207">
        <f>BK127+BK229+BK295+BK340</f>
        <v>0</v>
      </c>
    </row>
    <row r="127" spans="1:65" s="12" customFormat="1" ht="22.9" customHeight="1">
      <c r="B127" s="194"/>
      <c r="C127" s="195"/>
      <c r="D127" s="196" t="s">
        <v>73</v>
      </c>
      <c r="E127" s="208" t="s">
        <v>79</v>
      </c>
      <c r="F127" s="208" t="s">
        <v>327</v>
      </c>
      <c r="G127" s="195"/>
      <c r="H127" s="195"/>
      <c r="I127" s="198"/>
      <c r="J127" s="209">
        <f>BK127</f>
        <v>0</v>
      </c>
      <c r="K127" s="195"/>
      <c r="L127" s="200"/>
      <c r="M127" s="201"/>
      <c r="N127" s="202"/>
      <c r="O127" s="202"/>
      <c r="P127" s="203">
        <f>SUM(P128:P228)</f>
        <v>0</v>
      </c>
      <c r="Q127" s="202"/>
      <c r="R127" s="203">
        <f>SUM(R128:R228)</f>
        <v>1.3200000000000002E-2</v>
      </c>
      <c r="S127" s="202"/>
      <c r="T127" s="204">
        <f>SUM(T128:T228)</f>
        <v>282.09999999999997</v>
      </c>
      <c r="AR127" s="205" t="s">
        <v>79</v>
      </c>
      <c r="AT127" s="206" t="s">
        <v>73</v>
      </c>
      <c r="AU127" s="206" t="s">
        <v>79</v>
      </c>
      <c r="AY127" s="205" t="s">
        <v>138</v>
      </c>
      <c r="BK127" s="207">
        <f>SUM(BK128:BK228)</f>
        <v>0</v>
      </c>
    </row>
    <row r="128" spans="1:65" s="2" customFormat="1" ht="21.75" customHeight="1">
      <c r="A128" s="34"/>
      <c r="B128" s="35"/>
      <c r="C128" s="210" t="s">
        <v>218</v>
      </c>
      <c r="D128" s="210" t="s">
        <v>141</v>
      </c>
      <c r="E128" s="211" t="s">
        <v>328</v>
      </c>
      <c r="F128" s="212" t="s">
        <v>329</v>
      </c>
      <c r="G128" s="213" t="s">
        <v>144</v>
      </c>
      <c r="H128" s="214">
        <v>2</v>
      </c>
      <c r="I128" s="215"/>
      <c r="J128" s="216">
        <f>ROUND(I128*H128,2)</f>
        <v>0</v>
      </c>
      <c r="K128" s="217"/>
      <c r="L128" s="39"/>
      <c r="M128" s="218" t="s">
        <v>1</v>
      </c>
      <c r="N128" s="219" t="s">
        <v>39</v>
      </c>
      <c r="O128" s="71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2" t="s">
        <v>145</v>
      </c>
      <c r="AT128" s="222" t="s">
        <v>141</v>
      </c>
      <c r="AU128" s="222" t="s">
        <v>81</v>
      </c>
      <c r="AY128" s="17" t="s">
        <v>138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7" t="s">
        <v>79</v>
      </c>
      <c r="BK128" s="223">
        <f>ROUND(I128*H128,2)</f>
        <v>0</v>
      </c>
      <c r="BL128" s="17" t="s">
        <v>145</v>
      </c>
      <c r="BM128" s="222" t="s">
        <v>330</v>
      </c>
    </row>
    <row r="129" spans="1:65" s="2" customFormat="1" ht="19.5">
      <c r="A129" s="34"/>
      <c r="B129" s="35"/>
      <c r="C129" s="36"/>
      <c r="D129" s="224" t="s">
        <v>147</v>
      </c>
      <c r="E129" s="36"/>
      <c r="F129" s="225" t="s">
        <v>331</v>
      </c>
      <c r="G129" s="36"/>
      <c r="H129" s="36"/>
      <c r="I129" s="123"/>
      <c r="J129" s="36"/>
      <c r="K129" s="36"/>
      <c r="L129" s="39"/>
      <c r="M129" s="226"/>
      <c r="N129" s="227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147</v>
      </c>
      <c r="AU129" s="17" t="s">
        <v>81</v>
      </c>
    </row>
    <row r="130" spans="1:65" s="2" customFormat="1" ht="19.5">
      <c r="A130" s="34"/>
      <c r="B130" s="35"/>
      <c r="C130" s="36"/>
      <c r="D130" s="224" t="s">
        <v>180</v>
      </c>
      <c r="E130" s="36"/>
      <c r="F130" s="250" t="s">
        <v>332</v>
      </c>
      <c r="G130" s="36"/>
      <c r="H130" s="36"/>
      <c r="I130" s="123"/>
      <c r="J130" s="36"/>
      <c r="K130" s="36"/>
      <c r="L130" s="39"/>
      <c r="M130" s="226"/>
      <c r="N130" s="227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180</v>
      </c>
      <c r="AU130" s="17" t="s">
        <v>81</v>
      </c>
    </row>
    <row r="131" spans="1:65" s="15" customFormat="1" ht="11.25">
      <c r="B131" s="251"/>
      <c r="C131" s="252"/>
      <c r="D131" s="224" t="s">
        <v>149</v>
      </c>
      <c r="E131" s="253" t="s">
        <v>1</v>
      </c>
      <c r="F131" s="254" t="s">
        <v>333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AT131" s="260" t="s">
        <v>149</v>
      </c>
      <c r="AU131" s="260" t="s">
        <v>81</v>
      </c>
      <c r="AV131" s="15" t="s">
        <v>79</v>
      </c>
      <c r="AW131" s="15" t="s">
        <v>30</v>
      </c>
      <c r="AX131" s="15" t="s">
        <v>74</v>
      </c>
      <c r="AY131" s="260" t="s">
        <v>138</v>
      </c>
    </row>
    <row r="132" spans="1:65" s="13" customFormat="1" ht="11.25">
      <c r="B132" s="228"/>
      <c r="C132" s="229"/>
      <c r="D132" s="224" t="s">
        <v>149</v>
      </c>
      <c r="E132" s="230" t="s">
        <v>1</v>
      </c>
      <c r="F132" s="231" t="s">
        <v>292</v>
      </c>
      <c r="G132" s="229"/>
      <c r="H132" s="232">
        <v>2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149</v>
      </c>
      <c r="AU132" s="238" t="s">
        <v>81</v>
      </c>
      <c r="AV132" s="13" t="s">
        <v>81</v>
      </c>
      <c r="AW132" s="13" t="s">
        <v>30</v>
      </c>
      <c r="AX132" s="13" t="s">
        <v>74</v>
      </c>
      <c r="AY132" s="238" t="s">
        <v>138</v>
      </c>
    </row>
    <row r="133" spans="1:65" s="14" customFormat="1" ht="11.25">
      <c r="B133" s="239"/>
      <c r="C133" s="240"/>
      <c r="D133" s="224" t="s">
        <v>149</v>
      </c>
      <c r="E133" s="241" t="s">
        <v>1</v>
      </c>
      <c r="F133" s="242" t="s">
        <v>156</v>
      </c>
      <c r="G133" s="240"/>
      <c r="H133" s="243">
        <v>2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149</v>
      </c>
      <c r="AU133" s="249" t="s">
        <v>81</v>
      </c>
      <c r="AV133" s="14" t="s">
        <v>145</v>
      </c>
      <c r="AW133" s="14" t="s">
        <v>30</v>
      </c>
      <c r="AX133" s="14" t="s">
        <v>79</v>
      </c>
      <c r="AY133" s="249" t="s">
        <v>138</v>
      </c>
    </row>
    <row r="134" spans="1:65" s="2" customFormat="1" ht="21.75" customHeight="1">
      <c r="A134" s="34"/>
      <c r="B134" s="35"/>
      <c r="C134" s="210" t="s">
        <v>223</v>
      </c>
      <c r="D134" s="210" t="s">
        <v>141</v>
      </c>
      <c r="E134" s="211" t="s">
        <v>334</v>
      </c>
      <c r="F134" s="212" t="s">
        <v>335</v>
      </c>
      <c r="G134" s="213" t="s">
        <v>144</v>
      </c>
      <c r="H134" s="214">
        <v>2</v>
      </c>
      <c r="I134" s="215"/>
      <c r="J134" s="216">
        <f>ROUND(I134*H134,2)</f>
        <v>0</v>
      </c>
      <c r="K134" s="217"/>
      <c r="L134" s="39"/>
      <c r="M134" s="218" t="s">
        <v>1</v>
      </c>
      <c r="N134" s="219" t="s">
        <v>39</v>
      </c>
      <c r="O134" s="71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2" t="s">
        <v>145</v>
      </c>
      <c r="AT134" s="222" t="s">
        <v>141</v>
      </c>
      <c r="AU134" s="222" t="s">
        <v>81</v>
      </c>
      <c r="AY134" s="17" t="s">
        <v>138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7" t="s">
        <v>79</v>
      </c>
      <c r="BK134" s="223">
        <f>ROUND(I134*H134,2)</f>
        <v>0</v>
      </c>
      <c r="BL134" s="17" t="s">
        <v>145</v>
      </c>
      <c r="BM134" s="222" t="s">
        <v>336</v>
      </c>
    </row>
    <row r="135" spans="1:65" s="2" customFormat="1" ht="19.5">
      <c r="A135" s="34"/>
      <c r="B135" s="35"/>
      <c r="C135" s="36"/>
      <c r="D135" s="224" t="s">
        <v>147</v>
      </c>
      <c r="E135" s="36"/>
      <c r="F135" s="225" t="s">
        <v>337</v>
      </c>
      <c r="G135" s="36"/>
      <c r="H135" s="36"/>
      <c r="I135" s="123"/>
      <c r="J135" s="36"/>
      <c r="K135" s="36"/>
      <c r="L135" s="39"/>
      <c r="M135" s="226"/>
      <c r="N135" s="227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147</v>
      </c>
      <c r="AU135" s="17" t="s">
        <v>81</v>
      </c>
    </row>
    <row r="136" spans="1:65" s="2" customFormat="1" ht="19.5">
      <c r="A136" s="34"/>
      <c r="B136" s="35"/>
      <c r="C136" s="36"/>
      <c r="D136" s="224" t="s">
        <v>180</v>
      </c>
      <c r="E136" s="36"/>
      <c r="F136" s="250" t="s">
        <v>332</v>
      </c>
      <c r="G136" s="36"/>
      <c r="H136" s="36"/>
      <c r="I136" s="123"/>
      <c r="J136" s="36"/>
      <c r="K136" s="36"/>
      <c r="L136" s="39"/>
      <c r="M136" s="226"/>
      <c r="N136" s="227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180</v>
      </c>
      <c r="AU136" s="17" t="s">
        <v>81</v>
      </c>
    </row>
    <row r="137" spans="1:65" s="15" customFormat="1" ht="11.25">
      <c r="B137" s="251"/>
      <c r="C137" s="252"/>
      <c r="D137" s="224" t="s">
        <v>149</v>
      </c>
      <c r="E137" s="253" t="s">
        <v>1</v>
      </c>
      <c r="F137" s="254" t="s">
        <v>333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AT137" s="260" t="s">
        <v>149</v>
      </c>
      <c r="AU137" s="260" t="s">
        <v>81</v>
      </c>
      <c r="AV137" s="15" t="s">
        <v>79</v>
      </c>
      <c r="AW137" s="15" t="s">
        <v>30</v>
      </c>
      <c r="AX137" s="15" t="s">
        <v>74</v>
      </c>
      <c r="AY137" s="260" t="s">
        <v>138</v>
      </c>
    </row>
    <row r="138" spans="1:65" s="13" customFormat="1" ht="11.25">
      <c r="B138" s="228"/>
      <c r="C138" s="229"/>
      <c r="D138" s="224" t="s">
        <v>149</v>
      </c>
      <c r="E138" s="230" t="s">
        <v>1</v>
      </c>
      <c r="F138" s="231" t="s">
        <v>294</v>
      </c>
      <c r="G138" s="229"/>
      <c r="H138" s="232">
        <v>2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149</v>
      </c>
      <c r="AU138" s="238" t="s">
        <v>81</v>
      </c>
      <c r="AV138" s="13" t="s">
        <v>81</v>
      </c>
      <c r="AW138" s="13" t="s">
        <v>30</v>
      </c>
      <c r="AX138" s="13" t="s">
        <v>74</v>
      </c>
      <c r="AY138" s="238" t="s">
        <v>138</v>
      </c>
    </row>
    <row r="139" spans="1:65" s="14" customFormat="1" ht="11.25">
      <c r="B139" s="239"/>
      <c r="C139" s="240"/>
      <c r="D139" s="224" t="s">
        <v>149</v>
      </c>
      <c r="E139" s="241" t="s">
        <v>1</v>
      </c>
      <c r="F139" s="242" t="s">
        <v>156</v>
      </c>
      <c r="G139" s="240"/>
      <c r="H139" s="243">
        <v>2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149</v>
      </c>
      <c r="AU139" s="249" t="s">
        <v>81</v>
      </c>
      <c r="AV139" s="14" t="s">
        <v>145</v>
      </c>
      <c r="AW139" s="14" t="s">
        <v>30</v>
      </c>
      <c r="AX139" s="14" t="s">
        <v>79</v>
      </c>
      <c r="AY139" s="249" t="s">
        <v>138</v>
      </c>
    </row>
    <row r="140" spans="1:65" s="2" customFormat="1" ht="16.5" customHeight="1">
      <c r="A140" s="34"/>
      <c r="B140" s="35"/>
      <c r="C140" s="210" t="s">
        <v>232</v>
      </c>
      <c r="D140" s="210" t="s">
        <v>141</v>
      </c>
      <c r="E140" s="211" t="s">
        <v>338</v>
      </c>
      <c r="F140" s="212" t="s">
        <v>339</v>
      </c>
      <c r="G140" s="213" t="s">
        <v>144</v>
      </c>
      <c r="H140" s="214">
        <v>2</v>
      </c>
      <c r="I140" s="215"/>
      <c r="J140" s="216">
        <f>ROUND(I140*H140,2)</f>
        <v>0</v>
      </c>
      <c r="K140" s="217"/>
      <c r="L140" s="39"/>
      <c r="M140" s="218" t="s">
        <v>1</v>
      </c>
      <c r="N140" s="219" t="s">
        <v>39</v>
      </c>
      <c r="O140" s="71"/>
      <c r="P140" s="220">
        <f>O140*H140</f>
        <v>0</v>
      </c>
      <c r="Q140" s="220">
        <v>5.0000000000000002E-5</v>
      </c>
      <c r="R140" s="220">
        <f>Q140*H140</f>
        <v>1E-4</v>
      </c>
      <c r="S140" s="220">
        <v>0</v>
      </c>
      <c r="T140" s="22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2" t="s">
        <v>145</v>
      </c>
      <c r="AT140" s="222" t="s">
        <v>141</v>
      </c>
      <c r="AU140" s="222" t="s">
        <v>81</v>
      </c>
      <c r="AY140" s="17" t="s">
        <v>138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79</v>
      </c>
      <c r="BK140" s="223">
        <f>ROUND(I140*H140,2)</f>
        <v>0</v>
      </c>
      <c r="BL140" s="17" t="s">
        <v>145</v>
      </c>
      <c r="BM140" s="222" t="s">
        <v>340</v>
      </c>
    </row>
    <row r="141" spans="1:65" s="2" customFormat="1" ht="19.5">
      <c r="A141" s="34"/>
      <c r="B141" s="35"/>
      <c r="C141" s="36"/>
      <c r="D141" s="224" t="s">
        <v>147</v>
      </c>
      <c r="E141" s="36"/>
      <c r="F141" s="225" t="s">
        <v>341</v>
      </c>
      <c r="G141" s="36"/>
      <c r="H141" s="36"/>
      <c r="I141" s="123"/>
      <c r="J141" s="36"/>
      <c r="K141" s="36"/>
      <c r="L141" s="39"/>
      <c r="M141" s="226"/>
      <c r="N141" s="227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147</v>
      </c>
      <c r="AU141" s="17" t="s">
        <v>81</v>
      </c>
    </row>
    <row r="142" spans="1:65" s="2" customFormat="1" ht="19.5">
      <c r="A142" s="34"/>
      <c r="B142" s="35"/>
      <c r="C142" s="36"/>
      <c r="D142" s="224" t="s">
        <v>180</v>
      </c>
      <c r="E142" s="36"/>
      <c r="F142" s="250" t="s">
        <v>342</v>
      </c>
      <c r="G142" s="36"/>
      <c r="H142" s="36"/>
      <c r="I142" s="123"/>
      <c r="J142" s="36"/>
      <c r="K142" s="36"/>
      <c r="L142" s="39"/>
      <c r="M142" s="226"/>
      <c r="N142" s="227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180</v>
      </c>
      <c r="AU142" s="17" t="s">
        <v>81</v>
      </c>
    </row>
    <row r="143" spans="1:65" s="15" customFormat="1" ht="11.25">
      <c r="B143" s="251"/>
      <c r="C143" s="252"/>
      <c r="D143" s="224" t="s">
        <v>149</v>
      </c>
      <c r="E143" s="253" t="s">
        <v>1</v>
      </c>
      <c r="F143" s="254" t="s">
        <v>333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AT143" s="260" t="s">
        <v>149</v>
      </c>
      <c r="AU143" s="260" t="s">
        <v>81</v>
      </c>
      <c r="AV143" s="15" t="s">
        <v>79</v>
      </c>
      <c r="AW143" s="15" t="s">
        <v>30</v>
      </c>
      <c r="AX143" s="15" t="s">
        <v>74</v>
      </c>
      <c r="AY143" s="260" t="s">
        <v>138</v>
      </c>
    </row>
    <row r="144" spans="1:65" s="13" customFormat="1" ht="11.25">
      <c r="B144" s="228"/>
      <c r="C144" s="229"/>
      <c r="D144" s="224" t="s">
        <v>149</v>
      </c>
      <c r="E144" s="230" t="s">
        <v>1</v>
      </c>
      <c r="F144" s="231" t="s">
        <v>81</v>
      </c>
      <c r="G144" s="229"/>
      <c r="H144" s="232">
        <v>2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149</v>
      </c>
      <c r="AU144" s="238" t="s">
        <v>81</v>
      </c>
      <c r="AV144" s="13" t="s">
        <v>81</v>
      </c>
      <c r="AW144" s="13" t="s">
        <v>30</v>
      </c>
      <c r="AX144" s="13" t="s">
        <v>74</v>
      </c>
      <c r="AY144" s="238" t="s">
        <v>138</v>
      </c>
    </row>
    <row r="145" spans="1:65" s="14" customFormat="1" ht="11.25">
      <c r="B145" s="239"/>
      <c r="C145" s="240"/>
      <c r="D145" s="224" t="s">
        <v>149</v>
      </c>
      <c r="E145" s="241" t="s">
        <v>292</v>
      </c>
      <c r="F145" s="242" t="s">
        <v>156</v>
      </c>
      <c r="G145" s="240"/>
      <c r="H145" s="243">
        <v>2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149</v>
      </c>
      <c r="AU145" s="249" t="s">
        <v>81</v>
      </c>
      <c r="AV145" s="14" t="s">
        <v>145</v>
      </c>
      <c r="AW145" s="14" t="s">
        <v>30</v>
      </c>
      <c r="AX145" s="14" t="s">
        <v>79</v>
      </c>
      <c r="AY145" s="249" t="s">
        <v>138</v>
      </c>
    </row>
    <row r="146" spans="1:65" s="2" customFormat="1" ht="16.5" customHeight="1">
      <c r="A146" s="34"/>
      <c r="B146" s="35"/>
      <c r="C146" s="210" t="s">
        <v>239</v>
      </c>
      <c r="D146" s="210" t="s">
        <v>141</v>
      </c>
      <c r="E146" s="211" t="s">
        <v>343</v>
      </c>
      <c r="F146" s="212" t="s">
        <v>344</v>
      </c>
      <c r="G146" s="213" t="s">
        <v>144</v>
      </c>
      <c r="H146" s="214">
        <v>2</v>
      </c>
      <c r="I146" s="215"/>
      <c r="J146" s="216">
        <f>ROUND(I146*H146,2)</f>
        <v>0</v>
      </c>
      <c r="K146" s="217"/>
      <c r="L146" s="39"/>
      <c r="M146" s="218" t="s">
        <v>1</v>
      </c>
      <c r="N146" s="219" t="s">
        <v>39</v>
      </c>
      <c r="O146" s="71"/>
      <c r="P146" s="220">
        <f>O146*H146</f>
        <v>0</v>
      </c>
      <c r="Q146" s="220">
        <v>5.0000000000000002E-5</v>
      </c>
      <c r="R146" s="220">
        <f>Q146*H146</f>
        <v>1E-4</v>
      </c>
      <c r="S146" s="220">
        <v>0</v>
      </c>
      <c r="T146" s="22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2" t="s">
        <v>145</v>
      </c>
      <c r="AT146" s="222" t="s">
        <v>141</v>
      </c>
      <c r="AU146" s="222" t="s">
        <v>81</v>
      </c>
      <c r="AY146" s="17" t="s">
        <v>138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79</v>
      </c>
      <c r="BK146" s="223">
        <f>ROUND(I146*H146,2)</f>
        <v>0</v>
      </c>
      <c r="BL146" s="17" t="s">
        <v>145</v>
      </c>
      <c r="BM146" s="222" t="s">
        <v>345</v>
      </c>
    </row>
    <row r="147" spans="1:65" s="2" customFormat="1" ht="19.5">
      <c r="A147" s="34"/>
      <c r="B147" s="35"/>
      <c r="C147" s="36"/>
      <c r="D147" s="224" t="s">
        <v>147</v>
      </c>
      <c r="E147" s="36"/>
      <c r="F147" s="225" t="s">
        <v>346</v>
      </c>
      <c r="G147" s="36"/>
      <c r="H147" s="36"/>
      <c r="I147" s="123"/>
      <c r="J147" s="36"/>
      <c r="K147" s="36"/>
      <c r="L147" s="39"/>
      <c r="M147" s="226"/>
      <c r="N147" s="227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147</v>
      </c>
      <c r="AU147" s="17" t="s">
        <v>81</v>
      </c>
    </row>
    <row r="148" spans="1:65" s="2" customFormat="1" ht="19.5">
      <c r="A148" s="34"/>
      <c r="B148" s="35"/>
      <c r="C148" s="36"/>
      <c r="D148" s="224" t="s">
        <v>180</v>
      </c>
      <c r="E148" s="36"/>
      <c r="F148" s="250" t="s">
        <v>347</v>
      </c>
      <c r="G148" s="36"/>
      <c r="H148" s="36"/>
      <c r="I148" s="123"/>
      <c r="J148" s="36"/>
      <c r="K148" s="36"/>
      <c r="L148" s="39"/>
      <c r="M148" s="226"/>
      <c r="N148" s="227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180</v>
      </c>
      <c r="AU148" s="17" t="s">
        <v>81</v>
      </c>
    </row>
    <row r="149" spans="1:65" s="15" customFormat="1" ht="11.25">
      <c r="B149" s="251"/>
      <c r="C149" s="252"/>
      <c r="D149" s="224" t="s">
        <v>149</v>
      </c>
      <c r="E149" s="253" t="s">
        <v>1</v>
      </c>
      <c r="F149" s="254" t="s">
        <v>333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AT149" s="260" t="s">
        <v>149</v>
      </c>
      <c r="AU149" s="260" t="s">
        <v>81</v>
      </c>
      <c r="AV149" s="15" t="s">
        <v>79</v>
      </c>
      <c r="AW149" s="15" t="s">
        <v>30</v>
      </c>
      <c r="AX149" s="15" t="s">
        <v>74</v>
      </c>
      <c r="AY149" s="260" t="s">
        <v>138</v>
      </c>
    </row>
    <row r="150" spans="1:65" s="13" customFormat="1" ht="11.25">
      <c r="B150" s="228"/>
      <c r="C150" s="229"/>
      <c r="D150" s="224" t="s">
        <v>149</v>
      </c>
      <c r="E150" s="230" t="s">
        <v>1</v>
      </c>
      <c r="F150" s="231" t="s">
        <v>81</v>
      </c>
      <c r="G150" s="229"/>
      <c r="H150" s="232">
        <v>2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149</v>
      </c>
      <c r="AU150" s="238" t="s">
        <v>81</v>
      </c>
      <c r="AV150" s="13" t="s">
        <v>81</v>
      </c>
      <c r="AW150" s="13" t="s">
        <v>30</v>
      </c>
      <c r="AX150" s="13" t="s">
        <v>74</v>
      </c>
      <c r="AY150" s="238" t="s">
        <v>138</v>
      </c>
    </row>
    <row r="151" spans="1:65" s="14" customFormat="1" ht="11.25">
      <c r="B151" s="239"/>
      <c r="C151" s="240"/>
      <c r="D151" s="224" t="s">
        <v>149</v>
      </c>
      <c r="E151" s="241" t="s">
        <v>294</v>
      </c>
      <c r="F151" s="242" t="s">
        <v>156</v>
      </c>
      <c r="G151" s="240"/>
      <c r="H151" s="243">
        <v>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149</v>
      </c>
      <c r="AU151" s="249" t="s">
        <v>81</v>
      </c>
      <c r="AV151" s="14" t="s">
        <v>145</v>
      </c>
      <c r="AW151" s="14" t="s">
        <v>30</v>
      </c>
      <c r="AX151" s="14" t="s">
        <v>79</v>
      </c>
      <c r="AY151" s="249" t="s">
        <v>138</v>
      </c>
    </row>
    <row r="152" spans="1:65" s="2" customFormat="1" ht="21.75" customHeight="1">
      <c r="A152" s="34"/>
      <c r="B152" s="35"/>
      <c r="C152" s="210" t="s">
        <v>348</v>
      </c>
      <c r="D152" s="210" t="s">
        <v>141</v>
      </c>
      <c r="E152" s="211" t="s">
        <v>349</v>
      </c>
      <c r="F152" s="212" t="s">
        <v>350</v>
      </c>
      <c r="G152" s="213" t="s">
        <v>351</v>
      </c>
      <c r="H152" s="214">
        <v>162.5</v>
      </c>
      <c r="I152" s="215"/>
      <c r="J152" s="216">
        <f>ROUND(I152*H152,2)</f>
        <v>0</v>
      </c>
      <c r="K152" s="217"/>
      <c r="L152" s="39"/>
      <c r="M152" s="218" t="s">
        <v>1</v>
      </c>
      <c r="N152" s="219" t="s">
        <v>39</v>
      </c>
      <c r="O152" s="71"/>
      <c r="P152" s="220">
        <f>O152*H152</f>
        <v>0</v>
      </c>
      <c r="Q152" s="220">
        <v>0</v>
      </c>
      <c r="R152" s="220">
        <f>Q152*H152</f>
        <v>0</v>
      </c>
      <c r="S152" s="220">
        <v>0.316</v>
      </c>
      <c r="T152" s="221">
        <f>S152*H152</f>
        <v>51.35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2" t="s">
        <v>145</v>
      </c>
      <c r="AT152" s="222" t="s">
        <v>141</v>
      </c>
      <c r="AU152" s="222" t="s">
        <v>81</v>
      </c>
      <c r="AY152" s="17" t="s">
        <v>138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7" t="s">
        <v>79</v>
      </c>
      <c r="BK152" s="223">
        <f>ROUND(I152*H152,2)</f>
        <v>0</v>
      </c>
      <c r="BL152" s="17" t="s">
        <v>145</v>
      </c>
      <c r="BM152" s="222" t="s">
        <v>352</v>
      </c>
    </row>
    <row r="153" spans="1:65" s="2" customFormat="1" ht="39">
      <c r="A153" s="34"/>
      <c r="B153" s="35"/>
      <c r="C153" s="36"/>
      <c r="D153" s="224" t="s">
        <v>147</v>
      </c>
      <c r="E153" s="36"/>
      <c r="F153" s="225" t="s">
        <v>353</v>
      </c>
      <c r="G153" s="36"/>
      <c r="H153" s="36"/>
      <c r="I153" s="123"/>
      <c r="J153" s="36"/>
      <c r="K153" s="36"/>
      <c r="L153" s="39"/>
      <c r="M153" s="226"/>
      <c r="N153" s="227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147</v>
      </c>
      <c r="AU153" s="17" t="s">
        <v>81</v>
      </c>
    </row>
    <row r="154" spans="1:65" s="15" customFormat="1" ht="11.25">
      <c r="B154" s="251"/>
      <c r="C154" s="252"/>
      <c r="D154" s="224" t="s">
        <v>149</v>
      </c>
      <c r="E154" s="253" t="s">
        <v>1</v>
      </c>
      <c r="F154" s="254" t="s">
        <v>333</v>
      </c>
      <c r="G154" s="252"/>
      <c r="H154" s="253" t="s">
        <v>1</v>
      </c>
      <c r="I154" s="255"/>
      <c r="J154" s="252"/>
      <c r="K154" s="252"/>
      <c r="L154" s="256"/>
      <c r="M154" s="257"/>
      <c r="N154" s="258"/>
      <c r="O154" s="258"/>
      <c r="P154" s="258"/>
      <c r="Q154" s="258"/>
      <c r="R154" s="258"/>
      <c r="S154" s="258"/>
      <c r="T154" s="259"/>
      <c r="AT154" s="260" t="s">
        <v>149</v>
      </c>
      <c r="AU154" s="260" t="s">
        <v>81</v>
      </c>
      <c r="AV154" s="15" t="s">
        <v>79</v>
      </c>
      <c r="AW154" s="15" t="s">
        <v>30</v>
      </c>
      <c r="AX154" s="15" t="s">
        <v>74</v>
      </c>
      <c r="AY154" s="260" t="s">
        <v>138</v>
      </c>
    </row>
    <row r="155" spans="1:65" s="13" customFormat="1" ht="11.25">
      <c r="B155" s="228"/>
      <c r="C155" s="229"/>
      <c r="D155" s="224" t="s">
        <v>149</v>
      </c>
      <c r="E155" s="230" t="s">
        <v>1</v>
      </c>
      <c r="F155" s="231" t="s">
        <v>296</v>
      </c>
      <c r="G155" s="229"/>
      <c r="H155" s="232">
        <v>162.5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149</v>
      </c>
      <c r="AU155" s="238" t="s">
        <v>81</v>
      </c>
      <c r="AV155" s="13" t="s">
        <v>81</v>
      </c>
      <c r="AW155" s="13" t="s">
        <v>30</v>
      </c>
      <c r="AX155" s="13" t="s">
        <v>74</v>
      </c>
      <c r="AY155" s="238" t="s">
        <v>138</v>
      </c>
    </row>
    <row r="156" spans="1:65" s="14" customFormat="1" ht="11.25">
      <c r="B156" s="239"/>
      <c r="C156" s="240"/>
      <c r="D156" s="224" t="s">
        <v>149</v>
      </c>
      <c r="E156" s="241" t="s">
        <v>320</v>
      </c>
      <c r="F156" s="242" t="s">
        <v>156</v>
      </c>
      <c r="G156" s="240"/>
      <c r="H156" s="243">
        <v>162.5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149</v>
      </c>
      <c r="AU156" s="249" t="s">
        <v>81</v>
      </c>
      <c r="AV156" s="14" t="s">
        <v>145</v>
      </c>
      <c r="AW156" s="14" t="s">
        <v>30</v>
      </c>
      <c r="AX156" s="14" t="s">
        <v>79</v>
      </c>
      <c r="AY156" s="249" t="s">
        <v>138</v>
      </c>
    </row>
    <row r="157" spans="1:65" s="2" customFormat="1" ht="21.75" customHeight="1">
      <c r="A157" s="34"/>
      <c r="B157" s="35"/>
      <c r="C157" s="210" t="s">
        <v>354</v>
      </c>
      <c r="D157" s="210" t="s">
        <v>141</v>
      </c>
      <c r="E157" s="211" t="s">
        <v>355</v>
      </c>
      <c r="F157" s="212" t="s">
        <v>356</v>
      </c>
      <c r="G157" s="213" t="s">
        <v>351</v>
      </c>
      <c r="H157" s="214">
        <v>325</v>
      </c>
      <c r="I157" s="215"/>
      <c r="J157" s="216">
        <f>ROUND(I157*H157,2)</f>
        <v>0</v>
      </c>
      <c r="K157" s="217"/>
      <c r="L157" s="39"/>
      <c r="M157" s="218" t="s">
        <v>1</v>
      </c>
      <c r="N157" s="219" t="s">
        <v>39</v>
      </c>
      <c r="O157" s="71"/>
      <c r="P157" s="220">
        <f>O157*H157</f>
        <v>0</v>
      </c>
      <c r="Q157" s="220">
        <v>0</v>
      </c>
      <c r="R157" s="220">
        <f>Q157*H157</f>
        <v>0</v>
      </c>
      <c r="S157" s="220">
        <v>0.58199999999999996</v>
      </c>
      <c r="T157" s="221">
        <f>S157*H157</f>
        <v>189.14999999999998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2" t="s">
        <v>145</v>
      </c>
      <c r="AT157" s="222" t="s">
        <v>141</v>
      </c>
      <c r="AU157" s="222" t="s">
        <v>81</v>
      </c>
      <c r="AY157" s="17" t="s">
        <v>138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7" t="s">
        <v>79</v>
      </c>
      <c r="BK157" s="223">
        <f>ROUND(I157*H157,2)</f>
        <v>0</v>
      </c>
      <c r="BL157" s="17" t="s">
        <v>145</v>
      </c>
      <c r="BM157" s="222" t="s">
        <v>357</v>
      </c>
    </row>
    <row r="158" spans="1:65" s="2" customFormat="1" ht="39">
      <c r="A158" s="34"/>
      <c r="B158" s="35"/>
      <c r="C158" s="36"/>
      <c r="D158" s="224" t="s">
        <v>147</v>
      </c>
      <c r="E158" s="36"/>
      <c r="F158" s="225" t="s">
        <v>358</v>
      </c>
      <c r="G158" s="36"/>
      <c r="H158" s="36"/>
      <c r="I158" s="123"/>
      <c r="J158" s="36"/>
      <c r="K158" s="36"/>
      <c r="L158" s="39"/>
      <c r="M158" s="226"/>
      <c r="N158" s="227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147</v>
      </c>
      <c r="AU158" s="17" t="s">
        <v>81</v>
      </c>
    </row>
    <row r="159" spans="1:65" s="15" customFormat="1" ht="11.25">
      <c r="B159" s="251"/>
      <c r="C159" s="252"/>
      <c r="D159" s="224" t="s">
        <v>149</v>
      </c>
      <c r="E159" s="253" t="s">
        <v>1</v>
      </c>
      <c r="F159" s="254" t="s">
        <v>333</v>
      </c>
      <c r="G159" s="252"/>
      <c r="H159" s="253" t="s">
        <v>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AT159" s="260" t="s">
        <v>149</v>
      </c>
      <c r="AU159" s="260" t="s">
        <v>81</v>
      </c>
      <c r="AV159" s="15" t="s">
        <v>79</v>
      </c>
      <c r="AW159" s="15" t="s">
        <v>30</v>
      </c>
      <c r="AX159" s="15" t="s">
        <v>74</v>
      </c>
      <c r="AY159" s="260" t="s">
        <v>138</v>
      </c>
    </row>
    <row r="160" spans="1:65" s="13" customFormat="1" ht="11.25">
      <c r="B160" s="228"/>
      <c r="C160" s="229"/>
      <c r="D160" s="224" t="s">
        <v>149</v>
      </c>
      <c r="E160" s="230" t="s">
        <v>1</v>
      </c>
      <c r="F160" s="231" t="s">
        <v>359</v>
      </c>
      <c r="G160" s="229"/>
      <c r="H160" s="232">
        <v>325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149</v>
      </c>
      <c r="AU160" s="238" t="s">
        <v>81</v>
      </c>
      <c r="AV160" s="13" t="s">
        <v>81</v>
      </c>
      <c r="AW160" s="13" t="s">
        <v>30</v>
      </c>
      <c r="AX160" s="13" t="s">
        <v>74</v>
      </c>
      <c r="AY160" s="238" t="s">
        <v>138</v>
      </c>
    </row>
    <row r="161" spans="1:65" s="14" customFormat="1" ht="11.25">
      <c r="B161" s="239"/>
      <c r="C161" s="240"/>
      <c r="D161" s="224" t="s">
        <v>149</v>
      </c>
      <c r="E161" s="241" t="s">
        <v>322</v>
      </c>
      <c r="F161" s="242" t="s">
        <v>156</v>
      </c>
      <c r="G161" s="240"/>
      <c r="H161" s="243">
        <v>325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149</v>
      </c>
      <c r="AU161" s="249" t="s">
        <v>81</v>
      </c>
      <c r="AV161" s="14" t="s">
        <v>145</v>
      </c>
      <c r="AW161" s="14" t="s">
        <v>30</v>
      </c>
      <c r="AX161" s="14" t="s">
        <v>79</v>
      </c>
      <c r="AY161" s="249" t="s">
        <v>138</v>
      </c>
    </row>
    <row r="162" spans="1:65" s="2" customFormat="1" ht="21.75" customHeight="1">
      <c r="A162" s="34"/>
      <c r="B162" s="35"/>
      <c r="C162" s="210" t="s">
        <v>360</v>
      </c>
      <c r="D162" s="210" t="s">
        <v>141</v>
      </c>
      <c r="E162" s="211" t="s">
        <v>361</v>
      </c>
      <c r="F162" s="212" t="s">
        <v>362</v>
      </c>
      <c r="G162" s="213" t="s">
        <v>351</v>
      </c>
      <c r="H162" s="214">
        <v>162.5</v>
      </c>
      <c r="I162" s="215"/>
      <c r="J162" s="216">
        <f>ROUND(I162*H162,2)</f>
        <v>0</v>
      </c>
      <c r="K162" s="217"/>
      <c r="L162" s="39"/>
      <c r="M162" s="218" t="s">
        <v>1</v>
      </c>
      <c r="N162" s="219" t="s">
        <v>39</v>
      </c>
      <c r="O162" s="71"/>
      <c r="P162" s="220">
        <f>O162*H162</f>
        <v>0</v>
      </c>
      <c r="Q162" s="220">
        <v>8.0000000000000007E-5</v>
      </c>
      <c r="R162" s="220">
        <f>Q162*H162</f>
        <v>1.3000000000000001E-2</v>
      </c>
      <c r="S162" s="220">
        <v>0.25600000000000001</v>
      </c>
      <c r="T162" s="221">
        <f>S162*H162</f>
        <v>41.6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2" t="s">
        <v>145</v>
      </c>
      <c r="AT162" s="222" t="s">
        <v>141</v>
      </c>
      <c r="AU162" s="222" t="s">
        <v>81</v>
      </c>
      <c r="AY162" s="17" t="s">
        <v>138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7" t="s">
        <v>79</v>
      </c>
      <c r="BK162" s="223">
        <f>ROUND(I162*H162,2)</f>
        <v>0</v>
      </c>
      <c r="BL162" s="17" t="s">
        <v>145</v>
      </c>
      <c r="BM162" s="222" t="s">
        <v>363</v>
      </c>
    </row>
    <row r="163" spans="1:65" s="2" customFormat="1" ht="29.25">
      <c r="A163" s="34"/>
      <c r="B163" s="35"/>
      <c r="C163" s="36"/>
      <c r="D163" s="224" t="s">
        <v>147</v>
      </c>
      <c r="E163" s="36"/>
      <c r="F163" s="225" t="s">
        <v>364</v>
      </c>
      <c r="G163" s="36"/>
      <c r="H163" s="36"/>
      <c r="I163" s="123"/>
      <c r="J163" s="36"/>
      <c r="K163" s="36"/>
      <c r="L163" s="39"/>
      <c r="M163" s="226"/>
      <c r="N163" s="227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147</v>
      </c>
      <c r="AU163" s="17" t="s">
        <v>81</v>
      </c>
    </row>
    <row r="164" spans="1:65" s="15" customFormat="1" ht="11.25">
      <c r="B164" s="251"/>
      <c r="C164" s="252"/>
      <c r="D164" s="224" t="s">
        <v>149</v>
      </c>
      <c r="E164" s="253" t="s">
        <v>1</v>
      </c>
      <c r="F164" s="254" t="s">
        <v>333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AT164" s="260" t="s">
        <v>149</v>
      </c>
      <c r="AU164" s="260" t="s">
        <v>81</v>
      </c>
      <c r="AV164" s="15" t="s">
        <v>79</v>
      </c>
      <c r="AW164" s="15" t="s">
        <v>30</v>
      </c>
      <c r="AX164" s="15" t="s">
        <v>74</v>
      </c>
      <c r="AY164" s="260" t="s">
        <v>138</v>
      </c>
    </row>
    <row r="165" spans="1:65" s="13" customFormat="1" ht="11.25">
      <c r="B165" s="228"/>
      <c r="C165" s="229"/>
      <c r="D165" s="224" t="s">
        <v>149</v>
      </c>
      <c r="E165" s="230" t="s">
        <v>1</v>
      </c>
      <c r="F165" s="231" t="s">
        <v>365</v>
      </c>
      <c r="G165" s="229"/>
      <c r="H165" s="232">
        <v>162.5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149</v>
      </c>
      <c r="AU165" s="238" t="s">
        <v>81</v>
      </c>
      <c r="AV165" s="13" t="s">
        <v>81</v>
      </c>
      <c r="AW165" s="13" t="s">
        <v>30</v>
      </c>
      <c r="AX165" s="13" t="s">
        <v>74</v>
      </c>
      <c r="AY165" s="238" t="s">
        <v>138</v>
      </c>
    </row>
    <row r="166" spans="1:65" s="14" customFormat="1" ht="11.25">
      <c r="B166" s="239"/>
      <c r="C166" s="240"/>
      <c r="D166" s="224" t="s">
        <v>149</v>
      </c>
      <c r="E166" s="241" t="s">
        <v>296</v>
      </c>
      <c r="F166" s="242" t="s">
        <v>156</v>
      </c>
      <c r="G166" s="240"/>
      <c r="H166" s="243">
        <v>162.5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149</v>
      </c>
      <c r="AU166" s="249" t="s">
        <v>81</v>
      </c>
      <c r="AV166" s="14" t="s">
        <v>145</v>
      </c>
      <c r="AW166" s="14" t="s">
        <v>30</v>
      </c>
      <c r="AX166" s="14" t="s">
        <v>79</v>
      </c>
      <c r="AY166" s="249" t="s">
        <v>138</v>
      </c>
    </row>
    <row r="167" spans="1:65" s="2" customFormat="1" ht="21.75" customHeight="1">
      <c r="A167" s="34"/>
      <c r="B167" s="35"/>
      <c r="C167" s="210" t="s">
        <v>262</v>
      </c>
      <c r="D167" s="210" t="s">
        <v>141</v>
      </c>
      <c r="E167" s="211" t="s">
        <v>366</v>
      </c>
      <c r="F167" s="212" t="s">
        <v>367</v>
      </c>
      <c r="G167" s="213" t="s">
        <v>144</v>
      </c>
      <c r="H167" s="214">
        <v>2</v>
      </c>
      <c r="I167" s="215"/>
      <c r="J167" s="216">
        <f>ROUND(I167*H167,2)</f>
        <v>0</v>
      </c>
      <c r="K167" s="217"/>
      <c r="L167" s="39"/>
      <c r="M167" s="218" t="s">
        <v>1</v>
      </c>
      <c r="N167" s="219" t="s">
        <v>39</v>
      </c>
      <c r="O167" s="71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2" t="s">
        <v>145</v>
      </c>
      <c r="AT167" s="222" t="s">
        <v>141</v>
      </c>
      <c r="AU167" s="222" t="s">
        <v>81</v>
      </c>
      <c r="AY167" s="17" t="s">
        <v>138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7" t="s">
        <v>79</v>
      </c>
      <c r="BK167" s="223">
        <f>ROUND(I167*H167,2)</f>
        <v>0</v>
      </c>
      <c r="BL167" s="17" t="s">
        <v>145</v>
      </c>
      <c r="BM167" s="222" t="s">
        <v>368</v>
      </c>
    </row>
    <row r="168" spans="1:65" s="2" customFormat="1" ht="29.25">
      <c r="A168" s="34"/>
      <c r="B168" s="35"/>
      <c r="C168" s="36"/>
      <c r="D168" s="224" t="s">
        <v>147</v>
      </c>
      <c r="E168" s="36"/>
      <c r="F168" s="225" t="s">
        <v>369</v>
      </c>
      <c r="G168" s="36"/>
      <c r="H168" s="36"/>
      <c r="I168" s="123"/>
      <c r="J168" s="36"/>
      <c r="K168" s="36"/>
      <c r="L168" s="39"/>
      <c r="M168" s="226"/>
      <c r="N168" s="227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147</v>
      </c>
      <c r="AU168" s="17" t="s">
        <v>81</v>
      </c>
    </row>
    <row r="169" spans="1:65" s="2" customFormat="1" ht="19.5">
      <c r="A169" s="34"/>
      <c r="B169" s="35"/>
      <c r="C169" s="36"/>
      <c r="D169" s="224" t="s">
        <v>180</v>
      </c>
      <c r="E169" s="36"/>
      <c r="F169" s="250" t="s">
        <v>342</v>
      </c>
      <c r="G169" s="36"/>
      <c r="H169" s="36"/>
      <c r="I169" s="123"/>
      <c r="J169" s="36"/>
      <c r="K169" s="36"/>
      <c r="L169" s="39"/>
      <c r="M169" s="226"/>
      <c r="N169" s="227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180</v>
      </c>
      <c r="AU169" s="17" t="s">
        <v>81</v>
      </c>
    </row>
    <row r="170" spans="1:65" s="15" customFormat="1" ht="11.25">
      <c r="B170" s="251"/>
      <c r="C170" s="252"/>
      <c r="D170" s="224" t="s">
        <v>149</v>
      </c>
      <c r="E170" s="253" t="s">
        <v>1</v>
      </c>
      <c r="F170" s="254" t="s">
        <v>333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AT170" s="260" t="s">
        <v>149</v>
      </c>
      <c r="AU170" s="260" t="s">
        <v>81</v>
      </c>
      <c r="AV170" s="15" t="s">
        <v>79</v>
      </c>
      <c r="AW170" s="15" t="s">
        <v>30</v>
      </c>
      <c r="AX170" s="15" t="s">
        <v>74</v>
      </c>
      <c r="AY170" s="260" t="s">
        <v>138</v>
      </c>
    </row>
    <row r="171" spans="1:65" s="13" customFormat="1" ht="11.25">
      <c r="B171" s="228"/>
      <c r="C171" s="229"/>
      <c r="D171" s="224" t="s">
        <v>149</v>
      </c>
      <c r="E171" s="230" t="s">
        <v>1</v>
      </c>
      <c r="F171" s="231" t="s">
        <v>292</v>
      </c>
      <c r="G171" s="229"/>
      <c r="H171" s="232">
        <v>2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149</v>
      </c>
      <c r="AU171" s="238" t="s">
        <v>81</v>
      </c>
      <c r="AV171" s="13" t="s">
        <v>81</v>
      </c>
      <c r="AW171" s="13" t="s">
        <v>30</v>
      </c>
      <c r="AX171" s="13" t="s">
        <v>74</v>
      </c>
      <c r="AY171" s="238" t="s">
        <v>138</v>
      </c>
    </row>
    <row r="172" spans="1:65" s="14" customFormat="1" ht="11.25">
      <c r="B172" s="239"/>
      <c r="C172" s="240"/>
      <c r="D172" s="224" t="s">
        <v>149</v>
      </c>
      <c r="E172" s="241" t="s">
        <v>1</v>
      </c>
      <c r="F172" s="242" t="s">
        <v>156</v>
      </c>
      <c r="G172" s="240"/>
      <c r="H172" s="243">
        <v>2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149</v>
      </c>
      <c r="AU172" s="249" t="s">
        <v>81</v>
      </c>
      <c r="AV172" s="14" t="s">
        <v>145</v>
      </c>
      <c r="AW172" s="14" t="s">
        <v>30</v>
      </c>
      <c r="AX172" s="14" t="s">
        <v>79</v>
      </c>
      <c r="AY172" s="249" t="s">
        <v>138</v>
      </c>
    </row>
    <row r="173" spans="1:65" s="2" customFormat="1" ht="21.75" customHeight="1">
      <c r="A173" s="34"/>
      <c r="B173" s="35"/>
      <c r="C173" s="210" t="s">
        <v>103</v>
      </c>
      <c r="D173" s="210" t="s">
        <v>141</v>
      </c>
      <c r="E173" s="211" t="s">
        <v>370</v>
      </c>
      <c r="F173" s="212" t="s">
        <v>371</v>
      </c>
      <c r="G173" s="213" t="s">
        <v>144</v>
      </c>
      <c r="H173" s="214">
        <v>2</v>
      </c>
      <c r="I173" s="215"/>
      <c r="J173" s="216">
        <f>ROUND(I173*H173,2)</f>
        <v>0</v>
      </c>
      <c r="K173" s="217"/>
      <c r="L173" s="39"/>
      <c r="M173" s="218" t="s">
        <v>1</v>
      </c>
      <c r="N173" s="219" t="s">
        <v>39</v>
      </c>
      <c r="O173" s="71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2" t="s">
        <v>145</v>
      </c>
      <c r="AT173" s="222" t="s">
        <v>141</v>
      </c>
      <c r="AU173" s="222" t="s">
        <v>81</v>
      </c>
      <c r="AY173" s="17" t="s">
        <v>138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7" t="s">
        <v>79</v>
      </c>
      <c r="BK173" s="223">
        <f>ROUND(I173*H173,2)</f>
        <v>0</v>
      </c>
      <c r="BL173" s="17" t="s">
        <v>145</v>
      </c>
      <c r="BM173" s="222" t="s">
        <v>372</v>
      </c>
    </row>
    <row r="174" spans="1:65" s="2" customFormat="1" ht="29.25">
      <c r="A174" s="34"/>
      <c r="B174" s="35"/>
      <c r="C174" s="36"/>
      <c r="D174" s="224" t="s">
        <v>147</v>
      </c>
      <c r="E174" s="36"/>
      <c r="F174" s="225" t="s">
        <v>373</v>
      </c>
      <c r="G174" s="36"/>
      <c r="H174" s="36"/>
      <c r="I174" s="123"/>
      <c r="J174" s="36"/>
      <c r="K174" s="36"/>
      <c r="L174" s="39"/>
      <c r="M174" s="226"/>
      <c r="N174" s="227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147</v>
      </c>
      <c r="AU174" s="17" t="s">
        <v>81</v>
      </c>
    </row>
    <row r="175" spans="1:65" s="2" customFormat="1" ht="19.5">
      <c r="A175" s="34"/>
      <c r="B175" s="35"/>
      <c r="C175" s="36"/>
      <c r="D175" s="224" t="s">
        <v>180</v>
      </c>
      <c r="E175" s="36"/>
      <c r="F175" s="250" t="s">
        <v>347</v>
      </c>
      <c r="G175" s="36"/>
      <c r="H175" s="36"/>
      <c r="I175" s="123"/>
      <c r="J175" s="36"/>
      <c r="K175" s="36"/>
      <c r="L175" s="39"/>
      <c r="M175" s="226"/>
      <c r="N175" s="227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180</v>
      </c>
      <c r="AU175" s="17" t="s">
        <v>81</v>
      </c>
    </row>
    <row r="176" spans="1:65" s="15" customFormat="1" ht="11.25">
      <c r="B176" s="251"/>
      <c r="C176" s="252"/>
      <c r="D176" s="224" t="s">
        <v>149</v>
      </c>
      <c r="E176" s="253" t="s">
        <v>1</v>
      </c>
      <c r="F176" s="254" t="s">
        <v>333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AT176" s="260" t="s">
        <v>149</v>
      </c>
      <c r="AU176" s="260" t="s">
        <v>81</v>
      </c>
      <c r="AV176" s="15" t="s">
        <v>79</v>
      </c>
      <c r="AW176" s="15" t="s">
        <v>30</v>
      </c>
      <c r="AX176" s="15" t="s">
        <v>74</v>
      </c>
      <c r="AY176" s="260" t="s">
        <v>138</v>
      </c>
    </row>
    <row r="177" spans="1:65" s="13" customFormat="1" ht="11.25">
      <c r="B177" s="228"/>
      <c r="C177" s="229"/>
      <c r="D177" s="224" t="s">
        <v>149</v>
      </c>
      <c r="E177" s="230" t="s">
        <v>1</v>
      </c>
      <c r="F177" s="231" t="s">
        <v>294</v>
      </c>
      <c r="G177" s="229"/>
      <c r="H177" s="232">
        <v>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149</v>
      </c>
      <c r="AU177" s="238" t="s">
        <v>81</v>
      </c>
      <c r="AV177" s="13" t="s">
        <v>81</v>
      </c>
      <c r="AW177" s="13" t="s">
        <v>30</v>
      </c>
      <c r="AX177" s="13" t="s">
        <v>74</v>
      </c>
      <c r="AY177" s="238" t="s">
        <v>138</v>
      </c>
    </row>
    <row r="178" spans="1:65" s="14" customFormat="1" ht="11.25">
      <c r="B178" s="239"/>
      <c r="C178" s="240"/>
      <c r="D178" s="224" t="s">
        <v>149</v>
      </c>
      <c r="E178" s="241" t="s">
        <v>1</v>
      </c>
      <c r="F178" s="242" t="s">
        <v>156</v>
      </c>
      <c r="G178" s="240"/>
      <c r="H178" s="243">
        <v>2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149</v>
      </c>
      <c r="AU178" s="249" t="s">
        <v>81</v>
      </c>
      <c r="AV178" s="14" t="s">
        <v>145</v>
      </c>
      <c r="AW178" s="14" t="s">
        <v>30</v>
      </c>
      <c r="AX178" s="14" t="s">
        <v>79</v>
      </c>
      <c r="AY178" s="249" t="s">
        <v>138</v>
      </c>
    </row>
    <row r="179" spans="1:65" s="2" customFormat="1" ht="16.5" customHeight="1">
      <c r="A179" s="34"/>
      <c r="B179" s="35"/>
      <c r="C179" s="210" t="s">
        <v>270</v>
      </c>
      <c r="D179" s="210" t="s">
        <v>141</v>
      </c>
      <c r="E179" s="211" t="s">
        <v>374</v>
      </c>
      <c r="F179" s="212" t="s">
        <v>375</v>
      </c>
      <c r="G179" s="213" t="s">
        <v>144</v>
      </c>
      <c r="H179" s="214">
        <v>2</v>
      </c>
      <c r="I179" s="215"/>
      <c r="J179" s="216">
        <f>ROUND(I179*H179,2)</f>
        <v>0</v>
      </c>
      <c r="K179" s="217"/>
      <c r="L179" s="39"/>
      <c r="M179" s="218" t="s">
        <v>1</v>
      </c>
      <c r="N179" s="219" t="s">
        <v>39</v>
      </c>
      <c r="O179" s="71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2" t="s">
        <v>145</v>
      </c>
      <c r="AT179" s="222" t="s">
        <v>141</v>
      </c>
      <c r="AU179" s="222" t="s">
        <v>81</v>
      </c>
      <c r="AY179" s="17" t="s">
        <v>138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79</v>
      </c>
      <c r="BK179" s="223">
        <f>ROUND(I179*H179,2)</f>
        <v>0</v>
      </c>
      <c r="BL179" s="17" t="s">
        <v>145</v>
      </c>
      <c r="BM179" s="222" t="s">
        <v>376</v>
      </c>
    </row>
    <row r="180" spans="1:65" s="2" customFormat="1" ht="29.25">
      <c r="A180" s="34"/>
      <c r="B180" s="35"/>
      <c r="C180" s="36"/>
      <c r="D180" s="224" t="s">
        <v>147</v>
      </c>
      <c r="E180" s="36"/>
      <c r="F180" s="225" t="s">
        <v>377</v>
      </c>
      <c r="G180" s="36"/>
      <c r="H180" s="36"/>
      <c r="I180" s="123"/>
      <c r="J180" s="36"/>
      <c r="K180" s="36"/>
      <c r="L180" s="39"/>
      <c r="M180" s="226"/>
      <c r="N180" s="227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147</v>
      </c>
      <c r="AU180" s="17" t="s">
        <v>81</v>
      </c>
    </row>
    <row r="181" spans="1:65" s="2" customFormat="1" ht="19.5">
      <c r="A181" s="34"/>
      <c r="B181" s="35"/>
      <c r="C181" s="36"/>
      <c r="D181" s="224" t="s">
        <v>180</v>
      </c>
      <c r="E181" s="36"/>
      <c r="F181" s="250" t="s">
        <v>342</v>
      </c>
      <c r="G181" s="36"/>
      <c r="H181" s="36"/>
      <c r="I181" s="123"/>
      <c r="J181" s="36"/>
      <c r="K181" s="36"/>
      <c r="L181" s="39"/>
      <c r="M181" s="226"/>
      <c r="N181" s="227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180</v>
      </c>
      <c r="AU181" s="17" t="s">
        <v>81</v>
      </c>
    </row>
    <row r="182" spans="1:65" s="15" customFormat="1" ht="11.25">
      <c r="B182" s="251"/>
      <c r="C182" s="252"/>
      <c r="D182" s="224" t="s">
        <v>149</v>
      </c>
      <c r="E182" s="253" t="s">
        <v>1</v>
      </c>
      <c r="F182" s="254" t="s">
        <v>333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AT182" s="260" t="s">
        <v>149</v>
      </c>
      <c r="AU182" s="260" t="s">
        <v>81</v>
      </c>
      <c r="AV182" s="15" t="s">
        <v>79</v>
      </c>
      <c r="AW182" s="15" t="s">
        <v>30</v>
      </c>
      <c r="AX182" s="15" t="s">
        <v>74</v>
      </c>
      <c r="AY182" s="260" t="s">
        <v>138</v>
      </c>
    </row>
    <row r="183" spans="1:65" s="13" customFormat="1" ht="11.25">
      <c r="B183" s="228"/>
      <c r="C183" s="229"/>
      <c r="D183" s="224" t="s">
        <v>149</v>
      </c>
      <c r="E183" s="230" t="s">
        <v>1</v>
      </c>
      <c r="F183" s="231" t="s">
        <v>292</v>
      </c>
      <c r="G183" s="229"/>
      <c r="H183" s="232">
        <v>2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149</v>
      </c>
      <c r="AU183" s="238" t="s">
        <v>81</v>
      </c>
      <c r="AV183" s="13" t="s">
        <v>81</v>
      </c>
      <c r="AW183" s="13" t="s">
        <v>30</v>
      </c>
      <c r="AX183" s="13" t="s">
        <v>74</v>
      </c>
      <c r="AY183" s="238" t="s">
        <v>138</v>
      </c>
    </row>
    <row r="184" spans="1:65" s="14" customFormat="1" ht="11.25">
      <c r="B184" s="239"/>
      <c r="C184" s="240"/>
      <c r="D184" s="224" t="s">
        <v>149</v>
      </c>
      <c r="E184" s="241" t="s">
        <v>1</v>
      </c>
      <c r="F184" s="242" t="s">
        <v>156</v>
      </c>
      <c r="G184" s="240"/>
      <c r="H184" s="243">
        <v>2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149</v>
      </c>
      <c r="AU184" s="249" t="s">
        <v>81</v>
      </c>
      <c r="AV184" s="14" t="s">
        <v>145</v>
      </c>
      <c r="AW184" s="14" t="s">
        <v>30</v>
      </c>
      <c r="AX184" s="14" t="s">
        <v>79</v>
      </c>
      <c r="AY184" s="249" t="s">
        <v>138</v>
      </c>
    </row>
    <row r="185" spans="1:65" s="2" customFormat="1" ht="16.5" customHeight="1">
      <c r="A185" s="34"/>
      <c r="B185" s="35"/>
      <c r="C185" s="210" t="s">
        <v>378</v>
      </c>
      <c r="D185" s="210" t="s">
        <v>141</v>
      </c>
      <c r="E185" s="211" t="s">
        <v>379</v>
      </c>
      <c r="F185" s="212" t="s">
        <v>380</v>
      </c>
      <c r="G185" s="213" t="s">
        <v>144</v>
      </c>
      <c r="H185" s="214">
        <v>2</v>
      </c>
      <c r="I185" s="215"/>
      <c r="J185" s="216">
        <f>ROUND(I185*H185,2)</f>
        <v>0</v>
      </c>
      <c r="K185" s="217"/>
      <c r="L185" s="39"/>
      <c r="M185" s="218" t="s">
        <v>1</v>
      </c>
      <c r="N185" s="219" t="s">
        <v>39</v>
      </c>
      <c r="O185" s="71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2" t="s">
        <v>145</v>
      </c>
      <c r="AT185" s="222" t="s">
        <v>141</v>
      </c>
      <c r="AU185" s="222" t="s">
        <v>81</v>
      </c>
      <c r="AY185" s="17" t="s">
        <v>138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7" t="s">
        <v>79</v>
      </c>
      <c r="BK185" s="223">
        <f>ROUND(I185*H185,2)</f>
        <v>0</v>
      </c>
      <c r="BL185" s="17" t="s">
        <v>145</v>
      </c>
      <c r="BM185" s="222" t="s">
        <v>381</v>
      </c>
    </row>
    <row r="186" spans="1:65" s="2" customFormat="1" ht="29.25">
      <c r="A186" s="34"/>
      <c r="B186" s="35"/>
      <c r="C186" s="36"/>
      <c r="D186" s="224" t="s">
        <v>147</v>
      </c>
      <c r="E186" s="36"/>
      <c r="F186" s="225" t="s">
        <v>382</v>
      </c>
      <c r="G186" s="36"/>
      <c r="H186" s="36"/>
      <c r="I186" s="123"/>
      <c r="J186" s="36"/>
      <c r="K186" s="36"/>
      <c r="L186" s="39"/>
      <c r="M186" s="226"/>
      <c r="N186" s="227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147</v>
      </c>
      <c r="AU186" s="17" t="s">
        <v>81</v>
      </c>
    </row>
    <row r="187" spans="1:65" s="2" customFormat="1" ht="19.5">
      <c r="A187" s="34"/>
      <c r="B187" s="35"/>
      <c r="C187" s="36"/>
      <c r="D187" s="224" t="s">
        <v>180</v>
      </c>
      <c r="E187" s="36"/>
      <c r="F187" s="250" t="s">
        <v>347</v>
      </c>
      <c r="G187" s="36"/>
      <c r="H187" s="36"/>
      <c r="I187" s="123"/>
      <c r="J187" s="36"/>
      <c r="K187" s="36"/>
      <c r="L187" s="39"/>
      <c r="M187" s="226"/>
      <c r="N187" s="227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180</v>
      </c>
      <c r="AU187" s="17" t="s">
        <v>81</v>
      </c>
    </row>
    <row r="188" spans="1:65" s="15" customFormat="1" ht="11.25">
      <c r="B188" s="251"/>
      <c r="C188" s="252"/>
      <c r="D188" s="224" t="s">
        <v>149</v>
      </c>
      <c r="E188" s="253" t="s">
        <v>1</v>
      </c>
      <c r="F188" s="254" t="s">
        <v>333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AT188" s="260" t="s">
        <v>149</v>
      </c>
      <c r="AU188" s="260" t="s">
        <v>81</v>
      </c>
      <c r="AV188" s="15" t="s">
        <v>79</v>
      </c>
      <c r="AW188" s="15" t="s">
        <v>30</v>
      </c>
      <c r="AX188" s="15" t="s">
        <v>74</v>
      </c>
      <c r="AY188" s="260" t="s">
        <v>138</v>
      </c>
    </row>
    <row r="189" spans="1:65" s="13" customFormat="1" ht="11.25">
      <c r="B189" s="228"/>
      <c r="C189" s="229"/>
      <c r="D189" s="224" t="s">
        <v>149</v>
      </c>
      <c r="E189" s="230" t="s">
        <v>1</v>
      </c>
      <c r="F189" s="231" t="s">
        <v>294</v>
      </c>
      <c r="G189" s="229"/>
      <c r="H189" s="232">
        <v>2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149</v>
      </c>
      <c r="AU189" s="238" t="s">
        <v>81</v>
      </c>
      <c r="AV189" s="13" t="s">
        <v>81</v>
      </c>
      <c r="AW189" s="13" t="s">
        <v>30</v>
      </c>
      <c r="AX189" s="13" t="s">
        <v>74</v>
      </c>
      <c r="AY189" s="238" t="s">
        <v>138</v>
      </c>
    </row>
    <row r="190" spans="1:65" s="14" customFormat="1" ht="11.25">
      <c r="B190" s="239"/>
      <c r="C190" s="240"/>
      <c r="D190" s="224" t="s">
        <v>149</v>
      </c>
      <c r="E190" s="241" t="s">
        <v>1</v>
      </c>
      <c r="F190" s="242" t="s">
        <v>156</v>
      </c>
      <c r="G190" s="240"/>
      <c r="H190" s="243">
        <v>2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149</v>
      </c>
      <c r="AU190" s="249" t="s">
        <v>81</v>
      </c>
      <c r="AV190" s="14" t="s">
        <v>145</v>
      </c>
      <c r="AW190" s="14" t="s">
        <v>30</v>
      </c>
      <c r="AX190" s="14" t="s">
        <v>79</v>
      </c>
      <c r="AY190" s="249" t="s">
        <v>138</v>
      </c>
    </row>
    <row r="191" spans="1:65" s="2" customFormat="1" ht="21.75" customHeight="1">
      <c r="A191" s="34"/>
      <c r="B191" s="35"/>
      <c r="C191" s="210" t="s">
        <v>7</v>
      </c>
      <c r="D191" s="210" t="s">
        <v>141</v>
      </c>
      <c r="E191" s="211" t="s">
        <v>383</v>
      </c>
      <c r="F191" s="212" t="s">
        <v>384</v>
      </c>
      <c r="G191" s="213" t="s">
        <v>144</v>
      </c>
      <c r="H191" s="214">
        <v>2</v>
      </c>
      <c r="I191" s="215"/>
      <c r="J191" s="216">
        <f>ROUND(I191*H191,2)</f>
        <v>0</v>
      </c>
      <c r="K191" s="217"/>
      <c r="L191" s="39"/>
      <c r="M191" s="218" t="s">
        <v>1</v>
      </c>
      <c r="N191" s="219" t="s">
        <v>39</v>
      </c>
      <c r="O191" s="71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2" t="s">
        <v>145</v>
      </c>
      <c r="AT191" s="222" t="s">
        <v>141</v>
      </c>
      <c r="AU191" s="222" t="s">
        <v>81</v>
      </c>
      <c r="AY191" s="17" t="s">
        <v>138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7" t="s">
        <v>79</v>
      </c>
      <c r="BK191" s="223">
        <f>ROUND(I191*H191,2)</f>
        <v>0</v>
      </c>
      <c r="BL191" s="17" t="s">
        <v>145</v>
      </c>
      <c r="BM191" s="222" t="s">
        <v>385</v>
      </c>
    </row>
    <row r="192" spans="1:65" s="2" customFormat="1" ht="39">
      <c r="A192" s="34"/>
      <c r="B192" s="35"/>
      <c r="C192" s="36"/>
      <c r="D192" s="224" t="s">
        <v>147</v>
      </c>
      <c r="E192" s="36"/>
      <c r="F192" s="225" t="s">
        <v>386</v>
      </c>
      <c r="G192" s="36"/>
      <c r="H192" s="36"/>
      <c r="I192" s="123"/>
      <c r="J192" s="36"/>
      <c r="K192" s="36"/>
      <c r="L192" s="39"/>
      <c r="M192" s="226"/>
      <c r="N192" s="227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147</v>
      </c>
      <c r="AU192" s="17" t="s">
        <v>81</v>
      </c>
    </row>
    <row r="193" spans="1:65" s="2" customFormat="1" ht="19.5">
      <c r="A193" s="34"/>
      <c r="B193" s="35"/>
      <c r="C193" s="36"/>
      <c r="D193" s="224" t="s">
        <v>180</v>
      </c>
      <c r="E193" s="36"/>
      <c r="F193" s="250" t="s">
        <v>342</v>
      </c>
      <c r="G193" s="36"/>
      <c r="H193" s="36"/>
      <c r="I193" s="123"/>
      <c r="J193" s="36"/>
      <c r="K193" s="36"/>
      <c r="L193" s="39"/>
      <c r="M193" s="226"/>
      <c r="N193" s="227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180</v>
      </c>
      <c r="AU193" s="17" t="s">
        <v>81</v>
      </c>
    </row>
    <row r="194" spans="1:65" s="15" customFormat="1" ht="11.25">
      <c r="B194" s="251"/>
      <c r="C194" s="252"/>
      <c r="D194" s="224" t="s">
        <v>149</v>
      </c>
      <c r="E194" s="253" t="s">
        <v>1</v>
      </c>
      <c r="F194" s="254" t="s">
        <v>333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AT194" s="260" t="s">
        <v>149</v>
      </c>
      <c r="AU194" s="260" t="s">
        <v>81</v>
      </c>
      <c r="AV194" s="15" t="s">
        <v>79</v>
      </c>
      <c r="AW194" s="15" t="s">
        <v>30</v>
      </c>
      <c r="AX194" s="15" t="s">
        <v>74</v>
      </c>
      <c r="AY194" s="260" t="s">
        <v>138</v>
      </c>
    </row>
    <row r="195" spans="1:65" s="13" customFormat="1" ht="11.25">
      <c r="B195" s="228"/>
      <c r="C195" s="229"/>
      <c r="D195" s="224" t="s">
        <v>149</v>
      </c>
      <c r="E195" s="230" t="s">
        <v>1</v>
      </c>
      <c r="F195" s="231" t="s">
        <v>292</v>
      </c>
      <c r="G195" s="229"/>
      <c r="H195" s="232">
        <v>2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149</v>
      </c>
      <c r="AU195" s="238" t="s">
        <v>81</v>
      </c>
      <c r="AV195" s="13" t="s">
        <v>81</v>
      </c>
      <c r="AW195" s="13" t="s">
        <v>30</v>
      </c>
      <c r="AX195" s="13" t="s">
        <v>74</v>
      </c>
      <c r="AY195" s="238" t="s">
        <v>138</v>
      </c>
    </row>
    <row r="196" spans="1:65" s="14" customFormat="1" ht="11.25">
      <c r="B196" s="239"/>
      <c r="C196" s="240"/>
      <c r="D196" s="224" t="s">
        <v>149</v>
      </c>
      <c r="E196" s="241" t="s">
        <v>1</v>
      </c>
      <c r="F196" s="242" t="s">
        <v>156</v>
      </c>
      <c r="G196" s="240"/>
      <c r="H196" s="243">
        <v>2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149</v>
      </c>
      <c r="AU196" s="249" t="s">
        <v>81</v>
      </c>
      <c r="AV196" s="14" t="s">
        <v>145</v>
      </c>
      <c r="AW196" s="14" t="s">
        <v>30</v>
      </c>
      <c r="AX196" s="14" t="s">
        <v>79</v>
      </c>
      <c r="AY196" s="249" t="s">
        <v>138</v>
      </c>
    </row>
    <row r="197" spans="1:65" s="2" customFormat="1" ht="21.75" customHeight="1">
      <c r="A197" s="34"/>
      <c r="B197" s="35"/>
      <c r="C197" s="210" t="s">
        <v>279</v>
      </c>
      <c r="D197" s="210" t="s">
        <v>141</v>
      </c>
      <c r="E197" s="211" t="s">
        <v>387</v>
      </c>
      <c r="F197" s="212" t="s">
        <v>388</v>
      </c>
      <c r="G197" s="213" t="s">
        <v>144</v>
      </c>
      <c r="H197" s="214">
        <v>2</v>
      </c>
      <c r="I197" s="215"/>
      <c r="J197" s="216">
        <f>ROUND(I197*H197,2)</f>
        <v>0</v>
      </c>
      <c r="K197" s="217"/>
      <c r="L197" s="39"/>
      <c r="M197" s="218" t="s">
        <v>1</v>
      </c>
      <c r="N197" s="219" t="s">
        <v>39</v>
      </c>
      <c r="O197" s="71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2" t="s">
        <v>145</v>
      </c>
      <c r="AT197" s="222" t="s">
        <v>141</v>
      </c>
      <c r="AU197" s="222" t="s">
        <v>81</v>
      </c>
      <c r="AY197" s="17" t="s">
        <v>138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7" t="s">
        <v>79</v>
      </c>
      <c r="BK197" s="223">
        <f>ROUND(I197*H197,2)</f>
        <v>0</v>
      </c>
      <c r="BL197" s="17" t="s">
        <v>145</v>
      </c>
      <c r="BM197" s="222" t="s">
        <v>389</v>
      </c>
    </row>
    <row r="198" spans="1:65" s="2" customFormat="1" ht="39">
      <c r="A198" s="34"/>
      <c r="B198" s="35"/>
      <c r="C198" s="36"/>
      <c r="D198" s="224" t="s">
        <v>147</v>
      </c>
      <c r="E198" s="36"/>
      <c r="F198" s="225" t="s">
        <v>390</v>
      </c>
      <c r="G198" s="36"/>
      <c r="H198" s="36"/>
      <c r="I198" s="123"/>
      <c r="J198" s="36"/>
      <c r="K198" s="36"/>
      <c r="L198" s="39"/>
      <c r="M198" s="226"/>
      <c r="N198" s="227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147</v>
      </c>
      <c r="AU198" s="17" t="s">
        <v>81</v>
      </c>
    </row>
    <row r="199" spans="1:65" s="2" customFormat="1" ht="19.5">
      <c r="A199" s="34"/>
      <c r="B199" s="35"/>
      <c r="C199" s="36"/>
      <c r="D199" s="224" t="s">
        <v>180</v>
      </c>
      <c r="E199" s="36"/>
      <c r="F199" s="250" t="s">
        <v>347</v>
      </c>
      <c r="G199" s="36"/>
      <c r="H199" s="36"/>
      <c r="I199" s="123"/>
      <c r="J199" s="36"/>
      <c r="K199" s="36"/>
      <c r="L199" s="39"/>
      <c r="M199" s="226"/>
      <c r="N199" s="227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180</v>
      </c>
      <c r="AU199" s="17" t="s">
        <v>81</v>
      </c>
    </row>
    <row r="200" spans="1:65" s="15" customFormat="1" ht="11.25">
      <c r="B200" s="251"/>
      <c r="C200" s="252"/>
      <c r="D200" s="224" t="s">
        <v>149</v>
      </c>
      <c r="E200" s="253" t="s">
        <v>1</v>
      </c>
      <c r="F200" s="254" t="s">
        <v>333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AT200" s="260" t="s">
        <v>149</v>
      </c>
      <c r="AU200" s="260" t="s">
        <v>81</v>
      </c>
      <c r="AV200" s="15" t="s">
        <v>79</v>
      </c>
      <c r="AW200" s="15" t="s">
        <v>30</v>
      </c>
      <c r="AX200" s="15" t="s">
        <v>74</v>
      </c>
      <c r="AY200" s="260" t="s">
        <v>138</v>
      </c>
    </row>
    <row r="201" spans="1:65" s="13" customFormat="1" ht="11.25">
      <c r="B201" s="228"/>
      <c r="C201" s="229"/>
      <c r="D201" s="224" t="s">
        <v>149</v>
      </c>
      <c r="E201" s="230" t="s">
        <v>1</v>
      </c>
      <c r="F201" s="231" t="s">
        <v>294</v>
      </c>
      <c r="G201" s="229"/>
      <c r="H201" s="232">
        <v>2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149</v>
      </c>
      <c r="AU201" s="238" t="s">
        <v>81</v>
      </c>
      <c r="AV201" s="13" t="s">
        <v>81</v>
      </c>
      <c r="AW201" s="13" t="s">
        <v>30</v>
      </c>
      <c r="AX201" s="13" t="s">
        <v>74</v>
      </c>
      <c r="AY201" s="238" t="s">
        <v>138</v>
      </c>
    </row>
    <row r="202" spans="1:65" s="14" customFormat="1" ht="11.25">
      <c r="B202" s="239"/>
      <c r="C202" s="240"/>
      <c r="D202" s="224" t="s">
        <v>149</v>
      </c>
      <c r="E202" s="241" t="s">
        <v>1</v>
      </c>
      <c r="F202" s="242" t="s">
        <v>156</v>
      </c>
      <c r="G202" s="240"/>
      <c r="H202" s="243">
        <v>2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149</v>
      </c>
      <c r="AU202" s="249" t="s">
        <v>81</v>
      </c>
      <c r="AV202" s="14" t="s">
        <v>145</v>
      </c>
      <c r="AW202" s="14" t="s">
        <v>30</v>
      </c>
      <c r="AX202" s="14" t="s">
        <v>79</v>
      </c>
      <c r="AY202" s="249" t="s">
        <v>138</v>
      </c>
    </row>
    <row r="203" spans="1:65" s="2" customFormat="1" ht="21.75" customHeight="1">
      <c r="A203" s="34"/>
      <c r="B203" s="35"/>
      <c r="C203" s="210" t="s">
        <v>256</v>
      </c>
      <c r="D203" s="210" t="s">
        <v>141</v>
      </c>
      <c r="E203" s="211" t="s">
        <v>391</v>
      </c>
      <c r="F203" s="212" t="s">
        <v>392</v>
      </c>
      <c r="G203" s="213" t="s">
        <v>144</v>
      </c>
      <c r="H203" s="214">
        <v>2</v>
      </c>
      <c r="I203" s="215"/>
      <c r="J203" s="216">
        <f>ROUND(I203*H203,2)</f>
        <v>0</v>
      </c>
      <c r="K203" s="217"/>
      <c r="L203" s="39"/>
      <c r="M203" s="218" t="s">
        <v>1</v>
      </c>
      <c r="N203" s="219" t="s">
        <v>39</v>
      </c>
      <c r="O203" s="71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2" t="s">
        <v>145</v>
      </c>
      <c r="AT203" s="222" t="s">
        <v>141</v>
      </c>
      <c r="AU203" s="222" t="s">
        <v>81</v>
      </c>
      <c r="AY203" s="17" t="s">
        <v>138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7" t="s">
        <v>79</v>
      </c>
      <c r="BK203" s="223">
        <f>ROUND(I203*H203,2)</f>
        <v>0</v>
      </c>
      <c r="BL203" s="17" t="s">
        <v>145</v>
      </c>
      <c r="BM203" s="222" t="s">
        <v>393</v>
      </c>
    </row>
    <row r="204" spans="1:65" s="2" customFormat="1" ht="39">
      <c r="A204" s="34"/>
      <c r="B204" s="35"/>
      <c r="C204" s="36"/>
      <c r="D204" s="224" t="s">
        <v>147</v>
      </c>
      <c r="E204" s="36"/>
      <c r="F204" s="225" t="s">
        <v>394</v>
      </c>
      <c r="G204" s="36"/>
      <c r="H204" s="36"/>
      <c r="I204" s="123"/>
      <c r="J204" s="36"/>
      <c r="K204" s="36"/>
      <c r="L204" s="39"/>
      <c r="M204" s="226"/>
      <c r="N204" s="227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147</v>
      </c>
      <c r="AU204" s="17" t="s">
        <v>81</v>
      </c>
    </row>
    <row r="205" spans="1:65" s="2" customFormat="1" ht="19.5">
      <c r="A205" s="34"/>
      <c r="B205" s="35"/>
      <c r="C205" s="36"/>
      <c r="D205" s="224" t="s">
        <v>180</v>
      </c>
      <c r="E205" s="36"/>
      <c r="F205" s="250" t="s">
        <v>342</v>
      </c>
      <c r="G205" s="36"/>
      <c r="H205" s="36"/>
      <c r="I205" s="123"/>
      <c r="J205" s="36"/>
      <c r="K205" s="36"/>
      <c r="L205" s="39"/>
      <c r="M205" s="226"/>
      <c r="N205" s="227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180</v>
      </c>
      <c r="AU205" s="17" t="s">
        <v>81</v>
      </c>
    </row>
    <row r="206" spans="1:65" s="15" customFormat="1" ht="11.25">
      <c r="B206" s="251"/>
      <c r="C206" s="252"/>
      <c r="D206" s="224" t="s">
        <v>149</v>
      </c>
      <c r="E206" s="253" t="s">
        <v>1</v>
      </c>
      <c r="F206" s="254" t="s">
        <v>333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AT206" s="260" t="s">
        <v>149</v>
      </c>
      <c r="AU206" s="260" t="s">
        <v>81</v>
      </c>
      <c r="AV206" s="15" t="s">
        <v>79</v>
      </c>
      <c r="AW206" s="15" t="s">
        <v>30</v>
      </c>
      <c r="AX206" s="15" t="s">
        <v>74</v>
      </c>
      <c r="AY206" s="260" t="s">
        <v>138</v>
      </c>
    </row>
    <row r="207" spans="1:65" s="13" customFormat="1" ht="11.25">
      <c r="B207" s="228"/>
      <c r="C207" s="229"/>
      <c r="D207" s="224" t="s">
        <v>149</v>
      </c>
      <c r="E207" s="230" t="s">
        <v>1</v>
      </c>
      <c r="F207" s="231" t="s">
        <v>292</v>
      </c>
      <c r="G207" s="229"/>
      <c r="H207" s="232">
        <v>2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149</v>
      </c>
      <c r="AU207" s="238" t="s">
        <v>81</v>
      </c>
      <c r="AV207" s="13" t="s">
        <v>81</v>
      </c>
      <c r="AW207" s="13" t="s">
        <v>30</v>
      </c>
      <c r="AX207" s="13" t="s">
        <v>74</v>
      </c>
      <c r="AY207" s="238" t="s">
        <v>138</v>
      </c>
    </row>
    <row r="208" spans="1:65" s="14" customFormat="1" ht="11.25">
      <c r="B208" s="239"/>
      <c r="C208" s="240"/>
      <c r="D208" s="224" t="s">
        <v>149</v>
      </c>
      <c r="E208" s="241" t="s">
        <v>1</v>
      </c>
      <c r="F208" s="242" t="s">
        <v>156</v>
      </c>
      <c r="G208" s="240"/>
      <c r="H208" s="243">
        <v>2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149</v>
      </c>
      <c r="AU208" s="249" t="s">
        <v>81</v>
      </c>
      <c r="AV208" s="14" t="s">
        <v>145</v>
      </c>
      <c r="AW208" s="14" t="s">
        <v>30</v>
      </c>
      <c r="AX208" s="14" t="s">
        <v>79</v>
      </c>
      <c r="AY208" s="249" t="s">
        <v>138</v>
      </c>
    </row>
    <row r="209" spans="1:65" s="2" customFormat="1" ht="21.75" customHeight="1">
      <c r="A209" s="34"/>
      <c r="B209" s="35"/>
      <c r="C209" s="210" t="s">
        <v>214</v>
      </c>
      <c r="D209" s="210" t="s">
        <v>141</v>
      </c>
      <c r="E209" s="211" t="s">
        <v>395</v>
      </c>
      <c r="F209" s="212" t="s">
        <v>396</v>
      </c>
      <c r="G209" s="213" t="s">
        <v>144</v>
      </c>
      <c r="H209" s="214">
        <v>2</v>
      </c>
      <c r="I209" s="215"/>
      <c r="J209" s="216">
        <f>ROUND(I209*H209,2)</f>
        <v>0</v>
      </c>
      <c r="K209" s="217"/>
      <c r="L209" s="39"/>
      <c r="M209" s="218" t="s">
        <v>1</v>
      </c>
      <c r="N209" s="219" t="s">
        <v>39</v>
      </c>
      <c r="O209" s="71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2" t="s">
        <v>145</v>
      </c>
      <c r="AT209" s="222" t="s">
        <v>141</v>
      </c>
      <c r="AU209" s="222" t="s">
        <v>81</v>
      </c>
      <c r="AY209" s="17" t="s">
        <v>138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7" t="s">
        <v>79</v>
      </c>
      <c r="BK209" s="223">
        <f>ROUND(I209*H209,2)</f>
        <v>0</v>
      </c>
      <c r="BL209" s="17" t="s">
        <v>145</v>
      </c>
      <c r="BM209" s="222" t="s">
        <v>397</v>
      </c>
    </row>
    <row r="210" spans="1:65" s="2" customFormat="1" ht="39">
      <c r="A210" s="34"/>
      <c r="B210" s="35"/>
      <c r="C210" s="36"/>
      <c r="D210" s="224" t="s">
        <v>147</v>
      </c>
      <c r="E210" s="36"/>
      <c r="F210" s="225" t="s">
        <v>398</v>
      </c>
      <c r="G210" s="36"/>
      <c r="H210" s="36"/>
      <c r="I210" s="123"/>
      <c r="J210" s="36"/>
      <c r="K210" s="36"/>
      <c r="L210" s="39"/>
      <c r="M210" s="226"/>
      <c r="N210" s="227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147</v>
      </c>
      <c r="AU210" s="17" t="s">
        <v>81</v>
      </c>
    </row>
    <row r="211" spans="1:65" s="2" customFormat="1" ht="19.5">
      <c r="A211" s="34"/>
      <c r="B211" s="35"/>
      <c r="C211" s="36"/>
      <c r="D211" s="224" t="s">
        <v>180</v>
      </c>
      <c r="E211" s="36"/>
      <c r="F211" s="250" t="s">
        <v>347</v>
      </c>
      <c r="G211" s="36"/>
      <c r="H211" s="36"/>
      <c r="I211" s="123"/>
      <c r="J211" s="36"/>
      <c r="K211" s="36"/>
      <c r="L211" s="39"/>
      <c r="M211" s="226"/>
      <c r="N211" s="227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180</v>
      </c>
      <c r="AU211" s="17" t="s">
        <v>81</v>
      </c>
    </row>
    <row r="212" spans="1:65" s="15" customFormat="1" ht="11.25">
      <c r="B212" s="251"/>
      <c r="C212" s="252"/>
      <c r="D212" s="224" t="s">
        <v>149</v>
      </c>
      <c r="E212" s="253" t="s">
        <v>1</v>
      </c>
      <c r="F212" s="254" t="s">
        <v>333</v>
      </c>
      <c r="G212" s="252"/>
      <c r="H212" s="253" t="s">
        <v>1</v>
      </c>
      <c r="I212" s="255"/>
      <c r="J212" s="252"/>
      <c r="K212" s="252"/>
      <c r="L212" s="256"/>
      <c r="M212" s="257"/>
      <c r="N212" s="258"/>
      <c r="O212" s="258"/>
      <c r="P212" s="258"/>
      <c r="Q212" s="258"/>
      <c r="R212" s="258"/>
      <c r="S212" s="258"/>
      <c r="T212" s="259"/>
      <c r="AT212" s="260" t="s">
        <v>149</v>
      </c>
      <c r="AU212" s="260" t="s">
        <v>81</v>
      </c>
      <c r="AV212" s="15" t="s">
        <v>79</v>
      </c>
      <c r="AW212" s="15" t="s">
        <v>30</v>
      </c>
      <c r="AX212" s="15" t="s">
        <v>74</v>
      </c>
      <c r="AY212" s="260" t="s">
        <v>138</v>
      </c>
    </row>
    <row r="213" spans="1:65" s="13" customFormat="1" ht="11.25">
      <c r="B213" s="228"/>
      <c r="C213" s="229"/>
      <c r="D213" s="224" t="s">
        <v>149</v>
      </c>
      <c r="E213" s="230" t="s">
        <v>1</v>
      </c>
      <c r="F213" s="231" t="s">
        <v>294</v>
      </c>
      <c r="G213" s="229"/>
      <c r="H213" s="232">
        <v>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149</v>
      </c>
      <c r="AU213" s="238" t="s">
        <v>81</v>
      </c>
      <c r="AV213" s="13" t="s">
        <v>81</v>
      </c>
      <c r="AW213" s="13" t="s">
        <v>30</v>
      </c>
      <c r="AX213" s="13" t="s">
        <v>74</v>
      </c>
      <c r="AY213" s="238" t="s">
        <v>138</v>
      </c>
    </row>
    <row r="214" spans="1:65" s="14" customFormat="1" ht="11.25">
      <c r="B214" s="239"/>
      <c r="C214" s="240"/>
      <c r="D214" s="224" t="s">
        <v>149</v>
      </c>
      <c r="E214" s="241" t="s">
        <v>1</v>
      </c>
      <c r="F214" s="242" t="s">
        <v>156</v>
      </c>
      <c r="G214" s="240"/>
      <c r="H214" s="243">
        <v>2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149</v>
      </c>
      <c r="AU214" s="249" t="s">
        <v>81</v>
      </c>
      <c r="AV214" s="14" t="s">
        <v>145</v>
      </c>
      <c r="AW214" s="14" t="s">
        <v>30</v>
      </c>
      <c r="AX214" s="14" t="s">
        <v>79</v>
      </c>
      <c r="AY214" s="249" t="s">
        <v>138</v>
      </c>
    </row>
    <row r="215" spans="1:65" s="2" customFormat="1" ht="16.5" customHeight="1">
      <c r="A215" s="34"/>
      <c r="B215" s="35"/>
      <c r="C215" s="210" t="s">
        <v>399</v>
      </c>
      <c r="D215" s="210" t="s">
        <v>141</v>
      </c>
      <c r="E215" s="211" t="s">
        <v>400</v>
      </c>
      <c r="F215" s="212" t="s">
        <v>401</v>
      </c>
      <c r="G215" s="213" t="s">
        <v>144</v>
      </c>
      <c r="H215" s="214">
        <v>2</v>
      </c>
      <c r="I215" s="215"/>
      <c r="J215" s="216">
        <f>ROUND(I215*H215,2)</f>
        <v>0</v>
      </c>
      <c r="K215" s="217"/>
      <c r="L215" s="39"/>
      <c r="M215" s="218" t="s">
        <v>1</v>
      </c>
      <c r="N215" s="219" t="s">
        <v>39</v>
      </c>
      <c r="O215" s="71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2" t="s">
        <v>145</v>
      </c>
      <c r="AT215" s="222" t="s">
        <v>141</v>
      </c>
      <c r="AU215" s="222" t="s">
        <v>81</v>
      </c>
      <c r="AY215" s="17" t="s">
        <v>138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7" t="s">
        <v>79</v>
      </c>
      <c r="BK215" s="223">
        <f>ROUND(I215*H215,2)</f>
        <v>0</v>
      </c>
      <c r="BL215" s="17" t="s">
        <v>145</v>
      </c>
      <c r="BM215" s="222" t="s">
        <v>402</v>
      </c>
    </row>
    <row r="216" spans="1:65" s="2" customFormat="1" ht="29.25">
      <c r="A216" s="34"/>
      <c r="B216" s="35"/>
      <c r="C216" s="36"/>
      <c r="D216" s="224" t="s">
        <v>147</v>
      </c>
      <c r="E216" s="36"/>
      <c r="F216" s="225" t="s">
        <v>403</v>
      </c>
      <c r="G216" s="36"/>
      <c r="H216" s="36"/>
      <c r="I216" s="123"/>
      <c r="J216" s="36"/>
      <c r="K216" s="36"/>
      <c r="L216" s="39"/>
      <c r="M216" s="226"/>
      <c r="N216" s="227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147</v>
      </c>
      <c r="AU216" s="17" t="s">
        <v>81</v>
      </c>
    </row>
    <row r="217" spans="1:65" s="2" customFormat="1" ht="19.5">
      <c r="A217" s="34"/>
      <c r="B217" s="35"/>
      <c r="C217" s="36"/>
      <c r="D217" s="224" t="s">
        <v>180</v>
      </c>
      <c r="E217" s="36"/>
      <c r="F217" s="250" t="s">
        <v>342</v>
      </c>
      <c r="G217" s="36"/>
      <c r="H217" s="36"/>
      <c r="I217" s="123"/>
      <c r="J217" s="36"/>
      <c r="K217" s="36"/>
      <c r="L217" s="39"/>
      <c r="M217" s="226"/>
      <c r="N217" s="227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180</v>
      </c>
      <c r="AU217" s="17" t="s">
        <v>81</v>
      </c>
    </row>
    <row r="218" spans="1:65" s="15" customFormat="1" ht="11.25">
      <c r="B218" s="251"/>
      <c r="C218" s="252"/>
      <c r="D218" s="224" t="s">
        <v>149</v>
      </c>
      <c r="E218" s="253" t="s">
        <v>1</v>
      </c>
      <c r="F218" s="254" t="s">
        <v>333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AT218" s="260" t="s">
        <v>149</v>
      </c>
      <c r="AU218" s="260" t="s">
        <v>81</v>
      </c>
      <c r="AV218" s="15" t="s">
        <v>79</v>
      </c>
      <c r="AW218" s="15" t="s">
        <v>30</v>
      </c>
      <c r="AX218" s="15" t="s">
        <v>74</v>
      </c>
      <c r="AY218" s="260" t="s">
        <v>138</v>
      </c>
    </row>
    <row r="219" spans="1:65" s="15" customFormat="1" ht="11.25">
      <c r="B219" s="251"/>
      <c r="C219" s="252"/>
      <c r="D219" s="224" t="s">
        <v>149</v>
      </c>
      <c r="E219" s="253" t="s">
        <v>1</v>
      </c>
      <c r="F219" s="254" t="s">
        <v>404</v>
      </c>
      <c r="G219" s="252"/>
      <c r="H219" s="253" t="s">
        <v>1</v>
      </c>
      <c r="I219" s="255"/>
      <c r="J219" s="252"/>
      <c r="K219" s="252"/>
      <c r="L219" s="256"/>
      <c r="M219" s="257"/>
      <c r="N219" s="258"/>
      <c r="O219" s="258"/>
      <c r="P219" s="258"/>
      <c r="Q219" s="258"/>
      <c r="R219" s="258"/>
      <c r="S219" s="258"/>
      <c r="T219" s="259"/>
      <c r="AT219" s="260" t="s">
        <v>149</v>
      </c>
      <c r="AU219" s="260" t="s">
        <v>81</v>
      </c>
      <c r="AV219" s="15" t="s">
        <v>79</v>
      </c>
      <c r="AW219" s="15" t="s">
        <v>30</v>
      </c>
      <c r="AX219" s="15" t="s">
        <v>74</v>
      </c>
      <c r="AY219" s="260" t="s">
        <v>138</v>
      </c>
    </row>
    <row r="220" spans="1:65" s="13" customFormat="1" ht="11.25">
      <c r="B220" s="228"/>
      <c r="C220" s="229"/>
      <c r="D220" s="224" t="s">
        <v>149</v>
      </c>
      <c r="E220" s="230" t="s">
        <v>1</v>
      </c>
      <c r="F220" s="231" t="s">
        <v>292</v>
      </c>
      <c r="G220" s="229"/>
      <c r="H220" s="232">
        <v>2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149</v>
      </c>
      <c r="AU220" s="238" t="s">
        <v>81</v>
      </c>
      <c r="AV220" s="13" t="s">
        <v>81</v>
      </c>
      <c r="AW220" s="13" t="s">
        <v>30</v>
      </c>
      <c r="AX220" s="13" t="s">
        <v>74</v>
      </c>
      <c r="AY220" s="238" t="s">
        <v>138</v>
      </c>
    </row>
    <row r="221" spans="1:65" s="14" customFormat="1" ht="11.25">
      <c r="B221" s="239"/>
      <c r="C221" s="240"/>
      <c r="D221" s="224" t="s">
        <v>149</v>
      </c>
      <c r="E221" s="241" t="s">
        <v>1</v>
      </c>
      <c r="F221" s="242" t="s">
        <v>156</v>
      </c>
      <c r="G221" s="240"/>
      <c r="H221" s="243">
        <v>2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149</v>
      </c>
      <c r="AU221" s="249" t="s">
        <v>81</v>
      </c>
      <c r="AV221" s="14" t="s">
        <v>145</v>
      </c>
      <c r="AW221" s="14" t="s">
        <v>30</v>
      </c>
      <c r="AX221" s="14" t="s">
        <v>79</v>
      </c>
      <c r="AY221" s="249" t="s">
        <v>138</v>
      </c>
    </row>
    <row r="222" spans="1:65" s="2" customFormat="1" ht="16.5" customHeight="1">
      <c r="A222" s="34"/>
      <c r="B222" s="35"/>
      <c r="C222" s="210" t="s">
        <v>405</v>
      </c>
      <c r="D222" s="210" t="s">
        <v>141</v>
      </c>
      <c r="E222" s="211" t="s">
        <v>406</v>
      </c>
      <c r="F222" s="212" t="s">
        <v>407</v>
      </c>
      <c r="G222" s="213" t="s">
        <v>144</v>
      </c>
      <c r="H222" s="214">
        <v>2</v>
      </c>
      <c r="I222" s="215"/>
      <c r="J222" s="216">
        <f>ROUND(I222*H222,2)</f>
        <v>0</v>
      </c>
      <c r="K222" s="217"/>
      <c r="L222" s="39"/>
      <c r="M222" s="218" t="s">
        <v>1</v>
      </c>
      <c r="N222" s="219" t="s">
        <v>39</v>
      </c>
      <c r="O222" s="71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2" t="s">
        <v>145</v>
      </c>
      <c r="AT222" s="222" t="s">
        <v>141</v>
      </c>
      <c r="AU222" s="222" t="s">
        <v>81</v>
      </c>
      <c r="AY222" s="17" t="s">
        <v>138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7" t="s">
        <v>79</v>
      </c>
      <c r="BK222" s="223">
        <f>ROUND(I222*H222,2)</f>
        <v>0</v>
      </c>
      <c r="BL222" s="17" t="s">
        <v>145</v>
      </c>
      <c r="BM222" s="222" t="s">
        <v>408</v>
      </c>
    </row>
    <row r="223" spans="1:65" s="2" customFormat="1" ht="29.25">
      <c r="A223" s="34"/>
      <c r="B223" s="35"/>
      <c r="C223" s="36"/>
      <c r="D223" s="224" t="s">
        <v>147</v>
      </c>
      <c r="E223" s="36"/>
      <c r="F223" s="225" t="s">
        <v>409</v>
      </c>
      <c r="G223" s="36"/>
      <c r="H223" s="36"/>
      <c r="I223" s="123"/>
      <c r="J223" s="36"/>
      <c r="K223" s="36"/>
      <c r="L223" s="39"/>
      <c r="M223" s="226"/>
      <c r="N223" s="227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147</v>
      </c>
      <c r="AU223" s="17" t="s">
        <v>81</v>
      </c>
    </row>
    <row r="224" spans="1:65" s="2" customFormat="1" ht="19.5">
      <c r="A224" s="34"/>
      <c r="B224" s="35"/>
      <c r="C224" s="36"/>
      <c r="D224" s="224" t="s">
        <v>180</v>
      </c>
      <c r="E224" s="36"/>
      <c r="F224" s="250" t="s">
        <v>347</v>
      </c>
      <c r="G224" s="36"/>
      <c r="H224" s="36"/>
      <c r="I224" s="123"/>
      <c r="J224" s="36"/>
      <c r="K224" s="36"/>
      <c r="L224" s="39"/>
      <c r="M224" s="226"/>
      <c r="N224" s="227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180</v>
      </c>
      <c r="AU224" s="17" t="s">
        <v>81</v>
      </c>
    </row>
    <row r="225" spans="1:65" s="15" customFormat="1" ht="11.25">
      <c r="B225" s="251"/>
      <c r="C225" s="252"/>
      <c r="D225" s="224" t="s">
        <v>149</v>
      </c>
      <c r="E225" s="253" t="s">
        <v>1</v>
      </c>
      <c r="F225" s="254" t="s">
        <v>333</v>
      </c>
      <c r="G225" s="252"/>
      <c r="H225" s="253" t="s">
        <v>1</v>
      </c>
      <c r="I225" s="255"/>
      <c r="J225" s="252"/>
      <c r="K225" s="252"/>
      <c r="L225" s="256"/>
      <c r="M225" s="257"/>
      <c r="N225" s="258"/>
      <c r="O225" s="258"/>
      <c r="P225" s="258"/>
      <c r="Q225" s="258"/>
      <c r="R225" s="258"/>
      <c r="S225" s="258"/>
      <c r="T225" s="259"/>
      <c r="AT225" s="260" t="s">
        <v>149</v>
      </c>
      <c r="AU225" s="260" t="s">
        <v>81</v>
      </c>
      <c r="AV225" s="15" t="s">
        <v>79</v>
      </c>
      <c r="AW225" s="15" t="s">
        <v>30</v>
      </c>
      <c r="AX225" s="15" t="s">
        <v>74</v>
      </c>
      <c r="AY225" s="260" t="s">
        <v>138</v>
      </c>
    </row>
    <row r="226" spans="1:65" s="15" customFormat="1" ht="11.25">
      <c r="B226" s="251"/>
      <c r="C226" s="252"/>
      <c r="D226" s="224" t="s">
        <v>149</v>
      </c>
      <c r="E226" s="253" t="s">
        <v>1</v>
      </c>
      <c r="F226" s="254" t="s">
        <v>404</v>
      </c>
      <c r="G226" s="252"/>
      <c r="H226" s="253" t="s">
        <v>1</v>
      </c>
      <c r="I226" s="255"/>
      <c r="J226" s="252"/>
      <c r="K226" s="252"/>
      <c r="L226" s="256"/>
      <c r="M226" s="257"/>
      <c r="N226" s="258"/>
      <c r="O226" s="258"/>
      <c r="P226" s="258"/>
      <c r="Q226" s="258"/>
      <c r="R226" s="258"/>
      <c r="S226" s="258"/>
      <c r="T226" s="259"/>
      <c r="AT226" s="260" t="s">
        <v>149</v>
      </c>
      <c r="AU226" s="260" t="s">
        <v>81</v>
      </c>
      <c r="AV226" s="15" t="s">
        <v>79</v>
      </c>
      <c r="AW226" s="15" t="s">
        <v>30</v>
      </c>
      <c r="AX226" s="15" t="s">
        <v>74</v>
      </c>
      <c r="AY226" s="260" t="s">
        <v>138</v>
      </c>
    </row>
    <row r="227" spans="1:65" s="13" customFormat="1" ht="11.25">
      <c r="B227" s="228"/>
      <c r="C227" s="229"/>
      <c r="D227" s="224" t="s">
        <v>149</v>
      </c>
      <c r="E227" s="230" t="s">
        <v>1</v>
      </c>
      <c r="F227" s="231" t="s">
        <v>294</v>
      </c>
      <c r="G227" s="229"/>
      <c r="H227" s="232">
        <v>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149</v>
      </c>
      <c r="AU227" s="238" t="s">
        <v>81</v>
      </c>
      <c r="AV227" s="13" t="s">
        <v>81</v>
      </c>
      <c r="AW227" s="13" t="s">
        <v>30</v>
      </c>
      <c r="AX227" s="13" t="s">
        <v>74</v>
      </c>
      <c r="AY227" s="238" t="s">
        <v>138</v>
      </c>
    </row>
    <row r="228" spans="1:65" s="14" customFormat="1" ht="11.25">
      <c r="B228" s="239"/>
      <c r="C228" s="240"/>
      <c r="D228" s="224" t="s">
        <v>149</v>
      </c>
      <c r="E228" s="241" t="s">
        <v>1</v>
      </c>
      <c r="F228" s="242" t="s">
        <v>156</v>
      </c>
      <c r="G228" s="240"/>
      <c r="H228" s="243">
        <v>2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149</v>
      </c>
      <c r="AU228" s="249" t="s">
        <v>81</v>
      </c>
      <c r="AV228" s="14" t="s">
        <v>145</v>
      </c>
      <c r="AW228" s="14" t="s">
        <v>30</v>
      </c>
      <c r="AX228" s="14" t="s">
        <v>79</v>
      </c>
      <c r="AY228" s="249" t="s">
        <v>138</v>
      </c>
    </row>
    <row r="229" spans="1:65" s="12" customFormat="1" ht="22.9" customHeight="1">
      <c r="B229" s="194"/>
      <c r="C229" s="195"/>
      <c r="D229" s="196" t="s">
        <v>73</v>
      </c>
      <c r="E229" s="208" t="s">
        <v>139</v>
      </c>
      <c r="F229" s="208" t="s">
        <v>140</v>
      </c>
      <c r="G229" s="195"/>
      <c r="H229" s="195"/>
      <c r="I229" s="198"/>
      <c r="J229" s="209">
        <f>BK229</f>
        <v>0</v>
      </c>
      <c r="K229" s="195"/>
      <c r="L229" s="200"/>
      <c r="M229" s="201"/>
      <c r="N229" s="202"/>
      <c r="O229" s="202"/>
      <c r="P229" s="203">
        <f>SUM(P230:P294)</f>
        <v>0</v>
      </c>
      <c r="Q229" s="202"/>
      <c r="R229" s="203">
        <f>SUM(R230:R294)</f>
        <v>5.0645152999999992</v>
      </c>
      <c r="S229" s="202"/>
      <c r="T229" s="204">
        <f>SUM(T230:T294)</f>
        <v>107.225381</v>
      </c>
      <c r="AR229" s="205" t="s">
        <v>79</v>
      </c>
      <c r="AT229" s="206" t="s">
        <v>73</v>
      </c>
      <c r="AU229" s="206" t="s">
        <v>79</v>
      </c>
      <c r="AY229" s="205" t="s">
        <v>138</v>
      </c>
      <c r="BK229" s="207">
        <f>SUM(BK230:BK294)</f>
        <v>0</v>
      </c>
    </row>
    <row r="230" spans="1:65" s="2" customFormat="1" ht="16.5" customHeight="1">
      <c r="A230" s="34"/>
      <c r="B230" s="35"/>
      <c r="C230" s="210" t="s">
        <v>79</v>
      </c>
      <c r="D230" s="210" t="s">
        <v>141</v>
      </c>
      <c r="E230" s="211" t="s">
        <v>410</v>
      </c>
      <c r="F230" s="212" t="s">
        <v>411</v>
      </c>
      <c r="G230" s="213" t="s">
        <v>351</v>
      </c>
      <c r="H230" s="214">
        <v>1.5</v>
      </c>
      <c r="I230" s="215"/>
      <c r="J230" s="216">
        <f>ROUND(I230*H230,2)</f>
        <v>0</v>
      </c>
      <c r="K230" s="217"/>
      <c r="L230" s="39"/>
      <c r="M230" s="218" t="s">
        <v>1</v>
      </c>
      <c r="N230" s="219" t="s">
        <v>39</v>
      </c>
      <c r="O230" s="71"/>
      <c r="P230" s="220">
        <f>O230*H230</f>
        <v>0</v>
      </c>
      <c r="Q230" s="220">
        <v>0</v>
      </c>
      <c r="R230" s="220">
        <f>Q230*H230</f>
        <v>0</v>
      </c>
      <c r="S230" s="220">
        <v>4.0000000000000001E-3</v>
      </c>
      <c r="T230" s="221">
        <f>S230*H230</f>
        <v>6.0000000000000001E-3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2" t="s">
        <v>248</v>
      </c>
      <c r="AT230" s="222" t="s">
        <v>141</v>
      </c>
      <c r="AU230" s="222" t="s">
        <v>81</v>
      </c>
      <c r="AY230" s="17" t="s">
        <v>138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7" t="s">
        <v>79</v>
      </c>
      <c r="BK230" s="223">
        <f>ROUND(I230*H230,2)</f>
        <v>0</v>
      </c>
      <c r="BL230" s="17" t="s">
        <v>248</v>
      </c>
      <c r="BM230" s="222" t="s">
        <v>412</v>
      </c>
    </row>
    <row r="231" spans="1:65" s="2" customFormat="1" ht="11.25">
      <c r="A231" s="34"/>
      <c r="B231" s="35"/>
      <c r="C231" s="36"/>
      <c r="D231" s="224" t="s">
        <v>147</v>
      </c>
      <c r="E231" s="36"/>
      <c r="F231" s="225" t="s">
        <v>413</v>
      </c>
      <c r="G231" s="36"/>
      <c r="H231" s="36"/>
      <c r="I231" s="123"/>
      <c r="J231" s="36"/>
      <c r="K231" s="36"/>
      <c r="L231" s="39"/>
      <c r="M231" s="226"/>
      <c r="N231" s="227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147</v>
      </c>
      <c r="AU231" s="17" t="s">
        <v>81</v>
      </c>
    </row>
    <row r="232" spans="1:65" s="15" customFormat="1" ht="11.25">
      <c r="B232" s="251"/>
      <c r="C232" s="252"/>
      <c r="D232" s="224" t="s">
        <v>149</v>
      </c>
      <c r="E232" s="253" t="s">
        <v>1</v>
      </c>
      <c r="F232" s="254" t="s">
        <v>333</v>
      </c>
      <c r="G232" s="252"/>
      <c r="H232" s="253" t="s">
        <v>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AT232" s="260" t="s">
        <v>149</v>
      </c>
      <c r="AU232" s="260" t="s">
        <v>81</v>
      </c>
      <c r="AV232" s="15" t="s">
        <v>79</v>
      </c>
      <c r="AW232" s="15" t="s">
        <v>30</v>
      </c>
      <c r="AX232" s="15" t="s">
        <v>74</v>
      </c>
      <c r="AY232" s="260" t="s">
        <v>138</v>
      </c>
    </row>
    <row r="233" spans="1:65" s="13" customFormat="1" ht="11.25">
      <c r="B233" s="228"/>
      <c r="C233" s="229"/>
      <c r="D233" s="224" t="s">
        <v>149</v>
      </c>
      <c r="E233" s="230" t="s">
        <v>1</v>
      </c>
      <c r="F233" s="231" t="s">
        <v>414</v>
      </c>
      <c r="G233" s="229"/>
      <c r="H233" s="232">
        <v>1.5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149</v>
      </c>
      <c r="AU233" s="238" t="s">
        <v>81</v>
      </c>
      <c r="AV233" s="13" t="s">
        <v>81</v>
      </c>
      <c r="AW233" s="13" t="s">
        <v>30</v>
      </c>
      <c r="AX233" s="13" t="s">
        <v>74</v>
      </c>
      <c r="AY233" s="238" t="s">
        <v>138</v>
      </c>
    </row>
    <row r="234" spans="1:65" s="14" customFormat="1" ht="11.25">
      <c r="B234" s="239"/>
      <c r="C234" s="240"/>
      <c r="D234" s="224" t="s">
        <v>149</v>
      </c>
      <c r="E234" s="241" t="s">
        <v>313</v>
      </c>
      <c r="F234" s="242" t="s">
        <v>156</v>
      </c>
      <c r="G234" s="240"/>
      <c r="H234" s="243">
        <v>1.5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149</v>
      </c>
      <c r="AU234" s="249" t="s">
        <v>81</v>
      </c>
      <c r="AV234" s="14" t="s">
        <v>145</v>
      </c>
      <c r="AW234" s="14" t="s">
        <v>30</v>
      </c>
      <c r="AX234" s="14" t="s">
        <v>79</v>
      </c>
      <c r="AY234" s="249" t="s">
        <v>138</v>
      </c>
    </row>
    <row r="235" spans="1:65" s="2" customFormat="1" ht="16.5" customHeight="1">
      <c r="A235" s="34"/>
      <c r="B235" s="35"/>
      <c r="C235" s="210" t="s">
        <v>81</v>
      </c>
      <c r="D235" s="210" t="s">
        <v>141</v>
      </c>
      <c r="E235" s="211" t="s">
        <v>415</v>
      </c>
      <c r="F235" s="212" t="s">
        <v>416</v>
      </c>
      <c r="G235" s="213" t="s">
        <v>351</v>
      </c>
      <c r="H235" s="214">
        <v>11</v>
      </c>
      <c r="I235" s="215"/>
      <c r="J235" s="216">
        <f>ROUND(I235*H235,2)</f>
        <v>0</v>
      </c>
      <c r="K235" s="217"/>
      <c r="L235" s="39"/>
      <c r="M235" s="218" t="s">
        <v>1</v>
      </c>
      <c r="N235" s="219" t="s">
        <v>39</v>
      </c>
      <c r="O235" s="71"/>
      <c r="P235" s="220">
        <f>O235*H235</f>
        <v>0</v>
      </c>
      <c r="Q235" s="220">
        <v>0</v>
      </c>
      <c r="R235" s="220">
        <f>Q235*H235</f>
        <v>0</v>
      </c>
      <c r="S235" s="220">
        <v>4.4999999999999997E-3</v>
      </c>
      <c r="T235" s="221">
        <f>S235*H235</f>
        <v>4.9499999999999995E-2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2" t="s">
        <v>248</v>
      </c>
      <c r="AT235" s="222" t="s">
        <v>141</v>
      </c>
      <c r="AU235" s="222" t="s">
        <v>81</v>
      </c>
      <c r="AY235" s="17" t="s">
        <v>138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7" t="s">
        <v>79</v>
      </c>
      <c r="BK235" s="223">
        <f>ROUND(I235*H235,2)</f>
        <v>0</v>
      </c>
      <c r="BL235" s="17" t="s">
        <v>248</v>
      </c>
      <c r="BM235" s="222" t="s">
        <v>417</v>
      </c>
    </row>
    <row r="236" spans="1:65" s="2" customFormat="1" ht="11.25">
      <c r="A236" s="34"/>
      <c r="B236" s="35"/>
      <c r="C236" s="36"/>
      <c r="D236" s="224" t="s">
        <v>147</v>
      </c>
      <c r="E236" s="36"/>
      <c r="F236" s="225" t="s">
        <v>418</v>
      </c>
      <c r="G236" s="36"/>
      <c r="H236" s="36"/>
      <c r="I236" s="123"/>
      <c r="J236" s="36"/>
      <c r="K236" s="36"/>
      <c r="L236" s="39"/>
      <c r="M236" s="226"/>
      <c r="N236" s="227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147</v>
      </c>
      <c r="AU236" s="17" t="s">
        <v>81</v>
      </c>
    </row>
    <row r="237" spans="1:65" s="15" customFormat="1" ht="11.25">
      <c r="B237" s="251"/>
      <c r="C237" s="252"/>
      <c r="D237" s="224" t="s">
        <v>149</v>
      </c>
      <c r="E237" s="253" t="s">
        <v>1</v>
      </c>
      <c r="F237" s="254" t="s">
        <v>333</v>
      </c>
      <c r="G237" s="252"/>
      <c r="H237" s="253" t="s">
        <v>1</v>
      </c>
      <c r="I237" s="255"/>
      <c r="J237" s="252"/>
      <c r="K237" s="252"/>
      <c r="L237" s="256"/>
      <c r="M237" s="257"/>
      <c r="N237" s="258"/>
      <c r="O237" s="258"/>
      <c r="P237" s="258"/>
      <c r="Q237" s="258"/>
      <c r="R237" s="258"/>
      <c r="S237" s="258"/>
      <c r="T237" s="259"/>
      <c r="AT237" s="260" t="s">
        <v>149</v>
      </c>
      <c r="AU237" s="260" t="s">
        <v>81</v>
      </c>
      <c r="AV237" s="15" t="s">
        <v>79</v>
      </c>
      <c r="AW237" s="15" t="s">
        <v>30</v>
      </c>
      <c r="AX237" s="15" t="s">
        <v>74</v>
      </c>
      <c r="AY237" s="260" t="s">
        <v>138</v>
      </c>
    </row>
    <row r="238" spans="1:65" s="13" customFormat="1" ht="11.25">
      <c r="B238" s="228"/>
      <c r="C238" s="229"/>
      <c r="D238" s="224" t="s">
        <v>149</v>
      </c>
      <c r="E238" s="230" t="s">
        <v>1</v>
      </c>
      <c r="F238" s="231" t="s">
        <v>419</v>
      </c>
      <c r="G238" s="229"/>
      <c r="H238" s="232">
        <v>11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149</v>
      </c>
      <c r="AU238" s="238" t="s">
        <v>81</v>
      </c>
      <c r="AV238" s="13" t="s">
        <v>81</v>
      </c>
      <c r="AW238" s="13" t="s">
        <v>30</v>
      </c>
      <c r="AX238" s="13" t="s">
        <v>74</v>
      </c>
      <c r="AY238" s="238" t="s">
        <v>138</v>
      </c>
    </row>
    <row r="239" spans="1:65" s="14" customFormat="1" ht="11.25">
      <c r="B239" s="239"/>
      <c r="C239" s="240"/>
      <c r="D239" s="224" t="s">
        <v>149</v>
      </c>
      <c r="E239" s="241" t="s">
        <v>316</v>
      </c>
      <c r="F239" s="242" t="s">
        <v>156</v>
      </c>
      <c r="G239" s="240"/>
      <c r="H239" s="243">
        <v>11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149</v>
      </c>
      <c r="AU239" s="249" t="s">
        <v>81</v>
      </c>
      <c r="AV239" s="14" t="s">
        <v>145</v>
      </c>
      <c r="AW239" s="14" t="s">
        <v>30</v>
      </c>
      <c r="AX239" s="14" t="s">
        <v>79</v>
      </c>
      <c r="AY239" s="249" t="s">
        <v>138</v>
      </c>
    </row>
    <row r="240" spans="1:65" s="2" customFormat="1" ht="21.75" customHeight="1">
      <c r="A240" s="34"/>
      <c r="B240" s="35"/>
      <c r="C240" s="210" t="s">
        <v>420</v>
      </c>
      <c r="D240" s="210" t="s">
        <v>141</v>
      </c>
      <c r="E240" s="211" t="s">
        <v>421</v>
      </c>
      <c r="F240" s="212" t="s">
        <v>422</v>
      </c>
      <c r="G240" s="213" t="s">
        <v>423</v>
      </c>
      <c r="H240" s="214">
        <v>50</v>
      </c>
      <c r="I240" s="215"/>
      <c r="J240" s="216">
        <f>ROUND(I240*H240,2)</f>
        <v>0</v>
      </c>
      <c r="K240" s="217"/>
      <c r="L240" s="39"/>
      <c r="M240" s="218" t="s">
        <v>1</v>
      </c>
      <c r="N240" s="219" t="s">
        <v>39</v>
      </c>
      <c r="O240" s="71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2" t="s">
        <v>145</v>
      </c>
      <c r="AT240" s="222" t="s">
        <v>141</v>
      </c>
      <c r="AU240" s="222" t="s">
        <v>81</v>
      </c>
      <c r="AY240" s="17" t="s">
        <v>138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7" t="s">
        <v>79</v>
      </c>
      <c r="BK240" s="223">
        <f>ROUND(I240*H240,2)</f>
        <v>0</v>
      </c>
      <c r="BL240" s="17" t="s">
        <v>145</v>
      </c>
      <c r="BM240" s="222" t="s">
        <v>424</v>
      </c>
    </row>
    <row r="241" spans="1:65" s="2" customFormat="1" ht="29.25">
      <c r="A241" s="34"/>
      <c r="B241" s="35"/>
      <c r="C241" s="36"/>
      <c r="D241" s="224" t="s">
        <v>147</v>
      </c>
      <c r="E241" s="36"/>
      <c r="F241" s="225" t="s">
        <v>425</v>
      </c>
      <c r="G241" s="36"/>
      <c r="H241" s="36"/>
      <c r="I241" s="123"/>
      <c r="J241" s="36"/>
      <c r="K241" s="36"/>
      <c r="L241" s="39"/>
      <c r="M241" s="226"/>
      <c r="N241" s="227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147</v>
      </c>
      <c r="AU241" s="17" t="s">
        <v>81</v>
      </c>
    </row>
    <row r="242" spans="1:65" s="15" customFormat="1" ht="11.25">
      <c r="B242" s="251"/>
      <c r="C242" s="252"/>
      <c r="D242" s="224" t="s">
        <v>149</v>
      </c>
      <c r="E242" s="253" t="s">
        <v>1</v>
      </c>
      <c r="F242" s="254" t="s">
        <v>333</v>
      </c>
      <c r="G242" s="252"/>
      <c r="H242" s="253" t="s">
        <v>1</v>
      </c>
      <c r="I242" s="255"/>
      <c r="J242" s="252"/>
      <c r="K242" s="252"/>
      <c r="L242" s="256"/>
      <c r="M242" s="257"/>
      <c r="N242" s="258"/>
      <c r="O242" s="258"/>
      <c r="P242" s="258"/>
      <c r="Q242" s="258"/>
      <c r="R242" s="258"/>
      <c r="S242" s="258"/>
      <c r="T242" s="259"/>
      <c r="AT242" s="260" t="s">
        <v>149</v>
      </c>
      <c r="AU242" s="260" t="s">
        <v>81</v>
      </c>
      <c r="AV242" s="15" t="s">
        <v>79</v>
      </c>
      <c r="AW242" s="15" t="s">
        <v>30</v>
      </c>
      <c r="AX242" s="15" t="s">
        <v>74</v>
      </c>
      <c r="AY242" s="260" t="s">
        <v>138</v>
      </c>
    </row>
    <row r="243" spans="1:65" s="13" customFormat="1" ht="11.25">
      <c r="B243" s="228"/>
      <c r="C243" s="229"/>
      <c r="D243" s="224" t="s">
        <v>149</v>
      </c>
      <c r="E243" s="230" t="s">
        <v>1</v>
      </c>
      <c r="F243" s="231" t="s">
        <v>426</v>
      </c>
      <c r="G243" s="229"/>
      <c r="H243" s="232">
        <v>50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149</v>
      </c>
      <c r="AU243" s="238" t="s">
        <v>81</v>
      </c>
      <c r="AV243" s="13" t="s">
        <v>81</v>
      </c>
      <c r="AW243" s="13" t="s">
        <v>30</v>
      </c>
      <c r="AX243" s="13" t="s">
        <v>74</v>
      </c>
      <c r="AY243" s="238" t="s">
        <v>138</v>
      </c>
    </row>
    <row r="244" spans="1:65" s="14" customFormat="1" ht="11.25">
      <c r="B244" s="239"/>
      <c r="C244" s="240"/>
      <c r="D244" s="224" t="s">
        <v>149</v>
      </c>
      <c r="E244" s="241" t="s">
        <v>1</v>
      </c>
      <c r="F244" s="242" t="s">
        <v>156</v>
      </c>
      <c r="G244" s="240"/>
      <c r="H244" s="243">
        <v>50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149</v>
      </c>
      <c r="AU244" s="249" t="s">
        <v>81</v>
      </c>
      <c r="AV244" s="14" t="s">
        <v>145</v>
      </c>
      <c r="AW244" s="14" t="s">
        <v>30</v>
      </c>
      <c r="AX244" s="14" t="s">
        <v>79</v>
      </c>
      <c r="AY244" s="249" t="s">
        <v>138</v>
      </c>
    </row>
    <row r="245" spans="1:65" s="2" customFormat="1" ht="16.5" customHeight="1">
      <c r="A245" s="34"/>
      <c r="B245" s="35"/>
      <c r="C245" s="210" t="s">
        <v>162</v>
      </c>
      <c r="D245" s="210" t="s">
        <v>141</v>
      </c>
      <c r="E245" s="211" t="s">
        <v>427</v>
      </c>
      <c r="F245" s="212" t="s">
        <v>428</v>
      </c>
      <c r="G245" s="213" t="s">
        <v>429</v>
      </c>
      <c r="H245" s="214">
        <v>3.4</v>
      </c>
      <c r="I245" s="215"/>
      <c r="J245" s="216">
        <f>ROUND(I245*H245,2)</f>
        <v>0</v>
      </c>
      <c r="K245" s="217"/>
      <c r="L245" s="39"/>
      <c r="M245" s="218" t="s">
        <v>1</v>
      </c>
      <c r="N245" s="219" t="s">
        <v>39</v>
      </c>
      <c r="O245" s="71"/>
      <c r="P245" s="220">
        <f>O245*H245</f>
        <v>0</v>
      </c>
      <c r="Q245" s="220">
        <v>0.12</v>
      </c>
      <c r="R245" s="220">
        <f>Q245*H245</f>
        <v>0.40799999999999997</v>
      </c>
      <c r="S245" s="220">
        <v>2.2000000000000002</v>
      </c>
      <c r="T245" s="221">
        <f>S245*H245</f>
        <v>7.48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2" t="s">
        <v>145</v>
      </c>
      <c r="AT245" s="222" t="s">
        <v>141</v>
      </c>
      <c r="AU245" s="222" t="s">
        <v>81</v>
      </c>
      <c r="AY245" s="17" t="s">
        <v>138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7" t="s">
        <v>79</v>
      </c>
      <c r="BK245" s="223">
        <f>ROUND(I245*H245,2)</f>
        <v>0</v>
      </c>
      <c r="BL245" s="17" t="s">
        <v>145</v>
      </c>
      <c r="BM245" s="222" t="s">
        <v>430</v>
      </c>
    </row>
    <row r="246" spans="1:65" s="2" customFormat="1" ht="11.25">
      <c r="A246" s="34"/>
      <c r="B246" s="35"/>
      <c r="C246" s="36"/>
      <c r="D246" s="224" t="s">
        <v>147</v>
      </c>
      <c r="E246" s="36"/>
      <c r="F246" s="225" t="s">
        <v>431</v>
      </c>
      <c r="G246" s="36"/>
      <c r="H246" s="36"/>
      <c r="I246" s="123"/>
      <c r="J246" s="36"/>
      <c r="K246" s="36"/>
      <c r="L246" s="39"/>
      <c r="M246" s="226"/>
      <c r="N246" s="227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147</v>
      </c>
      <c r="AU246" s="17" t="s">
        <v>81</v>
      </c>
    </row>
    <row r="247" spans="1:65" s="15" customFormat="1" ht="11.25">
      <c r="B247" s="251"/>
      <c r="C247" s="252"/>
      <c r="D247" s="224" t="s">
        <v>149</v>
      </c>
      <c r="E247" s="253" t="s">
        <v>1</v>
      </c>
      <c r="F247" s="254" t="s">
        <v>333</v>
      </c>
      <c r="G247" s="252"/>
      <c r="H247" s="253" t="s">
        <v>1</v>
      </c>
      <c r="I247" s="255"/>
      <c r="J247" s="252"/>
      <c r="K247" s="252"/>
      <c r="L247" s="256"/>
      <c r="M247" s="257"/>
      <c r="N247" s="258"/>
      <c r="O247" s="258"/>
      <c r="P247" s="258"/>
      <c r="Q247" s="258"/>
      <c r="R247" s="258"/>
      <c r="S247" s="258"/>
      <c r="T247" s="259"/>
      <c r="AT247" s="260" t="s">
        <v>149</v>
      </c>
      <c r="AU247" s="260" t="s">
        <v>81</v>
      </c>
      <c r="AV247" s="15" t="s">
        <v>79</v>
      </c>
      <c r="AW247" s="15" t="s">
        <v>30</v>
      </c>
      <c r="AX247" s="15" t="s">
        <v>74</v>
      </c>
      <c r="AY247" s="260" t="s">
        <v>138</v>
      </c>
    </row>
    <row r="248" spans="1:65" s="13" customFormat="1" ht="11.25">
      <c r="B248" s="228"/>
      <c r="C248" s="229"/>
      <c r="D248" s="224" t="s">
        <v>149</v>
      </c>
      <c r="E248" s="230" t="s">
        <v>1</v>
      </c>
      <c r="F248" s="231" t="s">
        <v>432</v>
      </c>
      <c r="G248" s="229"/>
      <c r="H248" s="232">
        <v>3.4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149</v>
      </c>
      <c r="AU248" s="238" t="s">
        <v>81</v>
      </c>
      <c r="AV248" s="13" t="s">
        <v>81</v>
      </c>
      <c r="AW248" s="13" t="s">
        <v>30</v>
      </c>
      <c r="AX248" s="13" t="s">
        <v>74</v>
      </c>
      <c r="AY248" s="238" t="s">
        <v>138</v>
      </c>
    </row>
    <row r="249" spans="1:65" s="14" customFormat="1" ht="11.25">
      <c r="B249" s="239"/>
      <c r="C249" s="240"/>
      <c r="D249" s="224" t="s">
        <v>149</v>
      </c>
      <c r="E249" s="241" t="s">
        <v>307</v>
      </c>
      <c r="F249" s="242" t="s">
        <v>156</v>
      </c>
      <c r="G249" s="240"/>
      <c r="H249" s="243">
        <v>3.4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149</v>
      </c>
      <c r="AU249" s="249" t="s">
        <v>81</v>
      </c>
      <c r="AV249" s="14" t="s">
        <v>145</v>
      </c>
      <c r="AW249" s="14" t="s">
        <v>30</v>
      </c>
      <c r="AX249" s="14" t="s">
        <v>79</v>
      </c>
      <c r="AY249" s="249" t="s">
        <v>138</v>
      </c>
    </row>
    <row r="250" spans="1:65" s="2" customFormat="1" ht="16.5" customHeight="1">
      <c r="A250" s="34"/>
      <c r="B250" s="35"/>
      <c r="C250" s="210" t="s">
        <v>145</v>
      </c>
      <c r="D250" s="210" t="s">
        <v>141</v>
      </c>
      <c r="E250" s="211" t="s">
        <v>433</v>
      </c>
      <c r="F250" s="212" t="s">
        <v>434</v>
      </c>
      <c r="G250" s="213" t="s">
        <v>429</v>
      </c>
      <c r="H250" s="214">
        <v>2.5</v>
      </c>
      <c r="I250" s="215"/>
      <c r="J250" s="216">
        <f>ROUND(I250*H250,2)</f>
        <v>0</v>
      </c>
      <c r="K250" s="217"/>
      <c r="L250" s="39"/>
      <c r="M250" s="218" t="s">
        <v>1</v>
      </c>
      <c r="N250" s="219" t="s">
        <v>39</v>
      </c>
      <c r="O250" s="71"/>
      <c r="P250" s="220">
        <f>O250*H250</f>
        <v>0</v>
      </c>
      <c r="Q250" s="220">
        <v>0.12171</v>
      </c>
      <c r="R250" s="220">
        <f>Q250*H250</f>
        <v>0.30427500000000002</v>
      </c>
      <c r="S250" s="220">
        <v>2.4</v>
      </c>
      <c r="T250" s="221">
        <f>S250*H250</f>
        <v>6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2" t="s">
        <v>145</v>
      </c>
      <c r="AT250" s="222" t="s">
        <v>141</v>
      </c>
      <c r="AU250" s="222" t="s">
        <v>81</v>
      </c>
      <c r="AY250" s="17" t="s">
        <v>138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7" t="s">
        <v>79</v>
      </c>
      <c r="BK250" s="223">
        <f>ROUND(I250*H250,2)</f>
        <v>0</v>
      </c>
      <c r="BL250" s="17" t="s">
        <v>145</v>
      </c>
      <c r="BM250" s="222" t="s">
        <v>435</v>
      </c>
    </row>
    <row r="251" spans="1:65" s="2" customFormat="1" ht="11.25">
      <c r="A251" s="34"/>
      <c r="B251" s="35"/>
      <c r="C251" s="36"/>
      <c r="D251" s="224" t="s">
        <v>147</v>
      </c>
      <c r="E251" s="36"/>
      <c r="F251" s="225" t="s">
        <v>436</v>
      </c>
      <c r="G251" s="36"/>
      <c r="H251" s="36"/>
      <c r="I251" s="123"/>
      <c r="J251" s="36"/>
      <c r="K251" s="36"/>
      <c r="L251" s="39"/>
      <c r="M251" s="226"/>
      <c r="N251" s="227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147</v>
      </c>
      <c r="AU251" s="17" t="s">
        <v>81</v>
      </c>
    </row>
    <row r="252" spans="1:65" s="15" customFormat="1" ht="11.25">
      <c r="B252" s="251"/>
      <c r="C252" s="252"/>
      <c r="D252" s="224" t="s">
        <v>149</v>
      </c>
      <c r="E252" s="253" t="s">
        <v>1</v>
      </c>
      <c r="F252" s="254" t="s">
        <v>333</v>
      </c>
      <c r="G252" s="252"/>
      <c r="H252" s="253" t="s">
        <v>1</v>
      </c>
      <c r="I252" s="255"/>
      <c r="J252" s="252"/>
      <c r="K252" s="252"/>
      <c r="L252" s="256"/>
      <c r="M252" s="257"/>
      <c r="N252" s="258"/>
      <c r="O252" s="258"/>
      <c r="P252" s="258"/>
      <c r="Q252" s="258"/>
      <c r="R252" s="258"/>
      <c r="S252" s="258"/>
      <c r="T252" s="259"/>
      <c r="AT252" s="260" t="s">
        <v>149</v>
      </c>
      <c r="AU252" s="260" t="s">
        <v>81</v>
      </c>
      <c r="AV252" s="15" t="s">
        <v>79</v>
      </c>
      <c r="AW252" s="15" t="s">
        <v>30</v>
      </c>
      <c r="AX252" s="15" t="s">
        <v>74</v>
      </c>
      <c r="AY252" s="260" t="s">
        <v>138</v>
      </c>
    </row>
    <row r="253" spans="1:65" s="13" customFormat="1" ht="11.25">
      <c r="B253" s="228"/>
      <c r="C253" s="229"/>
      <c r="D253" s="224" t="s">
        <v>149</v>
      </c>
      <c r="E253" s="230" t="s">
        <v>1</v>
      </c>
      <c r="F253" s="231" t="s">
        <v>437</v>
      </c>
      <c r="G253" s="229"/>
      <c r="H253" s="232">
        <v>2.5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149</v>
      </c>
      <c r="AU253" s="238" t="s">
        <v>81</v>
      </c>
      <c r="AV253" s="13" t="s">
        <v>81</v>
      </c>
      <c r="AW253" s="13" t="s">
        <v>30</v>
      </c>
      <c r="AX253" s="13" t="s">
        <v>74</v>
      </c>
      <c r="AY253" s="238" t="s">
        <v>138</v>
      </c>
    </row>
    <row r="254" spans="1:65" s="14" customFormat="1" ht="11.25">
      <c r="B254" s="239"/>
      <c r="C254" s="240"/>
      <c r="D254" s="224" t="s">
        <v>149</v>
      </c>
      <c r="E254" s="241" t="s">
        <v>304</v>
      </c>
      <c r="F254" s="242" t="s">
        <v>156</v>
      </c>
      <c r="G254" s="240"/>
      <c r="H254" s="243">
        <v>2.5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149</v>
      </c>
      <c r="AU254" s="249" t="s">
        <v>81</v>
      </c>
      <c r="AV254" s="14" t="s">
        <v>145</v>
      </c>
      <c r="AW254" s="14" t="s">
        <v>30</v>
      </c>
      <c r="AX254" s="14" t="s">
        <v>79</v>
      </c>
      <c r="AY254" s="249" t="s">
        <v>138</v>
      </c>
    </row>
    <row r="255" spans="1:65" s="2" customFormat="1" ht="16.5" customHeight="1">
      <c r="A255" s="34"/>
      <c r="B255" s="35"/>
      <c r="C255" s="210" t="s">
        <v>438</v>
      </c>
      <c r="D255" s="210" t="s">
        <v>141</v>
      </c>
      <c r="E255" s="211" t="s">
        <v>439</v>
      </c>
      <c r="F255" s="212" t="s">
        <v>440</v>
      </c>
      <c r="G255" s="213" t="s">
        <v>429</v>
      </c>
      <c r="H255" s="214">
        <v>5.149</v>
      </c>
      <c r="I255" s="215"/>
      <c r="J255" s="216">
        <f>ROUND(I255*H255,2)</f>
        <v>0</v>
      </c>
      <c r="K255" s="217"/>
      <c r="L255" s="39"/>
      <c r="M255" s="218" t="s">
        <v>1</v>
      </c>
      <c r="N255" s="219" t="s">
        <v>39</v>
      </c>
      <c r="O255" s="71"/>
      <c r="P255" s="220">
        <f>O255*H255</f>
        <v>0</v>
      </c>
      <c r="Q255" s="220">
        <v>0</v>
      </c>
      <c r="R255" s="220">
        <f>Q255*H255</f>
        <v>0</v>
      </c>
      <c r="S255" s="220">
        <v>0.77100000000000002</v>
      </c>
      <c r="T255" s="221">
        <f>S255*H255</f>
        <v>3.9698790000000002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2" t="s">
        <v>145</v>
      </c>
      <c r="AT255" s="222" t="s">
        <v>141</v>
      </c>
      <c r="AU255" s="222" t="s">
        <v>81</v>
      </c>
      <c r="AY255" s="17" t="s">
        <v>138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7" t="s">
        <v>79</v>
      </c>
      <c r="BK255" s="223">
        <f>ROUND(I255*H255,2)</f>
        <v>0</v>
      </c>
      <c r="BL255" s="17" t="s">
        <v>145</v>
      </c>
      <c r="BM255" s="222" t="s">
        <v>441</v>
      </c>
    </row>
    <row r="256" spans="1:65" s="2" customFormat="1" ht="19.5">
      <c r="A256" s="34"/>
      <c r="B256" s="35"/>
      <c r="C256" s="36"/>
      <c r="D256" s="224" t="s">
        <v>147</v>
      </c>
      <c r="E256" s="36"/>
      <c r="F256" s="225" t="s">
        <v>442</v>
      </c>
      <c r="G256" s="36"/>
      <c r="H256" s="36"/>
      <c r="I256" s="123"/>
      <c r="J256" s="36"/>
      <c r="K256" s="36"/>
      <c r="L256" s="39"/>
      <c r="M256" s="226"/>
      <c r="N256" s="227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147</v>
      </c>
      <c r="AU256" s="17" t="s">
        <v>81</v>
      </c>
    </row>
    <row r="257" spans="1:65" s="15" customFormat="1" ht="11.25">
      <c r="B257" s="251"/>
      <c r="C257" s="252"/>
      <c r="D257" s="224" t="s">
        <v>149</v>
      </c>
      <c r="E257" s="253" t="s">
        <v>1</v>
      </c>
      <c r="F257" s="254" t="s">
        <v>333</v>
      </c>
      <c r="G257" s="252"/>
      <c r="H257" s="253" t="s">
        <v>1</v>
      </c>
      <c r="I257" s="255"/>
      <c r="J257" s="252"/>
      <c r="K257" s="252"/>
      <c r="L257" s="256"/>
      <c r="M257" s="257"/>
      <c r="N257" s="258"/>
      <c r="O257" s="258"/>
      <c r="P257" s="258"/>
      <c r="Q257" s="258"/>
      <c r="R257" s="258"/>
      <c r="S257" s="258"/>
      <c r="T257" s="259"/>
      <c r="AT257" s="260" t="s">
        <v>149</v>
      </c>
      <c r="AU257" s="260" t="s">
        <v>81</v>
      </c>
      <c r="AV257" s="15" t="s">
        <v>79</v>
      </c>
      <c r="AW257" s="15" t="s">
        <v>30</v>
      </c>
      <c r="AX257" s="15" t="s">
        <v>74</v>
      </c>
      <c r="AY257" s="260" t="s">
        <v>138</v>
      </c>
    </row>
    <row r="258" spans="1:65" s="15" customFormat="1" ht="11.25">
      <c r="B258" s="251"/>
      <c r="C258" s="252"/>
      <c r="D258" s="224" t="s">
        <v>149</v>
      </c>
      <c r="E258" s="253" t="s">
        <v>1</v>
      </c>
      <c r="F258" s="254" t="s">
        <v>443</v>
      </c>
      <c r="G258" s="252"/>
      <c r="H258" s="253" t="s">
        <v>1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149</v>
      </c>
      <c r="AU258" s="260" t="s">
        <v>81</v>
      </c>
      <c r="AV258" s="15" t="s">
        <v>79</v>
      </c>
      <c r="AW258" s="15" t="s">
        <v>30</v>
      </c>
      <c r="AX258" s="15" t="s">
        <v>74</v>
      </c>
      <c r="AY258" s="260" t="s">
        <v>138</v>
      </c>
    </row>
    <row r="259" spans="1:65" s="13" customFormat="1" ht="11.25">
      <c r="B259" s="228"/>
      <c r="C259" s="229"/>
      <c r="D259" s="224" t="s">
        <v>149</v>
      </c>
      <c r="E259" s="230" t="s">
        <v>1</v>
      </c>
      <c r="F259" s="231" t="s">
        <v>444</v>
      </c>
      <c r="G259" s="229"/>
      <c r="H259" s="232">
        <v>3.5110000000000001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149</v>
      </c>
      <c r="AU259" s="238" t="s">
        <v>81</v>
      </c>
      <c r="AV259" s="13" t="s">
        <v>81</v>
      </c>
      <c r="AW259" s="13" t="s">
        <v>30</v>
      </c>
      <c r="AX259" s="13" t="s">
        <v>74</v>
      </c>
      <c r="AY259" s="238" t="s">
        <v>138</v>
      </c>
    </row>
    <row r="260" spans="1:65" s="13" customFormat="1" ht="11.25">
      <c r="B260" s="228"/>
      <c r="C260" s="229"/>
      <c r="D260" s="224" t="s">
        <v>149</v>
      </c>
      <c r="E260" s="230" t="s">
        <v>1</v>
      </c>
      <c r="F260" s="231" t="s">
        <v>445</v>
      </c>
      <c r="G260" s="229"/>
      <c r="H260" s="232">
        <v>1.6379999999999999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149</v>
      </c>
      <c r="AU260" s="238" t="s">
        <v>81</v>
      </c>
      <c r="AV260" s="13" t="s">
        <v>81</v>
      </c>
      <c r="AW260" s="13" t="s">
        <v>30</v>
      </c>
      <c r="AX260" s="13" t="s">
        <v>74</v>
      </c>
      <c r="AY260" s="238" t="s">
        <v>138</v>
      </c>
    </row>
    <row r="261" spans="1:65" s="14" customFormat="1" ht="11.25">
      <c r="B261" s="239"/>
      <c r="C261" s="240"/>
      <c r="D261" s="224" t="s">
        <v>149</v>
      </c>
      <c r="E261" s="241" t="s">
        <v>317</v>
      </c>
      <c r="F261" s="242" t="s">
        <v>156</v>
      </c>
      <c r="G261" s="240"/>
      <c r="H261" s="243">
        <v>5.149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149</v>
      </c>
      <c r="AU261" s="249" t="s">
        <v>81</v>
      </c>
      <c r="AV261" s="14" t="s">
        <v>145</v>
      </c>
      <c r="AW261" s="14" t="s">
        <v>30</v>
      </c>
      <c r="AX261" s="14" t="s">
        <v>79</v>
      </c>
      <c r="AY261" s="249" t="s">
        <v>138</v>
      </c>
    </row>
    <row r="262" spans="1:65" s="2" customFormat="1" ht="16.5" customHeight="1">
      <c r="A262" s="34"/>
      <c r="B262" s="35"/>
      <c r="C262" s="210" t="s">
        <v>182</v>
      </c>
      <c r="D262" s="210" t="s">
        <v>141</v>
      </c>
      <c r="E262" s="211" t="s">
        <v>446</v>
      </c>
      <c r="F262" s="212" t="s">
        <v>447</v>
      </c>
      <c r="G262" s="213" t="s">
        <v>429</v>
      </c>
      <c r="H262" s="214">
        <v>32.25</v>
      </c>
      <c r="I262" s="215"/>
      <c r="J262" s="216">
        <f>ROUND(I262*H262,2)</f>
        <v>0</v>
      </c>
      <c r="K262" s="217"/>
      <c r="L262" s="39"/>
      <c r="M262" s="218" t="s">
        <v>1</v>
      </c>
      <c r="N262" s="219" t="s">
        <v>39</v>
      </c>
      <c r="O262" s="71"/>
      <c r="P262" s="220">
        <f>O262*H262</f>
        <v>0</v>
      </c>
      <c r="Q262" s="220">
        <v>0.12171</v>
      </c>
      <c r="R262" s="220">
        <f>Q262*H262</f>
        <v>3.9251475</v>
      </c>
      <c r="S262" s="220">
        <v>2.4</v>
      </c>
      <c r="T262" s="221">
        <f>S262*H262</f>
        <v>77.399999999999991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22" t="s">
        <v>145</v>
      </c>
      <c r="AT262" s="222" t="s">
        <v>141</v>
      </c>
      <c r="AU262" s="222" t="s">
        <v>81</v>
      </c>
      <c r="AY262" s="17" t="s">
        <v>138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7" t="s">
        <v>79</v>
      </c>
      <c r="BK262" s="223">
        <f>ROUND(I262*H262,2)</f>
        <v>0</v>
      </c>
      <c r="BL262" s="17" t="s">
        <v>145</v>
      </c>
      <c r="BM262" s="222" t="s">
        <v>448</v>
      </c>
    </row>
    <row r="263" spans="1:65" s="2" customFormat="1" ht="11.25">
      <c r="A263" s="34"/>
      <c r="B263" s="35"/>
      <c r="C263" s="36"/>
      <c r="D263" s="224" t="s">
        <v>147</v>
      </c>
      <c r="E263" s="36"/>
      <c r="F263" s="225" t="s">
        <v>449</v>
      </c>
      <c r="G263" s="36"/>
      <c r="H263" s="36"/>
      <c r="I263" s="123"/>
      <c r="J263" s="36"/>
      <c r="K263" s="36"/>
      <c r="L263" s="39"/>
      <c r="M263" s="226"/>
      <c r="N263" s="227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147</v>
      </c>
      <c r="AU263" s="17" t="s">
        <v>81</v>
      </c>
    </row>
    <row r="264" spans="1:65" s="15" customFormat="1" ht="11.25">
      <c r="B264" s="251"/>
      <c r="C264" s="252"/>
      <c r="D264" s="224" t="s">
        <v>149</v>
      </c>
      <c r="E264" s="253" t="s">
        <v>1</v>
      </c>
      <c r="F264" s="254" t="s">
        <v>333</v>
      </c>
      <c r="G264" s="252"/>
      <c r="H264" s="253" t="s">
        <v>1</v>
      </c>
      <c r="I264" s="255"/>
      <c r="J264" s="252"/>
      <c r="K264" s="252"/>
      <c r="L264" s="256"/>
      <c r="M264" s="257"/>
      <c r="N264" s="258"/>
      <c r="O264" s="258"/>
      <c r="P264" s="258"/>
      <c r="Q264" s="258"/>
      <c r="R264" s="258"/>
      <c r="S264" s="258"/>
      <c r="T264" s="259"/>
      <c r="AT264" s="260" t="s">
        <v>149</v>
      </c>
      <c r="AU264" s="260" t="s">
        <v>81</v>
      </c>
      <c r="AV264" s="15" t="s">
        <v>79</v>
      </c>
      <c r="AW264" s="15" t="s">
        <v>30</v>
      </c>
      <c r="AX264" s="15" t="s">
        <v>74</v>
      </c>
      <c r="AY264" s="260" t="s">
        <v>138</v>
      </c>
    </row>
    <row r="265" spans="1:65" s="13" customFormat="1" ht="11.25">
      <c r="B265" s="228"/>
      <c r="C265" s="229"/>
      <c r="D265" s="224" t="s">
        <v>149</v>
      </c>
      <c r="E265" s="230" t="s">
        <v>1</v>
      </c>
      <c r="F265" s="231" t="s">
        <v>450</v>
      </c>
      <c r="G265" s="229"/>
      <c r="H265" s="232">
        <v>3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149</v>
      </c>
      <c r="AU265" s="238" t="s">
        <v>81</v>
      </c>
      <c r="AV265" s="13" t="s">
        <v>81</v>
      </c>
      <c r="AW265" s="13" t="s">
        <v>30</v>
      </c>
      <c r="AX265" s="13" t="s">
        <v>74</v>
      </c>
      <c r="AY265" s="238" t="s">
        <v>138</v>
      </c>
    </row>
    <row r="266" spans="1:65" s="13" customFormat="1" ht="11.25">
      <c r="B266" s="228"/>
      <c r="C266" s="229"/>
      <c r="D266" s="224" t="s">
        <v>149</v>
      </c>
      <c r="E266" s="230" t="s">
        <v>1</v>
      </c>
      <c r="F266" s="231" t="s">
        <v>451</v>
      </c>
      <c r="G266" s="229"/>
      <c r="H266" s="232">
        <v>29.25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149</v>
      </c>
      <c r="AU266" s="238" t="s">
        <v>81</v>
      </c>
      <c r="AV266" s="13" t="s">
        <v>81</v>
      </c>
      <c r="AW266" s="13" t="s">
        <v>30</v>
      </c>
      <c r="AX266" s="13" t="s">
        <v>74</v>
      </c>
      <c r="AY266" s="238" t="s">
        <v>138</v>
      </c>
    </row>
    <row r="267" spans="1:65" s="14" customFormat="1" ht="11.25">
      <c r="B267" s="239"/>
      <c r="C267" s="240"/>
      <c r="D267" s="224" t="s">
        <v>149</v>
      </c>
      <c r="E267" s="241" t="s">
        <v>299</v>
      </c>
      <c r="F267" s="242" t="s">
        <v>156</v>
      </c>
      <c r="G267" s="240"/>
      <c r="H267" s="243">
        <v>32.25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149</v>
      </c>
      <c r="AU267" s="249" t="s">
        <v>81</v>
      </c>
      <c r="AV267" s="14" t="s">
        <v>145</v>
      </c>
      <c r="AW267" s="14" t="s">
        <v>30</v>
      </c>
      <c r="AX267" s="14" t="s">
        <v>79</v>
      </c>
      <c r="AY267" s="249" t="s">
        <v>138</v>
      </c>
    </row>
    <row r="268" spans="1:65" s="2" customFormat="1" ht="16.5" customHeight="1">
      <c r="A268" s="34"/>
      <c r="B268" s="35"/>
      <c r="C268" s="210" t="s">
        <v>189</v>
      </c>
      <c r="D268" s="210" t="s">
        <v>141</v>
      </c>
      <c r="E268" s="211" t="s">
        <v>452</v>
      </c>
      <c r="F268" s="212" t="s">
        <v>453</v>
      </c>
      <c r="G268" s="213" t="s">
        <v>429</v>
      </c>
      <c r="H268" s="214">
        <v>3.48</v>
      </c>
      <c r="I268" s="215"/>
      <c r="J268" s="216">
        <f>ROUND(I268*H268,2)</f>
        <v>0</v>
      </c>
      <c r="K268" s="217"/>
      <c r="L268" s="39"/>
      <c r="M268" s="218" t="s">
        <v>1</v>
      </c>
      <c r="N268" s="219" t="s">
        <v>39</v>
      </c>
      <c r="O268" s="71"/>
      <c r="P268" s="220">
        <f>O268*H268</f>
        <v>0</v>
      </c>
      <c r="Q268" s="220">
        <v>0.12171</v>
      </c>
      <c r="R268" s="220">
        <f>Q268*H268</f>
        <v>0.42355080000000001</v>
      </c>
      <c r="S268" s="220">
        <v>2.4</v>
      </c>
      <c r="T268" s="221">
        <f>S268*H268</f>
        <v>8.3520000000000003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22" t="s">
        <v>145</v>
      </c>
      <c r="AT268" s="222" t="s">
        <v>141</v>
      </c>
      <c r="AU268" s="222" t="s">
        <v>81</v>
      </c>
      <c r="AY268" s="17" t="s">
        <v>138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7" t="s">
        <v>79</v>
      </c>
      <c r="BK268" s="223">
        <f>ROUND(I268*H268,2)</f>
        <v>0</v>
      </c>
      <c r="BL268" s="17" t="s">
        <v>145</v>
      </c>
      <c r="BM268" s="222" t="s">
        <v>454</v>
      </c>
    </row>
    <row r="269" spans="1:65" s="2" customFormat="1" ht="19.5">
      <c r="A269" s="34"/>
      <c r="B269" s="35"/>
      <c r="C269" s="36"/>
      <c r="D269" s="224" t="s">
        <v>147</v>
      </c>
      <c r="E269" s="36"/>
      <c r="F269" s="225" t="s">
        <v>455</v>
      </c>
      <c r="G269" s="36"/>
      <c r="H269" s="36"/>
      <c r="I269" s="123"/>
      <c r="J269" s="36"/>
      <c r="K269" s="36"/>
      <c r="L269" s="39"/>
      <c r="M269" s="226"/>
      <c r="N269" s="227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147</v>
      </c>
      <c r="AU269" s="17" t="s">
        <v>81</v>
      </c>
    </row>
    <row r="270" spans="1:65" s="15" customFormat="1" ht="11.25">
      <c r="B270" s="251"/>
      <c r="C270" s="252"/>
      <c r="D270" s="224" t="s">
        <v>149</v>
      </c>
      <c r="E270" s="253" t="s">
        <v>1</v>
      </c>
      <c r="F270" s="254" t="s">
        <v>333</v>
      </c>
      <c r="G270" s="252"/>
      <c r="H270" s="253" t="s">
        <v>1</v>
      </c>
      <c r="I270" s="255"/>
      <c r="J270" s="252"/>
      <c r="K270" s="252"/>
      <c r="L270" s="256"/>
      <c r="M270" s="257"/>
      <c r="N270" s="258"/>
      <c r="O270" s="258"/>
      <c r="P270" s="258"/>
      <c r="Q270" s="258"/>
      <c r="R270" s="258"/>
      <c r="S270" s="258"/>
      <c r="T270" s="259"/>
      <c r="AT270" s="260" t="s">
        <v>149</v>
      </c>
      <c r="AU270" s="260" t="s">
        <v>81</v>
      </c>
      <c r="AV270" s="15" t="s">
        <v>79</v>
      </c>
      <c r="AW270" s="15" t="s">
        <v>30</v>
      </c>
      <c r="AX270" s="15" t="s">
        <v>74</v>
      </c>
      <c r="AY270" s="260" t="s">
        <v>138</v>
      </c>
    </row>
    <row r="271" spans="1:65" s="13" customFormat="1" ht="11.25">
      <c r="B271" s="228"/>
      <c r="C271" s="229"/>
      <c r="D271" s="224" t="s">
        <v>149</v>
      </c>
      <c r="E271" s="230" t="s">
        <v>1</v>
      </c>
      <c r="F271" s="231" t="s">
        <v>456</v>
      </c>
      <c r="G271" s="229"/>
      <c r="H271" s="232">
        <v>3.48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149</v>
      </c>
      <c r="AU271" s="238" t="s">
        <v>81</v>
      </c>
      <c r="AV271" s="13" t="s">
        <v>81</v>
      </c>
      <c r="AW271" s="13" t="s">
        <v>30</v>
      </c>
      <c r="AX271" s="13" t="s">
        <v>74</v>
      </c>
      <c r="AY271" s="238" t="s">
        <v>138</v>
      </c>
    </row>
    <row r="272" spans="1:65" s="14" customFormat="1" ht="11.25">
      <c r="B272" s="239"/>
      <c r="C272" s="240"/>
      <c r="D272" s="224" t="s">
        <v>149</v>
      </c>
      <c r="E272" s="241" t="s">
        <v>302</v>
      </c>
      <c r="F272" s="242" t="s">
        <v>156</v>
      </c>
      <c r="G272" s="240"/>
      <c r="H272" s="243">
        <v>3.48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149</v>
      </c>
      <c r="AU272" s="249" t="s">
        <v>81</v>
      </c>
      <c r="AV272" s="14" t="s">
        <v>145</v>
      </c>
      <c r="AW272" s="14" t="s">
        <v>30</v>
      </c>
      <c r="AX272" s="14" t="s">
        <v>79</v>
      </c>
      <c r="AY272" s="249" t="s">
        <v>138</v>
      </c>
    </row>
    <row r="273" spans="1:65" s="2" customFormat="1" ht="21.75" customHeight="1">
      <c r="A273" s="34"/>
      <c r="B273" s="35"/>
      <c r="C273" s="210" t="s">
        <v>457</v>
      </c>
      <c r="D273" s="210" t="s">
        <v>141</v>
      </c>
      <c r="E273" s="211" t="s">
        <v>458</v>
      </c>
      <c r="F273" s="212" t="s">
        <v>459</v>
      </c>
      <c r="G273" s="213" t="s">
        <v>460</v>
      </c>
      <c r="H273" s="214">
        <v>528.77</v>
      </c>
      <c r="I273" s="215"/>
      <c r="J273" s="216">
        <f>ROUND(I273*H273,2)</f>
        <v>0</v>
      </c>
      <c r="K273" s="217"/>
      <c r="L273" s="39"/>
      <c r="M273" s="218" t="s">
        <v>1</v>
      </c>
      <c r="N273" s="219" t="s">
        <v>39</v>
      </c>
      <c r="O273" s="71"/>
      <c r="P273" s="220">
        <f>O273*H273</f>
        <v>0</v>
      </c>
      <c r="Q273" s="220">
        <v>0</v>
      </c>
      <c r="R273" s="220">
        <f>Q273*H273</f>
        <v>0</v>
      </c>
      <c r="S273" s="220">
        <v>1E-3</v>
      </c>
      <c r="T273" s="221">
        <f>S273*H273</f>
        <v>0.52876999999999996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22" t="s">
        <v>145</v>
      </c>
      <c r="AT273" s="222" t="s">
        <v>141</v>
      </c>
      <c r="AU273" s="222" t="s">
        <v>81</v>
      </c>
      <c r="AY273" s="17" t="s">
        <v>138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7" t="s">
        <v>79</v>
      </c>
      <c r="BK273" s="223">
        <f>ROUND(I273*H273,2)</f>
        <v>0</v>
      </c>
      <c r="BL273" s="17" t="s">
        <v>145</v>
      </c>
      <c r="BM273" s="222" t="s">
        <v>461</v>
      </c>
    </row>
    <row r="274" spans="1:65" s="2" customFormat="1" ht="48.75">
      <c r="A274" s="34"/>
      <c r="B274" s="35"/>
      <c r="C274" s="36"/>
      <c r="D274" s="224" t="s">
        <v>147</v>
      </c>
      <c r="E274" s="36"/>
      <c r="F274" s="225" t="s">
        <v>462</v>
      </c>
      <c r="G274" s="36"/>
      <c r="H274" s="36"/>
      <c r="I274" s="123"/>
      <c r="J274" s="36"/>
      <c r="K274" s="36"/>
      <c r="L274" s="39"/>
      <c r="M274" s="226"/>
      <c r="N274" s="227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147</v>
      </c>
      <c r="AU274" s="17" t="s">
        <v>81</v>
      </c>
    </row>
    <row r="275" spans="1:65" s="15" customFormat="1" ht="11.25">
      <c r="B275" s="251"/>
      <c r="C275" s="252"/>
      <c r="D275" s="224" t="s">
        <v>149</v>
      </c>
      <c r="E275" s="253" t="s">
        <v>1</v>
      </c>
      <c r="F275" s="254" t="s">
        <v>333</v>
      </c>
      <c r="G275" s="252"/>
      <c r="H275" s="253" t="s">
        <v>1</v>
      </c>
      <c r="I275" s="255"/>
      <c r="J275" s="252"/>
      <c r="K275" s="252"/>
      <c r="L275" s="256"/>
      <c r="M275" s="257"/>
      <c r="N275" s="258"/>
      <c r="O275" s="258"/>
      <c r="P275" s="258"/>
      <c r="Q275" s="258"/>
      <c r="R275" s="258"/>
      <c r="S275" s="258"/>
      <c r="T275" s="259"/>
      <c r="AT275" s="260" t="s">
        <v>149</v>
      </c>
      <c r="AU275" s="260" t="s">
        <v>81</v>
      </c>
      <c r="AV275" s="15" t="s">
        <v>79</v>
      </c>
      <c r="AW275" s="15" t="s">
        <v>30</v>
      </c>
      <c r="AX275" s="15" t="s">
        <v>74</v>
      </c>
      <c r="AY275" s="260" t="s">
        <v>138</v>
      </c>
    </row>
    <row r="276" spans="1:65" s="13" customFormat="1" ht="11.25">
      <c r="B276" s="228"/>
      <c r="C276" s="229"/>
      <c r="D276" s="224" t="s">
        <v>149</v>
      </c>
      <c r="E276" s="230" t="s">
        <v>1</v>
      </c>
      <c r="F276" s="231" t="s">
        <v>463</v>
      </c>
      <c r="G276" s="229"/>
      <c r="H276" s="232">
        <v>50.6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149</v>
      </c>
      <c r="AU276" s="238" t="s">
        <v>81</v>
      </c>
      <c r="AV276" s="13" t="s">
        <v>81</v>
      </c>
      <c r="AW276" s="13" t="s">
        <v>30</v>
      </c>
      <c r="AX276" s="13" t="s">
        <v>74</v>
      </c>
      <c r="AY276" s="238" t="s">
        <v>138</v>
      </c>
    </row>
    <row r="277" spans="1:65" s="13" customFormat="1" ht="11.25">
      <c r="B277" s="228"/>
      <c r="C277" s="229"/>
      <c r="D277" s="224" t="s">
        <v>149</v>
      </c>
      <c r="E277" s="230" t="s">
        <v>1</v>
      </c>
      <c r="F277" s="231" t="s">
        <v>464</v>
      </c>
      <c r="G277" s="229"/>
      <c r="H277" s="232">
        <v>478.17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149</v>
      </c>
      <c r="AU277" s="238" t="s">
        <v>81</v>
      </c>
      <c r="AV277" s="13" t="s">
        <v>81</v>
      </c>
      <c r="AW277" s="13" t="s">
        <v>30</v>
      </c>
      <c r="AX277" s="13" t="s">
        <v>74</v>
      </c>
      <c r="AY277" s="238" t="s">
        <v>138</v>
      </c>
    </row>
    <row r="278" spans="1:65" s="14" customFormat="1" ht="11.25">
      <c r="B278" s="239"/>
      <c r="C278" s="240"/>
      <c r="D278" s="224" t="s">
        <v>149</v>
      </c>
      <c r="E278" s="241" t="s">
        <v>286</v>
      </c>
      <c r="F278" s="242" t="s">
        <v>156</v>
      </c>
      <c r="G278" s="240"/>
      <c r="H278" s="243">
        <v>528.77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149</v>
      </c>
      <c r="AU278" s="249" t="s">
        <v>81</v>
      </c>
      <c r="AV278" s="14" t="s">
        <v>145</v>
      </c>
      <c r="AW278" s="14" t="s">
        <v>30</v>
      </c>
      <c r="AX278" s="14" t="s">
        <v>79</v>
      </c>
      <c r="AY278" s="249" t="s">
        <v>138</v>
      </c>
    </row>
    <row r="279" spans="1:65" s="2" customFormat="1" ht="16.5" customHeight="1">
      <c r="A279" s="34"/>
      <c r="B279" s="35"/>
      <c r="C279" s="210" t="s">
        <v>195</v>
      </c>
      <c r="D279" s="210" t="s">
        <v>141</v>
      </c>
      <c r="E279" s="211" t="s">
        <v>465</v>
      </c>
      <c r="F279" s="212" t="s">
        <v>466</v>
      </c>
      <c r="G279" s="213" t="s">
        <v>423</v>
      </c>
      <c r="H279" s="214">
        <v>33.4</v>
      </c>
      <c r="I279" s="215"/>
      <c r="J279" s="216">
        <f>ROUND(I279*H279,2)</f>
        <v>0</v>
      </c>
      <c r="K279" s="217"/>
      <c r="L279" s="39"/>
      <c r="M279" s="218" t="s">
        <v>1</v>
      </c>
      <c r="N279" s="219" t="s">
        <v>39</v>
      </c>
      <c r="O279" s="71"/>
      <c r="P279" s="220">
        <f>O279*H279</f>
        <v>0</v>
      </c>
      <c r="Q279" s="220">
        <v>8.0000000000000007E-5</v>
      </c>
      <c r="R279" s="220">
        <f>Q279*H279</f>
        <v>2.6719999999999999E-3</v>
      </c>
      <c r="S279" s="220">
        <v>1.7999999999999999E-2</v>
      </c>
      <c r="T279" s="221">
        <f>S279*H279</f>
        <v>0.60119999999999996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22" t="s">
        <v>145</v>
      </c>
      <c r="AT279" s="222" t="s">
        <v>141</v>
      </c>
      <c r="AU279" s="222" t="s">
        <v>81</v>
      </c>
      <c r="AY279" s="17" t="s">
        <v>138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7" t="s">
        <v>79</v>
      </c>
      <c r="BK279" s="223">
        <f>ROUND(I279*H279,2)</f>
        <v>0</v>
      </c>
      <c r="BL279" s="17" t="s">
        <v>145</v>
      </c>
      <c r="BM279" s="222" t="s">
        <v>467</v>
      </c>
    </row>
    <row r="280" spans="1:65" s="2" customFormat="1" ht="19.5">
      <c r="A280" s="34"/>
      <c r="B280" s="35"/>
      <c r="C280" s="36"/>
      <c r="D280" s="224" t="s">
        <v>147</v>
      </c>
      <c r="E280" s="36"/>
      <c r="F280" s="225" t="s">
        <v>468</v>
      </c>
      <c r="G280" s="36"/>
      <c r="H280" s="36"/>
      <c r="I280" s="123"/>
      <c r="J280" s="36"/>
      <c r="K280" s="36"/>
      <c r="L280" s="39"/>
      <c r="M280" s="226"/>
      <c r="N280" s="227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147</v>
      </c>
      <c r="AU280" s="17" t="s">
        <v>81</v>
      </c>
    </row>
    <row r="281" spans="1:65" s="15" customFormat="1" ht="11.25">
      <c r="B281" s="251"/>
      <c r="C281" s="252"/>
      <c r="D281" s="224" t="s">
        <v>149</v>
      </c>
      <c r="E281" s="253" t="s">
        <v>1</v>
      </c>
      <c r="F281" s="254" t="s">
        <v>333</v>
      </c>
      <c r="G281" s="252"/>
      <c r="H281" s="253" t="s">
        <v>1</v>
      </c>
      <c r="I281" s="255"/>
      <c r="J281" s="252"/>
      <c r="K281" s="252"/>
      <c r="L281" s="256"/>
      <c r="M281" s="257"/>
      <c r="N281" s="258"/>
      <c r="O281" s="258"/>
      <c r="P281" s="258"/>
      <c r="Q281" s="258"/>
      <c r="R281" s="258"/>
      <c r="S281" s="258"/>
      <c r="T281" s="259"/>
      <c r="AT281" s="260" t="s">
        <v>149</v>
      </c>
      <c r="AU281" s="260" t="s">
        <v>81</v>
      </c>
      <c r="AV281" s="15" t="s">
        <v>79</v>
      </c>
      <c r="AW281" s="15" t="s">
        <v>30</v>
      </c>
      <c r="AX281" s="15" t="s">
        <v>74</v>
      </c>
      <c r="AY281" s="260" t="s">
        <v>138</v>
      </c>
    </row>
    <row r="282" spans="1:65" s="13" customFormat="1" ht="11.25">
      <c r="B282" s="228"/>
      <c r="C282" s="229"/>
      <c r="D282" s="224" t="s">
        <v>149</v>
      </c>
      <c r="E282" s="230" t="s">
        <v>1</v>
      </c>
      <c r="F282" s="231" t="s">
        <v>469</v>
      </c>
      <c r="G282" s="229"/>
      <c r="H282" s="232">
        <v>11.2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149</v>
      </c>
      <c r="AU282" s="238" t="s">
        <v>81</v>
      </c>
      <c r="AV282" s="13" t="s">
        <v>81</v>
      </c>
      <c r="AW282" s="13" t="s">
        <v>30</v>
      </c>
      <c r="AX282" s="13" t="s">
        <v>74</v>
      </c>
      <c r="AY282" s="238" t="s">
        <v>138</v>
      </c>
    </row>
    <row r="283" spans="1:65" s="13" customFormat="1" ht="11.25">
      <c r="B283" s="228"/>
      <c r="C283" s="229"/>
      <c r="D283" s="224" t="s">
        <v>149</v>
      </c>
      <c r="E283" s="230" t="s">
        <v>1</v>
      </c>
      <c r="F283" s="231" t="s">
        <v>470</v>
      </c>
      <c r="G283" s="229"/>
      <c r="H283" s="232">
        <v>22.2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149</v>
      </c>
      <c r="AU283" s="238" t="s">
        <v>81</v>
      </c>
      <c r="AV283" s="13" t="s">
        <v>81</v>
      </c>
      <c r="AW283" s="13" t="s">
        <v>30</v>
      </c>
      <c r="AX283" s="13" t="s">
        <v>74</v>
      </c>
      <c r="AY283" s="238" t="s">
        <v>138</v>
      </c>
    </row>
    <row r="284" spans="1:65" s="14" customFormat="1" ht="11.25">
      <c r="B284" s="239"/>
      <c r="C284" s="240"/>
      <c r="D284" s="224" t="s">
        <v>149</v>
      </c>
      <c r="E284" s="241" t="s">
        <v>290</v>
      </c>
      <c r="F284" s="242" t="s">
        <v>156</v>
      </c>
      <c r="G284" s="240"/>
      <c r="H284" s="243">
        <v>33.4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149</v>
      </c>
      <c r="AU284" s="249" t="s">
        <v>81</v>
      </c>
      <c r="AV284" s="14" t="s">
        <v>145</v>
      </c>
      <c r="AW284" s="14" t="s">
        <v>30</v>
      </c>
      <c r="AX284" s="14" t="s">
        <v>79</v>
      </c>
      <c r="AY284" s="249" t="s">
        <v>138</v>
      </c>
    </row>
    <row r="285" spans="1:65" s="2" customFormat="1" ht="21.75" customHeight="1">
      <c r="A285" s="34"/>
      <c r="B285" s="35"/>
      <c r="C285" s="210" t="s">
        <v>471</v>
      </c>
      <c r="D285" s="210" t="s">
        <v>141</v>
      </c>
      <c r="E285" s="211" t="s">
        <v>472</v>
      </c>
      <c r="F285" s="212" t="s">
        <v>473</v>
      </c>
      <c r="G285" s="213" t="s">
        <v>144</v>
      </c>
      <c r="H285" s="214">
        <v>1</v>
      </c>
      <c r="I285" s="215"/>
      <c r="J285" s="216">
        <f>ROUND(I285*H285,2)</f>
        <v>0</v>
      </c>
      <c r="K285" s="217"/>
      <c r="L285" s="39"/>
      <c r="M285" s="218" t="s">
        <v>1</v>
      </c>
      <c r="N285" s="219" t="s">
        <v>39</v>
      </c>
      <c r="O285" s="71"/>
      <c r="P285" s="220">
        <f>O285*H285</f>
        <v>0</v>
      </c>
      <c r="Q285" s="220">
        <v>8.7000000000000001E-4</v>
      </c>
      <c r="R285" s="220">
        <f>Q285*H285</f>
        <v>8.7000000000000001E-4</v>
      </c>
      <c r="S285" s="220">
        <v>0.81799999999999995</v>
      </c>
      <c r="T285" s="221">
        <f>S285*H285</f>
        <v>0.81799999999999995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22" t="s">
        <v>145</v>
      </c>
      <c r="AT285" s="222" t="s">
        <v>141</v>
      </c>
      <c r="AU285" s="222" t="s">
        <v>81</v>
      </c>
      <c r="AY285" s="17" t="s">
        <v>138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7" t="s">
        <v>79</v>
      </c>
      <c r="BK285" s="223">
        <f>ROUND(I285*H285,2)</f>
        <v>0</v>
      </c>
      <c r="BL285" s="17" t="s">
        <v>145</v>
      </c>
      <c r="BM285" s="222" t="s">
        <v>474</v>
      </c>
    </row>
    <row r="286" spans="1:65" s="2" customFormat="1" ht="19.5">
      <c r="A286" s="34"/>
      <c r="B286" s="35"/>
      <c r="C286" s="36"/>
      <c r="D286" s="224" t="s">
        <v>147</v>
      </c>
      <c r="E286" s="36"/>
      <c r="F286" s="225" t="s">
        <v>475</v>
      </c>
      <c r="G286" s="36"/>
      <c r="H286" s="36"/>
      <c r="I286" s="123"/>
      <c r="J286" s="36"/>
      <c r="K286" s="36"/>
      <c r="L286" s="39"/>
      <c r="M286" s="226"/>
      <c r="N286" s="227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147</v>
      </c>
      <c r="AU286" s="17" t="s">
        <v>81</v>
      </c>
    </row>
    <row r="287" spans="1:65" s="15" customFormat="1" ht="11.25">
      <c r="B287" s="251"/>
      <c r="C287" s="252"/>
      <c r="D287" s="224" t="s">
        <v>149</v>
      </c>
      <c r="E287" s="253" t="s">
        <v>1</v>
      </c>
      <c r="F287" s="254" t="s">
        <v>333</v>
      </c>
      <c r="G287" s="252"/>
      <c r="H287" s="253" t="s">
        <v>1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AT287" s="260" t="s">
        <v>149</v>
      </c>
      <c r="AU287" s="260" t="s">
        <v>81</v>
      </c>
      <c r="AV287" s="15" t="s">
        <v>79</v>
      </c>
      <c r="AW287" s="15" t="s">
        <v>30</v>
      </c>
      <c r="AX287" s="15" t="s">
        <v>74</v>
      </c>
      <c r="AY287" s="260" t="s">
        <v>138</v>
      </c>
    </row>
    <row r="288" spans="1:65" s="13" customFormat="1" ht="11.25">
      <c r="B288" s="228"/>
      <c r="C288" s="229"/>
      <c r="D288" s="224" t="s">
        <v>149</v>
      </c>
      <c r="E288" s="230" t="s">
        <v>1</v>
      </c>
      <c r="F288" s="231" t="s">
        <v>476</v>
      </c>
      <c r="G288" s="229"/>
      <c r="H288" s="232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149</v>
      </c>
      <c r="AU288" s="238" t="s">
        <v>81</v>
      </c>
      <c r="AV288" s="13" t="s">
        <v>81</v>
      </c>
      <c r="AW288" s="13" t="s">
        <v>30</v>
      </c>
      <c r="AX288" s="13" t="s">
        <v>74</v>
      </c>
      <c r="AY288" s="238" t="s">
        <v>138</v>
      </c>
    </row>
    <row r="289" spans="1:65" s="14" customFormat="1" ht="11.25">
      <c r="B289" s="239"/>
      <c r="C289" s="240"/>
      <c r="D289" s="224" t="s">
        <v>149</v>
      </c>
      <c r="E289" s="241" t="s">
        <v>289</v>
      </c>
      <c r="F289" s="242" t="s">
        <v>156</v>
      </c>
      <c r="G289" s="240"/>
      <c r="H289" s="243">
        <v>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149</v>
      </c>
      <c r="AU289" s="249" t="s">
        <v>81</v>
      </c>
      <c r="AV289" s="14" t="s">
        <v>145</v>
      </c>
      <c r="AW289" s="14" t="s">
        <v>30</v>
      </c>
      <c r="AX289" s="14" t="s">
        <v>79</v>
      </c>
      <c r="AY289" s="249" t="s">
        <v>138</v>
      </c>
    </row>
    <row r="290" spans="1:65" s="2" customFormat="1" ht="21.75" customHeight="1">
      <c r="A290" s="34"/>
      <c r="B290" s="35"/>
      <c r="C290" s="210" t="s">
        <v>477</v>
      </c>
      <c r="D290" s="210" t="s">
        <v>141</v>
      </c>
      <c r="E290" s="211" t="s">
        <v>478</v>
      </c>
      <c r="F290" s="212" t="s">
        <v>479</v>
      </c>
      <c r="G290" s="213" t="s">
        <v>429</v>
      </c>
      <c r="H290" s="214">
        <v>1.008</v>
      </c>
      <c r="I290" s="215"/>
      <c r="J290" s="216">
        <f>ROUND(I290*H290,2)</f>
        <v>0</v>
      </c>
      <c r="K290" s="217"/>
      <c r="L290" s="39"/>
      <c r="M290" s="218" t="s">
        <v>1</v>
      </c>
      <c r="N290" s="219" t="s">
        <v>39</v>
      </c>
      <c r="O290" s="71"/>
      <c r="P290" s="220">
        <f>O290*H290</f>
        <v>0</v>
      </c>
      <c r="Q290" s="220">
        <v>0</v>
      </c>
      <c r="R290" s="220">
        <f>Q290*H290</f>
        <v>0</v>
      </c>
      <c r="S290" s="220">
        <v>2.004</v>
      </c>
      <c r="T290" s="221">
        <f>S290*H290</f>
        <v>2.020032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22" t="s">
        <v>145</v>
      </c>
      <c r="AT290" s="222" t="s">
        <v>141</v>
      </c>
      <c r="AU290" s="222" t="s">
        <v>81</v>
      </c>
      <c r="AY290" s="17" t="s">
        <v>138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7" t="s">
        <v>79</v>
      </c>
      <c r="BK290" s="223">
        <f>ROUND(I290*H290,2)</f>
        <v>0</v>
      </c>
      <c r="BL290" s="17" t="s">
        <v>145</v>
      </c>
      <c r="BM290" s="222" t="s">
        <v>480</v>
      </c>
    </row>
    <row r="291" spans="1:65" s="2" customFormat="1" ht="19.5">
      <c r="A291" s="34"/>
      <c r="B291" s="35"/>
      <c r="C291" s="36"/>
      <c r="D291" s="224" t="s">
        <v>147</v>
      </c>
      <c r="E291" s="36"/>
      <c r="F291" s="225" t="s">
        <v>481</v>
      </c>
      <c r="G291" s="36"/>
      <c r="H291" s="36"/>
      <c r="I291" s="123"/>
      <c r="J291" s="36"/>
      <c r="K291" s="36"/>
      <c r="L291" s="39"/>
      <c r="M291" s="226"/>
      <c r="N291" s="227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147</v>
      </c>
      <c r="AU291" s="17" t="s">
        <v>81</v>
      </c>
    </row>
    <row r="292" spans="1:65" s="15" customFormat="1" ht="11.25">
      <c r="B292" s="251"/>
      <c r="C292" s="252"/>
      <c r="D292" s="224" t="s">
        <v>149</v>
      </c>
      <c r="E292" s="253" t="s">
        <v>1</v>
      </c>
      <c r="F292" s="254" t="s">
        <v>333</v>
      </c>
      <c r="G292" s="252"/>
      <c r="H292" s="253" t="s">
        <v>1</v>
      </c>
      <c r="I292" s="255"/>
      <c r="J292" s="252"/>
      <c r="K292" s="252"/>
      <c r="L292" s="256"/>
      <c r="M292" s="257"/>
      <c r="N292" s="258"/>
      <c r="O292" s="258"/>
      <c r="P292" s="258"/>
      <c r="Q292" s="258"/>
      <c r="R292" s="258"/>
      <c r="S292" s="258"/>
      <c r="T292" s="259"/>
      <c r="AT292" s="260" t="s">
        <v>149</v>
      </c>
      <c r="AU292" s="260" t="s">
        <v>81</v>
      </c>
      <c r="AV292" s="15" t="s">
        <v>79</v>
      </c>
      <c r="AW292" s="15" t="s">
        <v>30</v>
      </c>
      <c r="AX292" s="15" t="s">
        <v>74</v>
      </c>
      <c r="AY292" s="260" t="s">
        <v>138</v>
      </c>
    </row>
    <row r="293" spans="1:65" s="13" customFormat="1" ht="11.25">
      <c r="B293" s="228"/>
      <c r="C293" s="229"/>
      <c r="D293" s="224" t="s">
        <v>149</v>
      </c>
      <c r="E293" s="230" t="s">
        <v>1</v>
      </c>
      <c r="F293" s="231" t="s">
        <v>482</v>
      </c>
      <c r="G293" s="229"/>
      <c r="H293" s="232">
        <v>1.008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149</v>
      </c>
      <c r="AU293" s="238" t="s">
        <v>81</v>
      </c>
      <c r="AV293" s="13" t="s">
        <v>81</v>
      </c>
      <c r="AW293" s="13" t="s">
        <v>30</v>
      </c>
      <c r="AX293" s="13" t="s">
        <v>74</v>
      </c>
      <c r="AY293" s="238" t="s">
        <v>138</v>
      </c>
    </row>
    <row r="294" spans="1:65" s="14" customFormat="1" ht="11.25">
      <c r="B294" s="239"/>
      <c r="C294" s="240"/>
      <c r="D294" s="224" t="s">
        <v>149</v>
      </c>
      <c r="E294" s="241" t="s">
        <v>310</v>
      </c>
      <c r="F294" s="242" t="s">
        <v>156</v>
      </c>
      <c r="G294" s="240"/>
      <c r="H294" s="243">
        <v>1.008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149</v>
      </c>
      <c r="AU294" s="249" t="s">
        <v>81</v>
      </c>
      <c r="AV294" s="14" t="s">
        <v>145</v>
      </c>
      <c r="AW294" s="14" t="s">
        <v>30</v>
      </c>
      <c r="AX294" s="14" t="s">
        <v>79</v>
      </c>
      <c r="AY294" s="249" t="s">
        <v>138</v>
      </c>
    </row>
    <row r="295" spans="1:65" s="12" customFormat="1" ht="22.9" customHeight="1">
      <c r="B295" s="194"/>
      <c r="C295" s="195"/>
      <c r="D295" s="196" t="s">
        <v>73</v>
      </c>
      <c r="E295" s="208" t="s">
        <v>483</v>
      </c>
      <c r="F295" s="208" t="s">
        <v>484</v>
      </c>
      <c r="G295" s="195"/>
      <c r="H295" s="195"/>
      <c r="I295" s="198"/>
      <c r="J295" s="209">
        <f>BK295</f>
        <v>0</v>
      </c>
      <c r="K295" s="195"/>
      <c r="L295" s="200"/>
      <c r="M295" s="201"/>
      <c r="N295" s="202"/>
      <c r="O295" s="202"/>
      <c r="P295" s="203">
        <f>SUM(P296:P339)</f>
        <v>0</v>
      </c>
      <c r="Q295" s="202"/>
      <c r="R295" s="203">
        <f>SUM(R296:R339)</f>
        <v>0</v>
      </c>
      <c r="S295" s="202"/>
      <c r="T295" s="204">
        <f>SUM(T296:T339)</f>
        <v>0</v>
      </c>
      <c r="AR295" s="205" t="s">
        <v>79</v>
      </c>
      <c r="AT295" s="206" t="s">
        <v>73</v>
      </c>
      <c r="AU295" s="206" t="s">
        <v>79</v>
      </c>
      <c r="AY295" s="205" t="s">
        <v>138</v>
      </c>
      <c r="BK295" s="207">
        <f>SUM(BK296:BK339)</f>
        <v>0</v>
      </c>
    </row>
    <row r="296" spans="1:65" s="2" customFormat="1" ht="21.75" customHeight="1">
      <c r="A296" s="34"/>
      <c r="B296" s="35"/>
      <c r="C296" s="210" t="s">
        <v>485</v>
      </c>
      <c r="D296" s="210" t="s">
        <v>141</v>
      </c>
      <c r="E296" s="211" t="s">
        <v>486</v>
      </c>
      <c r="F296" s="212" t="s">
        <v>487</v>
      </c>
      <c r="G296" s="213" t="s">
        <v>488</v>
      </c>
      <c r="H296" s="214">
        <v>389.32499999999999</v>
      </c>
      <c r="I296" s="215"/>
      <c r="J296" s="216">
        <f>ROUND(I296*H296,2)</f>
        <v>0</v>
      </c>
      <c r="K296" s="217"/>
      <c r="L296" s="39"/>
      <c r="M296" s="218" t="s">
        <v>1</v>
      </c>
      <c r="N296" s="219" t="s">
        <v>39</v>
      </c>
      <c r="O296" s="71"/>
      <c r="P296" s="220">
        <f>O296*H296</f>
        <v>0</v>
      </c>
      <c r="Q296" s="220">
        <v>0</v>
      </c>
      <c r="R296" s="220">
        <f>Q296*H296</f>
        <v>0</v>
      </c>
      <c r="S296" s="220">
        <v>0</v>
      </c>
      <c r="T296" s="221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22" t="s">
        <v>145</v>
      </c>
      <c r="AT296" s="222" t="s">
        <v>141</v>
      </c>
      <c r="AU296" s="222" t="s">
        <v>81</v>
      </c>
      <c r="AY296" s="17" t="s">
        <v>138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7" t="s">
        <v>79</v>
      </c>
      <c r="BK296" s="223">
        <f>ROUND(I296*H296,2)</f>
        <v>0</v>
      </c>
      <c r="BL296" s="17" t="s">
        <v>145</v>
      </c>
      <c r="BM296" s="222" t="s">
        <v>489</v>
      </c>
    </row>
    <row r="297" spans="1:65" s="2" customFormat="1" ht="19.5">
      <c r="A297" s="34"/>
      <c r="B297" s="35"/>
      <c r="C297" s="36"/>
      <c r="D297" s="224" t="s">
        <v>147</v>
      </c>
      <c r="E297" s="36"/>
      <c r="F297" s="225" t="s">
        <v>490</v>
      </c>
      <c r="G297" s="36"/>
      <c r="H297" s="36"/>
      <c r="I297" s="123"/>
      <c r="J297" s="36"/>
      <c r="K297" s="36"/>
      <c r="L297" s="39"/>
      <c r="M297" s="226"/>
      <c r="N297" s="227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147</v>
      </c>
      <c r="AU297" s="17" t="s">
        <v>81</v>
      </c>
    </row>
    <row r="298" spans="1:65" s="2" customFormat="1" ht="21.75" customHeight="1">
      <c r="A298" s="34"/>
      <c r="B298" s="35"/>
      <c r="C298" s="210" t="s">
        <v>491</v>
      </c>
      <c r="D298" s="210" t="s">
        <v>141</v>
      </c>
      <c r="E298" s="211" t="s">
        <v>492</v>
      </c>
      <c r="F298" s="212" t="s">
        <v>493</v>
      </c>
      <c r="G298" s="213" t="s">
        <v>488</v>
      </c>
      <c r="H298" s="214">
        <v>1211</v>
      </c>
      <c r="I298" s="215"/>
      <c r="J298" s="216">
        <f>ROUND(I298*H298,2)</f>
        <v>0</v>
      </c>
      <c r="K298" s="217"/>
      <c r="L298" s="39"/>
      <c r="M298" s="218" t="s">
        <v>1</v>
      </c>
      <c r="N298" s="219" t="s">
        <v>39</v>
      </c>
      <c r="O298" s="71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22" t="s">
        <v>145</v>
      </c>
      <c r="AT298" s="222" t="s">
        <v>141</v>
      </c>
      <c r="AU298" s="222" t="s">
        <v>81</v>
      </c>
      <c r="AY298" s="17" t="s">
        <v>138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7" t="s">
        <v>79</v>
      </c>
      <c r="BK298" s="223">
        <f>ROUND(I298*H298,2)</f>
        <v>0</v>
      </c>
      <c r="BL298" s="17" t="s">
        <v>145</v>
      </c>
      <c r="BM298" s="222" t="s">
        <v>494</v>
      </c>
    </row>
    <row r="299" spans="1:65" s="2" customFormat="1" ht="29.25">
      <c r="A299" s="34"/>
      <c r="B299" s="35"/>
      <c r="C299" s="36"/>
      <c r="D299" s="224" t="s">
        <v>147</v>
      </c>
      <c r="E299" s="36"/>
      <c r="F299" s="225" t="s">
        <v>495</v>
      </c>
      <c r="G299" s="36"/>
      <c r="H299" s="36"/>
      <c r="I299" s="123"/>
      <c r="J299" s="36"/>
      <c r="K299" s="36"/>
      <c r="L299" s="39"/>
      <c r="M299" s="226"/>
      <c r="N299" s="227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147</v>
      </c>
      <c r="AU299" s="17" t="s">
        <v>81</v>
      </c>
    </row>
    <row r="300" spans="1:65" s="15" customFormat="1" ht="11.25">
      <c r="B300" s="251"/>
      <c r="C300" s="252"/>
      <c r="D300" s="224" t="s">
        <v>149</v>
      </c>
      <c r="E300" s="253" t="s">
        <v>1</v>
      </c>
      <c r="F300" s="254" t="s">
        <v>496</v>
      </c>
      <c r="G300" s="252"/>
      <c r="H300" s="253" t="s">
        <v>1</v>
      </c>
      <c r="I300" s="255"/>
      <c r="J300" s="252"/>
      <c r="K300" s="252"/>
      <c r="L300" s="256"/>
      <c r="M300" s="257"/>
      <c r="N300" s="258"/>
      <c r="O300" s="258"/>
      <c r="P300" s="258"/>
      <c r="Q300" s="258"/>
      <c r="R300" s="258"/>
      <c r="S300" s="258"/>
      <c r="T300" s="259"/>
      <c r="AT300" s="260" t="s">
        <v>149</v>
      </c>
      <c r="AU300" s="260" t="s">
        <v>81</v>
      </c>
      <c r="AV300" s="15" t="s">
        <v>79</v>
      </c>
      <c r="AW300" s="15" t="s">
        <v>30</v>
      </c>
      <c r="AX300" s="15" t="s">
        <v>74</v>
      </c>
      <c r="AY300" s="260" t="s">
        <v>138</v>
      </c>
    </row>
    <row r="301" spans="1:65" s="13" customFormat="1" ht="11.25">
      <c r="B301" s="228"/>
      <c r="C301" s="229"/>
      <c r="D301" s="224" t="s">
        <v>149</v>
      </c>
      <c r="E301" s="230" t="s">
        <v>1</v>
      </c>
      <c r="F301" s="231" t="s">
        <v>497</v>
      </c>
      <c r="G301" s="229"/>
      <c r="H301" s="232">
        <v>1211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149</v>
      </c>
      <c r="AU301" s="238" t="s">
        <v>81</v>
      </c>
      <c r="AV301" s="13" t="s">
        <v>81</v>
      </c>
      <c r="AW301" s="13" t="s">
        <v>30</v>
      </c>
      <c r="AX301" s="13" t="s">
        <v>74</v>
      </c>
      <c r="AY301" s="238" t="s">
        <v>138</v>
      </c>
    </row>
    <row r="302" spans="1:65" s="14" customFormat="1" ht="11.25">
      <c r="B302" s="239"/>
      <c r="C302" s="240"/>
      <c r="D302" s="224" t="s">
        <v>149</v>
      </c>
      <c r="E302" s="241" t="s">
        <v>1</v>
      </c>
      <c r="F302" s="242" t="s">
        <v>156</v>
      </c>
      <c r="G302" s="240"/>
      <c r="H302" s="243">
        <v>1211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149</v>
      </c>
      <c r="AU302" s="249" t="s">
        <v>81</v>
      </c>
      <c r="AV302" s="14" t="s">
        <v>145</v>
      </c>
      <c r="AW302" s="14" t="s">
        <v>30</v>
      </c>
      <c r="AX302" s="14" t="s">
        <v>79</v>
      </c>
      <c r="AY302" s="249" t="s">
        <v>138</v>
      </c>
    </row>
    <row r="303" spans="1:65" s="2" customFormat="1" ht="21.75" customHeight="1">
      <c r="A303" s="34"/>
      <c r="B303" s="35"/>
      <c r="C303" s="210" t="s">
        <v>498</v>
      </c>
      <c r="D303" s="210" t="s">
        <v>141</v>
      </c>
      <c r="E303" s="211" t="s">
        <v>499</v>
      </c>
      <c r="F303" s="212" t="s">
        <v>500</v>
      </c>
      <c r="G303" s="213" t="s">
        <v>488</v>
      </c>
      <c r="H303" s="214">
        <v>8.5</v>
      </c>
      <c r="I303" s="215"/>
      <c r="J303" s="216">
        <f>ROUND(I303*H303,2)</f>
        <v>0</v>
      </c>
      <c r="K303" s="217"/>
      <c r="L303" s="39"/>
      <c r="M303" s="218" t="s">
        <v>1</v>
      </c>
      <c r="N303" s="219" t="s">
        <v>39</v>
      </c>
      <c r="O303" s="71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22" t="s">
        <v>145</v>
      </c>
      <c r="AT303" s="222" t="s">
        <v>141</v>
      </c>
      <c r="AU303" s="222" t="s">
        <v>81</v>
      </c>
      <c r="AY303" s="17" t="s">
        <v>138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7" t="s">
        <v>79</v>
      </c>
      <c r="BK303" s="223">
        <f>ROUND(I303*H303,2)</f>
        <v>0</v>
      </c>
      <c r="BL303" s="17" t="s">
        <v>145</v>
      </c>
      <c r="BM303" s="222" t="s">
        <v>501</v>
      </c>
    </row>
    <row r="304" spans="1:65" s="2" customFormat="1" ht="19.5">
      <c r="A304" s="34"/>
      <c r="B304" s="35"/>
      <c r="C304" s="36"/>
      <c r="D304" s="224" t="s">
        <v>147</v>
      </c>
      <c r="E304" s="36"/>
      <c r="F304" s="225" t="s">
        <v>502</v>
      </c>
      <c r="G304" s="36"/>
      <c r="H304" s="36"/>
      <c r="I304" s="123"/>
      <c r="J304" s="36"/>
      <c r="K304" s="36"/>
      <c r="L304" s="39"/>
      <c r="M304" s="226"/>
      <c r="N304" s="227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147</v>
      </c>
      <c r="AU304" s="17" t="s">
        <v>81</v>
      </c>
    </row>
    <row r="305" spans="1:65" s="13" customFormat="1" ht="11.25">
      <c r="B305" s="228"/>
      <c r="C305" s="229"/>
      <c r="D305" s="224" t="s">
        <v>149</v>
      </c>
      <c r="E305" s="230" t="s">
        <v>1</v>
      </c>
      <c r="F305" s="231" t="s">
        <v>503</v>
      </c>
      <c r="G305" s="229"/>
      <c r="H305" s="232">
        <v>8.5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149</v>
      </c>
      <c r="AU305" s="238" t="s">
        <v>81</v>
      </c>
      <c r="AV305" s="13" t="s">
        <v>81</v>
      </c>
      <c r="AW305" s="13" t="s">
        <v>30</v>
      </c>
      <c r="AX305" s="13" t="s">
        <v>74</v>
      </c>
      <c r="AY305" s="238" t="s">
        <v>138</v>
      </c>
    </row>
    <row r="306" spans="1:65" s="14" customFormat="1" ht="11.25">
      <c r="B306" s="239"/>
      <c r="C306" s="240"/>
      <c r="D306" s="224" t="s">
        <v>149</v>
      </c>
      <c r="E306" s="241" t="s">
        <v>1</v>
      </c>
      <c r="F306" s="242" t="s">
        <v>156</v>
      </c>
      <c r="G306" s="240"/>
      <c r="H306" s="243">
        <v>8.5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149</v>
      </c>
      <c r="AU306" s="249" t="s">
        <v>81</v>
      </c>
      <c r="AV306" s="14" t="s">
        <v>145</v>
      </c>
      <c r="AW306" s="14" t="s">
        <v>30</v>
      </c>
      <c r="AX306" s="14" t="s">
        <v>79</v>
      </c>
      <c r="AY306" s="249" t="s">
        <v>138</v>
      </c>
    </row>
    <row r="307" spans="1:65" s="2" customFormat="1" ht="33" customHeight="1">
      <c r="A307" s="34"/>
      <c r="B307" s="35"/>
      <c r="C307" s="210" t="s">
        <v>504</v>
      </c>
      <c r="D307" s="210" t="s">
        <v>141</v>
      </c>
      <c r="E307" s="211" t="s">
        <v>505</v>
      </c>
      <c r="F307" s="212" t="s">
        <v>506</v>
      </c>
      <c r="G307" s="213" t="s">
        <v>488</v>
      </c>
      <c r="H307" s="214">
        <v>95.575000000000003</v>
      </c>
      <c r="I307" s="215"/>
      <c r="J307" s="216">
        <f>ROUND(I307*H307,2)</f>
        <v>0</v>
      </c>
      <c r="K307" s="217"/>
      <c r="L307" s="39"/>
      <c r="M307" s="218" t="s">
        <v>1</v>
      </c>
      <c r="N307" s="219" t="s">
        <v>39</v>
      </c>
      <c r="O307" s="71"/>
      <c r="P307" s="220">
        <f>O307*H307</f>
        <v>0</v>
      </c>
      <c r="Q307" s="220">
        <v>0</v>
      </c>
      <c r="R307" s="220">
        <f>Q307*H307</f>
        <v>0</v>
      </c>
      <c r="S307" s="220">
        <v>0</v>
      </c>
      <c r="T307" s="221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22" t="s">
        <v>145</v>
      </c>
      <c r="AT307" s="222" t="s">
        <v>141</v>
      </c>
      <c r="AU307" s="222" t="s">
        <v>81</v>
      </c>
      <c r="AY307" s="17" t="s">
        <v>138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7" t="s">
        <v>79</v>
      </c>
      <c r="BK307" s="223">
        <f>ROUND(I307*H307,2)</f>
        <v>0</v>
      </c>
      <c r="BL307" s="17" t="s">
        <v>145</v>
      </c>
      <c r="BM307" s="222" t="s">
        <v>507</v>
      </c>
    </row>
    <row r="308" spans="1:65" s="2" customFormat="1" ht="29.25">
      <c r="A308" s="34"/>
      <c r="B308" s="35"/>
      <c r="C308" s="36"/>
      <c r="D308" s="224" t="s">
        <v>147</v>
      </c>
      <c r="E308" s="36"/>
      <c r="F308" s="225" t="s">
        <v>508</v>
      </c>
      <c r="G308" s="36"/>
      <c r="H308" s="36"/>
      <c r="I308" s="123"/>
      <c r="J308" s="36"/>
      <c r="K308" s="36"/>
      <c r="L308" s="39"/>
      <c r="M308" s="226"/>
      <c r="N308" s="227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147</v>
      </c>
      <c r="AU308" s="17" t="s">
        <v>81</v>
      </c>
    </row>
    <row r="309" spans="1:65" s="13" customFormat="1" ht="11.25">
      <c r="B309" s="228"/>
      <c r="C309" s="229"/>
      <c r="D309" s="224" t="s">
        <v>149</v>
      </c>
      <c r="E309" s="230" t="s">
        <v>1</v>
      </c>
      <c r="F309" s="231" t="s">
        <v>509</v>
      </c>
      <c r="G309" s="229"/>
      <c r="H309" s="232">
        <v>95.575000000000003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149</v>
      </c>
      <c r="AU309" s="238" t="s">
        <v>81</v>
      </c>
      <c r="AV309" s="13" t="s">
        <v>81</v>
      </c>
      <c r="AW309" s="13" t="s">
        <v>30</v>
      </c>
      <c r="AX309" s="13" t="s">
        <v>74</v>
      </c>
      <c r="AY309" s="238" t="s">
        <v>138</v>
      </c>
    </row>
    <row r="310" spans="1:65" s="14" customFormat="1" ht="11.25">
      <c r="B310" s="239"/>
      <c r="C310" s="240"/>
      <c r="D310" s="224" t="s">
        <v>149</v>
      </c>
      <c r="E310" s="241" t="s">
        <v>1</v>
      </c>
      <c r="F310" s="242" t="s">
        <v>156</v>
      </c>
      <c r="G310" s="240"/>
      <c r="H310" s="243">
        <v>95.575000000000003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149</v>
      </c>
      <c r="AU310" s="249" t="s">
        <v>81</v>
      </c>
      <c r="AV310" s="14" t="s">
        <v>145</v>
      </c>
      <c r="AW310" s="14" t="s">
        <v>30</v>
      </c>
      <c r="AX310" s="14" t="s">
        <v>79</v>
      </c>
      <c r="AY310" s="249" t="s">
        <v>138</v>
      </c>
    </row>
    <row r="311" spans="1:65" s="2" customFormat="1" ht="21.75" customHeight="1">
      <c r="A311" s="34"/>
      <c r="B311" s="35"/>
      <c r="C311" s="210" t="s">
        <v>510</v>
      </c>
      <c r="D311" s="210" t="s">
        <v>141</v>
      </c>
      <c r="E311" s="211" t="s">
        <v>511</v>
      </c>
      <c r="F311" s="212" t="s">
        <v>512</v>
      </c>
      <c r="G311" s="213" t="s">
        <v>488</v>
      </c>
      <c r="H311" s="214">
        <v>2.016</v>
      </c>
      <c r="I311" s="215"/>
      <c r="J311" s="216">
        <f>ROUND(I311*H311,2)</f>
        <v>0</v>
      </c>
      <c r="K311" s="217"/>
      <c r="L311" s="39"/>
      <c r="M311" s="218" t="s">
        <v>1</v>
      </c>
      <c r="N311" s="219" t="s">
        <v>39</v>
      </c>
      <c r="O311" s="71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22" t="s">
        <v>145</v>
      </c>
      <c r="AT311" s="222" t="s">
        <v>141</v>
      </c>
      <c r="AU311" s="222" t="s">
        <v>81</v>
      </c>
      <c r="AY311" s="17" t="s">
        <v>138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7" t="s">
        <v>79</v>
      </c>
      <c r="BK311" s="223">
        <f>ROUND(I311*H311,2)</f>
        <v>0</v>
      </c>
      <c r="BL311" s="17" t="s">
        <v>145</v>
      </c>
      <c r="BM311" s="222" t="s">
        <v>513</v>
      </c>
    </row>
    <row r="312" spans="1:65" s="2" customFormat="1" ht="19.5">
      <c r="A312" s="34"/>
      <c r="B312" s="35"/>
      <c r="C312" s="36"/>
      <c r="D312" s="224" t="s">
        <v>147</v>
      </c>
      <c r="E312" s="36"/>
      <c r="F312" s="225" t="s">
        <v>514</v>
      </c>
      <c r="G312" s="36"/>
      <c r="H312" s="36"/>
      <c r="I312" s="123"/>
      <c r="J312" s="36"/>
      <c r="K312" s="36"/>
      <c r="L312" s="39"/>
      <c r="M312" s="226"/>
      <c r="N312" s="227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147</v>
      </c>
      <c r="AU312" s="17" t="s">
        <v>81</v>
      </c>
    </row>
    <row r="313" spans="1:65" s="13" customFormat="1" ht="11.25">
      <c r="B313" s="228"/>
      <c r="C313" s="229"/>
      <c r="D313" s="224" t="s">
        <v>149</v>
      </c>
      <c r="E313" s="230" t="s">
        <v>1</v>
      </c>
      <c r="F313" s="231" t="s">
        <v>515</v>
      </c>
      <c r="G313" s="229"/>
      <c r="H313" s="232">
        <v>2.016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149</v>
      </c>
      <c r="AU313" s="238" t="s">
        <v>81</v>
      </c>
      <c r="AV313" s="13" t="s">
        <v>81</v>
      </c>
      <c r="AW313" s="13" t="s">
        <v>30</v>
      </c>
      <c r="AX313" s="13" t="s">
        <v>74</v>
      </c>
      <c r="AY313" s="238" t="s">
        <v>138</v>
      </c>
    </row>
    <row r="314" spans="1:65" s="14" customFormat="1" ht="11.25">
      <c r="B314" s="239"/>
      <c r="C314" s="240"/>
      <c r="D314" s="224" t="s">
        <v>149</v>
      </c>
      <c r="E314" s="241" t="s">
        <v>1</v>
      </c>
      <c r="F314" s="242" t="s">
        <v>156</v>
      </c>
      <c r="G314" s="240"/>
      <c r="H314" s="243">
        <v>2.016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149</v>
      </c>
      <c r="AU314" s="249" t="s">
        <v>81</v>
      </c>
      <c r="AV314" s="14" t="s">
        <v>145</v>
      </c>
      <c r="AW314" s="14" t="s">
        <v>30</v>
      </c>
      <c r="AX314" s="14" t="s">
        <v>79</v>
      </c>
      <c r="AY314" s="249" t="s">
        <v>138</v>
      </c>
    </row>
    <row r="315" spans="1:65" s="2" customFormat="1" ht="16.5" customHeight="1">
      <c r="A315" s="34"/>
      <c r="B315" s="35"/>
      <c r="C315" s="210" t="s">
        <v>516</v>
      </c>
      <c r="D315" s="210" t="s">
        <v>141</v>
      </c>
      <c r="E315" s="211" t="s">
        <v>517</v>
      </c>
      <c r="F315" s="212" t="s">
        <v>518</v>
      </c>
      <c r="G315" s="213" t="s">
        <v>488</v>
      </c>
      <c r="H315" s="214">
        <v>2.6989999999999998</v>
      </c>
      <c r="I315" s="215"/>
      <c r="J315" s="216">
        <f>ROUND(I315*H315,2)</f>
        <v>0</v>
      </c>
      <c r="K315" s="217"/>
      <c r="L315" s="39"/>
      <c r="M315" s="218" t="s">
        <v>1</v>
      </c>
      <c r="N315" s="219" t="s">
        <v>39</v>
      </c>
      <c r="O315" s="71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22" t="s">
        <v>145</v>
      </c>
      <c r="AT315" s="222" t="s">
        <v>141</v>
      </c>
      <c r="AU315" s="222" t="s">
        <v>81</v>
      </c>
      <c r="AY315" s="17" t="s">
        <v>138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7" t="s">
        <v>79</v>
      </c>
      <c r="BK315" s="223">
        <f>ROUND(I315*H315,2)</f>
        <v>0</v>
      </c>
      <c r="BL315" s="17" t="s">
        <v>145</v>
      </c>
      <c r="BM315" s="222" t="s">
        <v>519</v>
      </c>
    </row>
    <row r="316" spans="1:65" s="2" customFormat="1" ht="19.5">
      <c r="A316" s="34"/>
      <c r="B316" s="35"/>
      <c r="C316" s="36"/>
      <c r="D316" s="224" t="s">
        <v>147</v>
      </c>
      <c r="E316" s="36"/>
      <c r="F316" s="225" t="s">
        <v>520</v>
      </c>
      <c r="G316" s="36"/>
      <c r="H316" s="36"/>
      <c r="I316" s="123"/>
      <c r="J316" s="36"/>
      <c r="K316" s="36"/>
      <c r="L316" s="39"/>
      <c r="M316" s="226"/>
      <c r="N316" s="227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147</v>
      </c>
      <c r="AU316" s="17" t="s">
        <v>81</v>
      </c>
    </row>
    <row r="317" spans="1:65" s="13" customFormat="1" ht="11.25">
      <c r="B317" s="228"/>
      <c r="C317" s="229"/>
      <c r="D317" s="224" t="s">
        <v>149</v>
      </c>
      <c r="E317" s="230" t="s">
        <v>1</v>
      </c>
      <c r="F317" s="231" t="s">
        <v>521</v>
      </c>
      <c r="G317" s="229"/>
      <c r="H317" s="232">
        <v>2.6989999999999998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149</v>
      </c>
      <c r="AU317" s="238" t="s">
        <v>81</v>
      </c>
      <c r="AV317" s="13" t="s">
        <v>81</v>
      </c>
      <c r="AW317" s="13" t="s">
        <v>30</v>
      </c>
      <c r="AX317" s="13" t="s">
        <v>74</v>
      </c>
      <c r="AY317" s="238" t="s">
        <v>138</v>
      </c>
    </row>
    <row r="318" spans="1:65" s="14" customFormat="1" ht="11.25">
      <c r="B318" s="239"/>
      <c r="C318" s="240"/>
      <c r="D318" s="224" t="s">
        <v>149</v>
      </c>
      <c r="E318" s="241" t="s">
        <v>1</v>
      </c>
      <c r="F318" s="242" t="s">
        <v>156</v>
      </c>
      <c r="G318" s="240"/>
      <c r="H318" s="243">
        <v>2.6989999999999998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149</v>
      </c>
      <c r="AU318" s="249" t="s">
        <v>81</v>
      </c>
      <c r="AV318" s="14" t="s">
        <v>145</v>
      </c>
      <c r="AW318" s="14" t="s">
        <v>30</v>
      </c>
      <c r="AX318" s="14" t="s">
        <v>79</v>
      </c>
      <c r="AY318" s="249" t="s">
        <v>138</v>
      </c>
    </row>
    <row r="319" spans="1:65" s="2" customFormat="1" ht="21.75" customHeight="1">
      <c r="A319" s="34"/>
      <c r="B319" s="35"/>
      <c r="C319" s="210" t="s">
        <v>522</v>
      </c>
      <c r="D319" s="210" t="s">
        <v>141</v>
      </c>
      <c r="E319" s="211" t="s">
        <v>523</v>
      </c>
      <c r="F319" s="212" t="s">
        <v>524</v>
      </c>
      <c r="G319" s="213" t="s">
        <v>488</v>
      </c>
      <c r="H319" s="214">
        <v>4.1189999999999998</v>
      </c>
      <c r="I319" s="215"/>
      <c r="J319" s="216">
        <f>ROUND(I319*H319,2)</f>
        <v>0</v>
      </c>
      <c r="K319" s="217"/>
      <c r="L319" s="39"/>
      <c r="M319" s="218" t="s">
        <v>1</v>
      </c>
      <c r="N319" s="219" t="s">
        <v>39</v>
      </c>
      <c r="O319" s="71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22" t="s">
        <v>145</v>
      </c>
      <c r="AT319" s="222" t="s">
        <v>141</v>
      </c>
      <c r="AU319" s="222" t="s">
        <v>81</v>
      </c>
      <c r="AY319" s="17" t="s">
        <v>138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7" t="s">
        <v>79</v>
      </c>
      <c r="BK319" s="223">
        <f>ROUND(I319*H319,2)</f>
        <v>0</v>
      </c>
      <c r="BL319" s="17" t="s">
        <v>145</v>
      </c>
      <c r="BM319" s="222" t="s">
        <v>525</v>
      </c>
    </row>
    <row r="320" spans="1:65" s="2" customFormat="1" ht="19.5">
      <c r="A320" s="34"/>
      <c r="B320" s="35"/>
      <c r="C320" s="36"/>
      <c r="D320" s="224" t="s">
        <v>147</v>
      </c>
      <c r="E320" s="36"/>
      <c r="F320" s="225" t="s">
        <v>526</v>
      </c>
      <c r="G320" s="36"/>
      <c r="H320" s="36"/>
      <c r="I320" s="123"/>
      <c r="J320" s="36"/>
      <c r="K320" s="36"/>
      <c r="L320" s="39"/>
      <c r="M320" s="226"/>
      <c r="N320" s="227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147</v>
      </c>
      <c r="AU320" s="17" t="s">
        <v>81</v>
      </c>
    </row>
    <row r="321" spans="1:65" s="13" customFormat="1" ht="11.25">
      <c r="B321" s="228"/>
      <c r="C321" s="229"/>
      <c r="D321" s="224" t="s">
        <v>149</v>
      </c>
      <c r="E321" s="230" t="s">
        <v>1</v>
      </c>
      <c r="F321" s="231" t="s">
        <v>527</v>
      </c>
      <c r="G321" s="229"/>
      <c r="H321" s="232">
        <v>4.1189999999999998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149</v>
      </c>
      <c r="AU321" s="238" t="s">
        <v>81</v>
      </c>
      <c r="AV321" s="13" t="s">
        <v>81</v>
      </c>
      <c r="AW321" s="13" t="s">
        <v>30</v>
      </c>
      <c r="AX321" s="13" t="s">
        <v>74</v>
      </c>
      <c r="AY321" s="238" t="s">
        <v>138</v>
      </c>
    </row>
    <row r="322" spans="1:65" s="14" customFormat="1" ht="11.25">
      <c r="B322" s="239"/>
      <c r="C322" s="240"/>
      <c r="D322" s="224" t="s">
        <v>149</v>
      </c>
      <c r="E322" s="241" t="s">
        <v>1</v>
      </c>
      <c r="F322" s="242" t="s">
        <v>156</v>
      </c>
      <c r="G322" s="240"/>
      <c r="H322" s="243">
        <v>4.1189999999999998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AT322" s="249" t="s">
        <v>149</v>
      </c>
      <c r="AU322" s="249" t="s">
        <v>81</v>
      </c>
      <c r="AV322" s="14" t="s">
        <v>145</v>
      </c>
      <c r="AW322" s="14" t="s">
        <v>30</v>
      </c>
      <c r="AX322" s="14" t="s">
        <v>79</v>
      </c>
      <c r="AY322" s="249" t="s">
        <v>138</v>
      </c>
    </row>
    <row r="323" spans="1:65" s="2" customFormat="1" ht="21.75" customHeight="1">
      <c r="A323" s="34"/>
      <c r="B323" s="35"/>
      <c r="C323" s="210" t="s">
        <v>528</v>
      </c>
      <c r="D323" s="210" t="s">
        <v>141</v>
      </c>
      <c r="E323" s="211" t="s">
        <v>529</v>
      </c>
      <c r="F323" s="212" t="s">
        <v>530</v>
      </c>
      <c r="G323" s="213" t="s">
        <v>488</v>
      </c>
      <c r="H323" s="214">
        <v>62.5</v>
      </c>
      <c r="I323" s="215"/>
      <c r="J323" s="216">
        <f>ROUND(I323*H323,2)</f>
        <v>0</v>
      </c>
      <c r="K323" s="217"/>
      <c r="L323" s="39"/>
      <c r="M323" s="218" t="s">
        <v>1</v>
      </c>
      <c r="N323" s="219" t="s">
        <v>39</v>
      </c>
      <c r="O323" s="71"/>
      <c r="P323" s="220">
        <f>O323*H323</f>
        <v>0</v>
      </c>
      <c r="Q323" s="220">
        <v>0</v>
      </c>
      <c r="R323" s="220">
        <f>Q323*H323</f>
        <v>0</v>
      </c>
      <c r="S323" s="220">
        <v>0</v>
      </c>
      <c r="T323" s="22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22" t="s">
        <v>145</v>
      </c>
      <c r="AT323" s="222" t="s">
        <v>141</v>
      </c>
      <c r="AU323" s="222" t="s">
        <v>81</v>
      </c>
      <c r="AY323" s="17" t="s">
        <v>138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17" t="s">
        <v>79</v>
      </c>
      <c r="BK323" s="223">
        <f>ROUND(I323*H323,2)</f>
        <v>0</v>
      </c>
      <c r="BL323" s="17" t="s">
        <v>145</v>
      </c>
      <c r="BM323" s="222" t="s">
        <v>531</v>
      </c>
    </row>
    <row r="324" spans="1:65" s="2" customFormat="1" ht="29.25">
      <c r="A324" s="34"/>
      <c r="B324" s="35"/>
      <c r="C324" s="36"/>
      <c r="D324" s="224" t="s">
        <v>147</v>
      </c>
      <c r="E324" s="36"/>
      <c r="F324" s="225" t="s">
        <v>532</v>
      </c>
      <c r="G324" s="36"/>
      <c r="H324" s="36"/>
      <c r="I324" s="123"/>
      <c r="J324" s="36"/>
      <c r="K324" s="36"/>
      <c r="L324" s="39"/>
      <c r="M324" s="226"/>
      <c r="N324" s="227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147</v>
      </c>
      <c r="AU324" s="17" t="s">
        <v>81</v>
      </c>
    </row>
    <row r="325" spans="1:65" s="13" customFormat="1" ht="11.25">
      <c r="B325" s="228"/>
      <c r="C325" s="229"/>
      <c r="D325" s="224" t="s">
        <v>149</v>
      </c>
      <c r="E325" s="230" t="s">
        <v>1</v>
      </c>
      <c r="F325" s="231" t="s">
        <v>533</v>
      </c>
      <c r="G325" s="229"/>
      <c r="H325" s="232">
        <v>62.5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149</v>
      </c>
      <c r="AU325" s="238" t="s">
        <v>81</v>
      </c>
      <c r="AV325" s="13" t="s">
        <v>81</v>
      </c>
      <c r="AW325" s="13" t="s">
        <v>30</v>
      </c>
      <c r="AX325" s="13" t="s">
        <v>74</v>
      </c>
      <c r="AY325" s="238" t="s">
        <v>138</v>
      </c>
    </row>
    <row r="326" spans="1:65" s="14" customFormat="1" ht="11.25">
      <c r="B326" s="239"/>
      <c r="C326" s="240"/>
      <c r="D326" s="224" t="s">
        <v>149</v>
      </c>
      <c r="E326" s="241" t="s">
        <v>1</v>
      </c>
      <c r="F326" s="242" t="s">
        <v>156</v>
      </c>
      <c r="G326" s="240"/>
      <c r="H326" s="243">
        <v>62.5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AT326" s="249" t="s">
        <v>149</v>
      </c>
      <c r="AU326" s="249" t="s">
        <v>81</v>
      </c>
      <c r="AV326" s="14" t="s">
        <v>145</v>
      </c>
      <c r="AW326" s="14" t="s">
        <v>30</v>
      </c>
      <c r="AX326" s="14" t="s">
        <v>79</v>
      </c>
      <c r="AY326" s="249" t="s">
        <v>138</v>
      </c>
    </row>
    <row r="327" spans="1:65" s="2" customFormat="1" ht="21.75" customHeight="1">
      <c r="A327" s="34"/>
      <c r="B327" s="35"/>
      <c r="C327" s="210" t="s">
        <v>534</v>
      </c>
      <c r="D327" s="210" t="s">
        <v>141</v>
      </c>
      <c r="E327" s="211" t="s">
        <v>535</v>
      </c>
      <c r="F327" s="212" t="s">
        <v>536</v>
      </c>
      <c r="G327" s="213" t="s">
        <v>488</v>
      </c>
      <c r="H327" s="214">
        <v>389.32499999999999</v>
      </c>
      <c r="I327" s="215"/>
      <c r="J327" s="216">
        <f>ROUND(I327*H327,2)</f>
        <v>0</v>
      </c>
      <c r="K327" s="217"/>
      <c r="L327" s="39"/>
      <c r="M327" s="218" t="s">
        <v>1</v>
      </c>
      <c r="N327" s="219" t="s">
        <v>39</v>
      </c>
      <c r="O327" s="71"/>
      <c r="P327" s="220">
        <f>O327*H327</f>
        <v>0</v>
      </c>
      <c r="Q327" s="220">
        <v>0</v>
      </c>
      <c r="R327" s="220">
        <f>Q327*H327</f>
        <v>0</v>
      </c>
      <c r="S327" s="220">
        <v>0</v>
      </c>
      <c r="T327" s="22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22" t="s">
        <v>145</v>
      </c>
      <c r="AT327" s="222" t="s">
        <v>141</v>
      </c>
      <c r="AU327" s="222" t="s">
        <v>81</v>
      </c>
      <c r="AY327" s="17" t="s">
        <v>138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7" t="s">
        <v>79</v>
      </c>
      <c r="BK327" s="223">
        <f>ROUND(I327*H327,2)</f>
        <v>0</v>
      </c>
      <c r="BL327" s="17" t="s">
        <v>145</v>
      </c>
      <c r="BM327" s="222" t="s">
        <v>537</v>
      </c>
    </row>
    <row r="328" spans="1:65" s="2" customFormat="1" ht="19.5">
      <c r="A328" s="34"/>
      <c r="B328" s="35"/>
      <c r="C328" s="36"/>
      <c r="D328" s="224" t="s">
        <v>147</v>
      </c>
      <c r="E328" s="36"/>
      <c r="F328" s="225" t="s">
        <v>538</v>
      </c>
      <c r="G328" s="36"/>
      <c r="H328" s="36"/>
      <c r="I328" s="123"/>
      <c r="J328" s="36"/>
      <c r="K328" s="36"/>
      <c r="L328" s="39"/>
      <c r="M328" s="226"/>
      <c r="N328" s="227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147</v>
      </c>
      <c r="AU328" s="17" t="s">
        <v>81</v>
      </c>
    </row>
    <row r="329" spans="1:65" s="2" customFormat="1" ht="16.5" customHeight="1">
      <c r="A329" s="34"/>
      <c r="B329" s="35"/>
      <c r="C329" s="210" t="s">
        <v>539</v>
      </c>
      <c r="D329" s="210" t="s">
        <v>141</v>
      </c>
      <c r="E329" s="211" t="s">
        <v>540</v>
      </c>
      <c r="F329" s="212" t="s">
        <v>541</v>
      </c>
      <c r="G329" s="213" t="s">
        <v>488</v>
      </c>
      <c r="H329" s="214">
        <v>389.32499999999999</v>
      </c>
      <c r="I329" s="215"/>
      <c r="J329" s="216">
        <f>ROUND(I329*H329,2)</f>
        <v>0</v>
      </c>
      <c r="K329" s="217"/>
      <c r="L329" s="39"/>
      <c r="M329" s="218" t="s">
        <v>1</v>
      </c>
      <c r="N329" s="219" t="s">
        <v>39</v>
      </c>
      <c r="O329" s="71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22" t="s">
        <v>145</v>
      </c>
      <c r="AT329" s="222" t="s">
        <v>141</v>
      </c>
      <c r="AU329" s="222" t="s">
        <v>81</v>
      </c>
      <c r="AY329" s="17" t="s">
        <v>138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7" t="s">
        <v>79</v>
      </c>
      <c r="BK329" s="223">
        <f>ROUND(I329*H329,2)</f>
        <v>0</v>
      </c>
      <c r="BL329" s="17" t="s">
        <v>145</v>
      </c>
      <c r="BM329" s="222" t="s">
        <v>542</v>
      </c>
    </row>
    <row r="330" spans="1:65" s="2" customFormat="1" ht="29.25">
      <c r="A330" s="34"/>
      <c r="B330" s="35"/>
      <c r="C330" s="36"/>
      <c r="D330" s="224" t="s">
        <v>147</v>
      </c>
      <c r="E330" s="36"/>
      <c r="F330" s="225" t="s">
        <v>543</v>
      </c>
      <c r="G330" s="36"/>
      <c r="H330" s="36"/>
      <c r="I330" s="123"/>
      <c r="J330" s="36"/>
      <c r="K330" s="36"/>
      <c r="L330" s="39"/>
      <c r="M330" s="226"/>
      <c r="N330" s="227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147</v>
      </c>
      <c r="AU330" s="17" t="s">
        <v>81</v>
      </c>
    </row>
    <row r="331" spans="1:65" s="2" customFormat="1" ht="21.75" customHeight="1">
      <c r="A331" s="34"/>
      <c r="B331" s="35"/>
      <c r="C331" s="210" t="s">
        <v>544</v>
      </c>
      <c r="D331" s="210" t="s">
        <v>141</v>
      </c>
      <c r="E331" s="211" t="s">
        <v>545</v>
      </c>
      <c r="F331" s="212" t="s">
        <v>546</v>
      </c>
      <c r="G331" s="213" t="s">
        <v>488</v>
      </c>
      <c r="H331" s="214">
        <v>258.98399999999998</v>
      </c>
      <c r="I331" s="215"/>
      <c r="J331" s="216">
        <f>ROUND(I331*H331,2)</f>
        <v>0</v>
      </c>
      <c r="K331" s="217"/>
      <c r="L331" s="39"/>
      <c r="M331" s="218" t="s">
        <v>1</v>
      </c>
      <c r="N331" s="219" t="s">
        <v>39</v>
      </c>
      <c r="O331" s="71"/>
      <c r="P331" s="220">
        <f>O331*H331</f>
        <v>0</v>
      </c>
      <c r="Q331" s="220">
        <v>0</v>
      </c>
      <c r="R331" s="220">
        <f>Q331*H331</f>
        <v>0</v>
      </c>
      <c r="S331" s="220">
        <v>0</v>
      </c>
      <c r="T331" s="221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22" t="s">
        <v>145</v>
      </c>
      <c r="AT331" s="222" t="s">
        <v>141</v>
      </c>
      <c r="AU331" s="222" t="s">
        <v>81</v>
      </c>
      <c r="AY331" s="17" t="s">
        <v>138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17" t="s">
        <v>79</v>
      </c>
      <c r="BK331" s="223">
        <f>ROUND(I331*H331,2)</f>
        <v>0</v>
      </c>
      <c r="BL331" s="17" t="s">
        <v>145</v>
      </c>
      <c r="BM331" s="222" t="s">
        <v>547</v>
      </c>
    </row>
    <row r="332" spans="1:65" s="2" customFormat="1" ht="29.25">
      <c r="A332" s="34"/>
      <c r="B332" s="35"/>
      <c r="C332" s="36"/>
      <c r="D332" s="224" t="s">
        <v>147</v>
      </c>
      <c r="E332" s="36"/>
      <c r="F332" s="225" t="s">
        <v>548</v>
      </c>
      <c r="G332" s="36"/>
      <c r="H332" s="36"/>
      <c r="I332" s="123"/>
      <c r="J332" s="36"/>
      <c r="K332" s="36"/>
      <c r="L332" s="39"/>
      <c r="M332" s="226"/>
      <c r="N332" s="227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147</v>
      </c>
      <c r="AU332" s="17" t="s">
        <v>81</v>
      </c>
    </row>
    <row r="333" spans="1:65" s="15" customFormat="1" ht="11.25">
      <c r="B333" s="251"/>
      <c r="C333" s="252"/>
      <c r="D333" s="224" t="s">
        <v>149</v>
      </c>
      <c r="E333" s="253" t="s">
        <v>1</v>
      </c>
      <c r="F333" s="254" t="s">
        <v>549</v>
      </c>
      <c r="G333" s="252"/>
      <c r="H333" s="253" t="s">
        <v>1</v>
      </c>
      <c r="I333" s="255"/>
      <c r="J333" s="252"/>
      <c r="K333" s="252"/>
      <c r="L333" s="256"/>
      <c r="M333" s="257"/>
      <c r="N333" s="258"/>
      <c r="O333" s="258"/>
      <c r="P333" s="258"/>
      <c r="Q333" s="258"/>
      <c r="R333" s="258"/>
      <c r="S333" s="258"/>
      <c r="T333" s="259"/>
      <c r="AT333" s="260" t="s">
        <v>149</v>
      </c>
      <c r="AU333" s="260" t="s">
        <v>81</v>
      </c>
      <c r="AV333" s="15" t="s">
        <v>79</v>
      </c>
      <c r="AW333" s="15" t="s">
        <v>30</v>
      </c>
      <c r="AX333" s="15" t="s">
        <v>74</v>
      </c>
      <c r="AY333" s="260" t="s">
        <v>138</v>
      </c>
    </row>
    <row r="334" spans="1:65" s="13" customFormat="1" ht="11.25">
      <c r="B334" s="228"/>
      <c r="C334" s="229"/>
      <c r="D334" s="224" t="s">
        <v>149</v>
      </c>
      <c r="E334" s="230" t="s">
        <v>1</v>
      </c>
      <c r="F334" s="231" t="s">
        <v>550</v>
      </c>
      <c r="G334" s="229"/>
      <c r="H334" s="232">
        <v>258.98399999999998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AT334" s="238" t="s">
        <v>149</v>
      </c>
      <c r="AU334" s="238" t="s">
        <v>81</v>
      </c>
      <c r="AV334" s="13" t="s">
        <v>81</v>
      </c>
      <c r="AW334" s="13" t="s">
        <v>30</v>
      </c>
      <c r="AX334" s="13" t="s">
        <v>79</v>
      </c>
      <c r="AY334" s="238" t="s">
        <v>138</v>
      </c>
    </row>
    <row r="335" spans="1:65" s="2" customFormat="1" ht="21.75" customHeight="1">
      <c r="A335" s="34"/>
      <c r="B335" s="35"/>
      <c r="C335" s="210" t="s">
        <v>551</v>
      </c>
      <c r="D335" s="210" t="s">
        <v>141</v>
      </c>
      <c r="E335" s="211" t="s">
        <v>552</v>
      </c>
      <c r="F335" s="212" t="s">
        <v>553</v>
      </c>
      <c r="G335" s="213" t="s">
        <v>488</v>
      </c>
      <c r="H335" s="214">
        <v>45.703000000000003</v>
      </c>
      <c r="I335" s="215"/>
      <c r="J335" s="216">
        <f>ROUND(I335*H335,2)</f>
        <v>0</v>
      </c>
      <c r="K335" s="217"/>
      <c r="L335" s="39"/>
      <c r="M335" s="218" t="s">
        <v>1</v>
      </c>
      <c r="N335" s="219" t="s">
        <v>39</v>
      </c>
      <c r="O335" s="71"/>
      <c r="P335" s="220">
        <f>O335*H335</f>
        <v>0</v>
      </c>
      <c r="Q335" s="220">
        <v>0</v>
      </c>
      <c r="R335" s="220">
        <f>Q335*H335</f>
        <v>0</v>
      </c>
      <c r="S335" s="220">
        <v>0</v>
      </c>
      <c r="T335" s="221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22" t="s">
        <v>145</v>
      </c>
      <c r="AT335" s="222" t="s">
        <v>141</v>
      </c>
      <c r="AU335" s="222" t="s">
        <v>81</v>
      </c>
      <c r="AY335" s="17" t="s">
        <v>138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17" t="s">
        <v>79</v>
      </c>
      <c r="BK335" s="223">
        <f>ROUND(I335*H335,2)</f>
        <v>0</v>
      </c>
      <c r="BL335" s="17" t="s">
        <v>145</v>
      </c>
      <c r="BM335" s="222" t="s">
        <v>554</v>
      </c>
    </row>
    <row r="336" spans="1:65" s="2" customFormat="1" ht="29.25">
      <c r="A336" s="34"/>
      <c r="B336" s="35"/>
      <c r="C336" s="36"/>
      <c r="D336" s="224" t="s">
        <v>147</v>
      </c>
      <c r="E336" s="36"/>
      <c r="F336" s="225" t="s">
        <v>548</v>
      </c>
      <c r="G336" s="36"/>
      <c r="H336" s="36"/>
      <c r="I336" s="123"/>
      <c r="J336" s="36"/>
      <c r="K336" s="36"/>
      <c r="L336" s="39"/>
      <c r="M336" s="226"/>
      <c r="N336" s="227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147</v>
      </c>
      <c r="AU336" s="17" t="s">
        <v>81</v>
      </c>
    </row>
    <row r="337" spans="1:65" s="15" customFormat="1" ht="11.25">
      <c r="B337" s="251"/>
      <c r="C337" s="252"/>
      <c r="D337" s="224" t="s">
        <v>149</v>
      </c>
      <c r="E337" s="253" t="s">
        <v>1</v>
      </c>
      <c r="F337" s="254" t="s">
        <v>555</v>
      </c>
      <c r="G337" s="252"/>
      <c r="H337" s="253" t="s">
        <v>1</v>
      </c>
      <c r="I337" s="255"/>
      <c r="J337" s="252"/>
      <c r="K337" s="252"/>
      <c r="L337" s="256"/>
      <c r="M337" s="257"/>
      <c r="N337" s="258"/>
      <c r="O337" s="258"/>
      <c r="P337" s="258"/>
      <c r="Q337" s="258"/>
      <c r="R337" s="258"/>
      <c r="S337" s="258"/>
      <c r="T337" s="259"/>
      <c r="AT337" s="260" t="s">
        <v>149</v>
      </c>
      <c r="AU337" s="260" t="s">
        <v>81</v>
      </c>
      <c r="AV337" s="15" t="s">
        <v>79</v>
      </c>
      <c r="AW337" s="15" t="s">
        <v>30</v>
      </c>
      <c r="AX337" s="15" t="s">
        <v>74</v>
      </c>
      <c r="AY337" s="260" t="s">
        <v>138</v>
      </c>
    </row>
    <row r="338" spans="1:65" s="13" customFormat="1" ht="11.25">
      <c r="B338" s="228"/>
      <c r="C338" s="229"/>
      <c r="D338" s="224" t="s">
        <v>149</v>
      </c>
      <c r="E338" s="230" t="s">
        <v>1</v>
      </c>
      <c r="F338" s="231" t="s">
        <v>556</v>
      </c>
      <c r="G338" s="229"/>
      <c r="H338" s="232">
        <v>45.703000000000003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149</v>
      </c>
      <c r="AU338" s="238" t="s">
        <v>81</v>
      </c>
      <c r="AV338" s="13" t="s">
        <v>81</v>
      </c>
      <c r="AW338" s="13" t="s">
        <v>30</v>
      </c>
      <c r="AX338" s="13" t="s">
        <v>74</v>
      </c>
      <c r="AY338" s="238" t="s">
        <v>138</v>
      </c>
    </row>
    <row r="339" spans="1:65" s="14" customFormat="1" ht="11.25">
      <c r="B339" s="239"/>
      <c r="C339" s="240"/>
      <c r="D339" s="224" t="s">
        <v>149</v>
      </c>
      <c r="E339" s="241" t="s">
        <v>1</v>
      </c>
      <c r="F339" s="242" t="s">
        <v>156</v>
      </c>
      <c r="G339" s="240"/>
      <c r="H339" s="243">
        <v>45.703000000000003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AT339" s="249" t="s">
        <v>149</v>
      </c>
      <c r="AU339" s="249" t="s">
        <v>81</v>
      </c>
      <c r="AV339" s="14" t="s">
        <v>145</v>
      </c>
      <c r="AW339" s="14" t="s">
        <v>30</v>
      </c>
      <c r="AX339" s="14" t="s">
        <v>79</v>
      </c>
      <c r="AY339" s="249" t="s">
        <v>138</v>
      </c>
    </row>
    <row r="340" spans="1:65" s="12" customFormat="1" ht="22.9" customHeight="1">
      <c r="B340" s="194"/>
      <c r="C340" s="195"/>
      <c r="D340" s="196" t="s">
        <v>73</v>
      </c>
      <c r="E340" s="208" t="s">
        <v>557</v>
      </c>
      <c r="F340" s="208" t="s">
        <v>558</v>
      </c>
      <c r="G340" s="195"/>
      <c r="H340" s="195"/>
      <c r="I340" s="198"/>
      <c r="J340" s="209">
        <f>BK340</f>
        <v>0</v>
      </c>
      <c r="K340" s="195"/>
      <c r="L340" s="200"/>
      <c r="M340" s="201"/>
      <c r="N340" s="202"/>
      <c r="O340" s="202"/>
      <c r="P340" s="203">
        <f>SUM(P341:P345)</f>
        <v>0</v>
      </c>
      <c r="Q340" s="202"/>
      <c r="R340" s="203">
        <f>SUM(R341:R345)</f>
        <v>0</v>
      </c>
      <c r="S340" s="202"/>
      <c r="T340" s="204">
        <f>SUM(T341:T345)</f>
        <v>0</v>
      </c>
      <c r="AR340" s="205" t="s">
        <v>79</v>
      </c>
      <c r="AT340" s="206" t="s">
        <v>73</v>
      </c>
      <c r="AU340" s="206" t="s">
        <v>79</v>
      </c>
      <c r="AY340" s="205" t="s">
        <v>138</v>
      </c>
      <c r="BK340" s="207">
        <f>SUM(BK341:BK345)</f>
        <v>0</v>
      </c>
    </row>
    <row r="341" spans="1:65" s="2" customFormat="1" ht="21.75" customHeight="1">
      <c r="A341" s="34"/>
      <c r="B341" s="35"/>
      <c r="C341" s="210" t="s">
        <v>559</v>
      </c>
      <c r="D341" s="210" t="s">
        <v>141</v>
      </c>
      <c r="E341" s="211" t="s">
        <v>560</v>
      </c>
      <c r="F341" s="212" t="s">
        <v>561</v>
      </c>
      <c r="G341" s="213" t="s">
        <v>488</v>
      </c>
      <c r="H341" s="214">
        <v>304.68799999999999</v>
      </c>
      <c r="I341" s="215"/>
      <c r="J341" s="216">
        <f>ROUND(I341*H341,2)</f>
        <v>0</v>
      </c>
      <c r="K341" s="217"/>
      <c r="L341" s="39"/>
      <c r="M341" s="218" t="s">
        <v>1</v>
      </c>
      <c r="N341" s="219" t="s">
        <v>39</v>
      </c>
      <c r="O341" s="71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22" t="s">
        <v>145</v>
      </c>
      <c r="AT341" s="222" t="s">
        <v>141</v>
      </c>
      <c r="AU341" s="222" t="s">
        <v>81</v>
      </c>
      <c r="AY341" s="17" t="s">
        <v>138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17" t="s">
        <v>79</v>
      </c>
      <c r="BK341" s="223">
        <f>ROUND(I341*H341,2)</f>
        <v>0</v>
      </c>
      <c r="BL341" s="17" t="s">
        <v>145</v>
      </c>
      <c r="BM341" s="222" t="s">
        <v>562</v>
      </c>
    </row>
    <row r="342" spans="1:65" s="2" customFormat="1" ht="29.25">
      <c r="A342" s="34"/>
      <c r="B342" s="35"/>
      <c r="C342" s="36"/>
      <c r="D342" s="224" t="s">
        <v>147</v>
      </c>
      <c r="E342" s="36"/>
      <c r="F342" s="225" t="s">
        <v>563</v>
      </c>
      <c r="G342" s="36"/>
      <c r="H342" s="36"/>
      <c r="I342" s="123"/>
      <c r="J342" s="36"/>
      <c r="K342" s="36"/>
      <c r="L342" s="39"/>
      <c r="M342" s="226"/>
      <c r="N342" s="227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147</v>
      </c>
      <c r="AU342" s="17" t="s">
        <v>81</v>
      </c>
    </row>
    <row r="343" spans="1:65" s="2" customFormat="1" ht="19.5">
      <c r="A343" s="34"/>
      <c r="B343" s="35"/>
      <c r="C343" s="36"/>
      <c r="D343" s="224" t="s">
        <v>180</v>
      </c>
      <c r="E343" s="36"/>
      <c r="F343" s="250" t="s">
        <v>564</v>
      </c>
      <c r="G343" s="36"/>
      <c r="H343" s="36"/>
      <c r="I343" s="123"/>
      <c r="J343" s="36"/>
      <c r="K343" s="36"/>
      <c r="L343" s="39"/>
      <c r="M343" s="226"/>
      <c r="N343" s="227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180</v>
      </c>
      <c r="AU343" s="17" t="s">
        <v>81</v>
      </c>
    </row>
    <row r="344" spans="1:65" s="13" customFormat="1" ht="11.25">
      <c r="B344" s="228"/>
      <c r="C344" s="229"/>
      <c r="D344" s="224" t="s">
        <v>149</v>
      </c>
      <c r="E344" s="230" t="s">
        <v>1</v>
      </c>
      <c r="F344" s="231" t="s">
        <v>565</v>
      </c>
      <c r="G344" s="229"/>
      <c r="H344" s="232">
        <v>304.68799999999999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AT344" s="238" t="s">
        <v>149</v>
      </c>
      <c r="AU344" s="238" t="s">
        <v>81</v>
      </c>
      <c r="AV344" s="13" t="s">
        <v>81</v>
      </c>
      <c r="AW344" s="13" t="s">
        <v>30</v>
      </c>
      <c r="AX344" s="13" t="s">
        <v>74</v>
      </c>
      <c r="AY344" s="238" t="s">
        <v>138</v>
      </c>
    </row>
    <row r="345" spans="1:65" s="14" customFormat="1" ht="11.25">
      <c r="B345" s="239"/>
      <c r="C345" s="240"/>
      <c r="D345" s="224" t="s">
        <v>149</v>
      </c>
      <c r="E345" s="241" t="s">
        <v>1</v>
      </c>
      <c r="F345" s="242" t="s">
        <v>156</v>
      </c>
      <c r="G345" s="240"/>
      <c r="H345" s="243">
        <v>304.68799999999999</v>
      </c>
      <c r="I345" s="244"/>
      <c r="J345" s="240"/>
      <c r="K345" s="240"/>
      <c r="L345" s="245"/>
      <c r="M345" s="261"/>
      <c r="N345" s="262"/>
      <c r="O345" s="262"/>
      <c r="P345" s="262"/>
      <c r="Q345" s="262"/>
      <c r="R345" s="262"/>
      <c r="S345" s="262"/>
      <c r="T345" s="263"/>
      <c r="AT345" s="249" t="s">
        <v>149</v>
      </c>
      <c r="AU345" s="249" t="s">
        <v>81</v>
      </c>
      <c r="AV345" s="14" t="s">
        <v>145</v>
      </c>
      <c r="AW345" s="14" t="s">
        <v>30</v>
      </c>
      <c r="AX345" s="14" t="s">
        <v>79</v>
      </c>
      <c r="AY345" s="249" t="s">
        <v>138</v>
      </c>
    </row>
    <row r="346" spans="1:65" s="2" customFormat="1" ht="6.95" customHeight="1">
      <c r="A346" s="34"/>
      <c r="B346" s="54"/>
      <c r="C346" s="55"/>
      <c r="D346" s="55"/>
      <c r="E346" s="55"/>
      <c r="F346" s="55"/>
      <c r="G346" s="55"/>
      <c r="H346" s="55"/>
      <c r="I346" s="159"/>
      <c r="J346" s="55"/>
      <c r="K346" s="55"/>
      <c r="L346" s="39"/>
      <c r="M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</row>
  </sheetData>
  <sheetProtection algorithmName="SHA-512" hashValue="ceaBefynoTqRnm/t8Vch/R+5iTf1pGgSZrvsVeYy1Ov3ifx67Mjc9JsgHBveMBizLr5iIXjXnuZOdIPPWgw9pw==" saltValue="huD6sFqqWU2Q5gcTuCAjxn/Zco7GuszHBCtzhUcn/3l0z2yvDFlIZiZFmwlmWmcSZYipmN4YKnRX67QkyRS4DQ==" spinCount="100000" sheet="1" objects="1" scenarios="1" formatColumns="0" formatRows="0" autoFilter="0"/>
  <autoFilter ref="C124:K345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82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5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92</v>
      </c>
      <c r="AZ2" s="116" t="s">
        <v>566</v>
      </c>
      <c r="BA2" s="116" t="s">
        <v>567</v>
      </c>
      <c r="BB2" s="116" t="s">
        <v>1</v>
      </c>
      <c r="BC2" s="116" t="s">
        <v>568</v>
      </c>
      <c r="BD2" s="116" t="s">
        <v>81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81</v>
      </c>
      <c r="AZ3" s="116" t="s">
        <v>569</v>
      </c>
      <c r="BA3" s="116" t="s">
        <v>570</v>
      </c>
      <c r="BB3" s="116" t="s">
        <v>1</v>
      </c>
      <c r="BC3" s="116" t="s">
        <v>571</v>
      </c>
      <c r="BD3" s="116" t="s">
        <v>81</v>
      </c>
    </row>
    <row r="4" spans="1:56" s="1" customFormat="1" ht="24.95" customHeight="1">
      <c r="B4" s="20"/>
      <c r="D4" s="120" t="s">
        <v>104</v>
      </c>
      <c r="I4" s="115"/>
      <c r="L4" s="20"/>
      <c r="M4" s="121" t="s">
        <v>10</v>
      </c>
      <c r="AT4" s="17" t="s">
        <v>4</v>
      </c>
      <c r="AZ4" s="116" t="s">
        <v>572</v>
      </c>
      <c r="BA4" s="116" t="s">
        <v>573</v>
      </c>
      <c r="BB4" s="116" t="s">
        <v>1</v>
      </c>
      <c r="BC4" s="116" t="s">
        <v>574</v>
      </c>
      <c r="BD4" s="116" t="s">
        <v>81</v>
      </c>
    </row>
    <row r="5" spans="1:56" s="1" customFormat="1" ht="6.95" customHeight="1">
      <c r="B5" s="20"/>
      <c r="I5" s="115"/>
      <c r="L5" s="20"/>
      <c r="AZ5" s="116" t="s">
        <v>575</v>
      </c>
      <c r="BA5" s="116" t="s">
        <v>576</v>
      </c>
      <c r="BB5" s="116" t="s">
        <v>1</v>
      </c>
      <c r="BC5" s="116" t="s">
        <v>577</v>
      </c>
      <c r="BD5" s="116" t="s">
        <v>81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578</v>
      </c>
      <c r="BA6" s="116" t="s">
        <v>579</v>
      </c>
      <c r="BB6" s="116" t="s">
        <v>1</v>
      </c>
      <c r="BC6" s="116" t="s">
        <v>580</v>
      </c>
      <c r="BD6" s="116" t="s">
        <v>81</v>
      </c>
    </row>
    <row r="7" spans="1:56" s="1" customFormat="1" ht="16.5" customHeight="1">
      <c r="B7" s="20"/>
      <c r="E7" s="343" t="str">
        <f>'Rekapitulace stavby'!K6</f>
        <v>Demolice a výstavba lávky M 7/1 pod zámeckými schody ve Fryštátě</v>
      </c>
      <c r="F7" s="344"/>
      <c r="G7" s="344"/>
      <c r="H7" s="344"/>
      <c r="I7" s="115"/>
      <c r="L7" s="20"/>
      <c r="AZ7" s="116" t="s">
        <v>581</v>
      </c>
      <c r="BA7" s="116" t="s">
        <v>582</v>
      </c>
      <c r="BB7" s="116" t="s">
        <v>1</v>
      </c>
      <c r="BC7" s="116" t="s">
        <v>583</v>
      </c>
      <c r="BD7" s="116" t="s">
        <v>81</v>
      </c>
    </row>
    <row r="8" spans="1:56" s="1" customFormat="1" ht="12" customHeight="1">
      <c r="B8" s="20"/>
      <c r="D8" s="122" t="s">
        <v>105</v>
      </c>
      <c r="I8" s="115"/>
      <c r="L8" s="20"/>
      <c r="AZ8" s="116" t="s">
        <v>584</v>
      </c>
      <c r="BA8" s="116" t="s">
        <v>585</v>
      </c>
      <c r="BB8" s="116" t="s">
        <v>1</v>
      </c>
      <c r="BC8" s="116" t="s">
        <v>586</v>
      </c>
      <c r="BD8" s="116" t="s">
        <v>81</v>
      </c>
    </row>
    <row r="9" spans="1:56" s="2" customFormat="1" ht="23.25" customHeight="1">
      <c r="A9" s="34"/>
      <c r="B9" s="39"/>
      <c r="C9" s="34"/>
      <c r="D9" s="34"/>
      <c r="E9" s="343" t="s">
        <v>106</v>
      </c>
      <c r="F9" s="345"/>
      <c r="G9" s="345"/>
      <c r="H9" s="345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587</v>
      </c>
      <c r="BA9" s="116" t="s">
        <v>588</v>
      </c>
      <c r="BB9" s="116" t="s">
        <v>1</v>
      </c>
      <c r="BC9" s="116" t="s">
        <v>589</v>
      </c>
      <c r="BD9" s="116" t="s">
        <v>81</v>
      </c>
    </row>
    <row r="10" spans="1:56" s="2" customFormat="1" ht="12" customHeight="1">
      <c r="A10" s="34"/>
      <c r="B10" s="39"/>
      <c r="C10" s="34"/>
      <c r="D10" s="122" t="s">
        <v>107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6" t="s">
        <v>590</v>
      </c>
      <c r="BA10" s="116" t="s">
        <v>591</v>
      </c>
      <c r="BB10" s="116" t="s">
        <v>1</v>
      </c>
      <c r="BC10" s="116" t="s">
        <v>592</v>
      </c>
      <c r="BD10" s="116" t="s">
        <v>81</v>
      </c>
    </row>
    <row r="11" spans="1:56" s="2" customFormat="1" ht="16.5" customHeight="1">
      <c r="A11" s="34"/>
      <c r="B11" s="39"/>
      <c r="C11" s="34"/>
      <c r="D11" s="34"/>
      <c r="E11" s="346" t="s">
        <v>593</v>
      </c>
      <c r="F11" s="345"/>
      <c r="G11" s="345"/>
      <c r="H11" s="345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6" t="s">
        <v>594</v>
      </c>
      <c r="BA11" s="116" t="s">
        <v>595</v>
      </c>
      <c r="BB11" s="116" t="s">
        <v>1</v>
      </c>
      <c r="BC11" s="116" t="s">
        <v>596</v>
      </c>
      <c r="BD11" s="116" t="s">
        <v>81</v>
      </c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6" t="s">
        <v>597</v>
      </c>
      <c r="BA12" s="116" t="s">
        <v>598</v>
      </c>
      <c r="BB12" s="116" t="s">
        <v>1</v>
      </c>
      <c r="BC12" s="116" t="s">
        <v>599</v>
      </c>
      <c r="BD12" s="116" t="s">
        <v>81</v>
      </c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93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6" t="s">
        <v>600</v>
      </c>
      <c r="BA13" s="116" t="s">
        <v>601</v>
      </c>
      <c r="BB13" s="116" t="s">
        <v>1</v>
      </c>
      <c r="BC13" s="116" t="s">
        <v>602</v>
      </c>
      <c r="BD13" s="116" t="s">
        <v>81</v>
      </c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28. 1. 2020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6" t="s">
        <v>603</v>
      </c>
      <c r="BA14" s="116" t="s">
        <v>604</v>
      </c>
      <c r="BB14" s="116" t="s">
        <v>1</v>
      </c>
      <c r="BC14" s="116" t="s">
        <v>7</v>
      </c>
      <c r="BD14" s="116" t="s">
        <v>81</v>
      </c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6" t="s">
        <v>605</v>
      </c>
      <c r="BA15" s="116" t="s">
        <v>606</v>
      </c>
      <c r="BB15" s="116" t="s">
        <v>1</v>
      </c>
      <c r="BC15" s="116" t="s">
        <v>607</v>
      </c>
      <c r="BD15" s="116" t="s">
        <v>81</v>
      </c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16" t="s">
        <v>608</v>
      </c>
      <c r="BA16" s="116" t="s">
        <v>609</v>
      </c>
      <c r="BB16" s="116" t="s">
        <v>1</v>
      </c>
      <c r="BC16" s="116" t="s">
        <v>610</v>
      </c>
      <c r="BD16" s="116" t="s">
        <v>81</v>
      </c>
    </row>
    <row r="17" spans="1:56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4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16" t="s">
        <v>611</v>
      </c>
      <c r="BA17" s="116" t="s">
        <v>612</v>
      </c>
      <c r="BB17" s="116" t="s">
        <v>1</v>
      </c>
      <c r="BC17" s="116" t="s">
        <v>613</v>
      </c>
      <c r="BD17" s="116" t="s">
        <v>81</v>
      </c>
    </row>
    <row r="18" spans="1:56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16" t="s">
        <v>614</v>
      </c>
      <c r="BA18" s="116" t="s">
        <v>615</v>
      </c>
      <c r="BB18" s="116" t="s">
        <v>1</v>
      </c>
      <c r="BC18" s="116" t="s">
        <v>616</v>
      </c>
      <c r="BD18" s="116" t="s">
        <v>81</v>
      </c>
    </row>
    <row r="19" spans="1:56" s="2" customFormat="1" ht="12" customHeight="1">
      <c r="A19" s="34"/>
      <c r="B19" s="39"/>
      <c r="C19" s="34"/>
      <c r="D19" s="122" t="s">
        <v>27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16" t="s">
        <v>617</v>
      </c>
      <c r="BA19" s="116" t="s">
        <v>618</v>
      </c>
      <c r="BB19" s="116" t="s">
        <v>1</v>
      </c>
      <c r="BC19" s="116" t="s">
        <v>619</v>
      </c>
      <c r="BD19" s="116" t="s">
        <v>81</v>
      </c>
    </row>
    <row r="20" spans="1:56" s="2" customFormat="1" ht="18" customHeight="1">
      <c r="A20" s="34"/>
      <c r="B20" s="39"/>
      <c r="C20" s="34"/>
      <c r="D20" s="34"/>
      <c r="E20" s="347" t="str">
        <f>'Rekapitulace stavby'!E14</f>
        <v>Vyplň údaj</v>
      </c>
      <c r="F20" s="348"/>
      <c r="G20" s="348"/>
      <c r="H20" s="348"/>
      <c r="I20" s="124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16" t="s">
        <v>620</v>
      </c>
      <c r="BA20" s="116" t="s">
        <v>620</v>
      </c>
      <c r="BB20" s="116" t="s">
        <v>1</v>
      </c>
      <c r="BC20" s="116" t="s">
        <v>621</v>
      </c>
      <c r="BD20" s="116" t="s">
        <v>81</v>
      </c>
    </row>
    <row r="21" spans="1:56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16" t="s">
        <v>622</v>
      </c>
      <c r="BA21" s="116" t="s">
        <v>623</v>
      </c>
      <c r="BB21" s="116" t="s">
        <v>1</v>
      </c>
      <c r="BC21" s="116" t="s">
        <v>624</v>
      </c>
      <c r="BD21" s="116" t="s">
        <v>81</v>
      </c>
    </row>
    <row r="22" spans="1:56" s="2" customFormat="1" ht="12" customHeight="1">
      <c r="A22" s="34"/>
      <c r="B22" s="39"/>
      <c r="C22" s="34"/>
      <c r="D22" s="122" t="s">
        <v>29</v>
      </c>
      <c r="E22" s="34"/>
      <c r="F22" s="34"/>
      <c r="G22" s="34"/>
      <c r="H22" s="34"/>
      <c r="I22" s="124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16" t="s">
        <v>625</v>
      </c>
      <c r="BA22" s="116" t="s">
        <v>626</v>
      </c>
      <c r="BB22" s="116" t="s">
        <v>1</v>
      </c>
      <c r="BC22" s="116" t="s">
        <v>627</v>
      </c>
      <c r="BD22" s="116" t="s">
        <v>81</v>
      </c>
    </row>
    <row r="23" spans="1:56" s="2" customFormat="1" ht="18" customHeight="1">
      <c r="A23" s="34"/>
      <c r="B23" s="39"/>
      <c r="C23" s="34"/>
      <c r="D23" s="34"/>
      <c r="E23" s="110" t="s">
        <v>628</v>
      </c>
      <c r="F23" s="34"/>
      <c r="G23" s="34"/>
      <c r="H23" s="34"/>
      <c r="I23" s="124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16" t="s">
        <v>629</v>
      </c>
      <c r="BA23" s="116" t="s">
        <v>630</v>
      </c>
      <c r="BB23" s="116" t="s">
        <v>1</v>
      </c>
      <c r="BC23" s="116" t="s">
        <v>79</v>
      </c>
      <c r="BD23" s="116" t="s">
        <v>81</v>
      </c>
    </row>
    <row r="24" spans="1:56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16" t="s">
        <v>631</v>
      </c>
      <c r="BA24" s="116" t="s">
        <v>632</v>
      </c>
      <c r="BB24" s="116" t="s">
        <v>1</v>
      </c>
      <c r="BC24" s="116" t="s">
        <v>420</v>
      </c>
      <c r="BD24" s="116" t="s">
        <v>81</v>
      </c>
    </row>
    <row r="25" spans="1:56" s="2" customFormat="1" ht="12" customHeight="1">
      <c r="A25" s="34"/>
      <c r="B25" s="39"/>
      <c r="C25" s="34"/>
      <c r="D25" s="122" t="s">
        <v>31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16" t="s">
        <v>633</v>
      </c>
      <c r="BA25" s="116" t="s">
        <v>634</v>
      </c>
      <c r="BB25" s="116" t="s">
        <v>1</v>
      </c>
      <c r="BC25" s="116" t="s">
        <v>635</v>
      </c>
      <c r="BD25" s="116" t="s">
        <v>81</v>
      </c>
    </row>
    <row r="26" spans="1:56" s="2" customFormat="1" ht="18" customHeight="1">
      <c r="A26" s="34"/>
      <c r="B26" s="39"/>
      <c r="C26" s="34"/>
      <c r="D26" s="34"/>
      <c r="E26" s="110" t="s">
        <v>628</v>
      </c>
      <c r="F26" s="34"/>
      <c r="G26" s="34"/>
      <c r="H26" s="34"/>
      <c r="I26" s="124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16" t="s">
        <v>636</v>
      </c>
      <c r="BA26" s="116" t="s">
        <v>637</v>
      </c>
      <c r="BB26" s="116" t="s">
        <v>1</v>
      </c>
      <c r="BC26" s="116" t="s">
        <v>195</v>
      </c>
      <c r="BD26" s="116" t="s">
        <v>81</v>
      </c>
    </row>
    <row r="27" spans="1:56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116" t="s">
        <v>638</v>
      </c>
      <c r="BA27" s="116" t="s">
        <v>639</v>
      </c>
      <c r="BB27" s="116" t="s">
        <v>1</v>
      </c>
      <c r="BC27" s="116" t="s">
        <v>640</v>
      </c>
      <c r="BD27" s="116" t="s">
        <v>81</v>
      </c>
    </row>
    <row r="28" spans="1:56" s="2" customFormat="1" ht="12" customHeight="1">
      <c r="A28" s="34"/>
      <c r="B28" s="39"/>
      <c r="C28" s="34"/>
      <c r="D28" s="122" t="s">
        <v>33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16" t="s">
        <v>641</v>
      </c>
      <c r="BA28" s="116" t="s">
        <v>642</v>
      </c>
      <c r="BB28" s="116" t="s">
        <v>1</v>
      </c>
      <c r="BC28" s="116" t="s">
        <v>643</v>
      </c>
      <c r="BD28" s="116" t="s">
        <v>81</v>
      </c>
    </row>
    <row r="29" spans="1:56" s="8" customFormat="1" ht="16.5" customHeight="1">
      <c r="A29" s="126"/>
      <c r="B29" s="127"/>
      <c r="C29" s="126"/>
      <c r="D29" s="126"/>
      <c r="E29" s="349" t="s">
        <v>1</v>
      </c>
      <c r="F29" s="349"/>
      <c r="G29" s="349"/>
      <c r="H29" s="349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Z29" s="264" t="s">
        <v>644</v>
      </c>
      <c r="BA29" s="264" t="s">
        <v>645</v>
      </c>
      <c r="BB29" s="264" t="s">
        <v>1</v>
      </c>
      <c r="BC29" s="264" t="s">
        <v>646</v>
      </c>
      <c r="BD29" s="264" t="s">
        <v>81</v>
      </c>
    </row>
    <row r="30" spans="1:56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16" t="s">
        <v>647</v>
      </c>
      <c r="BA30" s="116" t="s">
        <v>648</v>
      </c>
      <c r="BB30" s="116" t="s">
        <v>1</v>
      </c>
      <c r="BC30" s="116" t="s">
        <v>624</v>
      </c>
      <c r="BD30" s="116" t="s">
        <v>81</v>
      </c>
    </row>
    <row r="31" spans="1:56" s="2" customFormat="1" ht="6.95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16" t="s">
        <v>649</v>
      </c>
      <c r="BA31" s="116" t="s">
        <v>650</v>
      </c>
      <c r="BB31" s="116" t="s">
        <v>1</v>
      </c>
      <c r="BC31" s="116" t="s">
        <v>651</v>
      </c>
      <c r="BD31" s="116" t="s">
        <v>81</v>
      </c>
    </row>
    <row r="32" spans="1:56" s="2" customFormat="1" ht="25.35" customHeight="1">
      <c r="A32" s="34"/>
      <c r="B32" s="39"/>
      <c r="C32" s="34"/>
      <c r="D32" s="132" t="s">
        <v>34</v>
      </c>
      <c r="E32" s="34"/>
      <c r="F32" s="34"/>
      <c r="G32" s="34"/>
      <c r="H32" s="34"/>
      <c r="I32" s="123"/>
      <c r="J32" s="133">
        <f>ROUND(J133,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4" t="s">
        <v>36</v>
      </c>
      <c r="G34" s="34"/>
      <c r="H34" s="34"/>
      <c r="I34" s="135" t="s">
        <v>35</v>
      </c>
      <c r="J34" s="134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6" t="s">
        <v>38</v>
      </c>
      <c r="E35" s="122" t="s">
        <v>39</v>
      </c>
      <c r="F35" s="137">
        <f>ROUND((SUM(BE133:BE820)),  2)</f>
        <v>0</v>
      </c>
      <c r="G35" s="34"/>
      <c r="H35" s="34"/>
      <c r="I35" s="138">
        <v>0.21</v>
      </c>
      <c r="J35" s="137">
        <f>ROUND(((SUM(BE133:BE820))*I35),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2" t="s">
        <v>40</v>
      </c>
      <c r="F36" s="137">
        <f>ROUND((SUM(BF133:BF820)),  2)</f>
        <v>0</v>
      </c>
      <c r="G36" s="34"/>
      <c r="H36" s="34"/>
      <c r="I36" s="138">
        <v>0.15</v>
      </c>
      <c r="J36" s="137">
        <f>ROUND(((SUM(BF133:BF820))*I36),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2" t="s">
        <v>41</v>
      </c>
      <c r="F37" s="137">
        <f>ROUND((SUM(BG133:BG820)),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2" t="s">
        <v>42</v>
      </c>
      <c r="F38" s="137">
        <f>ROUND((SUM(BH133:BH820)),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2" t="s">
        <v>43</v>
      </c>
      <c r="F39" s="137">
        <f>ROUND((SUM(BI133:BI820)),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44</v>
      </c>
      <c r="E41" s="141"/>
      <c r="F41" s="141"/>
      <c r="G41" s="142" t="s">
        <v>45</v>
      </c>
      <c r="H41" s="143" t="s">
        <v>46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7" t="s">
        <v>47</v>
      </c>
      <c r="E50" s="148"/>
      <c r="F50" s="148"/>
      <c r="G50" s="147" t="s">
        <v>48</v>
      </c>
      <c r="H50" s="148"/>
      <c r="I50" s="149"/>
      <c r="J50" s="148"/>
      <c r="K50" s="14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50" t="s">
        <v>49</v>
      </c>
      <c r="E61" s="151"/>
      <c r="F61" s="152" t="s">
        <v>50</v>
      </c>
      <c r="G61" s="150" t="s">
        <v>49</v>
      </c>
      <c r="H61" s="151"/>
      <c r="I61" s="153"/>
      <c r="J61" s="154" t="s">
        <v>50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7" t="s">
        <v>51</v>
      </c>
      <c r="E65" s="155"/>
      <c r="F65" s="155"/>
      <c r="G65" s="147" t="s">
        <v>52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50" t="s">
        <v>49</v>
      </c>
      <c r="E76" s="151"/>
      <c r="F76" s="152" t="s">
        <v>50</v>
      </c>
      <c r="G76" s="150" t="s">
        <v>49</v>
      </c>
      <c r="H76" s="151"/>
      <c r="I76" s="153"/>
      <c r="J76" s="154" t="s">
        <v>50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50" t="str">
        <f>E7</f>
        <v>Demolice a výstavba lávky M 7/1 pod zámeckými schody ve Fryštátě</v>
      </c>
      <c r="F85" s="351"/>
      <c r="G85" s="351"/>
      <c r="H85" s="351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23.25" customHeight="1">
      <c r="A87" s="34"/>
      <c r="B87" s="35"/>
      <c r="C87" s="36"/>
      <c r="D87" s="36"/>
      <c r="E87" s="350" t="s">
        <v>106</v>
      </c>
      <c r="F87" s="352"/>
      <c r="G87" s="352"/>
      <c r="H87" s="352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107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8" t="str">
        <f>E11</f>
        <v>SO201 - LÁVKA M 7/1</v>
      </c>
      <c r="F89" s="352"/>
      <c r="G89" s="352"/>
      <c r="H89" s="352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4" t="s">
        <v>22</v>
      </c>
      <c r="J91" s="66" t="str">
        <f>IF(J14="","",J14)</f>
        <v>28. 1. 2020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4" t="s">
        <v>29</v>
      </c>
      <c r="J93" s="32" t="str">
        <f>E23</f>
        <v>Dopravoprojekt Ostrava a.s.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4" t="s">
        <v>31</v>
      </c>
      <c r="J94" s="32" t="str">
        <f>E26</f>
        <v>Dopravoprojekt Ostrava a.s.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111</v>
      </c>
      <c r="D96" s="164"/>
      <c r="E96" s="164"/>
      <c r="F96" s="164"/>
      <c r="G96" s="164"/>
      <c r="H96" s="164"/>
      <c r="I96" s="165"/>
      <c r="J96" s="166" t="s">
        <v>112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7" t="s">
        <v>113</v>
      </c>
      <c r="D98" s="36"/>
      <c r="E98" s="36"/>
      <c r="F98" s="36"/>
      <c r="G98" s="36"/>
      <c r="H98" s="36"/>
      <c r="I98" s="123"/>
      <c r="J98" s="84">
        <f>J133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114</v>
      </c>
    </row>
    <row r="99" spans="1:47" s="9" customFormat="1" ht="24.95" customHeight="1">
      <c r="B99" s="168"/>
      <c r="C99" s="169"/>
      <c r="D99" s="170" t="s">
        <v>115</v>
      </c>
      <c r="E99" s="171"/>
      <c r="F99" s="171"/>
      <c r="G99" s="171"/>
      <c r="H99" s="171"/>
      <c r="I99" s="172"/>
      <c r="J99" s="173">
        <f>J134</f>
        <v>0</v>
      </c>
      <c r="K99" s="169"/>
      <c r="L99" s="174"/>
    </row>
    <row r="100" spans="1:47" s="10" customFormat="1" ht="19.899999999999999" customHeight="1">
      <c r="B100" s="175"/>
      <c r="C100" s="104"/>
      <c r="D100" s="176" t="s">
        <v>324</v>
      </c>
      <c r="E100" s="177"/>
      <c r="F100" s="177"/>
      <c r="G100" s="177"/>
      <c r="H100" s="177"/>
      <c r="I100" s="178"/>
      <c r="J100" s="179">
        <f>J135</f>
        <v>0</v>
      </c>
      <c r="K100" s="104"/>
      <c r="L100" s="180"/>
    </row>
    <row r="101" spans="1:47" s="10" customFormat="1" ht="19.899999999999999" customHeight="1">
      <c r="B101" s="175"/>
      <c r="C101" s="104"/>
      <c r="D101" s="176" t="s">
        <v>652</v>
      </c>
      <c r="E101" s="177"/>
      <c r="F101" s="177"/>
      <c r="G101" s="177"/>
      <c r="H101" s="177"/>
      <c r="I101" s="178"/>
      <c r="J101" s="179">
        <f>J338</f>
        <v>0</v>
      </c>
      <c r="K101" s="104"/>
      <c r="L101" s="180"/>
    </row>
    <row r="102" spans="1:47" s="10" customFormat="1" ht="19.899999999999999" customHeight="1">
      <c r="B102" s="175"/>
      <c r="C102" s="104"/>
      <c r="D102" s="176" t="s">
        <v>653</v>
      </c>
      <c r="E102" s="177"/>
      <c r="F102" s="177"/>
      <c r="G102" s="177"/>
      <c r="H102" s="177"/>
      <c r="I102" s="178"/>
      <c r="J102" s="179">
        <f>J432</f>
        <v>0</v>
      </c>
      <c r="K102" s="104"/>
      <c r="L102" s="180"/>
    </row>
    <row r="103" spans="1:47" s="10" customFormat="1" ht="19.899999999999999" customHeight="1">
      <c r="B103" s="175"/>
      <c r="C103" s="104"/>
      <c r="D103" s="176" t="s">
        <v>654</v>
      </c>
      <c r="E103" s="177"/>
      <c r="F103" s="177"/>
      <c r="G103" s="177"/>
      <c r="H103" s="177"/>
      <c r="I103" s="178"/>
      <c r="J103" s="179">
        <f>J516</f>
        <v>0</v>
      </c>
      <c r="K103" s="104"/>
      <c r="L103" s="180"/>
    </row>
    <row r="104" spans="1:47" s="10" customFormat="1" ht="19.899999999999999" customHeight="1">
      <c r="B104" s="175"/>
      <c r="C104" s="104"/>
      <c r="D104" s="176" t="s">
        <v>655</v>
      </c>
      <c r="E104" s="177"/>
      <c r="F104" s="177"/>
      <c r="G104" s="177"/>
      <c r="H104" s="177"/>
      <c r="I104" s="178"/>
      <c r="J104" s="179">
        <f>J596</f>
        <v>0</v>
      </c>
      <c r="K104" s="104"/>
      <c r="L104" s="180"/>
    </row>
    <row r="105" spans="1:47" s="10" customFormat="1" ht="19.899999999999999" customHeight="1">
      <c r="B105" s="175"/>
      <c r="C105" s="104"/>
      <c r="D105" s="176" t="s">
        <v>656</v>
      </c>
      <c r="E105" s="177"/>
      <c r="F105" s="177"/>
      <c r="G105" s="177"/>
      <c r="H105" s="177"/>
      <c r="I105" s="178"/>
      <c r="J105" s="179">
        <f>J608</f>
        <v>0</v>
      </c>
      <c r="K105" s="104"/>
      <c r="L105" s="180"/>
    </row>
    <row r="106" spans="1:47" s="10" customFormat="1" ht="19.899999999999999" customHeight="1">
      <c r="B106" s="175"/>
      <c r="C106" s="104"/>
      <c r="D106" s="176" t="s">
        <v>116</v>
      </c>
      <c r="E106" s="177"/>
      <c r="F106" s="177"/>
      <c r="G106" s="177"/>
      <c r="H106" s="177"/>
      <c r="I106" s="178"/>
      <c r="J106" s="179">
        <f>J650</f>
        <v>0</v>
      </c>
      <c r="K106" s="104"/>
      <c r="L106" s="180"/>
    </row>
    <row r="107" spans="1:47" s="10" customFormat="1" ht="19.899999999999999" customHeight="1">
      <c r="B107" s="175"/>
      <c r="C107" s="104"/>
      <c r="D107" s="176" t="s">
        <v>325</v>
      </c>
      <c r="E107" s="177"/>
      <c r="F107" s="177"/>
      <c r="G107" s="177"/>
      <c r="H107" s="177"/>
      <c r="I107" s="178"/>
      <c r="J107" s="179">
        <f>J738</f>
        <v>0</v>
      </c>
      <c r="K107" s="104"/>
      <c r="L107" s="180"/>
    </row>
    <row r="108" spans="1:47" s="10" customFormat="1" ht="19.899999999999999" customHeight="1">
      <c r="B108" s="175"/>
      <c r="C108" s="104"/>
      <c r="D108" s="176" t="s">
        <v>326</v>
      </c>
      <c r="E108" s="177"/>
      <c r="F108" s="177"/>
      <c r="G108" s="177"/>
      <c r="H108" s="177"/>
      <c r="I108" s="178"/>
      <c r="J108" s="179">
        <f>J739</f>
        <v>0</v>
      </c>
      <c r="K108" s="104"/>
      <c r="L108" s="180"/>
    </row>
    <row r="109" spans="1:47" s="9" customFormat="1" ht="24.95" customHeight="1">
      <c r="B109" s="168"/>
      <c r="C109" s="169"/>
      <c r="D109" s="170" t="s">
        <v>657</v>
      </c>
      <c r="E109" s="171"/>
      <c r="F109" s="171"/>
      <c r="G109" s="171"/>
      <c r="H109" s="171"/>
      <c r="I109" s="172"/>
      <c r="J109" s="173">
        <f>J742</f>
        <v>0</v>
      </c>
      <c r="K109" s="169"/>
      <c r="L109" s="174"/>
    </row>
    <row r="110" spans="1:47" s="10" customFormat="1" ht="19.899999999999999" customHeight="1">
      <c r="B110" s="175"/>
      <c r="C110" s="104"/>
      <c r="D110" s="176" t="s">
        <v>658</v>
      </c>
      <c r="E110" s="177"/>
      <c r="F110" s="177"/>
      <c r="G110" s="177"/>
      <c r="H110" s="177"/>
      <c r="I110" s="178"/>
      <c r="J110" s="179">
        <f>J743</f>
        <v>0</v>
      </c>
      <c r="K110" s="104"/>
      <c r="L110" s="180"/>
    </row>
    <row r="111" spans="1:47" s="10" customFormat="1" ht="19.899999999999999" customHeight="1">
      <c r="B111" s="175"/>
      <c r="C111" s="104"/>
      <c r="D111" s="176" t="s">
        <v>659</v>
      </c>
      <c r="E111" s="177"/>
      <c r="F111" s="177"/>
      <c r="G111" s="177"/>
      <c r="H111" s="177"/>
      <c r="I111" s="178"/>
      <c r="J111" s="179">
        <f>J820</f>
        <v>0</v>
      </c>
      <c r="K111" s="104"/>
      <c r="L111" s="180"/>
    </row>
    <row r="112" spans="1:47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123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159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162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123</v>
      </c>
      <c r="D118" s="36"/>
      <c r="E118" s="36"/>
      <c r="F118" s="36"/>
      <c r="G118" s="36"/>
      <c r="H118" s="36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50" t="str">
        <f>E7</f>
        <v>Demolice a výstavba lávky M 7/1 pod zámeckými schody ve Fryštátě</v>
      </c>
      <c r="F121" s="351"/>
      <c r="G121" s="351"/>
      <c r="H121" s="351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1" customFormat="1" ht="12" customHeight="1">
      <c r="B122" s="21"/>
      <c r="C122" s="29" t="s">
        <v>105</v>
      </c>
      <c r="D122" s="22"/>
      <c r="E122" s="22"/>
      <c r="F122" s="22"/>
      <c r="G122" s="22"/>
      <c r="H122" s="22"/>
      <c r="I122" s="115"/>
      <c r="J122" s="22"/>
      <c r="K122" s="22"/>
      <c r="L122" s="20"/>
    </row>
    <row r="123" spans="1:31" s="2" customFormat="1" ht="23.25" customHeight="1">
      <c r="A123" s="34"/>
      <c r="B123" s="35"/>
      <c r="C123" s="36"/>
      <c r="D123" s="36"/>
      <c r="E123" s="350" t="s">
        <v>106</v>
      </c>
      <c r="F123" s="352"/>
      <c r="G123" s="352"/>
      <c r="H123" s="352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107</v>
      </c>
      <c r="D124" s="36"/>
      <c r="E124" s="36"/>
      <c r="F124" s="36"/>
      <c r="G124" s="36"/>
      <c r="H124" s="36"/>
      <c r="I124" s="123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98" t="str">
        <f>E11</f>
        <v>SO201 - LÁVKA M 7/1</v>
      </c>
      <c r="F125" s="352"/>
      <c r="G125" s="352"/>
      <c r="H125" s="352"/>
      <c r="I125" s="123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23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F14</f>
        <v xml:space="preserve"> </v>
      </c>
      <c r="G127" s="36"/>
      <c r="H127" s="36"/>
      <c r="I127" s="124" t="s">
        <v>22</v>
      </c>
      <c r="J127" s="66" t="str">
        <f>IF(J14="","",J14)</f>
        <v>28. 1. 2020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123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>
      <c r="A129" s="34"/>
      <c r="B129" s="35"/>
      <c r="C129" s="29" t="s">
        <v>24</v>
      </c>
      <c r="D129" s="36"/>
      <c r="E129" s="36"/>
      <c r="F129" s="27" t="str">
        <f>E17</f>
        <v xml:space="preserve"> </v>
      </c>
      <c r="G129" s="36"/>
      <c r="H129" s="36"/>
      <c r="I129" s="124" t="s">
        <v>29</v>
      </c>
      <c r="J129" s="32" t="str">
        <f>E23</f>
        <v>Dopravoprojekt Ostrava a.s.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25.7" customHeight="1">
      <c r="A130" s="34"/>
      <c r="B130" s="35"/>
      <c r="C130" s="29" t="s">
        <v>27</v>
      </c>
      <c r="D130" s="36"/>
      <c r="E130" s="36"/>
      <c r="F130" s="27" t="str">
        <f>IF(E20="","",E20)</f>
        <v>Vyplň údaj</v>
      </c>
      <c r="G130" s="36"/>
      <c r="H130" s="36"/>
      <c r="I130" s="124" t="s">
        <v>31</v>
      </c>
      <c r="J130" s="32" t="str">
        <f>E26</f>
        <v>Dopravoprojekt Ostrava a.s.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123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81"/>
      <c r="B132" s="182"/>
      <c r="C132" s="183" t="s">
        <v>124</v>
      </c>
      <c r="D132" s="184" t="s">
        <v>59</v>
      </c>
      <c r="E132" s="184" t="s">
        <v>55</v>
      </c>
      <c r="F132" s="184" t="s">
        <v>56</v>
      </c>
      <c r="G132" s="184" t="s">
        <v>125</v>
      </c>
      <c r="H132" s="184" t="s">
        <v>126</v>
      </c>
      <c r="I132" s="185" t="s">
        <v>127</v>
      </c>
      <c r="J132" s="186" t="s">
        <v>112</v>
      </c>
      <c r="K132" s="187" t="s">
        <v>128</v>
      </c>
      <c r="L132" s="188"/>
      <c r="M132" s="75" t="s">
        <v>1</v>
      </c>
      <c r="N132" s="76" t="s">
        <v>38</v>
      </c>
      <c r="O132" s="76" t="s">
        <v>129</v>
      </c>
      <c r="P132" s="76" t="s">
        <v>130</v>
      </c>
      <c r="Q132" s="76" t="s">
        <v>131</v>
      </c>
      <c r="R132" s="76" t="s">
        <v>132</v>
      </c>
      <c r="S132" s="76" t="s">
        <v>133</v>
      </c>
      <c r="T132" s="77" t="s">
        <v>134</v>
      </c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</row>
    <row r="133" spans="1:65" s="2" customFormat="1" ht="22.9" customHeight="1">
      <c r="A133" s="34"/>
      <c r="B133" s="35"/>
      <c r="C133" s="82" t="s">
        <v>135</v>
      </c>
      <c r="D133" s="36"/>
      <c r="E133" s="36"/>
      <c r="F133" s="36"/>
      <c r="G133" s="36"/>
      <c r="H133" s="36"/>
      <c r="I133" s="123"/>
      <c r="J133" s="189">
        <f>BK133</f>
        <v>0</v>
      </c>
      <c r="K133" s="36"/>
      <c r="L133" s="39"/>
      <c r="M133" s="78"/>
      <c r="N133" s="190"/>
      <c r="O133" s="79"/>
      <c r="P133" s="191">
        <f>P134+P742</f>
        <v>0</v>
      </c>
      <c r="Q133" s="79"/>
      <c r="R133" s="191">
        <f>R134+R742</f>
        <v>110.66319519999998</v>
      </c>
      <c r="S133" s="79"/>
      <c r="T133" s="192">
        <f>T134+T742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73</v>
      </c>
      <c r="AU133" s="17" t="s">
        <v>114</v>
      </c>
      <c r="BK133" s="193">
        <f>BK134+BK742</f>
        <v>0</v>
      </c>
    </row>
    <row r="134" spans="1:65" s="12" customFormat="1" ht="25.9" customHeight="1">
      <c r="B134" s="194"/>
      <c r="C134" s="195"/>
      <c r="D134" s="196" t="s">
        <v>73</v>
      </c>
      <c r="E134" s="197" t="s">
        <v>136</v>
      </c>
      <c r="F134" s="197" t="s">
        <v>137</v>
      </c>
      <c r="G134" s="195"/>
      <c r="H134" s="195"/>
      <c r="I134" s="198"/>
      <c r="J134" s="199">
        <f>BK134</f>
        <v>0</v>
      </c>
      <c r="K134" s="195"/>
      <c r="L134" s="200"/>
      <c r="M134" s="201"/>
      <c r="N134" s="202"/>
      <c r="O134" s="202"/>
      <c r="P134" s="203">
        <f>P135+P338+P432+P516+P596+P608+P650+P738+P739</f>
        <v>0</v>
      </c>
      <c r="Q134" s="202"/>
      <c r="R134" s="203">
        <f>R135+R338+R432+R516+R596+R608+R650+R738+R739</f>
        <v>110.41570079999998</v>
      </c>
      <c r="S134" s="202"/>
      <c r="T134" s="204">
        <f>T135+T338+T432+T516+T596+T608+T650+T738+T739</f>
        <v>0</v>
      </c>
      <c r="AR134" s="205" t="s">
        <v>79</v>
      </c>
      <c r="AT134" s="206" t="s">
        <v>73</v>
      </c>
      <c r="AU134" s="206" t="s">
        <v>74</v>
      </c>
      <c r="AY134" s="205" t="s">
        <v>138</v>
      </c>
      <c r="BK134" s="207">
        <f>BK135+BK338+BK432+BK516+BK596+BK608+BK650+BK738+BK739</f>
        <v>0</v>
      </c>
    </row>
    <row r="135" spans="1:65" s="12" customFormat="1" ht="22.9" customHeight="1">
      <c r="B135" s="194"/>
      <c r="C135" s="195"/>
      <c r="D135" s="196" t="s">
        <v>73</v>
      </c>
      <c r="E135" s="208" t="s">
        <v>79</v>
      </c>
      <c r="F135" s="208" t="s">
        <v>327</v>
      </c>
      <c r="G135" s="195"/>
      <c r="H135" s="195"/>
      <c r="I135" s="198"/>
      <c r="J135" s="209">
        <f>BK135</f>
        <v>0</v>
      </c>
      <c r="K135" s="195"/>
      <c r="L135" s="200"/>
      <c r="M135" s="201"/>
      <c r="N135" s="202"/>
      <c r="O135" s="202"/>
      <c r="P135" s="203">
        <f>SUM(P136:P337)</f>
        <v>0</v>
      </c>
      <c r="Q135" s="202"/>
      <c r="R135" s="203">
        <f>SUM(R136:R337)</f>
        <v>9.3901306000000009</v>
      </c>
      <c r="S135" s="202"/>
      <c r="T135" s="204">
        <f>SUM(T136:T337)</f>
        <v>0</v>
      </c>
      <c r="AR135" s="205" t="s">
        <v>79</v>
      </c>
      <c r="AT135" s="206" t="s">
        <v>73</v>
      </c>
      <c r="AU135" s="206" t="s">
        <v>79</v>
      </c>
      <c r="AY135" s="205" t="s">
        <v>138</v>
      </c>
      <c r="BK135" s="207">
        <f>SUM(BK136:BK337)</f>
        <v>0</v>
      </c>
    </row>
    <row r="136" spans="1:65" s="2" customFormat="1" ht="16.5" customHeight="1">
      <c r="A136" s="34"/>
      <c r="B136" s="35"/>
      <c r="C136" s="210" t="s">
        <v>660</v>
      </c>
      <c r="D136" s="210" t="s">
        <v>141</v>
      </c>
      <c r="E136" s="211" t="s">
        <v>661</v>
      </c>
      <c r="F136" s="212" t="s">
        <v>662</v>
      </c>
      <c r="G136" s="213" t="s">
        <v>423</v>
      </c>
      <c r="H136" s="214">
        <v>86</v>
      </c>
      <c r="I136" s="215"/>
      <c r="J136" s="216">
        <f>ROUND(I136*H136,2)</f>
        <v>0</v>
      </c>
      <c r="K136" s="217"/>
      <c r="L136" s="39"/>
      <c r="M136" s="218" t="s">
        <v>1</v>
      </c>
      <c r="N136" s="219" t="s">
        <v>39</v>
      </c>
      <c r="O136" s="71"/>
      <c r="P136" s="220">
        <f>O136*H136</f>
        <v>0</v>
      </c>
      <c r="Q136" s="220">
        <v>1.33E-3</v>
      </c>
      <c r="R136" s="220">
        <f>Q136*H136</f>
        <v>0.11438</v>
      </c>
      <c r="S136" s="220">
        <v>0</v>
      </c>
      <c r="T136" s="22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2" t="s">
        <v>145</v>
      </c>
      <c r="AT136" s="222" t="s">
        <v>141</v>
      </c>
      <c r="AU136" s="222" t="s">
        <v>81</v>
      </c>
      <c r="AY136" s="17" t="s">
        <v>138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79</v>
      </c>
      <c r="BK136" s="223">
        <f>ROUND(I136*H136,2)</f>
        <v>0</v>
      </c>
      <c r="BL136" s="17" t="s">
        <v>145</v>
      </c>
      <c r="BM136" s="222" t="s">
        <v>663</v>
      </c>
    </row>
    <row r="137" spans="1:65" s="2" customFormat="1" ht="29.25">
      <c r="A137" s="34"/>
      <c r="B137" s="35"/>
      <c r="C137" s="36"/>
      <c r="D137" s="224" t="s">
        <v>147</v>
      </c>
      <c r="E137" s="36"/>
      <c r="F137" s="225" t="s">
        <v>664</v>
      </c>
      <c r="G137" s="36"/>
      <c r="H137" s="36"/>
      <c r="I137" s="123"/>
      <c r="J137" s="36"/>
      <c r="K137" s="36"/>
      <c r="L137" s="39"/>
      <c r="M137" s="226"/>
      <c r="N137" s="227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147</v>
      </c>
      <c r="AU137" s="17" t="s">
        <v>81</v>
      </c>
    </row>
    <row r="138" spans="1:65" s="15" customFormat="1" ht="11.25">
      <c r="B138" s="251"/>
      <c r="C138" s="252"/>
      <c r="D138" s="224" t="s">
        <v>149</v>
      </c>
      <c r="E138" s="253" t="s">
        <v>1</v>
      </c>
      <c r="F138" s="254" t="s">
        <v>665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AT138" s="260" t="s">
        <v>149</v>
      </c>
      <c r="AU138" s="260" t="s">
        <v>81</v>
      </c>
      <c r="AV138" s="15" t="s">
        <v>79</v>
      </c>
      <c r="AW138" s="15" t="s">
        <v>30</v>
      </c>
      <c r="AX138" s="15" t="s">
        <v>74</v>
      </c>
      <c r="AY138" s="260" t="s">
        <v>138</v>
      </c>
    </row>
    <row r="139" spans="1:65" s="15" customFormat="1" ht="11.25">
      <c r="B139" s="251"/>
      <c r="C139" s="252"/>
      <c r="D139" s="224" t="s">
        <v>149</v>
      </c>
      <c r="E139" s="253" t="s">
        <v>1</v>
      </c>
      <c r="F139" s="254" t="s">
        <v>666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AT139" s="260" t="s">
        <v>149</v>
      </c>
      <c r="AU139" s="260" t="s">
        <v>81</v>
      </c>
      <c r="AV139" s="15" t="s">
        <v>79</v>
      </c>
      <c r="AW139" s="15" t="s">
        <v>30</v>
      </c>
      <c r="AX139" s="15" t="s">
        <v>74</v>
      </c>
      <c r="AY139" s="260" t="s">
        <v>138</v>
      </c>
    </row>
    <row r="140" spans="1:65" s="15" customFormat="1" ht="11.25">
      <c r="B140" s="251"/>
      <c r="C140" s="252"/>
      <c r="D140" s="224" t="s">
        <v>149</v>
      </c>
      <c r="E140" s="253" t="s">
        <v>1</v>
      </c>
      <c r="F140" s="254" t="s">
        <v>667</v>
      </c>
      <c r="G140" s="252"/>
      <c r="H140" s="253" t="s">
        <v>1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AT140" s="260" t="s">
        <v>149</v>
      </c>
      <c r="AU140" s="260" t="s">
        <v>81</v>
      </c>
      <c r="AV140" s="15" t="s">
        <v>79</v>
      </c>
      <c r="AW140" s="15" t="s">
        <v>30</v>
      </c>
      <c r="AX140" s="15" t="s">
        <v>74</v>
      </c>
      <c r="AY140" s="260" t="s">
        <v>138</v>
      </c>
    </row>
    <row r="141" spans="1:65" s="13" customFormat="1" ht="11.25">
      <c r="B141" s="228"/>
      <c r="C141" s="229"/>
      <c r="D141" s="224" t="s">
        <v>149</v>
      </c>
      <c r="E141" s="230" t="s">
        <v>1</v>
      </c>
      <c r="F141" s="231" t="s">
        <v>668</v>
      </c>
      <c r="G141" s="229"/>
      <c r="H141" s="232">
        <v>20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149</v>
      </c>
      <c r="AU141" s="238" t="s">
        <v>81</v>
      </c>
      <c r="AV141" s="13" t="s">
        <v>81</v>
      </c>
      <c r="AW141" s="13" t="s">
        <v>30</v>
      </c>
      <c r="AX141" s="13" t="s">
        <v>74</v>
      </c>
      <c r="AY141" s="238" t="s">
        <v>138</v>
      </c>
    </row>
    <row r="142" spans="1:65" s="13" customFormat="1" ht="11.25">
      <c r="B142" s="228"/>
      <c r="C142" s="229"/>
      <c r="D142" s="224" t="s">
        <v>149</v>
      </c>
      <c r="E142" s="230" t="s">
        <v>1</v>
      </c>
      <c r="F142" s="231" t="s">
        <v>669</v>
      </c>
      <c r="G142" s="229"/>
      <c r="H142" s="232">
        <v>66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149</v>
      </c>
      <c r="AU142" s="238" t="s">
        <v>81</v>
      </c>
      <c r="AV142" s="13" t="s">
        <v>81</v>
      </c>
      <c r="AW142" s="13" t="s">
        <v>30</v>
      </c>
      <c r="AX142" s="13" t="s">
        <v>74</v>
      </c>
      <c r="AY142" s="238" t="s">
        <v>138</v>
      </c>
    </row>
    <row r="143" spans="1:65" s="14" customFormat="1" ht="11.25">
      <c r="B143" s="239"/>
      <c r="C143" s="240"/>
      <c r="D143" s="224" t="s">
        <v>149</v>
      </c>
      <c r="E143" s="241" t="s">
        <v>644</v>
      </c>
      <c r="F143" s="242" t="s">
        <v>156</v>
      </c>
      <c r="G143" s="240"/>
      <c r="H143" s="243">
        <v>86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149</v>
      </c>
      <c r="AU143" s="249" t="s">
        <v>81</v>
      </c>
      <c r="AV143" s="14" t="s">
        <v>145</v>
      </c>
      <c r="AW143" s="14" t="s">
        <v>30</v>
      </c>
      <c r="AX143" s="14" t="s">
        <v>79</v>
      </c>
      <c r="AY143" s="249" t="s">
        <v>138</v>
      </c>
    </row>
    <row r="144" spans="1:65" s="2" customFormat="1" ht="16.5" customHeight="1">
      <c r="A144" s="34"/>
      <c r="B144" s="35"/>
      <c r="C144" s="265" t="s">
        <v>670</v>
      </c>
      <c r="D144" s="265" t="s">
        <v>671</v>
      </c>
      <c r="E144" s="266" t="s">
        <v>672</v>
      </c>
      <c r="F144" s="267" t="s">
        <v>673</v>
      </c>
      <c r="G144" s="268" t="s">
        <v>488</v>
      </c>
      <c r="H144" s="269">
        <v>3.6640000000000001</v>
      </c>
      <c r="I144" s="270"/>
      <c r="J144" s="271">
        <f>ROUND(I144*H144,2)</f>
        <v>0</v>
      </c>
      <c r="K144" s="272"/>
      <c r="L144" s="273"/>
      <c r="M144" s="274" t="s">
        <v>1</v>
      </c>
      <c r="N144" s="275" t="s">
        <v>39</v>
      </c>
      <c r="O144" s="71"/>
      <c r="P144" s="220">
        <f>O144*H144</f>
        <v>0</v>
      </c>
      <c r="Q144" s="220">
        <v>1</v>
      </c>
      <c r="R144" s="220">
        <f>Q144*H144</f>
        <v>3.6640000000000001</v>
      </c>
      <c r="S144" s="220">
        <v>0</v>
      </c>
      <c r="T144" s="22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2" t="s">
        <v>195</v>
      </c>
      <c r="AT144" s="222" t="s">
        <v>671</v>
      </c>
      <c r="AU144" s="222" t="s">
        <v>81</v>
      </c>
      <c r="AY144" s="17" t="s">
        <v>138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79</v>
      </c>
      <c r="BK144" s="223">
        <f>ROUND(I144*H144,2)</f>
        <v>0</v>
      </c>
      <c r="BL144" s="17" t="s">
        <v>145</v>
      </c>
      <c r="BM144" s="222" t="s">
        <v>674</v>
      </c>
    </row>
    <row r="145" spans="1:65" s="2" customFormat="1" ht="11.25">
      <c r="A145" s="34"/>
      <c r="B145" s="35"/>
      <c r="C145" s="36"/>
      <c r="D145" s="224" t="s">
        <v>147</v>
      </c>
      <c r="E145" s="36"/>
      <c r="F145" s="225" t="s">
        <v>673</v>
      </c>
      <c r="G145" s="36"/>
      <c r="H145" s="36"/>
      <c r="I145" s="123"/>
      <c r="J145" s="36"/>
      <c r="K145" s="36"/>
      <c r="L145" s="39"/>
      <c r="M145" s="226"/>
      <c r="N145" s="227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147</v>
      </c>
      <c r="AU145" s="17" t="s">
        <v>81</v>
      </c>
    </row>
    <row r="146" spans="1:65" s="2" customFormat="1" ht="19.5">
      <c r="A146" s="34"/>
      <c r="B146" s="35"/>
      <c r="C146" s="36"/>
      <c r="D146" s="224" t="s">
        <v>180</v>
      </c>
      <c r="E146" s="36"/>
      <c r="F146" s="250" t="s">
        <v>675</v>
      </c>
      <c r="G146" s="36"/>
      <c r="H146" s="36"/>
      <c r="I146" s="123"/>
      <c r="J146" s="36"/>
      <c r="K146" s="36"/>
      <c r="L146" s="39"/>
      <c r="M146" s="226"/>
      <c r="N146" s="227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180</v>
      </c>
      <c r="AU146" s="17" t="s">
        <v>81</v>
      </c>
    </row>
    <row r="147" spans="1:65" s="15" customFormat="1" ht="11.25">
      <c r="B147" s="251"/>
      <c r="C147" s="252"/>
      <c r="D147" s="224" t="s">
        <v>149</v>
      </c>
      <c r="E147" s="253" t="s">
        <v>1</v>
      </c>
      <c r="F147" s="254" t="s">
        <v>665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149</v>
      </c>
      <c r="AU147" s="260" t="s">
        <v>81</v>
      </c>
      <c r="AV147" s="15" t="s">
        <v>79</v>
      </c>
      <c r="AW147" s="15" t="s">
        <v>30</v>
      </c>
      <c r="AX147" s="15" t="s">
        <v>74</v>
      </c>
      <c r="AY147" s="260" t="s">
        <v>138</v>
      </c>
    </row>
    <row r="148" spans="1:65" s="15" customFormat="1" ht="11.25">
      <c r="B148" s="251"/>
      <c r="C148" s="252"/>
      <c r="D148" s="224" t="s">
        <v>149</v>
      </c>
      <c r="E148" s="253" t="s">
        <v>1</v>
      </c>
      <c r="F148" s="254" t="s">
        <v>666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AT148" s="260" t="s">
        <v>149</v>
      </c>
      <c r="AU148" s="260" t="s">
        <v>81</v>
      </c>
      <c r="AV148" s="15" t="s">
        <v>79</v>
      </c>
      <c r="AW148" s="15" t="s">
        <v>30</v>
      </c>
      <c r="AX148" s="15" t="s">
        <v>74</v>
      </c>
      <c r="AY148" s="260" t="s">
        <v>138</v>
      </c>
    </row>
    <row r="149" spans="1:65" s="15" customFormat="1" ht="11.25">
      <c r="B149" s="251"/>
      <c r="C149" s="252"/>
      <c r="D149" s="224" t="s">
        <v>149</v>
      </c>
      <c r="E149" s="253" t="s">
        <v>1</v>
      </c>
      <c r="F149" s="254" t="s">
        <v>676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AT149" s="260" t="s">
        <v>149</v>
      </c>
      <c r="AU149" s="260" t="s">
        <v>81</v>
      </c>
      <c r="AV149" s="15" t="s">
        <v>79</v>
      </c>
      <c r="AW149" s="15" t="s">
        <v>30</v>
      </c>
      <c r="AX149" s="15" t="s">
        <v>74</v>
      </c>
      <c r="AY149" s="260" t="s">
        <v>138</v>
      </c>
    </row>
    <row r="150" spans="1:65" s="13" customFormat="1" ht="11.25">
      <c r="B150" s="228"/>
      <c r="C150" s="229"/>
      <c r="D150" s="224" t="s">
        <v>149</v>
      </c>
      <c r="E150" s="230" t="s">
        <v>1</v>
      </c>
      <c r="F150" s="231" t="s">
        <v>677</v>
      </c>
      <c r="G150" s="229"/>
      <c r="H150" s="232">
        <v>3.6640000000000001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149</v>
      </c>
      <c r="AU150" s="238" t="s">
        <v>81</v>
      </c>
      <c r="AV150" s="13" t="s">
        <v>81</v>
      </c>
      <c r="AW150" s="13" t="s">
        <v>30</v>
      </c>
      <c r="AX150" s="13" t="s">
        <v>74</v>
      </c>
      <c r="AY150" s="238" t="s">
        <v>138</v>
      </c>
    </row>
    <row r="151" spans="1:65" s="14" customFormat="1" ht="11.25">
      <c r="B151" s="239"/>
      <c r="C151" s="240"/>
      <c r="D151" s="224" t="s">
        <v>149</v>
      </c>
      <c r="E151" s="241" t="s">
        <v>1</v>
      </c>
      <c r="F151" s="242" t="s">
        <v>156</v>
      </c>
      <c r="G151" s="240"/>
      <c r="H151" s="243">
        <v>3.6640000000000001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149</v>
      </c>
      <c r="AU151" s="249" t="s">
        <v>81</v>
      </c>
      <c r="AV151" s="14" t="s">
        <v>145</v>
      </c>
      <c r="AW151" s="14" t="s">
        <v>30</v>
      </c>
      <c r="AX151" s="14" t="s">
        <v>79</v>
      </c>
      <c r="AY151" s="249" t="s">
        <v>138</v>
      </c>
    </row>
    <row r="152" spans="1:65" s="2" customFormat="1" ht="21.75" customHeight="1">
      <c r="A152" s="34"/>
      <c r="B152" s="35"/>
      <c r="C152" s="210" t="s">
        <v>678</v>
      </c>
      <c r="D152" s="210" t="s">
        <v>141</v>
      </c>
      <c r="E152" s="211" t="s">
        <v>679</v>
      </c>
      <c r="F152" s="212" t="s">
        <v>680</v>
      </c>
      <c r="G152" s="213" t="s">
        <v>423</v>
      </c>
      <c r="H152" s="214">
        <v>3</v>
      </c>
      <c r="I152" s="215"/>
      <c r="J152" s="216">
        <f>ROUND(I152*H152,2)</f>
        <v>0</v>
      </c>
      <c r="K152" s="217"/>
      <c r="L152" s="39"/>
      <c r="M152" s="218" t="s">
        <v>1</v>
      </c>
      <c r="N152" s="219" t="s">
        <v>39</v>
      </c>
      <c r="O152" s="71"/>
      <c r="P152" s="220">
        <f>O152*H152</f>
        <v>0</v>
      </c>
      <c r="Q152" s="220">
        <v>0.15478</v>
      </c>
      <c r="R152" s="220">
        <f>Q152*H152</f>
        <v>0.46433999999999997</v>
      </c>
      <c r="S152" s="220">
        <v>0</v>
      </c>
      <c r="T152" s="22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2" t="s">
        <v>145</v>
      </c>
      <c r="AT152" s="222" t="s">
        <v>141</v>
      </c>
      <c r="AU152" s="222" t="s">
        <v>81</v>
      </c>
      <c r="AY152" s="17" t="s">
        <v>138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7" t="s">
        <v>79</v>
      </c>
      <c r="BK152" s="223">
        <f>ROUND(I152*H152,2)</f>
        <v>0</v>
      </c>
      <c r="BL152" s="17" t="s">
        <v>145</v>
      </c>
      <c r="BM152" s="222" t="s">
        <v>681</v>
      </c>
    </row>
    <row r="153" spans="1:65" s="2" customFormat="1" ht="19.5">
      <c r="A153" s="34"/>
      <c r="B153" s="35"/>
      <c r="C153" s="36"/>
      <c r="D153" s="224" t="s">
        <v>147</v>
      </c>
      <c r="E153" s="36"/>
      <c r="F153" s="225" t="s">
        <v>682</v>
      </c>
      <c r="G153" s="36"/>
      <c r="H153" s="36"/>
      <c r="I153" s="123"/>
      <c r="J153" s="36"/>
      <c r="K153" s="36"/>
      <c r="L153" s="39"/>
      <c r="M153" s="226"/>
      <c r="N153" s="227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147</v>
      </c>
      <c r="AU153" s="17" t="s">
        <v>81</v>
      </c>
    </row>
    <row r="154" spans="1:65" s="15" customFormat="1" ht="11.25">
      <c r="B154" s="251"/>
      <c r="C154" s="252"/>
      <c r="D154" s="224" t="s">
        <v>149</v>
      </c>
      <c r="E154" s="253" t="s">
        <v>1</v>
      </c>
      <c r="F154" s="254" t="s">
        <v>665</v>
      </c>
      <c r="G154" s="252"/>
      <c r="H154" s="253" t="s">
        <v>1</v>
      </c>
      <c r="I154" s="255"/>
      <c r="J154" s="252"/>
      <c r="K154" s="252"/>
      <c r="L154" s="256"/>
      <c r="M154" s="257"/>
      <c r="N154" s="258"/>
      <c r="O154" s="258"/>
      <c r="P154" s="258"/>
      <c r="Q154" s="258"/>
      <c r="R154" s="258"/>
      <c r="S154" s="258"/>
      <c r="T154" s="259"/>
      <c r="AT154" s="260" t="s">
        <v>149</v>
      </c>
      <c r="AU154" s="260" t="s">
        <v>81</v>
      </c>
      <c r="AV154" s="15" t="s">
        <v>79</v>
      </c>
      <c r="AW154" s="15" t="s">
        <v>30</v>
      </c>
      <c r="AX154" s="15" t="s">
        <v>74</v>
      </c>
      <c r="AY154" s="260" t="s">
        <v>138</v>
      </c>
    </row>
    <row r="155" spans="1:65" s="15" customFormat="1" ht="11.25">
      <c r="B155" s="251"/>
      <c r="C155" s="252"/>
      <c r="D155" s="224" t="s">
        <v>149</v>
      </c>
      <c r="E155" s="253" t="s">
        <v>1</v>
      </c>
      <c r="F155" s="254" t="s">
        <v>666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AT155" s="260" t="s">
        <v>149</v>
      </c>
      <c r="AU155" s="260" t="s">
        <v>81</v>
      </c>
      <c r="AV155" s="15" t="s">
        <v>79</v>
      </c>
      <c r="AW155" s="15" t="s">
        <v>30</v>
      </c>
      <c r="AX155" s="15" t="s">
        <v>74</v>
      </c>
      <c r="AY155" s="260" t="s">
        <v>138</v>
      </c>
    </row>
    <row r="156" spans="1:65" s="13" customFormat="1" ht="11.25">
      <c r="B156" s="228"/>
      <c r="C156" s="229"/>
      <c r="D156" s="224" t="s">
        <v>149</v>
      </c>
      <c r="E156" s="230" t="s">
        <v>1</v>
      </c>
      <c r="F156" s="231" t="s">
        <v>683</v>
      </c>
      <c r="G156" s="229"/>
      <c r="H156" s="232">
        <v>3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149</v>
      </c>
      <c r="AU156" s="238" t="s">
        <v>81</v>
      </c>
      <c r="AV156" s="13" t="s">
        <v>81</v>
      </c>
      <c r="AW156" s="13" t="s">
        <v>30</v>
      </c>
      <c r="AX156" s="13" t="s">
        <v>74</v>
      </c>
      <c r="AY156" s="238" t="s">
        <v>138</v>
      </c>
    </row>
    <row r="157" spans="1:65" s="14" customFormat="1" ht="11.25">
      <c r="B157" s="239"/>
      <c r="C157" s="240"/>
      <c r="D157" s="224" t="s">
        <v>149</v>
      </c>
      <c r="E157" s="241" t="s">
        <v>1</v>
      </c>
      <c r="F157" s="242" t="s">
        <v>156</v>
      </c>
      <c r="G157" s="240"/>
      <c r="H157" s="243">
        <v>3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149</v>
      </c>
      <c r="AU157" s="249" t="s">
        <v>81</v>
      </c>
      <c r="AV157" s="14" t="s">
        <v>145</v>
      </c>
      <c r="AW157" s="14" t="s">
        <v>30</v>
      </c>
      <c r="AX157" s="14" t="s">
        <v>79</v>
      </c>
      <c r="AY157" s="249" t="s">
        <v>138</v>
      </c>
    </row>
    <row r="158" spans="1:65" s="2" customFormat="1" ht="21.75" customHeight="1">
      <c r="A158" s="34"/>
      <c r="B158" s="35"/>
      <c r="C158" s="210" t="s">
        <v>684</v>
      </c>
      <c r="D158" s="210" t="s">
        <v>141</v>
      </c>
      <c r="E158" s="211" t="s">
        <v>685</v>
      </c>
      <c r="F158" s="212" t="s">
        <v>686</v>
      </c>
      <c r="G158" s="213" t="s">
        <v>423</v>
      </c>
      <c r="H158" s="214">
        <v>3</v>
      </c>
      <c r="I158" s="215"/>
      <c r="J158" s="216">
        <f>ROUND(I158*H158,2)</f>
        <v>0</v>
      </c>
      <c r="K158" s="217"/>
      <c r="L158" s="39"/>
      <c r="M158" s="218" t="s">
        <v>1</v>
      </c>
      <c r="N158" s="219" t="s">
        <v>39</v>
      </c>
      <c r="O158" s="71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2" t="s">
        <v>145</v>
      </c>
      <c r="AT158" s="222" t="s">
        <v>141</v>
      </c>
      <c r="AU158" s="222" t="s">
        <v>81</v>
      </c>
      <c r="AY158" s="17" t="s">
        <v>138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7" t="s">
        <v>79</v>
      </c>
      <c r="BK158" s="223">
        <f>ROUND(I158*H158,2)</f>
        <v>0</v>
      </c>
      <c r="BL158" s="17" t="s">
        <v>145</v>
      </c>
      <c r="BM158" s="222" t="s">
        <v>687</v>
      </c>
    </row>
    <row r="159" spans="1:65" s="2" customFormat="1" ht="19.5">
      <c r="A159" s="34"/>
      <c r="B159" s="35"/>
      <c r="C159" s="36"/>
      <c r="D159" s="224" t="s">
        <v>147</v>
      </c>
      <c r="E159" s="36"/>
      <c r="F159" s="225" t="s">
        <v>688</v>
      </c>
      <c r="G159" s="36"/>
      <c r="H159" s="36"/>
      <c r="I159" s="123"/>
      <c r="J159" s="36"/>
      <c r="K159" s="36"/>
      <c r="L159" s="39"/>
      <c r="M159" s="226"/>
      <c r="N159" s="227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147</v>
      </c>
      <c r="AU159" s="17" t="s">
        <v>81</v>
      </c>
    </row>
    <row r="160" spans="1:65" s="15" customFormat="1" ht="11.25">
      <c r="B160" s="251"/>
      <c r="C160" s="252"/>
      <c r="D160" s="224" t="s">
        <v>149</v>
      </c>
      <c r="E160" s="253" t="s">
        <v>1</v>
      </c>
      <c r="F160" s="254" t="s">
        <v>665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AT160" s="260" t="s">
        <v>149</v>
      </c>
      <c r="AU160" s="260" t="s">
        <v>81</v>
      </c>
      <c r="AV160" s="15" t="s">
        <v>79</v>
      </c>
      <c r="AW160" s="15" t="s">
        <v>30</v>
      </c>
      <c r="AX160" s="15" t="s">
        <v>74</v>
      </c>
      <c r="AY160" s="260" t="s">
        <v>138</v>
      </c>
    </row>
    <row r="161" spans="1:65" s="15" customFormat="1" ht="11.25">
      <c r="B161" s="251"/>
      <c r="C161" s="252"/>
      <c r="D161" s="224" t="s">
        <v>149</v>
      </c>
      <c r="E161" s="253" t="s">
        <v>1</v>
      </c>
      <c r="F161" s="254" t="s">
        <v>666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AT161" s="260" t="s">
        <v>149</v>
      </c>
      <c r="AU161" s="260" t="s">
        <v>81</v>
      </c>
      <c r="AV161" s="15" t="s">
        <v>79</v>
      </c>
      <c r="AW161" s="15" t="s">
        <v>30</v>
      </c>
      <c r="AX161" s="15" t="s">
        <v>74</v>
      </c>
      <c r="AY161" s="260" t="s">
        <v>138</v>
      </c>
    </row>
    <row r="162" spans="1:65" s="13" customFormat="1" ht="11.25">
      <c r="B162" s="228"/>
      <c r="C162" s="229"/>
      <c r="D162" s="224" t="s">
        <v>149</v>
      </c>
      <c r="E162" s="230" t="s">
        <v>1</v>
      </c>
      <c r="F162" s="231" t="s">
        <v>689</v>
      </c>
      <c r="G162" s="229"/>
      <c r="H162" s="232">
        <v>3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149</v>
      </c>
      <c r="AU162" s="238" t="s">
        <v>81</v>
      </c>
      <c r="AV162" s="13" t="s">
        <v>81</v>
      </c>
      <c r="AW162" s="13" t="s">
        <v>30</v>
      </c>
      <c r="AX162" s="13" t="s">
        <v>74</v>
      </c>
      <c r="AY162" s="238" t="s">
        <v>138</v>
      </c>
    </row>
    <row r="163" spans="1:65" s="14" customFormat="1" ht="11.25">
      <c r="B163" s="239"/>
      <c r="C163" s="240"/>
      <c r="D163" s="224" t="s">
        <v>149</v>
      </c>
      <c r="E163" s="241" t="s">
        <v>1</v>
      </c>
      <c r="F163" s="242" t="s">
        <v>156</v>
      </c>
      <c r="G163" s="240"/>
      <c r="H163" s="243">
        <v>3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149</v>
      </c>
      <c r="AU163" s="249" t="s">
        <v>81</v>
      </c>
      <c r="AV163" s="14" t="s">
        <v>145</v>
      </c>
      <c r="AW163" s="14" t="s">
        <v>30</v>
      </c>
      <c r="AX163" s="14" t="s">
        <v>79</v>
      </c>
      <c r="AY163" s="249" t="s">
        <v>138</v>
      </c>
    </row>
    <row r="164" spans="1:65" s="2" customFormat="1" ht="16.5" customHeight="1">
      <c r="A164" s="34"/>
      <c r="B164" s="35"/>
      <c r="C164" s="265" t="s">
        <v>690</v>
      </c>
      <c r="D164" s="265" t="s">
        <v>671</v>
      </c>
      <c r="E164" s="266" t="s">
        <v>691</v>
      </c>
      <c r="F164" s="267" t="s">
        <v>692</v>
      </c>
      <c r="G164" s="268" t="s">
        <v>488</v>
      </c>
      <c r="H164" s="269">
        <v>0.104</v>
      </c>
      <c r="I164" s="270"/>
      <c r="J164" s="271">
        <f>ROUND(I164*H164,2)</f>
        <v>0</v>
      </c>
      <c r="K164" s="272"/>
      <c r="L164" s="273"/>
      <c r="M164" s="274" t="s">
        <v>1</v>
      </c>
      <c r="N164" s="275" t="s">
        <v>39</v>
      </c>
      <c r="O164" s="71"/>
      <c r="P164" s="220">
        <f>O164*H164</f>
        <v>0</v>
      </c>
      <c r="Q164" s="220">
        <v>1</v>
      </c>
      <c r="R164" s="220">
        <f>Q164*H164</f>
        <v>0.104</v>
      </c>
      <c r="S164" s="220">
        <v>0</v>
      </c>
      <c r="T164" s="22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2" t="s">
        <v>195</v>
      </c>
      <c r="AT164" s="222" t="s">
        <v>671</v>
      </c>
      <c r="AU164" s="222" t="s">
        <v>81</v>
      </c>
      <c r="AY164" s="17" t="s">
        <v>138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7" t="s">
        <v>79</v>
      </c>
      <c r="BK164" s="223">
        <f>ROUND(I164*H164,2)</f>
        <v>0</v>
      </c>
      <c r="BL164" s="17" t="s">
        <v>145</v>
      </c>
      <c r="BM164" s="222" t="s">
        <v>693</v>
      </c>
    </row>
    <row r="165" spans="1:65" s="2" customFormat="1" ht="11.25">
      <c r="A165" s="34"/>
      <c r="B165" s="35"/>
      <c r="C165" s="36"/>
      <c r="D165" s="224" t="s">
        <v>147</v>
      </c>
      <c r="E165" s="36"/>
      <c r="F165" s="225" t="s">
        <v>692</v>
      </c>
      <c r="G165" s="36"/>
      <c r="H165" s="36"/>
      <c r="I165" s="123"/>
      <c r="J165" s="36"/>
      <c r="K165" s="36"/>
      <c r="L165" s="39"/>
      <c r="M165" s="226"/>
      <c r="N165" s="227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147</v>
      </c>
      <c r="AU165" s="17" t="s">
        <v>81</v>
      </c>
    </row>
    <row r="166" spans="1:65" s="2" customFormat="1" ht="19.5">
      <c r="A166" s="34"/>
      <c r="B166" s="35"/>
      <c r="C166" s="36"/>
      <c r="D166" s="224" t="s">
        <v>180</v>
      </c>
      <c r="E166" s="36"/>
      <c r="F166" s="250" t="s">
        <v>694</v>
      </c>
      <c r="G166" s="36"/>
      <c r="H166" s="36"/>
      <c r="I166" s="123"/>
      <c r="J166" s="36"/>
      <c r="K166" s="36"/>
      <c r="L166" s="39"/>
      <c r="M166" s="226"/>
      <c r="N166" s="227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180</v>
      </c>
      <c r="AU166" s="17" t="s">
        <v>81</v>
      </c>
    </row>
    <row r="167" spans="1:65" s="15" customFormat="1" ht="11.25">
      <c r="B167" s="251"/>
      <c r="C167" s="252"/>
      <c r="D167" s="224" t="s">
        <v>149</v>
      </c>
      <c r="E167" s="253" t="s">
        <v>1</v>
      </c>
      <c r="F167" s="254" t="s">
        <v>665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149</v>
      </c>
      <c r="AU167" s="260" t="s">
        <v>81</v>
      </c>
      <c r="AV167" s="15" t="s">
        <v>79</v>
      </c>
      <c r="AW167" s="15" t="s">
        <v>30</v>
      </c>
      <c r="AX167" s="15" t="s">
        <v>74</v>
      </c>
      <c r="AY167" s="260" t="s">
        <v>138</v>
      </c>
    </row>
    <row r="168" spans="1:65" s="15" customFormat="1" ht="11.25">
      <c r="B168" s="251"/>
      <c r="C168" s="252"/>
      <c r="D168" s="224" t="s">
        <v>149</v>
      </c>
      <c r="E168" s="253" t="s">
        <v>1</v>
      </c>
      <c r="F168" s="254" t="s">
        <v>666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AT168" s="260" t="s">
        <v>149</v>
      </c>
      <c r="AU168" s="260" t="s">
        <v>81</v>
      </c>
      <c r="AV168" s="15" t="s">
        <v>79</v>
      </c>
      <c r="AW168" s="15" t="s">
        <v>30</v>
      </c>
      <c r="AX168" s="15" t="s">
        <v>74</v>
      </c>
      <c r="AY168" s="260" t="s">
        <v>138</v>
      </c>
    </row>
    <row r="169" spans="1:65" s="15" customFormat="1" ht="11.25">
      <c r="B169" s="251"/>
      <c r="C169" s="252"/>
      <c r="D169" s="224" t="s">
        <v>149</v>
      </c>
      <c r="E169" s="253" t="s">
        <v>1</v>
      </c>
      <c r="F169" s="254" t="s">
        <v>695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AT169" s="260" t="s">
        <v>149</v>
      </c>
      <c r="AU169" s="260" t="s">
        <v>81</v>
      </c>
      <c r="AV169" s="15" t="s">
        <v>79</v>
      </c>
      <c r="AW169" s="15" t="s">
        <v>30</v>
      </c>
      <c r="AX169" s="15" t="s">
        <v>74</v>
      </c>
      <c r="AY169" s="260" t="s">
        <v>138</v>
      </c>
    </row>
    <row r="170" spans="1:65" s="13" customFormat="1" ht="11.25">
      <c r="B170" s="228"/>
      <c r="C170" s="229"/>
      <c r="D170" s="224" t="s">
        <v>149</v>
      </c>
      <c r="E170" s="230" t="s">
        <v>1</v>
      </c>
      <c r="F170" s="231" t="s">
        <v>696</v>
      </c>
      <c r="G170" s="229"/>
      <c r="H170" s="232">
        <v>0.104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149</v>
      </c>
      <c r="AU170" s="238" t="s">
        <v>81</v>
      </c>
      <c r="AV170" s="13" t="s">
        <v>81</v>
      </c>
      <c r="AW170" s="13" t="s">
        <v>30</v>
      </c>
      <c r="AX170" s="13" t="s">
        <v>74</v>
      </c>
      <c r="AY170" s="238" t="s">
        <v>138</v>
      </c>
    </row>
    <row r="171" spans="1:65" s="14" customFormat="1" ht="11.25">
      <c r="B171" s="239"/>
      <c r="C171" s="240"/>
      <c r="D171" s="224" t="s">
        <v>149</v>
      </c>
      <c r="E171" s="241" t="s">
        <v>1</v>
      </c>
      <c r="F171" s="242" t="s">
        <v>156</v>
      </c>
      <c r="G171" s="240"/>
      <c r="H171" s="243">
        <v>0.104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149</v>
      </c>
      <c r="AU171" s="249" t="s">
        <v>81</v>
      </c>
      <c r="AV171" s="14" t="s">
        <v>145</v>
      </c>
      <c r="AW171" s="14" t="s">
        <v>30</v>
      </c>
      <c r="AX171" s="14" t="s">
        <v>79</v>
      </c>
      <c r="AY171" s="249" t="s">
        <v>138</v>
      </c>
    </row>
    <row r="172" spans="1:65" s="2" customFormat="1" ht="21.75" customHeight="1">
      <c r="A172" s="34"/>
      <c r="B172" s="35"/>
      <c r="C172" s="210" t="s">
        <v>697</v>
      </c>
      <c r="D172" s="210" t="s">
        <v>141</v>
      </c>
      <c r="E172" s="211" t="s">
        <v>698</v>
      </c>
      <c r="F172" s="212" t="s">
        <v>699</v>
      </c>
      <c r="G172" s="213" t="s">
        <v>351</v>
      </c>
      <c r="H172" s="214">
        <v>69.959999999999994</v>
      </c>
      <c r="I172" s="215"/>
      <c r="J172" s="216">
        <f>ROUND(I172*H172,2)</f>
        <v>0</v>
      </c>
      <c r="K172" s="217"/>
      <c r="L172" s="39"/>
      <c r="M172" s="218" t="s">
        <v>1</v>
      </c>
      <c r="N172" s="219" t="s">
        <v>39</v>
      </c>
      <c r="O172" s="71"/>
      <c r="P172" s="220">
        <f>O172*H172</f>
        <v>0</v>
      </c>
      <c r="Q172" s="220">
        <v>1.1E-4</v>
      </c>
      <c r="R172" s="220">
        <f>Q172*H172</f>
        <v>7.6955999999999995E-3</v>
      </c>
      <c r="S172" s="220">
        <v>0</v>
      </c>
      <c r="T172" s="22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2" t="s">
        <v>145</v>
      </c>
      <c r="AT172" s="222" t="s">
        <v>141</v>
      </c>
      <c r="AU172" s="222" t="s">
        <v>81</v>
      </c>
      <c r="AY172" s="17" t="s">
        <v>138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7" t="s">
        <v>79</v>
      </c>
      <c r="BK172" s="223">
        <f>ROUND(I172*H172,2)</f>
        <v>0</v>
      </c>
      <c r="BL172" s="17" t="s">
        <v>145</v>
      </c>
      <c r="BM172" s="222" t="s">
        <v>700</v>
      </c>
    </row>
    <row r="173" spans="1:65" s="2" customFormat="1" ht="29.25">
      <c r="A173" s="34"/>
      <c r="B173" s="35"/>
      <c r="C173" s="36"/>
      <c r="D173" s="224" t="s">
        <v>147</v>
      </c>
      <c r="E173" s="36"/>
      <c r="F173" s="225" t="s">
        <v>701</v>
      </c>
      <c r="G173" s="36"/>
      <c r="H173" s="36"/>
      <c r="I173" s="123"/>
      <c r="J173" s="36"/>
      <c r="K173" s="36"/>
      <c r="L173" s="39"/>
      <c r="M173" s="226"/>
      <c r="N173" s="227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147</v>
      </c>
      <c r="AU173" s="17" t="s">
        <v>81</v>
      </c>
    </row>
    <row r="174" spans="1:65" s="15" customFormat="1" ht="11.25">
      <c r="B174" s="251"/>
      <c r="C174" s="252"/>
      <c r="D174" s="224" t="s">
        <v>149</v>
      </c>
      <c r="E174" s="253" t="s">
        <v>1</v>
      </c>
      <c r="F174" s="254" t="s">
        <v>665</v>
      </c>
      <c r="G174" s="252"/>
      <c r="H174" s="253" t="s">
        <v>1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AT174" s="260" t="s">
        <v>149</v>
      </c>
      <c r="AU174" s="260" t="s">
        <v>81</v>
      </c>
      <c r="AV174" s="15" t="s">
        <v>79</v>
      </c>
      <c r="AW174" s="15" t="s">
        <v>30</v>
      </c>
      <c r="AX174" s="15" t="s">
        <v>74</v>
      </c>
      <c r="AY174" s="260" t="s">
        <v>138</v>
      </c>
    </row>
    <row r="175" spans="1:65" s="15" customFormat="1" ht="11.25">
      <c r="B175" s="251"/>
      <c r="C175" s="252"/>
      <c r="D175" s="224" t="s">
        <v>149</v>
      </c>
      <c r="E175" s="253" t="s">
        <v>1</v>
      </c>
      <c r="F175" s="254" t="s">
        <v>666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AT175" s="260" t="s">
        <v>149</v>
      </c>
      <c r="AU175" s="260" t="s">
        <v>81</v>
      </c>
      <c r="AV175" s="15" t="s">
        <v>79</v>
      </c>
      <c r="AW175" s="15" t="s">
        <v>30</v>
      </c>
      <c r="AX175" s="15" t="s">
        <v>74</v>
      </c>
      <c r="AY175" s="260" t="s">
        <v>138</v>
      </c>
    </row>
    <row r="176" spans="1:65" s="15" customFormat="1" ht="11.25">
      <c r="B176" s="251"/>
      <c r="C176" s="252"/>
      <c r="D176" s="224" t="s">
        <v>149</v>
      </c>
      <c r="E176" s="253" t="s">
        <v>1</v>
      </c>
      <c r="F176" s="254" t="s">
        <v>702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AT176" s="260" t="s">
        <v>149</v>
      </c>
      <c r="AU176" s="260" t="s">
        <v>81</v>
      </c>
      <c r="AV176" s="15" t="s">
        <v>79</v>
      </c>
      <c r="AW176" s="15" t="s">
        <v>30</v>
      </c>
      <c r="AX176" s="15" t="s">
        <v>74</v>
      </c>
      <c r="AY176" s="260" t="s">
        <v>138</v>
      </c>
    </row>
    <row r="177" spans="1:65" s="13" customFormat="1" ht="11.25">
      <c r="B177" s="228"/>
      <c r="C177" s="229"/>
      <c r="D177" s="224" t="s">
        <v>149</v>
      </c>
      <c r="E177" s="230" t="s">
        <v>1</v>
      </c>
      <c r="F177" s="231" t="s">
        <v>703</v>
      </c>
      <c r="G177" s="229"/>
      <c r="H177" s="232">
        <v>18.48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149</v>
      </c>
      <c r="AU177" s="238" t="s">
        <v>81</v>
      </c>
      <c r="AV177" s="13" t="s">
        <v>81</v>
      </c>
      <c r="AW177" s="13" t="s">
        <v>30</v>
      </c>
      <c r="AX177" s="13" t="s">
        <v>74</v>
      </c>
      <c r="AY177" s="238" t="s">
        <v>138</v>
      </c>
    </row>
    <row r="178" spans="1:65" s="13" customFormat="1" ht="11.25">
      <c r="B178" s="228"/>
      <c r="C178" s="229"/>
      <c r="D178" s="224" t="s">
        <v>149</v>
      </c>
      <c r="E178" s="230" t="s">
        <v>1</v>
      </c>
      <c r="F178" s="231" t="s">
        <v>704</v>
      </c>
      <c r="G178" s="229"/>
      <c r="H178" s="232">
        <v>51.48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149</v>
      </c>
      <c r="AU178" s="238" t="s">
        <v>81</v>
      </c>
      <c r="AV178" s="13" t="s">
        <v>81</v>
      </c>
      <c r="AW178" s="13" t="s">
        <v>30</v>
      </c>
      <c r="AX178" s="13" t="s">
        <v>74</v>
      </c>
      <c r="AY178" s="238" t="s">
        <v>138</v>
      </c>
    </row>
    <row r="179" spans="1:65" s="14" customFormat="1" ht="11.25">
      <c r="B179" s="239"/>
      <c r="C179" s="240"/>
      <c r="D179" s="224" t="s">
        <v>149</v>
      </c>
      <c r="E179" s="241" t="s">
        <v>638</v>
      </c>
      <c r="F179" s="242" t="s">
        <v>156</v>
      </c>
      <c r="G179" s="240"/>
      <c r="H179" s="243">
        <v>69.959999999999994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149</v>
      </c>
      <c r="AU179" s="249" t="s">
        <v>81</v>
      </c>
      <c r="AV179" s="14" t="s">
        <v>145</v>
      </c>
      <c r="AW179" s="14" t="s">
        <v>30</v>
      </c>
      <c r="AX179" s="14" t="s">
        <v>79</v>
      </c>
      <c r="AY179" s="249" t="s">
        <v>138</v>
      </c>
    </row>
    <row r="180" spans="1:65" s="2" customFormat="1" ht="21.75" customHeight="1">
      <c r="A180" s="34"/>
      <c r="B180" s="35"/>
      <c r="C180" s="210" t="s">
        <v>705</v>
      </c>
      <c r="D180" s="210" t="s">
        <v>141</v>
      </c>
      <c r="E180" s="211" t="s">
        <v>706</v>
      </c>
      <c r="F180" s="212" t="s">
        <v>707</v>
      </c>
      <c r="G180" s="213" t="s">
        <v>351</v>
      </c>
      <c r="H180" s="214">
        <v>3.4980000000000002</v>
      </c>
      <c r="I180" s="215"/>
      <c r="J180" s="216">
        <f>ROUND(I180*H180,2)</f>
        <v>0</v>
      </c>
      <c r="K180" s="217"/>
      <c r="L180" s="39"/>
      <c r="M180" s="218" t="s">
        <v>1</v>
      </c>
      <c r="N180" s="219" t="s">
        <v>39</v>
      </c>
      <c r="O180" s="71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2" t="s">
        <v>145</v>
      </c>
      <c r="AT180" s="222" t="s">
        <v>141</v>
      </c>
      <c r="AU180" s="222" t="s">
        <v>81</v>
      </c>
      <c r="AY180" s="17" t="s">
        <v>138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7" t="s">
        <v>79</v>
      </c>
      <c r="BK180" s="223">
        <f>ROUND(I180*H180,2)</f>
        <v>0</v>
      </c>
      <c r="BL180" s="17" t="s">
        <v>145</v>
      </c>
      <c r="BM180" s="222" t="s">
        <v>708</v>
      </c>
    </row>
    <row r="181" spans="1:65" s="2" customFormat="1" ht="29.25">
      <c r="A181" s="34"/>
      <c r="B181" s="35"/>
      <c r="C181" s="36"/>
      <c r="D181" s="224" t="s">
        <v>147</v>
      </c>
      <c r="E181" s="36"/>
      <c r="F181" s="225" t="s">
        <v>709</v>
      </c>
      <c r="G181" s="36"/>
      <c r="H181" s="36"/>
      <c r="I181" s="123"/>
      <c r="J181" s="36"/>
      <c r="K181" s="36"/>
      <c r="L181" s="39"/>
      <c r="M181" s="226"/>
      <c r="N181" s="227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147</v>
      </c>
      <c r="AU181" s="17" t="s">
        <v>81</v>
      </c>
    </row>
    <row r="182" spans="1:65" s="15" customFormat="1" ht="11.25">
      <c r="B182" s="251"/>
      <c r="C182" s="252"/>
      <c r="D182" s="224" t="s">
        <v>149</v>
      </c>
      <c r="E182" s="253" t="s">
        <v>1</v>
      </c>
      <c r="F182" s="254" t="s">
        <v>665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AT182" s="260" t="s">
        <v>149</v>
      </c>
      <c r="AU182" s="260" t="s">
        <v>81</v>
      </c>
      <c r="AV182" s="15" t="s">
        <v>79</v>
      </c>
      <c r="AW182" s="15" t="s">
        <v>30</v>
      </c>
      <c r="AX182" s="15" t="s">
        <v>74</v>
      </c>
      <c r="AY182" s="260" t="s">
        <v>138</v>
      </c>
    </row>
    <row r="183" spans="1:65" s="15" customFormat="1" ht="11.25">
      <c r="B183" s="251"/>
      <c r="C183" s="252"/>
      <c r="D183" s="224" t="s">
        <v>149</v>
      </c>
      <c r="E183" s="253" t="s">
        <v>1</v>
      </c>
      <c r="F183" s="254" t="s">
        <v>666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AT183" s="260" t="s">
        <v>149</v>
      </c>
      <c r="AU183" s="260" t="s">
        <v>81</v>
      </c>
      <c r="AV183" s="15" t="s">
        <v>79</v>
      </c>
      <c r="AW183" s="15" t="s">
        <v>30</v>
      </c>
      <c r="AX183" s="15" t="s">
        <v>74</v>
      </c>
      <c r="AY183" s="260" t="s">
        <v>138</v>
      </c>
    </row>
    <row r="184" spans="1:65" s="15" customFormat="1" ht="11.25">
      <c r="B184" s="251"/>
      <c r="C184" s="252"/>
      <c r="D184" s="224" t="s">
        <v>149</v>
      </c>
      <c r="E184" s="253" t="s">
        <v>1</v>
      </c>
      <c r="F184" s="254" t="s">
        <v>702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AT184" s="260" t="s">
        <v>149</v>
      </c>
      <c r="AU184" s="260" t="s">
        <v>81</v>
      </c>
      <c r="AV184" s="15" t="s">
        <v>79</v>
      </c>
      <c r="AW184" s="15" t="s">
        <v>30</v>
      </c>
      <c r="AX184" s="15" t="s">
        <v>74</v>
      </c>
      <c r="AY184" s="260" t="s">
        <v>138</v>
      </c>
    </row>
    <row r="185" spans="1:65" s="13" customFormat="1" ht="11.25">
      <c r="B185" s="228"/>
      <c r="C185" s="229"/>
      <c r="D185" s="224" t="s">
        <v>149</v>
      </c>
      <c r="E185" s="230" t="s">
        <v>1</v>
      </c>
      <c r="F185" s="231" t="s">
        <v>710</v>
      </c>
      <c r="G185" s="229"/>
      <c r="H185" s="232">
        <v>3.4980000000000002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149</v>
      </c>
      <c r="AU185" s="238" t="s">
        <v>81</v>
      </c>
      <c r="AV185" s="13" t="s">
        <v>81</v>
      </c>
      <c r="AW185" s="13" t="s">
        <v>30</v>
      </c>
      <c r="AX185" s="13" t="s">
        <v>74</v>
      </c>
      <c r="AY185" s="238" t="s">
        <v>138</v>
      </c>
    </row>
    <row r="186" spans="1:65" s="14" customFormat="1" ht="11.25">
      <c r="B186" s="239"/>
      <c r="C186" s="240"/>
      <c r="D186" s="224" t="s">
        <v>149</v>
      </c>
      <c r="E186" s="241" t="s">
        <v>1</v>
      </c>
      <c r="F186" s="242" t="s">
        <v>156</v>
      </c>
      <c r="G186" s="240"/>
      <c r="H186" s="243">
        <v>3.4980000000000002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149</v>
      </c>
      <c r="AU186" s="249" t="s">
        <v>81</v>
      </c>
      <c r="AV186" s="14" t="s">
        <v>145</v>
      </c>
      <c r="AW186" s="14" t="s">
        <v>30</v>
      </c>
      <c r="AX186" s="14" t="s">
        <v>79</v>
      </c>
      <c r="AY186" s="249" t="s">
        <v>138</v>
      </c>
    </row>
    <row r="187" spans="1:65" s="2" customFormat="1" ht="16.5" customHeight="1">
      <c r="A187" s="34"/>
      <c r="B187" s="35"/>
      <c r="C187" s="265" t="s">
        <v>711</v>
      </c>
      <c r="D187" s="265" t="s">
        <v>671</v>
      </c>
      <c r="E187" s="266" t="s">
        <v>712</v>
      </c>
      <c r="F187" s="267" t="s">
        <v>713</v>
      </c>
      <c r="G187" s="268" t="s">
        <v>429</v>
      </c>
      <c r="H187" s="269">
        <v>3.4980000000000002</v>
      </c>
      <c r="I187" s="270"/>
      <c r="J187" s="271">
        <f>ROUND(I187*H187,2)</f>
        <v>0</v>
      </c>
      <c r="K187" s="272"/>
      <c r="L187" s="273"/>
      <c r="M187" s="274" t="s">
        <v>1</v>
      </c>
      <c r="N187" s="275" t="s">
        <v>39</v>
      </c>
      <c r="O187" s="71"/>
      <c r="P187" s="220">
        <f>O187*H187</f>
        <v>0</v>
      </c>
      <c r="Q187" s="220">
        <v>0.55000000000000004</v>
      </c>
      <c r="R187" s="220">
        <f>Q187*H187</f>
        <v>1.9239000000000002</v>
      </c>
      <c r="S187" s="220">
        <v>0</v>
      </c>
      <c r="T187" s="22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2" t="s">
        <v>195</v>
      </c>
      <c r="AT187" s="222" t="s">
        <v>671</v>
      </c>
      <c r="AU187" s="222" t="s">
        <v>81</v>
      </c>
      <c r="AY187" s="17" t="s">
        <v>138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7" t="s">
        <v>79</v>
      </c>
      <c r="BK187" s="223">
        <f>ROUND(I187*H187,2)</f>
        <v>0</v>
      </c>
      <c r="BL187" s="17" t="s">
        <v>145</v>
      </c>
      <c r="BM187" s="222" t="s">
        <v>714</v>
      </c>
    </row>
    <row r="188" spans="1:65" s="2" customFormat="1" ht="11.25">
      <c r="A188" s="34"/>
      <c r="B188" s="35"/>
      <c r="C188" s="36"/>
      <c r="D188" s="224" t="s">
        <v>147</v>
      </c>
      <c r="E188" s="36"/>
      <c r="F188" s="225" t="s">
        <v>713</v>
      </c>
      <c r="G188" s="36"/>
      <c r="H188" s="36"/>
      <c r="I188" s="123"/>
      <c r="J188" s="36"/>
      <c r="K188" s="36"/>
      <c r="L188" s="39"/>
      <c r="M188" s="226"/>
      <c r="N188" s="227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147</v>
      </c>
      <c r="AU188" s="17" t="s">
        <v>81</v>
      </c>
    </row>
    <row r="189" spans="1:65" s="15" customFormat="1" ht="11.25">
      <c r="B189" s="251"/>
      <c r="C189" s="252"/>
      <c r="D189" s="224" t="s">
        <v>149</v>
      </c>
      <c r="E189" s="253" t="s">
        <v>1</v>
      </c>
      <c r="F189" s="254" t="s">
        <v>665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AT189" s="260" t="s">
        <v>149</v>
      </c>
      <c r="AU189" s="260" t="s">
        <v>81</v>
      </c>
      <c r="AV189" s="15" t="s">
        <v>79</v>
      </c>
      <c r="AW189" s="15" t="s">
        <v>30</v>
      </c>
      <c r="AX189" s="15" t="s">
        <v>74</v>
      </c>
      <c r="AY189" s="260" t="s">
        <v>138</v>
      </c>
    </row>
    <row r="190" spans="1:65" s="15" customFormat="1" ht="11.25">
      <c r="B190" s="251"/>
      <c r="C190" s="252"/>
      <c r="D190" s="224" t="s">
        <v>149</v>
      </c>
      <c r="E190" s="253" t="s">
        <v>1</v>
      </c>
      <c r="F190" s="254" t="s">
        <v>666</v>
      </c>
      <c r="G190" s="252"/>
      <c r="H190" s="253" t="s">
        <v>1</v>
      </c>
      <c r="I190" s="255"/>
      <c r="J190" s="252"/>
      <c r="K190" s="252"/>
      <c r="L190" s="256"/>
      <c r="M190" s="257"/>
      <c r="N190" s="258"/>
      <c r="O190" s="258"/>
      <c r="P190" s="258"/>
      <c r="Q190" s="258"/>
      <c r="R190" s="258"/>
      <c r="S190" s="258"/>
      <c r="T190" s="259"/>
      <c r="AT190" s="260" t="s">
        <v>149</v>
      </c>
      <c r="AU190" s="260" t="s">
        <v>81</v>
      </c>
      <c r="AV190" s="15" t="s">
        <v>79</v>
      </c>
      <c r="AW190" s="15" t="s">
        <v>30</v>
      </c>
      <c r="AX190" s="15" t="s">
        <v>74</v>
      </c>
      <c r="AY190" s="260" t="s">
        <v>138</v>
      </c>
    </row>
    <row r="191" spans="1:65" s="15" customFormat="1" ht="11.25">
      <c r="B191" s="251"/>
      <c r="C191" s="252"/>
      <c r="D191" s="224" t="s">
        <v>149</v>
      </c>
      <c r="E191" s="253" t="s">
        <v>1</v>
      </c>
      <c r="F191" s="254" t="s">
        <v>702</v>
      </c>
      <c r="G191" s="252"/>
      <c r="H191" s="253" t="s">
        <v>1</v>
      </c>
      <c r="I191" s="255"/>
      <c r="J191" s="252"/>
      <c r="K191" s="252"/>
      <c r="L191" s="256"/>
      <c r="M191" s="257"/>
      <c r="N191" s="258"/>
      <c r="O191" s="258"/>
      <c r="P191" s="258"/>
      <c r="Q191" s="258"/>
      <c r="R191" s="258"/>
      <c r="S191" s="258"/>
      <c r="T191" s="259"/>
      <c r="AT191" s="260" t="s">
        <v>149</v>
      </c>
      <c r="AU191" s="260" t="s">
        <v>81</v>
      </c>
      <c r="AV191" s="15" t="s">
        <v>79</v>
      </c>
      <c r="AW191" s="15" t="s">
        <v>30</v>
      </c>
      <c r="AX191" s="15" t="s">
        <v>74</v>
      </c>
      <c r="AY191" s="260" t="s">
        <v>138</v>
      </c>
    </row>
    <row r="192" spans="1:65" s="13" customFormat="1" ht="11.25">
      <c r="B192" s="228"/>
      <c r="C192" s="229"/>
      <c r="D192" s="224" t="s">
        <v>149</v>
      </c>
      <c r="E192" s="230" t="s">
        <v>1</v>
      </c>
      <c r="F192" s="231" t="s">
        <v>715</v>
      </c>
      <c r="G192" s="229"/>
      <c r="H192" s="232">
        <v>3.4980000000000002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149</v>
      </c>
      <c r="AU192" s="238" t="s">
        <v>81</v>
      </c>
      <c r="AV192" s="13" t="s">
        <v>81</v>
      </c>
      <c r="AW192" s="13" t="s">
        <v>30</v>
      </c>
      <c r="AX192" s="13" t="s">
        <v>74</v>
      </c>
      <c r="AY192" s="238" t="s">
        <v>138</v>
      </c>
    </row>
    <row r="193" spans="1:65" s="14" customFormat="1" ht="11.25">
      <c r="B193" s="239"/>
      <c r="C193" s="240"/>
      <c r="D193" s="224" t="s">
        <v>149</v>
      </c>
      <c r="E193" s="241" t="s">
        <v>1</v>
      </c>
      <c r="F193" s="242" t="s">
        <v>156</v>
      </c>
      <c r="G193" s="240"/>
      <c r="H193" s="243">
        <v>3.4980000000000002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149</v>
      </c>
      <c r="AU193" s="249" t="s">
        <v>81</v>
      </c>
      <c r="AV193" s="14" t="s">
        <v>145</v>
      </c>
      <c r="AW193" s="14" t="s">
        <v>30</v>
      </c>
      <c r="AX193" s="14" t="s">
        <v>79</v>
      </c>
      <c r="AY193" s="249" t="s">
        <v>138</v>
      </c>
    </row>
    <row r="194" spans="1:65" s="2" customFormat="1" ht="16.5" customHeight="1">
      <c r="A194" s="34"/>
      <c r="B194" s="35"/>
      <c r="C194" s="210" t="s">
        <v>716</v>
      </c>
      <c r="D194" s="210" t="s">
        <v>141</v>
      </c>
      <c r="E194" s="211" t="s">
        <v>717</v>
      </c>
      <c r="F194" s="212" t="s">
        <v>718</v>
      </c>
      <c r="G194" s="213" t="s">
        <v>423</v>
      </c>
      <c r="H194" s="214">
        <v>24</v>
      </c>
      <c r="I194" s="215"/>
      <c r="J194" s="216">
        <f>ROUND(I194*H194,2)</f>
        <v>0</v>
      </c>
      <c r="K194" s="217"/>
      <c r="L194" s="39"/>
      <c r="M194" s="218" t="s">
        <v>1</v>
      </c>
      <c r="N194" s="219" t="s">
        <v>39</v>
      </c>
      <c r="O194" s="71"/>
      <c r="P194" s="220">
        <f>O194*H194</f>
        <v>0</v>
      </c>
      <c r="Q194" s="220">
        <v>3.363E-2</v>
      </c>
      <c r="R194" s="220">
        <f>Q194*H194</f>
        <v>0.80712000000000006</v>
      </c>
      <c r="S194" s="220">
        <v>0</v>
      </c>
      <c r="T194" s="22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2" t="s">
        <v>145</v>
      </c>
      <c r="AT194" s="222" t="s">
        <v>141</v>
      </c>
      <c r="AU194" s="222" t="s">
        <v>81</v>
      </c>
      <c r="AY194" s="17" t="s">
        <v>138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7" t="s">
        <v>79</v>
      </c>
      <c r="BK194" s="223">
        <f>ROUND(I194*H194,2)</f>
        <v>0</v>
      </c>
      <c r="BL194" s="17" t="s">
        <v>145</v>
      </c>
      <c r="BM194" s="222" t="s">
        <v>719</v>
      </c>
    </row>
    <row r="195" spans="1:65" s="2" customFormat="1" ht="19.5">
      <c r="A195" s="34"/>
      <c r="B195" s="35"/>
      <c r="C195" s="36"/>
      <c r="D195" s="224" t="s">
        <v>147</v>
      </c>
      <c r="E195" s="36"/>
      <c r="F195" s="225" t="s">
        <v>720</v>
      </c>
      <c r="G195" s="36"/>
      <c r="H195" s="36"/>
      <c r="I195" s="123"/>
      <c r="J195" s="36"/>
      <c r="K195" s="36"/>
      <c r="L195" s="39"/>
      <c r="M195" s="226"/>
      <c r="N195" s="227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147</v>
      </c>
      <c r="AU195" s="17" t="s">
        <v>81</v>
      </c>
    </row>
    <row r="196" spans="1:65" s="15" customFormat="1" ht="11.25">
      <c r="B196" s="251"/>
      <c r="C196" s="252"/>
      <c r="D196" s="224" t="s">
        <v>149</v>
      </c>
      <c r="E196" s="253" t="s">
        <v>1</v>
      </c>
      <c r="F196" s="254" t="s">
        <v>665</v>
      </c>
      <c r="G196" s="252"/>
      <c r="H196" s="253" t="s">
        <v>1</v>
      </c>
      <c r="I196" s="255"/>
      <c r="J196" s="252"/>
      <c r="K196" s="252"/>
      <c r="L196" s="256"/>
      <c r="M196" s="257"/>
      <c r="N196" s="258"/>
      <c r="O196" s="258"/>
      <c r="P196" s="258"/>
      <c r="Q196" s="258"/>
      <c r="R196" s="258"/>
      <c r="S196" s="258"/>
      <c r="T196" s="259"/>
      <c r="AT196" s="260" t="s">
        <v>149</v>
      </c>
      <c r="AU196" s="260" t="s">
        <v>81</v>
      </c>
      <c r="AV196" s="15" t="s">
        <v>79</v>
      </c>
      <c r="AW196" s="15" t="s">
        <v>30</v>
      </c>
      <c r="AX196" s="15" t="s">
        <v>74</v>
      </c>
      <c r="AY196" s="260" t="s">
        <v>138</v>
      </c>
    </row>
    <row r="197" spans="1:65" s="15" customFormat="1" ht="11.25">
      <c r="B197" s="251"/>
      <c r="C197" s="252"/>
      <c r="D197" s="224" t="s">
        <v>149</v>
      </c>
      <c r="E197" s="253" t="s">
        <v>1</v>
      </c>
      <c r="F197" s="254" t="s">
        <v>666</v>
      </c>
      <c r="G197" s="252"/>
      <c r="H197" s="253" t="s">
        <v>1</v>
      </c>
      <c r="I197" s="255"/>
      <c r="J197" s="252"/>
      <c r="K197" s="252"/>
      <c r="L197" s="256"/>
      <c r="M197" s="257"/>
      <c r="N197" s="258"/>
      <c r="O197" s="258"/>
      <c r="P197" s="258"/>
      <c r="Q197" s="258"/>
      <c r="R197" s="258"/>
      <c r="S197" s="258"/>
      <c r="T197" s="259"/>
      <c r="AT197" s="260" t="s">
        <v>149</v>
      </c>
      <c r="AU197" s="260" t="s">
        <v>81</v>
      </c>
      <c r="AV197" s="15" t="s">
        <v>79</v>
      </c>
      <c r="AW197" s="15" t="s">
        <v>30</v>
      </c>
      <c r="AX197" s="15" t="s">
        <v>74</v>
      </c>
      <c r="AY197" s="260" t="s">
        <v>138</v>
      </c>
    </row>
    <row r="198" spans="1:65" s="15" customFormat="1" ht="11.25">
      <c r="B198" s="251"/>
      <c r="C198" s="252"/>
      <c r="D198" s="224" t="s">
        <v>149</v>
      </c>
      <c r="E198" s="253" t="s">
        <v>1</v>
      </c>
      <c r="F198" s="254" t="s">
        <v>721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AT198" s="260" t="s">
        <v>149</v>
      </c>
      <c r="AU198" s="260" t="s">
        <v>81</v>
      </c>
      <c r="AV198" s="15" t="s">
        <v>79</v>
      </c>
      <c r="AW198" s="15" t="s">
        <v>30</v>
      </c>
      <c r="AX198" s="15" t="s">
        <v>74</v>
      </c>
      <c r="AY198" s="260" t="s">
        <v>138</v>
      </c>
    </row>
    <row r="199" spans="1:65" s="13" customFormat="1" ht="11.25">
      <c r="B199" s="228"/>
      <c r="C199" s="229"/>
      <c r="D199" s="224" t="s">
        <v>149</v>
      </c>
      <c r="E199" s="230" t="s">
        <v>1</v>
      </c>
      <c r="F199" s="231" t="s">
        <v>722</v>
      </c>
      <c r="G199" s="229"/>
      <c r="H199" s="232">
        <v>24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149</v>
      </c>
      <c r="AU199" s="238" t="s">
        <v>81</v>
      </c>
      <c r="AV199" s="13" t="s">
        <v>81</v>
      </c>
      <c r="AW199" s="13" t="s">
        <v>30</v>
      </c>
      <c r="AX199" s="13" t="s">
        <v>74</v>
      </c>
      <c r="AY199" s="238" t="s">
        <v>138</v>
      </c>
    </row>
    <row r="200" spans="1:65" s="14" customFormat="1" ht="11.25">
      <c r="B200" s="239"/>
      <c r="C200" s="240"/>
      <c r="D200" s="224" t="s">
        <v>149</v>
      </c>
      <c r="E200" s="241" t="s">
        <v>1</v>
      </c>
      <c r="F200" s="242" t="s">
        <v>156</v>
      </c>
      <c r="G200" s="240"/>
      <c r="H200" s="243">
        <v>24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149</v>
      </c>
      <c r="AU200" s="249" t="s">
        <v>81</v>
      </c>
      <c r="AV200" s="14" t="s">
        <v>145</v>
      </c>
      <c r="AW200" s="14" t="s">
        <v>30</v>
      </c>
      <c r="AX200" s="14" t="s">
        <v>79</v>
      </c>
      <c r="AY200" s="249" t="s">
        <v>138</v>
      </c>
    </row>
    <row r="201" spans="1:65" s="2" customFormat="1" ht="16.5" customHeight="1">
      <c r="A201" s="34"/>
      <c r="B201" s="35"/>
      <c r="C201" s="210" t="s">
        <v>723</v>
      </c>
      <c r="D201" s="210" t="s">
        <v>141</v>
      </c>
      <c r="E201" s="211" t="s">
        <v>724</v>
      </c>
      <c r="F201" s="212" t="s">
        <v>725</v>
      </c>
      <c r="G201" s="213" t="s">
        <v>144</v>
      </c>
      <c r="H201" s="214">
        <v>3</v>
      </c>
      <c r="I201" s="215"/>
      <c r="J201" s="216">
        <f>ROUND(I201*H201,2)</f>
        <v>0</v>
      </c>
      <c r="K201" s="217"/>
      <c r="L201" s="39"/>
      <c r="M201" s="218" t="s">
        <v>1</v>
      </c>
      <c r="N201" s="219" t="s">
        <v>39</v>
      </c>
      <c r="O201" s="71"/>
      <c r="P201" s="220">
        <f>O201*H201</f>
        <v>0</v>
      </c>
      <c r="Q201" s="220">
        <v>3.6900000000000001E-3</v>
      </c>
      <c r="R201" s="220">
        <f>Q201*H201</f>
        <v>1.107E-2</v>
      </c>
      <c r="S201" s="220">
        <v>0</v>
      </c>
      <c r="T201" s="22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2" t="s">
        <v>145</v>
      </c>
      <c r="AT201" s="222" t="s">
        <v>141</v>
      </c>
      <c r="AU201" s="222" t="s">
        <v>81</v>
      </c>
      <c r="AY201" s="17" t="s">
        <v>138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79</v>
      </c>
      <c r="BK201" s="223">
        <f>ROUND(I201*H201,2)</f>
        <v>0</v>
      </c>
      <c r="BL201" s="17" t="s">
        <v>145</v>
      </c>
      <c r="BM201" s="222" t="s">
        <v>726</v>
      </c>
    </row>
    <row r="202" spans="1:65" s="2" customFormat="1" ht="19.5">
      <c r="A202" s="34"/>
      <c r="B202" s="35"/>
      <c r="C202" s="36"/>
      <c r="D202" s="224" t="s">
        <v>147</v>
      </c>
      <c r="E202" s="36"/>
      <c r="F202" s="225" t="s">
        <v>727</v>
      </c>
      <c r="G202" s="36"/>
      <c r="H202" s="36"/>
      <c r="I202" s="123"/>
      <c r="J202" s="36"/>
      <c r="K202" s="36"/>
      <c r="L202" s="39"/>
      <c r="M202" s="226"/>
      <c r="N202" s="227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147</v>
      </c>
      <c r="AU202" s="17" t="s">
        <v>81</v>
      </c>
    </row>
    <row r="203" spans="1:65" s="15" customFormat="1" ht="11.25">
      <c r="B203" s="251"/>
      <c r="C203" s="252"/>
      <c r="D203" s="224" t="s">
        <v>149</v>
      </c>
      <c r="E203" s="253" t="s">
        <v>1</v>
      </c>
      <c r="F203" s="254" t="s">
        <v>665</v>
      </c>
      <c r="G203" s="252"/>
      <c r="H203" s="253" t="s">
        <v>1</v>
      </c>
      <c r="I203" s="255"/>
      <c r="J203" s="252"/>
      <c r="K203" s="252"/>
      <c r="L203" s="256"/>
      <c r="M203" s="257"/>
      <c r="N203" s="258"/>
      <c r="O203" s="258"/>
      <c r="P203" s="258"/>
      <c r="Q203" s="258"/>
      <c r="R203" s="258"/>
      <c r="S203" s="258"/>
      <c r="T203" s="259"/>
      <c r="AT203" s="260" t="s">
        <v>149</v>
      </c>
      <c r="AU203" s="260" t="s">
        <v>81</v>
      </c>
      <c r="AV203" s="15" t="s">
        <v>79</v>
      </c>
      <c r="AW203" s="15" t="s">
        <v>30</v>
      </c>
      <c r="AX203" s="15" t="s">
        <v>74</v>
      </c>
      <c r="AY203" s="260" t="s">
        <v>138</v>
      </c>
    </row>
    <row r="204" spans="1:65" s="15" customFormat="1" ht="11.25">
      <c r="B204" s="251"/>
      <c r="C204" s="252"/>
      <c r="D204" s="224" t="s">
        <v>149</v>
      </c>
      <c r="E204" s="253" t="s">
        <v>1</v>
      </c>
      <c r="F204" s="254" t="s">
        <v>666</v>
      </c>
      <c r="G204" s="252"/>
      <c r="H204" s="253" t="s">
        <v>1</v>
      </c>
      <c r="I204" s="255"/>
      <c r="J204" s="252"/>
      <c r="K204" s="252"/>
      <c r="L204" s="256"/>
      <c r="M204" s="257"/>
      <c r="N204" s="258"/>
      <c r="O204" s="258"/>
      <c r="P204" s="258"/>
      <c r="Q204" s="258"/>
      <c r="R204" s="258"/>
      <c r="S204" s="258"/>
      <c r="T204" s="259"/>
      <c r="AT204" s="260" t="s">
        <v>149</v>
      </c>
      <c r="AU204" s="260" t="s">
        <v>81</v>
      </c>
      <c r="AV204" s="15" t="s">
        <v>79</v>
      </c>
      <c r="AW204" s="15" t="s">
        <v>30</v>
      </c>
      <c r="AX204" s="15" t="s">
        <v>74</v>
      </c>
      <c r="AY204" s="260" t="s">
        <v>138</v>
      </c>
    </row>
    <row r="205" spans="1:65" s="13" customFormat="1" ht="11.25">
      <c r="B205" s="228"/>
      <c r="C205" s="229"/>
      <c r="D205" s="224" t="s">
        <v>149</v>
      </c>
      <c r="E205" s="230" t="s">
        <v>1</v>
      </c>
      <c r="F205" s="231" t="s">
        <v>162</v>
      </c>
      <c r="G205" s="229"/>
      <c r="H205" s="232">
        <v>3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149</v>
      </c>
      <c r="AU205" s="238" t="s">
        <v>81</v>
      </c>
      <c r="AV205" s="13" t="s">
        <v>81</v>
      </c>
      <c r="AW205" s="13" t="s">
        <v>30</v>
      </c>
      <c r="AX205" s="13" t="s">
        <v>74</v>
      </c>
      <c r="AY205" s="238" t="s">
        <v>138</v>
      </c>
    </row>
    <row r="206" spans="1:65" s="14" customFormat="1" ht="11.25">
      <c r="B206" s="239"/>
      <c r="C206" s="240"/>
      <c r="D206" s="224" t="s">
        <v>149</v>
      </c>
      <c r="E206" s="241" t="s">
        <v>1</v>
      </c>
      <c r="F206" s="242" t="s">
        <v>156</v>
      </c>
      <c r="G206" s="240"/>
      <c r="H206" s="243">
        <v>3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149</v>
      </c>
      <c r="AU206" s="249" t="s">
        <v>81</v>
      </c>
      <c r="AV206" s="14" t="s">
        <v>145</v>
      </c>
      <c r="AW206" s="14" t="s">
        <v>30</v>
      </c>
      <c r="AX206" s="14" t="s">
        <v>79</v>
      </c>
      <c r="AY206" s="249" t="s">
        <v>138</v>
      </c>
    </row>
    <row r="207" spans="1:65" s="2" customFormat="1" ht="21.75" customHeight="1">
      <c r="A207" s="34"/>
      <c r="B207" s="35"/>
      <c r="C207" s="210" t="s">
        <v>728</v>
      </c>
      <c r="D207" s="210" t="s">
        <v>141</v>
      </c>
      <c r="E207" s="211" t="s">
        <v>729</v>
      </c>
      <c r="F207" s="212" t="s">
        <v>730</v>
      </c>
      <c r="G207" s="213" t="s">
        <v>423</v>
      </c>
      <c r="H207" s="214">
        <v>24</v>
      </c>
      <c r="I207" s="215"/>
      <c r="J207" s="216">
        <f>ROUND(I207*H207,2)</f>
        <v>0</v>
      </c>
      <c r="K207" s="217"/>
      <c r="L207" s="39"/>
      <c r="M207" s="218" t="s">
        <v>1</v>
      </c>
      <c r="N207" s="219" t="s">
        <v>39</v>
      </c>
      <c r="O207" s="71"/>
      <c r="P207" s="220">
        <f>O207*H207</f>
        <v>0</v>
      </c>
      <c r="Q207" s="220">
        <v>5.1200000000000004E-3</v>
      </c>
      <c r="R207" s="220">
        <f>Q207*H207</f>
        <v>0.12288000000000002</v>
      </c>
      <c r="S207" s="220">
        <v>0</v>
      </c>
      <c r="T207" s="22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2" t="s">
        <v>145</v>
      </c>
      <c r="AT207" s="222" t="s">
        <v>141</v>
      </c>
      <c r="AU207" s="222" t="s">
        <v>81</v>
      </c>
      <c r="AY207" s="17" t="s">
        <v>138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7" t="s">
        <v>79</v>
      </c>
      <c r="BK207" s="223">
        <f>ROUND(I207*H207,2)</f>
        <v>0</v>
      </c>
      <c r="BL207" s="17" t="s">
        <v>145</v>
      </c>
      <c r="BM207" s="222" t="s">
        <v>731</v>
      </c>
    </row>
    <row r="208" spans="1:65" s="2" customFormat="1" ht="39">
      <c r="A208" s="34"/>
      <c r="B208" s="35"/>
      <c r="C208" s="36"/>
      <c r="D208" s="224" t="s">
        <v>147</v>
      </c>
      <c r="E208" s="36"/>
      <c r="F208" s="225" t="s">
        <v>732</v>
      </c>
      <c r="G208" s="36"/>
      <c r="H208" s="36"/>
      <c r="I208" s="123"/>
      <c r="J208" s="36"/>
      <c r="K208" s="36"/>
      <c r="L208" s="39"/>
      <c r="M208" s="226"/>
      <c r="N208" s="227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147</v>
      </c>
      <c r="AU208" s="17" t="s">
        <v>81</v>
      </c>
    </row>
    <row r="209" spans="1:65" s="15" customFormat="1" ht="11.25">
      <c r="B209" s="251"/>
      <c r="C209" s="252"/>
      <c r="D209" s="224" t="s">
        <v>149</v>
      </c>
      <c r="E209" s="253" t="s">
        <v>1</v>
      </c>
      <c r="F209" s="254" t="s">
        <v>665</v>
      </c>
      <c r="G209" s="252"/>
      <c r="H209" s="253" t="s">
        <v>1</v>
      </c>
      <c r="I209" s="255"/>
      <c r="J209" s="252"/>
      <c r="K209" s="252"/>
      <c r="L209" s="256"/>
      <c r="M209" s="257"/>
      <c r="N209" s="258"/>
      <c r="O209" s="258"/>
      <c r="P209" s="258"/>
      <c r="Q209" s="258"/>
      <c r="R209" s="258"/>
      <c r="S209" s="258"/>
      <c r="T209" s="259"/>
      <c r="AT209" s="260" t="s">
        <v>149</v>
      </c>
      <c r="AU209" s="260" t="s">
        <v>81</v>
      </c>
      <c r="AV209" s="15" t="s">
        <v>79</v>
      </c>
      <c r="AW209" s="15" t="s">
        <v>30</v>
      </c>
      <c r="AX209" s="15" t="s">
        <v>74</v>
      </c>
      <c r="AY209" s="260" t="s">
        <v>138</v>
      </c>
    </row>
    <row r="210" spans="1:65" s="15" customFormat="1" ht="11.25">
      <c r="B210" s="251"/>
      <c r="C210" s="252"/>
      <c r="D210" s="224" t="s">
        <v>149</v>
      </c>
      <c r="E210" s="253" t="s">
        <v>1</v>
      </c>
      <c r="F210" s="254" t="s">
        <v>666</v>
      </c>
      <c r="G210" s="252"/>
      <c r="H210" s="253" t="s">
        <v>1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149</v>
      </c>
      <c r="AU210" s="260" t="s">
        <v>81</v>
      </c>
      <c r="AV210" s="15" t="s">
        <v>79</v>
      </c>
      <c r="AW210" s="15" t="s">
        <v>30</v>
      </c>
      <c r="AX210" s="15" t="s">
        <v>74</v>
      </c>
      <c r="AY210" s="260" t="s">
        <v>138</v>
      </c>
    </row>
    <row r="211" spans="1:65" s="13" customFormat="1" ht="11.25">
      <c r="B211" s="228"/>
      <c r="C211" s="229"/>
      <c r="D211" s="224" t="s">
        <v>149</v>
      </c>
      <c r="E211" s="230" t="s">
        <v>1</v>
      </c>
      <c r="F211" s="231" t="s">
        <v>722</v>
      </c>
      <c r="G211" s="229"/>
      <c r="H211" s="232">
        <v>24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149</v>
      </c>
      <c r="AU211" s="238" t="s">
        <v>81</v>
      </c>
      <c r="AV211" s="13" t="s">
        <v>81</v>
      </c>
      <c r="AW211" s="13" t="s">
        <v>30</v>
      </c>
      <c r="AX211" s="13" t="s">
        <v>74</v>
      </c>
      <c r="AY211" s="238" t="s">
        <v>138</v>
      </c>
    </row>
    <row r="212" spans="1:65" s="14" customFormat="1" ht="11.25">
      <c r="B212" s="239"/>
      <c r="C212" s="240"/>
      <c r="D212" s="224" t="s">
        <v>149</v>
      </c>
      <c r="E212" s="241" t="s">
        <v>1</v>
      </c>
      <c r="F212" s="242" t="s">
        <v>156</v>
      </c>
      <c r="G212" s="240"/>
      <c r="H212" s="243">
        <v>24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149</v>
      </c>
      <c r="AU212" s="249" t="s">
        <v>81</v>
      </c>
      <c r="AV212" s="14" t="s">
        <v>145</v>
      </c>
      <c r="AW212" s="14" t="s">
        <v>30</v>
      </c>
      <c r="AX212" s="14" t="s">
        <v>79</v>
      </c>
      <c r="AY212" s="249" t="s">
        <v>138</v>
      </c>
    </row>
    <row r="213" spans="1:65" s="2" customFormat="1" ht="21.75" customHeight="1">
      <c r="A213" s="34"/>
      <c r="B213" s="35"/>
      <c r="C213" s="210" t="s">
        <v>733</v>
      </c>
      <c r="D213" s="210" t="s">
        <v>141</v>
      </c>
      <c r="E213" s="211" t="s">
        <v>734</v>
      </c>
      <c r="F213" s="212" t="s">
        <v>735</v>
      </c>
      <c r="G213" s="213" t="s">
        <v>423</v>
      </c>
      <c r="H213" s="214">
        <v>19.5</v>
      </c>
      <c r="I213" s="215"/>
      <c r="J213" s="216">
        <f>ROUND(I213*H213,2)</f>
        <v>0</v>
      </c>
      <c r="K213" s="217"/>
      <c r="L213" s="39"/>
      <c r="M213" s="218" t="s">
        <v>1</v>
      </c>
      <c r="N213" s="219" t="s">
        <v>39</v>
      </c>
      <c r="O213" s="71"/>
      <c r="P213" s="220">
        <f>O213*H213</f>
        <v>0</v>
      </c>
      <c r="Q213" s="220">
        <v>3.7200000000000002E-3</v>
      </c>
      <c r="R213" s="220">
        <f>Q213*H213</f>
        <v>7.2540000000000007E-2</v>
      </c>
      <c r="S213" s="220">
        <v>0</v>
      </c>
      <c r="T213" s="22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2" t="s">
        <v>145</v>
      </c>
      <c r="AT213" s="222" t="s">
        <v>141</v>
      </c>
      <c r="AU213" s="222" t="s">
        <v>81</v>
      </c>
      <c r="AY213" s="17" t="s">
        <v>138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7" t="s">
        <v>79</v>
      </c>
      <c r="BK213" s="223">
        <f>ROUND(I213*H213,2)</f>
        <v>0</v>
      </c>
      <c r="BL213" s="17" t="s">
        <v>145</v>
      </c>
      <c r="BM213" s="222" t="s">
        <v>736</v>
      </c>
    </row>
    <row r="214" spans="1:65" s="2" customFormat="1" ht="39">
      <c r="A214" s="34"/>
      <c r="B214" s="35"/>
      <c r="C214" s="36"/>
      <c r="D214" s="224" t="s">
        <v>147</v>
      </c>
      <c r="E214" s="36"/>
      <c r="F214" s="225" t="s">
        <v>737</v>
      </c>
      <c r="G214" s="36"/>
      <c r="H214" s="36"/>
      <c r="I214" s="123"/>
      <c r="J214" s="36"/>
      <c r="K214" s="36"/>
      <c r="L214" s="39"/>
      <c r="M214" s="226"/>
      <c r="N214" s="227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147</v>
      </c>
      <c r="AU214" s="17" t="s">
        <v>81</v>
      </c>
    </row>
    <row r="215" spans="1:65" s="15" customFormat="1" ht="11.25">
      <c r="B215" s="251"/>
      <c r="C215" s="252"/>
      <c r="D215" s="224" t="s">
        <v>149</v>
      </c>
      <c r="E215" s="253" t="s">
        <v>1</v>
      </c>
      <c r="F215" s="254" t="s">
        <v>665</v>
      </c>
      <c r="G215" s="252"/>
      <c r="H215" s="253" t="s">
        <v>1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AT215" s="260" t="s">
        <v>149</v>
      </c>
      <c r="AU215" s="260" t="s">
        <v>81</v>
      </c>
      <c r="AV215" s="15" t="s">
        <v>79</v>
      </c>
      <c r="AW215" s="15" t="s">
        <v>30</v>
      </c>
      <c r="AX215" s="15" t="s">
        <v>74</v>
      </c>
      <c r="AY215" s="260" t="s">
        <v>138</v>
      </c>
    </row>
    <row r="216" spans="1:65" s="15" customFormat="1" ht="11.25">
      <c r="B216" s="251"/>
      <c r="C216" s="252"/>
      <c r="D216" s="224" t="s">
        <v>149</v>
      </c>
      <c r="E216" s="253" t="s">
        <v>1</v>
      </c>
      <c r="F216" s="254" t="s">
        <v>666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149</v>
      </c>
      <c r="AU216" s="260" t="s">
        <v>81</v>
      </c>
      <c r="AV216" s="15" t="s">
        <v>79</v>
      </c>
      <c r="AW216" s="15" t="s">
        <v>30</v>
      </c>
      <c r="AX216" s="15" t="s">
        <v>74</v>
      </c>
      <c r="AY216" s="260" t="s">
        <v>138</v>
      </c>
    </row>
    <row r="217" spans="1:65" s="13" customFormat="1" ht="11.25">
      <c r="B217" s="228"/>
      <c r="C217" s="229"/>
      <c r="D217" s="224" t="s">
        <v>149</v>
      </c>
      <c r="E217" s="230" t="s">
        <v>1</v>
      </c>
      <c r="F217" s="231" t="s">
        <v>738</v>
      </c>
      <c r="G217" s="229"/>
      <c r="H217" s="232">
        <v>19.5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149</v>
      </c>
      <c r="AU217" s="238" t="s">
        <v>81</v>
      </c>
      <c r="AV217" s="13" t="s">
        <v>81</v>
      </c>
      <c r="AW217" s="13" t="s">
        <v>30</v>
      </c>
      <c r="AX217" s="13" t="s">
        <v>74</v>
      </c>
      <c r="AY217" s="238" t="s">
        <v>138</v>
      </c>
    </row>
    <row r="218" spans="1:65" s="14" customFormat="1" ht="11.25">
      <c r="B218" s="239"/>
      <c r="C218" s="240"/>
      <c r="D218" s="224" t="s">
        <v>149</v>
      </c>
      <c r="E218" s="241" t="s">
        <v>1</v>
      </c>
      <c r="F218" s="242" t="s">
        <v>156</v>
      </c>
      <c r="G218" s="240"/>
      <c r="H218" s="243">
        <v>19.5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149</v>
      </c>
      <c r="AU218" s="249" t="s">
        <v>81</v>
      </c>
      <c r="AV218" s="14" t="s">
        <v>145</v>
      </c>
      <c r="AW218" s="14" t="s">
        <v>30</v>
      </c>
      <c r="AX218" s="14" t="s">
        <v>79</v>
      </c>
      <c r="AY218" s="249" t="s">
        <v>138</v>
      </c>
    </row>
    <row r="219" spans="1:65" s="2" customFormat="1" ht="21.75" customHeight="1">
      <c r="A219" s="34"/>
      <c r="B219" s="35"/>
      <c r="C219" s="210" t="s">
        <v>739</v>
      </c>
      <c r="D219" s="210" t="s">
        <v>141</v>
      </c>
      <c r="E219" s="211" t="s">
        <v>740</v>
      </c>
      <c r="F219" s="212" t="s">
        <v>741</v>
      </c>
      <c r="G219" s="213" t="s">
        <v>144</v>
      </c>
      <c r="H219" s="214">
        <v>3</v>
      </c>
      <c r="I219" s="215"/>
      <c r="J219" s="216">
        <f>ROUND(I219*H219,2)</f>
        <v>0</v>
      </c>
      <c r="K219" s="217"/>
      <c r="L219" s="39"/>
      <c r="M219" s="218" t="s">
        <v>1</v>
      </c>
      <c r="N219" s="219" t="s">
        <v>39</v>
      </c>
      <c r="O219" s="71"/>
      <c r="P219" s="220">
        <f>O219*H219</f>
        <v>0</v>
      </c>
      <c r="Q219" s="220">
        <v>6.0999999999999997E-4</v>
      </c>
      <c r="R219" s="220">
        <f>Q219*H219</f>
        <v>1.83E-3</v>
      </c>
      <c r="S219" s="220">
        <v>0</v>
      </c>
      <c r="T219" s="22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2" t="s">
        <v>145</v>
      </c>
      <c r="AT219" s="222" t="s">
        <v>141</v>
      </c>
      <c r="AU219" s="222" t="s">
        <v>81</v>
      </c>
      <c r="AY219" s="17" t="s">
        <v>138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7" t="s">
        <v>79</v>
      </c>
      <c r="BK219" s="223">
        <f>ROUND(I219*H219,2)</f>
        <v>0</v>
      </c>
      <c r="BL219" s="17" t="s">
        <v>145</v>
      </c>
      <c r="BM219" s="222" t="s">
        <v>742</v>
      </c>
    </row>
    <row r="220" spans="1:65" s="2" customFormat="1" ht="19.5">
      <c r="A220" s="34"/>
      <c r="B220" s="35"/>
      <c r="C220" s="36"/>
      <c r="D220" s="224" t="s">
        <v>147</v>
      </c>
      <c r="E220" s="36"/>
      <c r="F220" s="225" t="s">
        <v>743</v>
      </c>
      <c r="G220" s="36"/>
      <c r="H220" s="36"/>
      <c r="I220" s="123"/>
      <c r="J220" s="36"/>
      <c r="K220" s="36"/>
      <c r="L220" s="39"/>
      <c r="M220" s="226"/>
      <c r="N220" s="227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147</v>
      </c>
      <c r="AU220" s="17" t="s">
        <v>81</v>
      </c>
    </row>
    <row r="221" spans="1:65" s="15" customFormat="1" ht="11.25">
      <c r="B221" s="251"/>
      <c r="C221" s="252"/>
      <c r="D221" s="224" t="s">
        <v>149</v>
      </c>
      <c r="E221" s="253" t="s">
        <v>1</v>
      </c>
      <c r="F221" s="254" t="s">
        <v>665</v>
      </c>
      <c r="G221" s="252"/>
      <c r="H221" s="253" t="s">
        <v>1</v>
      </c>
      <c r="I221" s="255"/>
      <c r="J221" s="252"/>
      <c r="K221" s="252"/>
      <c r="L221" s="256"/>
      <c r="M221" s="257"/>
      <c r="N221" s="258"/>
      <c r="O221" s="258"/>
      <c r="P221" s="258"/>
      <c r="Q221" s="258"/>
      <c r="R221" s="258"/>
      <c r="S221" s="258"/>
      <c r="T221" s="259"/>
      <c r="AT221" s="260" t="s">
        <v>149</v>
      </c>
      <c r="AU221" s="260" t="s">
        <v>81</v>
      </c>
      <c r="AV221" s="15" t="s">
        <v>79</v>
      </c>
      <c r="AW221" s="15" t="s">
        <v>30</v>
      </c>
      <c r="AX221" s="15" t="s">
        <v>74</v>
      </c>
      <c r="AY221" s="260" t="s">
        <v>138</v>
      </c>
    </row>
    <row r="222" spans="1:65" s="15" customFormat="1" ht="11.25">
      <c r="B222" s="251"/>
      <c r="C222" s="252"/>
      <c r="D222" s="224" t="s">
        <v>149</v>
      </c>
      <c r="E222" s="253" t="s">
        <v>1</v>
      </c>
      <c r="F222" s="254" t="s">
        <v>666</v>
      </c>
      <c r="G222" s="252"/>
      <c r="H222" s="253" t="s">
        <v>1</v>
      </c>
      <c r="I222" s="255"/>
      <c r="J222" s="252"/>
      <c r="K222" s="252"/>
      <c r="L222" s="256"/>
      <c r="M222" s="257"/>
      <c r="N222" s="258"/>
      <c r="O222" s="258"/>
      <c r="P222" s="258"/>
      <c r="Q222" s="258"/>
      <c r="R222" s="258"/>
      <c r="S222" s="258"/>
      <c r="T222" s="259"/>
      <c r="AT222" s="260" t="s">
        <v>149</v>
      </c>
      <c r="AU222" s="260" t="s">
        <v>81</v>
      </c>
      <c r="AV222" s="15" t="s">
        <v>79</v>
      </c>
      <c r="AW222" s="15" t="s">
        <v>30</v>
      </c>
      <c r="AX222" s="15" t="s">
        <v>74</v>
      </c>
      <c r="AY222" s="260" t="s">
        <v>138</v>
      </c>
    </row>
    <row r="223" spans="1:65" s="13" customFormat="1" ht="11.25">
      <c r="B223" s="228"/>
      <c r="C223" s="229"/>
      <c r="D223" s="224" t="s">
        <v>149</v>
      </c>
      <c r="E223" s="230" t="s">
        <v>1</v>
      </c>
      <c r="F223" s="231" t="s">
        <v>744</v>
      </c>
      <c r="G223" s="229"/>
      <c r="H223" s="232">
        <v>3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149</v>
      </c>
      <c r="AU223" s="238" t="s">
        <v>81</v>
      </c>
      <c r="AV223" s="13" t="s">
        <v>81</v>
      </c>
      <c r="AW223" s="13" t="s">
        <v>30</v>
      </c>
      <c r="AX223" s="13" t="s">
        <v>74</v>
      </c>
      <c r="AY223" s="238" t="s">
        <v>138</v>
      </c>
    </row>
    <row r="224" spans="1:65" s="14" customFormat="1" ht="11.25">
      <c r="B224" s="239"/>
      <c r="C224" s="240"/>
      <c r="D224" s="224" t="s">
        <v>149</v>
      </c>
      <c r="E224" s="241" t="s">
        <v>1</v>
      </c>
      <c r="F224" s="242" t="s">
        <v>156</v>
      </c>
      <c r="G224" s="240"/>
      <c r="H224" s="243">
        <v>3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149</v>
      </c>
      <c r="AU224" s="249" t="s">
        <v>81</v>
      </c>
      <c r="AV224" s="14" t="s">
        <v>145</v>
      </c>
      <c r="AW224" s="14" t="s">
        <v>30</v>
      </c>
      <c r="AX224" s="14" t="s">
        <v>79</v>
      </c>
      <c r="AY224" s="249" t="s">
        <v>138</v>
      </c>
    </row>
    <row r="225" spans="1:65" s="2" customFormat="1" ht="16.5" customHeight="1">
      <c r="A225" s="34"/>
      <c r="B225" s="35"/>
      <c r="C225" s="265" t="s">
        <v>745</v>
      </c>
      <c r="D225" s="265" t="s">
        <v>671</v>
      </c>
      <c r="E225" s="266" t="s">
        <v>746</v>
      </c>
      <c r="F225" s="267" t="s">
        <v>747</v>
      </c>
      <c r="G225" s="268" t="s">
        <v>488</v>
      </c>
      <c r="H225" s="269">
        <v>2E-3</v>
      </c>
      <c r="I225" s="270"/>
      <c r="J225" s="271">
        <f>ROUND(I225*H225,2)</f>
        <v>0</v>
      </c>
      <c r="K225" s="272"/>
      <c r="L225" s="273"/>
      <c r="M225" s="274" t="s">
        <v>1</v>
      </c>
      <c r="N225" s="275" t="s">
        <v>39</v>
      </c>
      <c r="O225" s="71"/>
      <c r="P225" s="220">
        <f>O225*H225</f>
        <v>0</v>
      </c>
      <c r="Q225" s="220">
        <v>1</v>
      </c>
      <c r="R225" s="220">
        <f>Q225*H225</f>
        <v>2E-3</v>
      </c>
      <c r="S225" s="220">
        <v>0</v>
      </c>
      <c r="T225" s="22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2" t="s">
        <v>195</v>
      </c>
      <c r="AT225" s="222" t="s">
        <v>671</v>
      </c>
      <c r="AU225" s="222" t="s">
        <v>81</v>
      </c>
      <c r="AY225" s="17" t="s">
        <v>138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7" t="s">
        <v>79</v>
      </c>
      <c r="BK225" s="223">
        <f>ROUND(I225*H225,2)</f>
        <v>0</v>
      </c>
      <c r="BL225" s="17" t="s">
        <v>145</v>
      </c>
      <c r="BM225" s="222" t="s">
        <v>748</v>
      </c>
    </row>
    <row r="226" spans="1:65" s="2" customFormat="1" ht="11.25">
      <c r="A226" s="34"/>
      <c r="B226" s="35"/>
      <c r="C226" s="36"/>
      <c r="D226" s="224" t="s">
        <v>147</v>
      </c>
      <c r="E226" s="36"/>
      <c r="F226" s="225" t="s">
        <v>747</v>
      </c>
      <c r="G226" s="36"/>
      <c r="H226" s="36"/>
      <c r="I226" s="123"/>
      <c r="J226" s="36"/>
      <c r="K226" s="36"/>
      <c r="L226" s="39"/>
      <c r="M226" s="226"/>
      <c r="N226" s="227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147</v>
      </c>
      <c r="AU226" s="17" t="s">
        <v>81</v>
      </c>
    </row>
    <row r="227" spans="1:65" s="15" customFormat="1" ht="11.25">
      <c r="B227" s="251"/>
      <c r="C227" s="252"/>
      <c r="D227" s="224" t="s">
        <v>149</v>
      </c>
      <c r="E227" s="253" t="s">
        <v>1</v>
      </c>
      <c r="F227" s="254" t="s">
        <v>665</v>
      </c>
      <c r="G227" s="252"/>
      <c r="H227" s="253" t="s">
        <v>1</v>
      </c>
      <c r="I227" s="255"/>
      <c r="J227" s="252"/>
      <c r="K227" s="252"/>
      <c r="L227" s="256"/>
      <c r="M227" s="257"/>
      <c r="N227" s="258"/>
      <c r="O227" s="258"/>
      <c r="P227" s="258"/>
      <c r="Q227" s="258"/>
      <c r="R227" s="258"/>
      <c r="S227" s="258"/>
      <c r="T227" s="259"/>
      <c r="AT227" s="260" t="s">
        <v>149</v>
      </c>
      <c r="AU227" s="260" t="s">
        <v>81</v>
      </c>
      <c r="AV227" s="15" t="s">
        <v>79</v>
      </c>
      <c r="AW227" s="15" t="s">
        <v>30</v>
      </c>
      <c r="AX227" s="15" t="s">
        <v>74</v>
      </c>
      <c r="AY227" s="260" t="s">
        <v>138</v>
      </c>
    </row>
    <row r="228" spans="1:65" s="15" customFormat="1" ht="11.25">
      <c r="B228" s="251"/>
      <c r="C228" s="252"/>
      <c r="D228" s="224" t="s">
        <v>149</v>
      </c>
      <c r="E228" s="253" t="s">
        <v>1</v>
      </c>
      <c r="F228" s="254" t="s">
        <v>666</v>
      </c>
      <c r="G228" s="252"/>
      <c r="H228" s="253" t="s">
        <v>1</v>
      </c>
      <c r="I228" s="255"/>
      <c r="J228" s="252"/>
      <c r="K228" s="252"/>
      <c r="L228" s="256"/>
      <c r="M228" s="257"/>
      <c r="N228" s="258"/>
      <c r="O228" s="258"/>
      <c r="P228" s="258"/>
      <c r="Q228" s="258"/>
      <c r="R228" s="258"/>
      <c r="S228" s="258"/>
      <c r="T228" s="259"/>
      <c r="AT228" s="260" t="s">
        <v>149</v>
      </c>
      <c r="AU228" s="260" t="s">
        <v>81</v>
      </c>
      <c r="AV228" s="15" t="s">
        <v>79</v>
      </c>
      <c r="AW228" s="15" t="s">
        <v>30</v>
      </c>
      <c r="AX228" s="15" t="s">
        <v>74</v>
      </c>
      <c r="AY228" s="260" t="s">
        <v>138</v>
      </c>
    </row>
    <row r="229" spans="1:65" s="15" customFormat="1" ht="11.25">
      <c r="B229" s="251"/>
      <c r="C229" s="252"/>
      <c r="D229" s="224" t="s">
        <v>149</v>
      </c>
      <c r="E229" s="253" t="s">
        <v>1</v>
      </c>
      <c r="F229" s="254" t="s">
        <v>749</v>
      </c>
      <c r="G229" s="252"/>
      <c r="H229" s="253" t="s">
        <v>1</v>
      </c>
      <c r="I229" s="255"/>
      <c r="J229" s="252"/>
      <c r="K229" s="252"/>
      <c r="L229" s="256"/>
      <c r="M229" s="257"/>
      <c r="N229" s="258"/>
      <c r="O229" s="258"/>
      <c r="P229" s="258"/>
      <c r="Q229" s="258"/>
      <c r="R229" s="258"/>
      <c r="S229" s="258"/>
      <c r="T229" s="259"/>
      <c r="AT229" s="260" t="s">
        <v>149</v>
      </c>
      <c r="AU229" s="260" t="s">
        <v>81</v>
      </c>
      <c r="AV229" s="15" t="s">
        <v>79</v>
      </c>
      <c r="AW229" s="15" t="s">
        <v>30</v>
      </c>
      <c r="AX229" s="15" t="s">
        <v>74</v>
      </c>
      <c r="AY229" s="260" t="s">
        <v>138</v>
      </c>
    </row>
    <row r="230" spans="1:65" s="13" customFormat="1" ht="11.25">
      <c r="B230" s="228"/>
      <c r="C230" s="229"/>
      <c r="D230" s="224" t="s">
        <v>149</v>
      </c>
      <c r="E230" s="230" t="s">
        <v>1</v>
      </c>
      <c r="F230" s="231" t="s">
        <v>750</v>
      </c>
      <c r="G230" s="229"/>
      <c r="H230" s="232">
        <v>2E-3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149</v>
      </c>
      <c r="AU230" s="238" t="s">
        <v>81</v>
      </c>
      <c r="AV230" s="13" t="s">
        <v>81</v>
      </c>
      <c r="AW230" s="13" t="s">
        <v>30</v>
      </c>
      <c r="AX230" s="13" t="s">
        <v>74</v>
      </c>
      <c r="AY230" s="238" t="s">
        <v>138</v>
      </c>
    </row>
    <row r="231" spans="1:65" s="14" customFormat="1" ht="11.25">
      <c r="B231" s="239"/>
      <c r="C231" s="240"/>
      <c r="D231" s="224" t="s">
        <v>149</v>
      </c>
      <c r="E231" s="241" t="s">
        <v>1</v>
      </c>
      <c r="F231" s="242" t="s">
        <v>156</v>
      </c>
      <c r="G231" s="240"/>
      <c r="H231" s="243">
        <v>2E-3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149</v>
      </c>
      <c r="AU231" s="249" t="s">
        <v>81</v>
      </c>
      <c r="AV231" s="14" t="s">
        <v>145</v>
      </c>
      <c r="AW231" s="14" t="s">
        <v>30</v>
      </c>
      <c r="AX231" s="14" t="s">
        <v>79</v>
      </c>
      <c r="AY231" s="249" t="s">
        <v>138</v>
      </c>
    </row>
    <row r="232" spans="1:65" s="2" customFormat="1" ht="21.75" customHeight="1">
      <c r="A232" s="34"/>
      <c r="B232" s="35"/>
      <c r="C232" s="210" t="s">
        <v>751</v>
      </c>
      <c r="D232" s="210" t="s">
        <v>141</v>
      </c>
      <c r="E232" s="211" t="s">
        <v>752</v>
      </c>
      <c r="F232" s="212" t="s">
        <v>753</v>
      </c>
      <c r="G232" s="213" t="s">
        <v>423</v>
      </c>
      <c r="H232" s="214">
        <v>110</v>
      </c>
      <c r="I232" s="215"/>
      <c r="J232" s="216">
        <f>ROUND(I232*H232,2)</f>
        <v>0</v>
      </c>
      <c r="K232" s="217"/>
      <c r="L232" s="39"/>
      <c r="M232" s="218" t="s">
        <v>1</v>
      </c>
      <c r="N232" s="219" t="s">
        <v>39</v>
      </c>
      <c r="O232" s="71"/>
      <c r="P232" s="220">
        <f>O232*H232</f>
        <v>0</v>
      </c>
      <c r="Q232" s="220">
        <v>3.0000000000000001E-5</v>
      </c>
      <c r="R232" s="220">
        <f>Q232*H232</f>
        <v>3.3E-3</v>
      </c>
      <c r="S232" s="220">
        <v>0</v>
      </c>
      <c r="T232" s="22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2" t="s">
        <v>145</v>
      </c>
      <c r="AT232" s="222" t="s">
        <v>141</v>
      </c>
      <c r="AU232" s="222" t="s">
        <v>81</v>
      </c>
      <c r="AY232" s="17" t="s">
        <v>138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7" t="s">
        <v>79</v>
      </c>
      <c r="BK232" s="223">
        <f>ROUND(I232*H232,2)</f>
        <v>0</v>
      </c>
      <c r="BL232" s="17" t="s">
        <v>145</v>
      </c>
      <c r="BM232" s="222" t="s">
        <v>754</v>
      </c>
    </row>
    <row r="233" spans="1:65" s="2" customFormat="1" ht="19.5">
      <c r="A233" s="34"/>
      <c r="B233" s="35"/>
      <c r="C233" s="36"/>
      <c r="D233" s="224" t="s">
        <v>147</v>
      </c>
      <c r="E233" s="36"/>
      <c r="F233" s="225" t="s">
        <v>755</v>
      </c>
      <c r="G233" s="36"/>
      <c r="H233" s="36"/>
      <c r="I233" s="123"/>
      <c r="J233" s="36"/>
      <c r="K233" s="36"/>
      <c r="L233" s="39"/>
      <c r="M233" s="226"/>
      <c r="N233" s="227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147</v>
      </c>
      <c r="AU233" s="17" t="s">
        <v>81</v>
      </c>
    </row>
    <row r="234" spans="1:65" s="15" customFormat="1" ht="11.25">
      <c r="B234" s="251"/>
      <c r="C234" s="252"/>
      <c r="D234" s="224" t="s">
        <v>149</v>
      </c>
      <c r="E234" s="253" t="s">
        <v>1</v>
      </c>
      <c r="F234" s="254" t="s">
        <v>665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AT234" s="260" t="s">
        <v>149</v>
      </c>
      <c r="AU234" s="260" t="s">
        <v>81</v>
      </c>
      <c r="AV234" s="15" t="s">
        <v>79</v>
      </c>
      <c r="AW234" s="15" t="s">
        <v>30</v>
      </c>
      <c r="AX234" s="15" t="s">
        <v>74</v>
      </c>
      <c r="AY234" s="260" t="s">
        <v>138</v>
      </c>
    </row>
    <row r="235" spans="1:65" s="15" customFormat="1" ht="11.25">
      <c r="B235" s="251"/>
      <c r="C235" s="252"/>
      <c r="D235" s="224" t="s">
        <v>149</v>
      </c>
      <c r="E235" s="253" t="s">
        <v>1</v>
      </c>
      <c r="F235" s="254" t="s">
        <v>666</v>
      </c>
      <c r="G235" s="252"/>
      <c r="H235" s="253" t="s">
        <v>1</v>
      </c>
      <c r="I235" s="255"/>
      <c r="J235" s="252"/>
      <c r="K235" s="252"/>
      <c r="L235" s="256"/>
      <c r="M235" s="257"/>
      <c r="N235" s="258"/>
      <c r="O235" s="258"/>
      <c r="P235" s="258"/>
      <c r="Q235" s="258"/>
      <c r="R235" s="258"/>
      <c r="S235" s="258"/>
      <c r="T235" s="259"/>
      <c r="AT235" s="260" t="s">
        <v>149</v>
      </c>
      <c r="AU235" s="260" t="s">
        <v>81</v>
      </c>
      <c r="AV235" s="15" t="s">
        <v>79</v>
      </c>
      <c r="AW235" s="15" t="s">
        <v>30</v>
      </c>
      <c r="AX235" s="15" t="s">
        <v>74</v>
      </c>
      <c r="AY235" s="260" t="s">
        <v>138</v>
      </c>
    </row>
    <row r="236" spans="1:65" s="15" customFormat="1" ht="11.25">
      <c r="B236" s="251"/>
      <c r="C236" s="252"/>
      <c r="D236" s="224" t="s">
        <v>149</v>
      </c>
      <c r="E236" s="253" t="s">
        <v>1</v>
      </c>
      <c r="F236" s="254" t="s">
        <v>756</v>
      </c>
      <c r="G236" s="252"/>
      <c r="H236" s="253" t="s">
        <v>1</v>
      </c>
      <c r="I236" s="255"/>
      <c r="J236" s="252"/>
      <c r="K236" s="252"/>
      <c r="L236" s="256"/>
      <c r="M236" s="257"/>
      <c r="N236" s="258"/>
      <c r="O236" s="258"/>
      <c r="P236" s="258"/>
      <c r="Q236" s="258"/>
      <c r="R236" s="258"/>
      <c r="S236" s="258"/>
      <c r="T236" s="259"/>
      <c r="AT236" s="260" t="s">
        <v>149</v>
      </c>
      <c r="AU236" s="260" t="s">
        <v>81</v>
      </c>
      <c r="AV236" s="15" t="s">
        <v>79</v>
      </c>
      <c r="AW236" s="15" t="s">
        <v>30</v>
      </c>
      <c r="AX236" s="15" t="s">
        <v>74</v>
      </c>
      <c r="AY236" s="260" t="s">
        <v>138</v>
      </c>
    </row>
    <row r="237" spans="1:65" s="13" customFormat="1" ht="11.25">
      <c r="B237" s="228"/>
      <c r="C237" s="229"/>
      <c r="D237" s="224" t="s">
        <v>149</v>
      </c>
      <c r="E237" s="230" t="s">
        <v>1</v>
      </c>
      <c r="F237" s="231" t="s">
        <v>757</v>
      </c>
      <c r="G237" s="229"/>
      <c r="H237" s="232">
        <v>110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149</v>
      </c>
      <c r="AU237" s="238" t="s">
        <v>81</v>
      </c>
      <c r="AV237" s="13" t="s">
        <v>81</v>
      </c>
      <c r="AW237" s="13" t="s">
        <v>30</v>
      </c>
      <c r="AX237" s="13" t="s">
        <v>74</v>
      </c>
      <c r="AY237" s="238" t="s">
        <v>138</v>
      </c>
    </row>
    <row r="238" spans="1:65" s="14" customFormat="1" ht="11.25">
      <c r="B238" s="239"/>
      <c r="C238" s="240"/>
      <c r="D238" s="224" t="s">
        <v>149</v>
      </c>
      <c r="E238" s="241" t="s">
        <v>1</v>
      </c>
      <c r="F238" s="242" t="s">
        <v>156</v>
      </c>
      <c r="G238" s="240"/>
      <c r="H238" s="243">
        <v>110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149</v>
      </c>
      <c r="AU238" s="249" t="s">
        <v>81</v>
      </c>
      <c r="AV238" s="14" t="s">
        <v>145</v>
      </c>
      <c r="AW238" s="14" t="s">
        <v>30</v>
      </c>
      <c r="AX238" s="14" t="s">
        <v>79</v>
      </c>
      <c r="AY238" s="249" t="s">
        <v>138</v>
      </c>
    </row>
    <row r="239" spans="1:65" s="2" customFormat="1" ht="16.5" customHeight="1">
      <c r="A239" s="34"/>
      <c r="B239" s="35"/>
      <c r="C239" s="210" t="s">
        <v>758</v>
      </c>
      <c r="D239" s="210" t="s">
        <v>141</v>
      </c>
      <c r="E239" s="211" t="s">
        <v>759</v>
      </c>
      <c r="F239" s="212" t="s">
        <v>760</v>
      </c>
      <c r="G239" s="213" t="s">
        <v>144</v>
      </c>
      <c r="H239" s="214">
        <v>16</v>
      </c>
      <c r="I239" s="215"/>
      <c r="J239" s="216">
        <f>ROUND(I239*H239,2)</f>
        <v>0</v>
      </c>
      <c r="K239" s="217"/>
      <c r="L239" s="39"/>
      <c r="M239" s="218" t="s">
        <v>1</v>
      </c>
      <c r="N239" s="219" t="s">
        <v>39</v>
      </c>
      <c r="O239" s="71"/>
      <c r="P239" s="220">
        <f>O239*H239</f>
        <v>0</v>
      </c>
      <c r="Q239" s="220">
        <v>2.0000000000000001E-4</v>
      </c>
      <c r="R239" s="220">
        <f>Q239*H239</f>
        <v>3.2000000000000002E-3</v>
      </c>
      <c r="S239" s="220">
        <v>0</v>
      </c>
      <c r="T239" s="22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2" t="s">
        <v>145</v>
      </c>
      <c r="AT239" s="222" t="s">
        <v>141</v>
      </c>
      <c r="AU239" s="222" t="s">
        <v>81</v>
      </c>
      <c r="AY239" s="17" t="s">
        <v>138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7" t="s">
        <v>79</v>
      </c>
      <c r="BK239" s="223">
        <f>ROUND(I239*H239,2)</f>
        <v>0</v>
      </c>
      <c r="BL239" s="17" t="s">
        <v>145</v>
      </c>
      <c r="BM239" s="222" t="s">
        <v>761</v>
      </c>
    </row>
    <row r="240" spans="1:65" s="2" customFormat="1" ht="19.5">
      <c r="A240" s="34"/>
      <c r="B240" s="35"/>
      <c r="C240" s="36"/>
      <c r="D240" s="224" t="s">
        <v>147</v>
      </c>
      <c r="E240" s="36"/>
      <c r="F240" s="225" t="s">
        <v>762</v>
      </c>
      <c r="G240" s="36"/>
      <c r="H240" s="36"/>
      <c r="I240" s="123"/>
      <c r="J240" s="36"/>
      <c r="K240" s="36"/>
      <c r="L240" s="39"/>
      <c r="M240" s="226"/>
      <c r="N240" s="227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147</v>
      </c>
      <c r="AU240" s="17" t="s">
        <v>81</v>
      </c>
    </row>
    <row r="241" spans="1:65" s="15" customFormat="1" ht="11.25">
      <c r="B241" s="251"/>
      <c r="C241" s="252"/>
      <c r="D241" s="224" t="s">
        <v>149</v>
      </c>
      <c r="E241" s="253" t="s">
        <v>1</v>
      </c>
      <c r="F241" s="254" t="s">
        <v>665</v>
      </c>
      <c r="G241" s="252"/>
      <c r="H241" s="253" t="s">
        <v>1</v>
      </c>
      <c r="I241" s="255"/>
      <c r="J241" s="252"/>
      <c r="K241" s="252"/>
      <c r="L241" s="256"/>
      <c r="M241" s="257"/>
      <c r="N241" s="258"/>
      <c r="O241" s="258"/>
      <c r="P241" s="258"/>
      <c r="Q241" s="258"/>
      <c r="R241" s="258"/>
      <c r="S241" s="258"/>
      <c r="T241" s="259"/>
      <c r="AT241" s="260" t="s">
        <v>149</v>
      </c>
      <c r="AU241" s="260" t="s">
        <v>81</v>
      </c>
      <c r="AV241" s="15" t="s">
        <v>79</v>
      </c>
      <c r="AW241" s="15" t="s">
        <v>30</v>
      </c>
      <c r="AX241" s="15" t="s">
        <v>74</v>
      </c>
      <c r="AY241" s="260" t="s">
        <v>138</v>
      </c>
    </row>
    <row r="242" spans="1:65" s="15" customFormat="1" ht="11.25">
      <c r="B242" s="251"/>
      <c r="C242" s="252"/>
      <c r="D242" s="224" t="s">
        <v>149</v>
      </c>
      <c r="E242" s="253" t="s">
        <v>1</v>
      </c>
      <c r="F242" s="254" t="s">
        <v>666</v>
      </c>
      <c r="G242" s="252"/>
      <c r="H242" s="253" t="s">
        <v>1</v>
      </c>
      <c r="I242" s="255"/>
      <c r="J242" s="252"/>
      <c r="K242" s="252"/>
      <c r="L242" s="256"/>
      <c r="M242" s="257"/>
      <c r="N242" s="258"/>
      <c r="O242" s="258"/>
      <c r="P242" s="258"/>
      <c r="Q242" s="258"/>
      <c r="R242" s="258"/>
      <c r="S242" s="258"/>
      <c r="T242" s="259"/>
      <c r="AT242" s="260" t="s">
        <v>149</v>
      </c>
      <c r="AU242" s="260" t="s">
        <v>81</v>
      </c>
      <c r="AV242" s="15" t="s">
        <v>79</v>
      </c>
      <c r="AW242" s="15" t="s">
        <v>30</v>
      </c>
      <c r="AX242" s="15" t="s">
        <v>74</v>
      </c>
      <c r="AY242" s="260" t="s">
        <v>138</v>
      </c>
    </row>
    <row r="243" spans="1:65" s="15" customFormat="1" ht="11.25">
      <c r="B243" s="251"/>
      <c r="C243" s="252"/>
      <c r="D243" s="224" t="s">
        <v>149</v>
      </c>
      <c r="E243" s="253" t="s">
        <v>1</v>
      </c>
      <c r="F243" s="254" t="s">
        <v>763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AT243" s="260" t="s">
        <v>149</v>
      </c>
      <c r="AU243" s="260" t="s">
        <v>81</v>
      </c>
      <c r="AV243" s="15" t="s">
        <v>79</v>
      </c>
      <c r="AW243" s="15" t="s">
        <v>30</v>
      </c>
      <c r="AX243" s="15" t="s">
        <v>74</v>
      </c>
      <c r="AY243" s="260" t="s">
        <v>138</v>
      </c>
    </row>
    <row r="244" spans="1:65" s="13" customFormat="1" ht="11.25">
      <c r="B244" s="228"/>
      <c r="C244" s="229"/>
      <c r="D244" s="224" t="s">
        <v>149</v>
      </c>
      <c r="E244" s="230" t="s">
        <v>1</v>
      </c>
      <c r="F244" s="231" t="s">
        <v>764</v>
      </c>
      <c r="G244" s="229"/>
      <c r="H244" s="232">
        <v>16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149</v>
      </c>
      <c r="AU244" s="238" t="s">
        <v>81</v>
      </c>
      <c r="AV244" s="13" t="s">
        <v>81</v>
      </c>
      <c r="AW244" s="13" t="s">
        <v>30</v>
      </c>
      <c r="AX244" s="13" t="s">
        <v>74</v>
      </c>
      <c r="AY244" s="238" t="s">
        <v>138</v>
      </c>
    </row>
    <row r="245" spans="1:65" s="14" customFormat="1" ht="11.25">
      <c r="B245" s="239"/>
      <c r="C245" s="240"/>
      <c r="D245" s="224" t="s">
        <v>149</v>
      </c>
      <c r="E245" s="241" t="s">
        <v>1</v>
      </c>
      <c r="F245" s="242" t="s">
        <v>156</v>
      </c>
      <c r="G245" s="240"/>
      <c r="H245" s="243">
        <v>16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149</v>
      </c>
      <c r="AU245" s="249" t="s">
        <v>81</v>
      </c>
      <c r="AV245" s="14" t="s">
        <v>145</v>
      </c>
      <c r="AW245" s="14" t="s">
        <v>30</v>
      </c>
      <c r="AX245" s="14" t="s">
        <v>79</v>
      </c>
      <c r="AY245" s="249" t="s">
        <v>138</v>
      </c>
    </row>
    <row r="246" spans="1:65" s="2" customFormat="1" ht="16.5" customHeight="1">
      <c r="A246" s="34"/>
      <c r="B246" s="35"/>
      <c r="C246" s="210" t="s">
        <v>765</v>
      </c>
      <c r="D246" s="210" t="s">
        <v>141</v>
      </c>
      <c r="E246" s="211" t="s">
        <v>766</v>
      </c>
      <c r="F246" s="212" t="s">
        <v>767</v>
      </c>
      <c r="G246" s="213" t="s">
        <v>429</v>
      </c>
      <c r="H246" s="214">
        <v>3.75</v>
      </c>
      <c r="I246" s="215"/>
      <c r="J246" s="216">
        <f>ROUND(I246*H246,2)</f>
        <v>0</v>
      </c>
      <c r="K246" s="217"/>
      <c r="L246" s="39"/>
      <c r="M246" s="218" t="s">
        <v>1</v>
      </c>
      <c r="N246" s="219" t="s">
        <v>39</v>
      </c>
      <c r="O246" s="71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2" t="s">
        <v>145</v>
      </c>
      <c r="AT246" s="222" t="s">
        <v>141</v>
      </c>
      <c r="AU246" s="222" t="s">
        <v>81</v>
      </c>
      <c r="AY246" s="17" t="s">
        <v>138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7" t="s">
        <v>79</v>
      </c>
      <c r="BK246" s="223">
        <f>ROUND(I246*H246,2)</f>
        <v>0</v>
      </c>
      <c r="BL246" s="17" t="s">
        <v>145</v>
      </c>
      <c r="BM246" s="222" t="s">
        <v>768</v>
      </c>
    </row>
    <row r="247" spans="1:65" s="2" customFormat="1" ht="29.25">
      <c r="A247" s="34"/>
      <c r="B247" s="35"/>
      <c r="C247" s="36"/>
      <c r="D247" s="224" t="s">
        <v>147</v>
      </c>
      <c r="E247" s="36"/>
      <c r="F247" s="225" t="s">
        <v>769</v>
      </c>
      <c r="G247" s="36"/>
      <c r="H247" s="36"/>
      <c r="I247" s="123"/>
      <c r="J247" s="36"/>
      <c r="K247" s="36"/>
      <c r="L247" s="39"/>
      <c r="M247" s="226"/>
      <c r="N247" s="227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147</v>
      </c>
      <c r="AU247" s="17" t="s">
        <v>81</v>
      </c>
    </row>
    <row r="248" spans="1:65" s="15" customFormat="1" ht="11.25">
      <c r="B248" s="251"/>
      <c r="C248" s="252"/>
      <c r="D248" s="224" t="s">
        <v>149</v>
      </c>
      <c r="E248" s="253" t="s">
        <v>1</v>
      </c>
      <c r="F248" s="254" t="s">
        <v>665</v>
      </c>
      <c r="G248" s="252"/>
      <c r="H248" s="253" t="s">
        <v>1</v>
      </c>
      <c r="I248" s="255"/>
      <c r="J248" s="252"/>
      <c r="K248" s="252"/>
      <c r="L248" s="256"/>
      <c r="M248" s="257"/>
      <c r="N248" s="258"/>
      <c r="O248" s="258"/>
      <c r="P248" s="258"/>
      <c r="Q248" s="258"/>
      <c r="R248" s="258"/>
      <c r="S248" s="258"/>
      <c r="T248" s="259"/>
      <c r="AT248" s="260" t="s">
        <v>149</v>
      </c>
      <c r="AU248" s="260" t="s">
        <v>81</v>
      </c>
      <c r="AV248" s="15" t="s">
        <v>79</v>
      </c>
      <c r="AW248" s="15" t="s">
        <v>30</v>
      </c>
      <c r="AX248" s="15" t="s">
        <v>74</v>
      </c>
      <c r="AY248" s="260" t="s">
        <v>138</v>
      </c>
    </row>
    <row r="249" spans="1:65" s="13" customFormat="1" ht="11.25">
      <c r="B249" s="228"/>
      <c r="C249" s="229"/>
      <c r="D249" s="224" t="s">
        <v>149</v>
      </c>
      <c r="E249" s="230" t="s">
        <v>1</v>
      </c>
      <c r="F249" s="231" t="s">
        <v>770</v>
      </c>
      <c r="G249" s="229"/>
      <c r="H249" s="232">
        <v>3.75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149</v>
      </c>
      <c r="AU249" s="238" t="s">
        <v>81</v>
      </c>
      <c r="AV249" s="13" t="s">
        <v>81</v>
      </c>
      <c r="AW249" s="13" t="s">
        <v>30</v>
      </c>
      <c r="AX249" s="13" t="s">
        <v>74</v>
      </c>
      <c r="AY249" s="238" t="s">
        <v>138</v>
      </c>
    </row>
    <row r="250" spans="1:65" s="14" customFormat="1" ht="11.25">
      <c r="B250" s="239"/>
      <c r="C250" s="240"/>
      <c r="D250" s="224" t="s">
        <v>149</v>
      </c>
      <c r="E250" s="241" t="s">
        <v>1</v>
      </c>
      <c r="F250" s="242" t="s">
        <v>156</v>
      </c>
      <c r="G250" s="240"/>
      <c r="H250" s="243">
        <v>3.75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149</v>
      </c>
      <c r="AU250" s="249" t="s">
        <v>81</v>
      </c>
      <c r="AV250" s="14" t="s">
        <v>145</v>
      </c>
      <c r="AW250" s="14" t="s">
        <v>30</v>
      </c>
      <c r="AX250" s="14" t="s">
        <v>79</v>
      </c>
      <c r="AY250" s="249" t="s">
        <v>138</v>
      </c>
    </row>
    <row r="251" spans="1:65" s="2" customFormat="1" ht="21.75" customHeight="1">
      <c r="A251" s="34"/>
      <c r="B251" s="35"/>
      <c r="C251" s="210" t="s">
        <v>771</v>
      </c>
      <c r="D251" s="210" t="s">
        <v>141</v>
      </c>
      <c r="E251" s="211" t="s">
        <v>772</v>
      </c>
      <c r="F251" s="212" t="s">
        <v>773</v>
      </c>
      <c r="G251" s="213" t="s">
        <v>351</v>
      </c>
      <c r="H251" s="214">
        <v>25</v>
      </c>
      <c r="I251" s="215"/>
      <c r="J251" s="216">
        <f>ROUND(I251*H251,2)</f>
        <v>0</v>
      </c>
      <c r="K251" s="217"/>
      <c r="L251" s="39"/>
      <c r="M251" s="218" t="s">
        <v>1</v>
      </c>
      <c r="N251" s="219" t="s">
        <v>39</v>
      </c>
      <c r="O251" s="71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2" t="s">
        <v>145</v>
      </c>
      <c r="AT251" s="222" t="s">
        <v>141</v>
      </c>
      <c r="AU251" s="222" t="s">
        <v>81</v>
      </c>
      <c r="AY251" s="17" t="s">
        <v>138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7" t="s">
        <v>79</v>
      </c>
      <c r="BK251" s="223">
        <f>ROUND(I251*H251,2)</f>
        <v>0</v>
      </c>
      <c r="BL251" s="17" t="s">
        <v>145</v>
      </c>
      <c r="BM251" s="222" t="s">
        <v>774</v>
      </c>
    </row>
    <row r="252" spans="1:65" s="2" customFormat="1" ht="19.5">
      <c r="A252" s="34"/>
      <c r="B252" s="35"/>
      <c r="C252" s="36"/>
      <c r="D252" s="224" t="s">
        <v>147</v>
      </c>
      <c r="E252" s="36"/>
      <c r="F252" s="225" t="s">
        <v>775</v>
      </c>
      <c r="G252" s="36"/>
      <c r="H252" s="36"/>
      <c r="I252" s="123"/>
      <c r="J252" s="36"/>
      <c r="K252" s="36"/>
      <c r="L252" s="39"/>
      <c r="M252" s="226"/>
      <c r="N252" s="227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147</v>
      </c>
      <c r="AU252" s="17" t="s">
        <v>81</v>
      </c>
    </row>
    <row r="253" spans="1:65" s="15" customFormat="1" ht="11.25">
      <c r="B253" s="251"/>
      <c r="C253" s="252"/>
      <c r="D253" s="224" t="s">
        <v>149</v>
      </c>
      <c r="E253" s="253" t="s">
        <v>1</v>
      </c>
      <c r="F253" s="254" t="s">
        <v>665</v>
      </c>
      <c r="G253" s="252"/>
      <c r="H253" s="253" t="s">
        <v>1</v>
      </c>
      <c r="I253" s="255"/>
      <c r="J253" s="252"/>
      <c r="K253" s="252"/>
      <c r="L253" s="256"/>
      <c r="M253" s="257"/>
      <c r="N253" s="258"/>
      <c r="O253" s="258"/>
      <c r="P253" s="258"/>
      <c r="Q253" s="258"/>
      <c r="R253" s="258"/>
      <c r="S253" s="258"/>
      <c r="T253" s="259"/>
      <c r="AT253" s="260" t="s">
        <v>149</v>
      </c>
      <c r="AU253" s="260" t="s">
        <v>81</v>
      </c>
      <c r="AV253" s="15" t="s">
        <v>79</v>
      </c>
      <c r="AW253" s="15" t="s">
        <v>30</v>
      </c>
      <c r="AX253" s="15" t="s">
        <v>74</v>
      </c>
      <c r="AY253" s="260" t="s">
        <v>138</v>
      </c>
    </row>
    <row r="254" spans="1:65" s="13" customFormat="1" ht="11.25">
      <c r="B254" s="228"/>
      <c r="C254" s="229"/>
      <c r="D254" s="224" t="s">
        <v>149</v>
      </c>
      <c r="E254" s="230" t="s">
        <v>1</v>
      </c>
      <c r="F254" s="231" t="s">
        <v>641</v>
      </c>
      <c r="G254" s="229"/>
      <c r="H254" s="232">
        <v>25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149</v>
      </c>
      <c r="AU254" s="238" t="s">
        <v>81</v>
      </c>
      <c r="AV254" s="13" t="s">
        <v>81</v>
      </c>
      <c r="AW254" s="13" t="s">
        <v>30</v>
      </c>
      <c r="AX254" s="13" t="s">
        <v>74</v>
      </c>
      <c r="AY254" s="238" t="s">
        <v>138</v>
      </c>
    </row>
    <row r="255" spans="1:65" s="14" customFormat="1" ht="11.25">
      <c r="B255" s="239"/>
      <c r="C255" s="240"/>
      <c r="D255" s="224" t="s">
        <v>149</v>
      </c>
      <c r="E255" s="241" t="s">
        <v>1</v>
      </c>
      <c r="F255" s="242" t="s">
        <v>156</v>
      </c>
      <c r="G255" s="240"/>
      <c r="H255" s="243">
        <v>25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149</v>
      </c>
      <c r="AU255" s="249" t="s">
        <v>81</v>
      </c>
      <c r="AV255" s="14" t="s">
        <v>145</v>
      </c>
      <c r="AW255" s="14" t="s">
        <v>30</v>
      </c>
      <c r="AX255" s="14" t="s">
        <v>79</v>
      </c>
      <c r="AY255" s="249" t="s">
        <v>138</v>
      </c>
    </row>
    <row r="256" spans="1:65" s="2" customFormat="1" ht="16.5" customHeight="1">
      <c r="A256" s="34"/>
      <c r="B256" s="35"/>
      <c r="C256" s="265" t="s">
        <v>776</v>
      </c>
      <c r="D256" s="265" t="s">
        <v>671</v>
      </c>
      <c r="E256" s="266" t="s">
        <v>777</v>
      </c>
      <c r="F256" s="267" t="s">
        <v>778</v>
      </c>
      <c r="G256" s="268" t="s">
        <v>460</v>
      </c>
      <c r="H256" s="269">
        <v>0.375</v>
      </c>
      <c r="I256" s="270"/>
      <c r="J256" s="271">
        <f>ROUND(I256*H256,2)</f>
        <v>0</v>
      </c>
      <c r="K256" s="272"/>
      <c r="L256" s="273"/>
      <c r="M256" s="274" t="s">
        <v>1</v>
      </c>
      <c r="N256" s="275" t="s">
        <v>39</v>
      </c>
      <c r="O256" s="71"/>
      <c r="P256" s="220">
        <f>O256*H256</f>
        <v>0</v>
      </c>
      <c r="Q256" s="220">
        <v>1E-3</v>
      </c>
      <c r="R256" s="220">
        <f>Q256*H256</f>
        <v>3.7500000000000001E-4</v>
      </c>
      <c r="S256" s="220">
        <v>0</v>
      </c>
      <c r="T256" s="22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22" t="s">
        <v>195</v>
      </c>
      <c r="AT256" s="222" t="s">
        <v>671</v>
      </c>
      <c r="AU256" s="222" t="s">
        <v>81</v>
      </c>
      <c r="AY256" s="17" t="s">
        <v>138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7" t="s">
        <v>79</v>
      </c>
      <c r="BK256" s="223">
        <f>ROUND(I256*H256,2)</f>
        <v>0</v>
      </c>
      <c r="BL256" s="17" t="s">
        <v>145</v>
      </c>
      <c r="BM256" s="222" t="s">
        <v>779</v>
      </c>
    </row>
    <row r="257" spans="1:65" s="2" customFormat="1" ht="11.25">
      <c r="A257" s="34"/>
      <c r="B257" s="35"/>
      <c r="C257" s="36"/>
      <c r="D257" s="224" t="s">
        <v>147</v>
      </c>
      <c r="E257" s="36"/>
      <c r="F257" s="225" t="s">
        <v>778</v>
      </c>
      <c r="G257" s="36"/>
      <c r="H257" s="36"/>
      <c r="I257" s="123"/>
      <c r="J257" s="36"/>
      <c r="K257" s="36"/>
      <c r="L257" s="39"/>
      <c r="M257" s="226"/>
      <c r="N257" s="227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147</v>
      </c>
      <c r="AU257" s="17" t="s">
        <v>81</v>
      </c>
    </row>
    <row r="258" spans="1:65" s="15" customFormat="1" ht="11.25">
      <c r="B258" s="251"/>
      <c r="C258" s="252"/>
      <c r="D258" s="224" t="s">
        <v>149</v>
      </c>
      <c r="E258" s="253" t="s">
        <v>1</v>
      </c>
      <c r="F258" s="254" t="s">
        <v>665</v>
      </c>
      <c r="G258" s="252"/>
      <c r="H258" s="253" t="s">
        <v>1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149</v>
      </c>
      <c r="AU258" s="260" t="s">
        <v>81</v>
      </c>
      <c r="AV258" s="15" t="s">
        <v>79</v>
      </c>
      <c r="AW258" s="15" t="s">
        <v>30</v>
      </c>
      <c r="AX258" s="15" t="s">
        <v>74</v>
      </c>
      <c r="AY258" s="260" t="s">
        <v>138</v>
      </c>
    </row>
    <row r="259" spans="1:65" s="13" customFormat="1" ht="11.25">
      <c r="B259" s="228"/>
      <c r="C259" s="229"/>
      <c r="D259" s="224" t="s">
        <v>149</v>
      </c>
      <c r="E259" s="230" t="s">
        <v>1</v>
      </c>
      <c r="F259" s="231" t="s">
        <v>641</v>
      </c>
      <c r="G259" s="229"/>
      <c r="H259" s="232">
        <v>25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149</v>
      </c>
      <c r="AU259" s="238" t="s">
        <v>81</v>
      </c>
      <c r="AV259" s="13" t="s">
        <v>81</v>
      </c>
      <c r="AW259" s="13" t="s">
        <v>30</v>
      </c>
      <c r="AX259" s="13" t="s">
        <v>74</v>
      </c>
      <c r="AY259" s="238" t="s">
        <v>138</v>
      </c>
    </row>
    <row r="260" spans="1:65" s="14" customFormat="1" ht="11.25">
      <c r="B260" s="239"/>
      <c r="C260" s="240"/>
      <c r="D260" s="224" t="s">
        <v>149</v>
      </c>
      <c r="E260" s="241" t="s">
        <v>1</v>
      </c>
      <c r="F260" s="242" t="s">
        <v>156</v>
      </c>
      <c r="G260" s="240"/>
      <c r="H260" s="243">
        <v>25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149</v>
      </c>
      <c r="AU260" s="249" t="s">
        <v>81</v>
      </c>
      <c r="AV260" s="14" t="s">
        <v>145</v>
      </c>
      <c r="AW260" s="14" t="s">
        <v>30</v>
      </c>
      <c r="AX260" s="14" t="s">
        <v>79</v>
      </c>
      <c r="AY260" s="249" t="s">
        <v>138</v>
      </c>
    </row>
    <row r="261" spans="1:65" s="13" customFormat="1" ht="11.25">
      <c r="B261" s="228"/>
      <c r="C261" s="229"/>
      <c r="D261" s="224" t="s">
        <v>149</v>
      </c>
      <c r="E261" s="229"/>
      <c r="F261" s="231" t="s">
        <v>780</v>
      </c>
      <c r="G261" s="229"/>
      <c r="H261" s="232">
        <v>0.375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149</v>
      </c>
      <c r="AU261" s="238" t="s">
        <v>81</v>
      </c>
      <c r="AV261" s="13" t="s">
        <v>81</v>
      </c>
      <c r="AW261" s="13" t="s">
        <v>4</v>
      </c>
      <c r="AX261" s="13" t="s">
        <v>79</v>
      </c>
      <c r="AY261" s="238" t="s">
        <v>138</v>
      </c>
    </row>
    <row r="262" spans="1:65" s="2" customFormat="1" ht="21.75" customHeight="1">
      <c r="A262" s="34"/>
      <c r="B262" s="35"/>
      <c r="C262" s="210" t="s">
        <v>781</v>
      </c>
      <c r="D262" s="210" t="s">
        <v>141</v>
      </c>
      <c r="E262" s="211" t="s">
        <v>782</v>
      </c>
      <c r="F262" s="212" t="s">
        <v>783</v>
      </c>
      <c r="G262" s="213" t="s">
        <v>351</v>
      </c>
      <c r="H262" s="214">
        <v>25</v>
      </c>
      <c r="I262" s="215"/>
      <c r="J262" s="216">
        <f>ROUND(I262*H262,2)</f>
        <v>0</v>
      </c>
      <c r="K262" s="217"/>
      <c r="L262" s="39"/>
      <c r="M262" s="218" t="s">
        <v>1</v>
      </c>
      <c r="N262" s="219" t="s">
        <v>39</v>
      </c>
      <c r="O262" s="71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22" t="s">
        <v>145</v>
      </c>
      <c r="AT262" s="222" t="s">
        <v>141</v>
      </c>
      <c r="AU262" s="222" t="s">
        <v>81</v>
      </c>
      <c r="AY262" s="17" t="s">
        <v>138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7" t="s">
        <v>79</v>
      </c>
      <c r="BK262" s="223">
        <f>ROUND(I262*H262,2)</f>
        <v>0</v>
      </c>
      <c r="BL262" s="17" t="s">
        <v>145</v>
      </c>
      <c r="BM262" s="222" t="s">
        <v>784</v>
      </c>
    </row>
    <row r="263" spans="1:65" s="2" customFormat="1" ht="19.5">
      <c r="A263" s="34"/>
      <c r="B263" s="35"/>
      <c r="C263" s="36"/>
      <c r="D263" s="224" t="s">
        <v>147</v>
      </c>
      <c r="E263" s="36"/>
      <c r="F263" s="225" t="s">
        <v>785</v>
      </c>
      <c r="G263" s="36"/>
      <c r="H263" s="36"/>
      <c r="I263" s="123"/>
      <c r="J263" s="36"/>
      <c r="K263" s="36"/>
      <c r="L263" s="39"/>
      <c r="M263" s="226"/>
      <c r="N263" s="227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147</v>
      </c>
      <c r="AU263" s="17" t="s">
        <v>81</v>
      </c>
    </row>
    <row r="264" spans="1:65" s="15" customFormat="1" ht="11.25">
      <c r="B264" s="251"/>
      <c r="C264" s="252"/>
      <c r="D264" s="224" t="s">
        <v>149</v>
      </c>
      <c r="E264" s="253" t="s">
        <v>1</v>
      </c>
      <c r="F264" s="254" t="s">
        <v>665</v>
      </c>
      <c r="G264" s="252"/>
      <c r="H264" s="253" t="s">
        <v>1</v>
      </c>
      <c r="I264" s="255"/>
      <c r="J264" s="252"/>
      <c r="K264" s="252"/>
      <c r="L264" s="256"/>
      <c r="M264" s="257"/>
      <c r="N264" s="258"/>
      <c r="O264" s="258"/>
      <c r="P264" s="258"/>
      <c r="Q264" s="258"/>
      <c r="R264" s="258"/>
      <c r="S264" s="258"/>
      <c r="T264" s="259"/>
      <c r="AT264" s="260" t="s">
        <v>149</v>
      </c>
      <c r="AU264" s="260" t="s">
        <v>81</v>
      </c>
      <c r="AV264" s="15" t="s">
        <v>79</v>
      </c>
      <c r="AW264" s="15" t="s">
        <v>30</v>
      </c>
      <c r="AX264" s="15" t="s">
        <v>74</v>
      </c>
      <c r="AY264" s="260" t="s">
        <v>138</v>
      </c>
    </row>
    <row r="265" spans="1:65" s="13" customFormat="1" ht="11.25">
      <c r="B265" s="228"/>
      <c r="C265" s="229"/>
      <c r="D265" s="224" t="s">
        <v>149</v>
      </c>
      <c r="E265" s="230" t="s">
        <v>1</v>
      </c>
      <c r="F265" s="231" t="s">
        <v>786</v>
      </c>
      <c r="G265" s="229"/>
      <c r="H265" s="232">
        <v>25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149</v>
      </c>
      <c r="AU265" s="238" t="s">
        <v>81</v>
      </c>
      <c r="AV265" s="13" t="s">
        <v>81</v>
      </c>
      <c r="AW265" s="13" t="s">
        <v>30</v>
      </c>
      <c r="AX265" s="13" t="s">
        <v>74</v>
      </c>
      <c r="AY265" s="238" t="s">
        <v>138</v>
      </c>
    </row>
    <row r="266" spans="1:65" s="14" customFormat="1" ht="11.25">
      <c r="B266" s="239"/>
      <c r="C266" s="240"/>
      <c r="D266" s="224" t="s">
        <v>149</v>
      </c>
      <c r="E266" s="241" t="s">
        <v>1</v>
      </c>
      <c r="F266" s="242" t="s">
        <v>156</v>
      </c>
      <c r="G266" s="240"/>
      <c r="H266" s="243">
        <v>25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149</v>
      </c>
      <c r="AU266" s="249" t="s">
        <v>81</v>
      </c>
      <c r="AV266" s="14" t="s">
        <v>145</v>
      </c>
      <c r="AW266" s="14" t="s">
        <v>30</v>
      </c>
      <c r="AX266" s="14" t="s">
        <v>79</v>
      </c>
      <c r="AY266" s="249" t="s">
        <v>138</v>
      </c>
    </row>
    <row r="267" spans="1:65" s="2" customFormat="1" ht="16.5" customHeight="1">
      <c r="A267" s="34"/>
      <c r="B267" s="35"/>
      <c r="C267" s="210" t="s">
        <v>81</v>
      </c>
      <c r="D267" s="210" t="s">
        <v>141</v>
      </c>
      <c r="E267" s="211" t="s">
        <v>787</v>
      </c>
      <c r="F267" s="212" t="s">
        <v>788</v>
      </c>
      <c r="G267" s="213" t="s">
        <v>351</v>
      </c>
      <c r="H267" s="214">
        <v>25</v>
      </c>
      <c r="I267" s="215"/>
      <c r="J267" s="216">
        <f>ROUND(I267*H267,2)</f>
        <v>0</v>
      </c>
      <c r="K267" s="217"/>
      <c r="L267" s="39"/>
      <c r="M267" s="218" t="s">
        <v>1</v>
      </c>
      <c r="N267" s="219" t="s">
        <v>39</v>
      </c>
      <c r="O267" s="71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22" t="s">
        <v>145</v>
      </c>
      <c r="AT267" s="222" t="s">
        <v>141</v>
      </c>
      <c r="AU267" s="222" t="s">
        <v>81</v>
      </c>
      <c r="AY267" s="17" t="s">
        <v>138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7" t="s">
        <v>79</v>
      </c>
      <c r="BK267" s="223">
        <f>ROUND(I267*H267,2)</f>
        <v>0</v>
      </c>
      <c r="BL267" s="17" t="s">
        <v>145</v>
      </c>
      <c r="BM267" s="222" t="s">
        <v>789</v>
      </c>
    </row>
    <row r="268" spans="1:65" s="2" customFormat="1" ht="11.25">
      <c r="A268" s="34"/>
      <c r="B268" s="35"/>
      <c r="C268" s="36"/>
      <c r="D268" s="224" t="s">
        <v>147</v>
      </c>
      <c r="E268" s="36"/>
      <c r="F268" s="225" t="s">
        <v>790</v>
      </c>
      <c r="G268" s="36"/>
      <c r="H268" s="36"/>
      <c r="I268" s="123"/>
      <c r="J268" s="36"/>
      <c r="K268" s="36"/>
      <c r="L268" s="39"/>
      <c r="M268" s="226"/>
      <c r="N268" s="227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147</v>
      </c>
      <c r="AU268" s="17" t="s">
        <v>81</v>
      </c>
    </row>
    <row r="269" spans="1:65" s="2" customFormat="1" ht="19.5">
      <c r="A269" s="34"/>
      <c r="B269" s="35"/>
      <c r="C269" s="36"/>
      <c r="D269" s="224" t="s">
        <v>180</v>
      </c>
      <c r="E269" s="36"/>
      <c r="F269" s="250" t="s">
        <v>791</v>
      </c>
      <c r="G269" s="36"/>
      <c r="H269" s="36"/>
      <c r="I269" s="123"/>
      <c r="J269" s="36"/>
      <c r="K269" s="36"/>
      <c r="L269" s="39"/>
      <c r="M269" s="226"/>
      <c r="N269" s="227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180</v>
      </c>
      <c r="AU269" s="17" t="s">
        <v>81</v>
      </c>
    </row>
    <row r="270" spans="1:65" s="15" customFormat="1" ht="11.25">
      <c r="B270" s="251"/>
      <c r="C270" s="252"/>
      <c r="D270" s="224" t="s">
        <v>149</v>
      </c>
      <c r="E270" s="253" t="s">
        <v>1</v>
      </c>
      <c r="F270" s="254" t="s">
        <v>665</v>
      </c>
      <c r="G270" s="252"/>
      <c r="H270" s="253" t="s">
        <v>1</v>
      </c>
      <c r="I270" s="255"/>
      <c r="J270" s="252"/>
      <c r="K270" s="252"/>
      <c r="L270" s="256"/>
      <c r="M270" s="257"/>
      <c r="N270" s="258"/>
      <c r="O270" s="258"/>
      <c r="P270" s="258"/>
      <c r="Q270" s="258"/>
      <c r="R270" s="258"/>
      <c r="S270" s="258"/>
      <c r="T270" s="259"/>
      <c r="AT270" s="260" t="s">
        <v>149</v>
      </c>
      <c r="AU270" s="260" t="s">
        <v>81</v>
      </c>
      <c r="AV270" s="15" t="s">
        <v>79</v>
      </c>
      <c r="AW270" s="15" t="s">
        <v>30</v>
      </c>
      <c r="AX270" s="15" t="s">
        <v>74</v>
      </c>
      <c r="AY270" s="260" t="s">
        <v>138</v>
      </c>
    </row>
    <row r="271" spans="1:65" s="13" customFormat="1" ht="11.25">
      <c r="B271" s="228"/>
      <c r="C271" s="229"/>
      <c r="D271" s="224" t="s">
        <v>149</v>
      </c>
      <c r="E271" s="230" t="s">
        <v>1</v>
      </c>
      <c r="F271" s="231" t="s">
        <v>643</v>
      </c>
      <c r="G271" s="229"/>
      <c r="H271" s="232">
        <v>25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149</v>
      </c>
      <c r="AU271" s="238" t="s">
        <v>81</v>
      </c>
      <c r="AV271" s="13" t="s">
        <v>81</v>
      </c>
      <c r="AW271" s="13" t="s">
        <v>30</v>
      </c>
      <c r="AX271" s="13" t="s">
        <v>74</v>
      </c>
      <c r="AY271" s="238" t="s">
        <v>138</v>
      </c>
    </row>
    <row r="272" spans="1:65" s="14" customFormat="1" ht="11.25">
      <c r="B272" s="239"/>
      <c r="C272" s="240"/>
      <c r="D272" s="224" t="s">
        <v>149</v>
      </c>
      <c r="E272" s="241" t="s">
        <v>641</v>
      </c>
      <c r="F272" s="242" t="s">
        <v>156</v>
      </c>
      <c r="G272" s="240"/>
      <c r="H272" s="243">
        <v>25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149</v>
      </c>
      <c r="AU272" s="249" t="s">
        <v>81</v>
      </c>
      <c r="AV272" s="14" t="s">
        <v>145</v>
      </c>
      <c r="AW272" s="14" t="s">
        <v>30</v>
      </c>
      <c r="AX272" s="14" t="s">
        <v>79</v>
      </c>
      <c r="AY272" s="249" t="s">
        <v>138</v>
      </c>
    </row>
    <row r="273" spans="1:65" s="2" customFormat="1" ht="21.75" customHeight="1">
      <c r="A273" s="34"/>
      <c r="B273" s="35"/>
      <c r="C273" s="210" t="s">
        <v>79</v>
      </c>
      <c r="D273" s="210" t="s">
        <v>141</v>
      </c>
      <c r="E273" s="211" t="s">
        <v>792</v>
      </c>
      <c r="F273" s="212" t="s">
        <v>793</v>
      </c>
      <c r="G273" s="213" t="s">
        <v>429</v>
      </c>
      <c r="H273" s="214">
        <v>7.25</v>
      </c>
      <c r="I273" s="215"/>
      <c r="J273" s="216">
        <f>ROUND(I273*H273,2)</f>
        <v>0</v>
      </c>
      <c r="K273" s="217"/>
      <c r="L273" s="39"/>
      <c r="M273" s="218" t="s">
        <v>1</v>
      </c>
      <c r="N273" s="219" t="s">
        <v>39</v>
      </c>
      <c r="O273" s="71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22" t="s">
        <v>145</v>
      </c>
      <c r="AT273" s="222" t="s">
        <v>141</v>
      </c>
      <c r="AU273" s="222" t="s">
        <v>81</v>
      </c>
      <c r="AY273" s="17" t="s">
        <v>138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7" t="s">
        <v>79</v>
      </c>
      <c r="BK273" s="223">
        <f>ROUND(I273*H273,2)</f>
        <v>0</v>
      </c>
      <c r="BL273" s="17" t="s">
        <v>145</v>
      </c>
      <c r="BM273" s="222" t="s">
        <v>794</v>
      </c>
    </row>
    <row r="274" spans="1:65" s="2" customFormat="1" ht="39">
      <c r="A274" s="34"/>
      <c r="B274" s="35"/>
      <c r="C274" s="36"/>
      <c r="D274" s="224" t="s">
        <v>147</v>
      </c>
      <c r="E274" s="36"/>
      <c r="F274" s="225" t="s">
        <v>795</v>
      </c>
      <c r="G274" s="36"/>
      <c r="H274" s="36"/>
      <c r="I274" s="123"/>
      <c r="J274" s="36"/>
      <c r="K274" s="36"/>
      <c r="L274" s="39"/>
      <c r="M274" s="226"/>
      <c r="N274" s="227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147</v>
      </c>
      <c r="AU274" s="17" t="s">
        <v>81</v>
      </c>
    </row>
    <row r="275" spans="1:65" s="2" customFormat="1" ht="19.5">
      <c r="A275" s="34"/>
      <c r="B275" s="35"/>
      <c r="C275" s="36"/>
      <c r="D275" s="224" t="s">
        <v>180</v>
      </c>
      <c r="E275" s="36"/>
      <c r="F275" s="250" t="s">
        <v>796</v>
      </c>
      <c r="G275" s="36"/>
      <c r="H275" s="36"/>
      <c r="I275" s="123"/>
      <c r="J275" s="36"/>
      <c r="K275" s="36"/>
      <c r="L275" s="39"/>
      <c r="M275" s="226"/>
      <c r="N275" s="227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180</v>
      </c>
      <c r="AU275" s="17" t="s">
        <v>81</v>
      </c>
    </row>
    <row r="276" spans="1:65" s="15" customFormat="1" ht="11.25">
      <c r="B276" s="251"/>
      <c r="C276" s="252"/>
      <c r="D276" s="224" t="s">
        <v>149</v>
      </c>
      <c r="E276" s="253" t="s">
        <v>1</v>
      </c>
      <c r="F276" s="254" t="s">
        <v>665</v>
      </c>
      <c r="G276" s="252"/>
      <c r="H276" s="253" t="s">
        <v>1</v>
      </c>
      <c r="I276" s="255"/>
      <c r="J276" s="252"/>
      <c r="K276" s="252"/>
      <c r="L276" s="256"/>
      <c r="M276" s="257"/>
      <c r="N276" s="258"/>
      <c r="O276" s="258"/>
      <c r="P276" s="258"/>
      <c r="Q276" s="258"/>
      <c r="R276" s="258"/>
      <c r="S276" s="258"/>
      <c r="T276" s="259"/>
      <c r="AT276" s="260" t="s">
        <v>149</v>
      </c>
      <c r="AU276" s="260" t="s">
        <v>81</v>
      </c>
      <c r="AV276" s="15" t="s">
        <v>79</v>
      </c>
      <c r="AW276" s="15" t="s">
        <v>30</v>
      </c>
      <c r="AX276" s="15" t="s">
        <v>74</v>
      </c>
      <c r="AY276" s="260" t="s">
        <v>138</v>
      </c>
    </row>
    <row r="277" spans="1:65" s="15" customFormat="1" ht="11.25">
      <c r="B277" s="251"/>
      <c r="C277" s="252"/>
      <c r="D277" s="224" t="s">
        <v>149</v>
      </c>
      <c r="E277" s="253" t="s">
        <v>1</v>
      </c>
      <c r="F277" s="254" t="s">
        <v>666</v>
      </c>
      <c r="G277" s="252"/>
      <c r="H277" s="253" t="s">
        <v>1</v>
      </c>
      <c r="I277" s="255"/>
      <c r="J277" s="252"/>
      <c r="K277" s="252"/>
      <c r="L277" s="256"/>
      <c r="M277" s="257"/>
      <c r="N277" s="258"/>
      <c r="O277" s="258"/>
      <c r="P277" s="258"/>
      <c r="Q277" s="258"/>
      <c r="R277" s="258"/>
      <c r="S277" s="258"/>
      <c r="T277" s="259"/>
      <c r="AT277" s="260" t="s">
        <v>149</v>
      </c>
      <c r="AU277" s="260" t="s">
        <v>81</v>
      </c>
      <c r="AV277" s="15" t="s">
        <v>79</v>
      </c>
      <c r="AW277" s="15" t="s">
        <v>30</v>
      </c>
      <c r="AX277" s="15" t="s">
        <v>74</v>
      </c>
      <c r="AY277" s="260" t="s">
        <v>138</v>
      </c>
    </row>
    <row r="278" spans="1:65" s="15" customFormat="1" ht="11.25">
      <c r="B278" s="251"/>
      <c r="C278" s="252"/>
      <c r="D278" s="224" t="s">
        <v>149</v>
      </c>
      <c r="E278" s="253" t="s">
        <v>1</v>
      </c>
      <c r="F278" s="254" t="s">
        <v>797</v>
      </c>
      <c r="G278" s="252"/>
      <c r="H278" s="253" t="s">
        <v>1</v>
      </c>
      <c r="I278" s="255"/>
      <c r="J278" s="252"/>
      <c r="K278" s="252"/>
      <c r="L278" s="256"/>
      <c r="M278" s="257"/>
      <c r="N278" s="258"/>
      <c r="O278" s="258"/>
      <c r="P278" s="258"/>
      <c r="Q278" s="258"/>
      <c r="R278" s="258"/>
      <c r="S278" s="258"/>
      <c r="T278" s="259"/>
      <c r="AT278" s="260" t="s">
        <v>149</v>
      </c>
      <c r="AU278" s="260" t="s">
        <v>81</v>
      </c>
      <c r="AV278" s="15" t="s">
        <v>79</v>
      </c>
      <c r="AW278" s="15" t="s">
        <v>30</v>
      </c>
      <c r="AX278" s="15" t="s">
        <v>74</v>
      </c>
      <c r="AY278" s="260" t="s">
        <v>138</v>
      </c>
    </row>
    <row r="279" spans="1:65" s="13" customFormat="1" ht="11.25">
      <c r="B279" s="228"/>
      <c r="C279" s="229"/>
      <c r="D279" s="224" t="s">
        <v>149</v>
      </c>
      <c r="E279" s="230" t="s">
        <v>1</v>
      </c>
      <c r="F279" s="231" t="s">
        <v>798</v>
      </c>
      <c r="G279" s="229"/>
      <c r="H279" s="232">
        <v>7.25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149</v>
      </c>
      <c r="AU279" s="238" t="s">
        <v>81</v>
      </c>
      <c r="AV279" s="13" t="s">
        <v>81</v>
      </c>
      <c r="AW279" s="13" t="s">
        <v>30</v>
      </c>
      <c r="AX279" s="13" t="s">
        <v>74</v>
      </c>
      <c r="AY279" s="238" t="s">
        <v>138</v>
      </c>
    </row>
    <row r="280" spans="1:65" s="14" customFormat="1" ht="11.25">
      <c r="B280" s="239"/>
      <c r="C280" s="240"/>
      <c r="D280" s="224" t="s">
        <v>149</v>
      </c>
      <c r="E280" s="241" t="s">
        <v>633</v>
      </c>
      <c r="F280" s="242" t="s">
        <v>156</v>
      </c>
      <c r="G280" s="240"/>
      <c r="H280" s="243">
        <v>7.25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149</v>
      </c>
      <c r="AU280" s="249" t="s">
        <v>81</v>
      </c>
      <c r="AV280" s="14" t="s">
        <v>145</v>
      </c>
      <c r="AW280" s="14" t="s">
        <v>30</v>
      </c>
      <c r="AX280" s="14" t="s">
        <v>79</v>
      </c>
      <c r="AY280" s="249" t="s">
        <v>138</v>
      </c>
    </row>
    <row r="281" spans="1:65" s="2" customFormat="1" ht="21.75" customHeight="1">
      <c r="A281" s="34"/>
      <c r="B281" s="35"/>
      <c r="C281" s="210" t="s">
        <v>182</v>
      </c>
      <c r="D281" s="210" t="s">
        <v>141</v>
      </c>
      <c r="E281" s="211" t="s">
        <v>799</v>
      </c>
      <c r="F281" s="212" t="s">
        <v>800</v>
      </c>
      <c r="G281" s="213" t="s">
        <v>429</v>
      </c>
      <c r="H281" s="214">
        <v>1</v>
      </c>
      <c r="I281" s="215"/>
      <c r="J281" s="216">
        <f>ROUND(I281*H281,2)</f>
        <v>0</v>
      </c>
      <c r="K281" s="217"/>
      <c r="L281" s="39"/>
      <c r="M281" s="218" t="s">
        <v>1</v>
      </c>
      <c r="N281" s="219" t="s">
        <v>39</v>
      </c>
      <c r="O281" s="71"/>
      <c r="P281" s="220">
        <f>O281*H281</f>
        <v>0</v>
      </c>
      <c r="Q281" s="220">
        <v>2.0874999999999999</v>
      </c>
      <c r="R281" s="220">
        <f>Q281*H281</f>
        <v>2.0874999999999999</v>
      </c>
      <c r="S281" s="220">
        <v>0</v>
      </c>
      <c r="T281" s="221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22" t="s">
        <v>145</v>
      </c>
      <c r="AT281" s="222" t="s">
        <v>141</v>
      </c>
      <c r="AU281" s="222" t="s">
        <v>81</v>
      </c>
      <c r="AY281" s="17" t="s">
        <v>138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7" t="s">
        <v>79</v>
      </c>
      <c r="BK281" s="223">
        <f>ROUND(I281*H281,2)</f>
        <v>0</v>
      </c>
      <c r="BL281" s="17" t="s">
        <v>145</v>
      </c>
      <c r="BM281" s="222" t="s">
        <v>801</v>
      </c>
    </row>
    <row r="282" spans="1:65" s="2" customFormat="1" ht="19.5">
      <c r="A282" s="34"/>
      <c r="B282" s="35"/>
      <c r="C282" s="36"/>
      <c r="D282" s="224" t="s">
        <v>147</v>
      </c>
      <c r="E282" s="36"/>
      <c r="F282" s="225" t="s">
        <v>802</v>
      </c>
      <c r="G282" s="36"/>
      <c r="H282" s="36"/>
      <c r="I282" s="123"/>
      <c r="J282" s="36"/>
      <c r="K282" s="36"/>
      <c r="L282" s="39"/>
      <c r="M282" s="226"/>
      <c r="N282" s="227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147</v>
      </c>
      <c r="AU282" s="17" t="s">
        <v>81</v>
      </c>
    </row>
    <row r="283" spans="1:65" s="15" customFormat="1" ht="11.25">
      <c r="B283" s="251"/>
      <c r="C283" s="252"/>
      <c r="D283" s="224" t="s">
        <v>149</v>
      </c>
      <c r="E283" s="253" t="s">
        <v>1</v>
      </c>
      <c r="F283" s="254" t="s">
        <v>665</v>
      </c>
      <c r="G283" s="252"/>
      <c r="H283" s="253" t="s">
        <v>1</v>
      </c>
      <c r="I283" s="255"/>
      <c r="J283" s="252"/>
      <c r="K283" s="252"/>
      <c r="L283" s="256"/>
      <c r="M283" s="257"/>
      <c r="N283" s="258"/>
      <c r="O283" s="258"/>
      <c r="P283" s="258"/>
      <c r="Q283" s="258"/>
      <c r="R283" s="258"/>
      <c r="S283" s="258"/>
      <c r="T283" s="259"/>
      <c r="AT283" s="260" t="s">
        <v>149</v>
      </c>
      <c r="AU283" s="260" t="s">
        <v>81</v>
      </c>
      <c r="AV283" s="15" t="s">
        <v>79</v>
      </c>
      <c r="AW283" s="15" t="s">
        <v>30</v>
      </c>
      <c r="AX283" s="15" t="s">
        <v>74</v>
      </c>
      <c r="AY283" s="260" t="s">
        <v>138</v>
      </c>
    </row>
    <row r="284" spans="1:65" s="15" customFormat="1" ht="11.25">
      <c r="B284" s="251"/>
      <c r="C284" s="252"/>
      <c r="D284" s="224" t="s">
        <v>149</v>
      </c>
      <c r="E284" s="253" t="s">
        <v>1</v>
      </c>
      <c r="F284" s="254" t="s">
        <v>666</v>
      </c>
      <c r="G284" s="252"/>
      <c r="H284" s="253" t="s">
        <v>1</v>
      </c>
      <c r="I284" s="255"/>
      <c r="J284" s="252"/>
      <c r="K284" s="252"/>
      <c r="L284" s="256"/>
      <c r="M284" s="257"/>
      <c r="N284" s="258"/>
      <c r="O284" s="258"/>
      <c r="P284" s="258"/>
      <c r="Q284" s="258"/>
      <c r="R284" s="258"/>
      <c r="S284" s="258"/>
      <c r="T284" s="259"/>
      <c r="AT284" s="260" t="s">
        <v>149</v>
      </c>
      <c r="AU284" s="260" t="s">
        <v>81</v>
      </c>
      <c r="AV284" s="15" t="s">
        <v>79</v>
      </c>
      <c r="AW284" s="15" t="s">
        <v>30</v>
      </c>
      <c r="AX284" s="15" t="s">
        <v>74</v>
      </c>
      <c r="AY284" s="260" t="s">
        <v>138</v>
      </c>
    </row>
    <row r="285" spans="1:65" s="15" customFormat="1" ht="11.25">
      <c r="B285" s="251"/>
      <c r="C285" s="252"/>
      <c r="D285" s="224" t="s">
        <v>149</v>
      </c>
      <c r="E285" s="253" t="s">
        <v>1</v>
      </c>
      <c r="F285" s="254" t="s">
        <v>797</v>
      </c>
      <c r="G285" s="252"/>
      <c r="H285" s="253" t="s">
        <v>1</v>
      </c>
      <c r="I285" s="255"/>
      <c r="J285" s="252"/>
      <c r="K285" s="252"/>
      <c r="L285" s="256"/>
      <c r="M285" s="257"/>
      <c r="N285" s="258"/>
      <c r="O285" s="258"/>
      <c r="P285" s="258"/>
      <c r="Q285" s="258"/>
      <c r="R285" s="258"/>
      <c r="S285" s="258"/>
      <c r="T285" s="259"/>
      <c r="AT285" s="260" t="s">
        <v>149</v>
      </c>
      <c r="AU285" s="260" t="s">
        <v>81</v>
      </c>
      <c r="AV285" s="15" t="s">
        <v>79</v>
      </c>
      <c r="AW285" s="15" t="s">
        <v>30</v>
      </c>
      <c r="AX285" s="15" t="s">
        <v>74</v>
      </c>
      <c r="AY285" s="260" t="s">
        <v>138</v>
      </c>
    </row>
    <row r="286" spans="1:65" s="13" customFormat="1" ht="11.25">
      <c r="B286" s="228"/>
      <c r="C286" s="229"/>
      <c r="D286" s="224" t="s">
        <v>149</v>
      </c>
      <c r="E286" s="230" t="s">
        <v>1</v>
      </c>
      <c r="F286" s="231" t="s">
        <v>803</v>
      </c>
      <c r="G286" s="229"/>
      <c r="H286" s="232">
        <v>1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149</v>
      </c>
      <c r="AU286" s="238" t="s">
        <v>81</v>
      </c>
      <c r="AV286" s="13" t="s">
        <v>81</v>
      </c>
      <c r="AW286" s="13" t="s">
        <v>30</v>
      </c>
      <c r="AX286" s="13" t="s">
        <v>74</v>
      </c>
      <c r="AY286" s="238" t="s">
        <v>138</v>
      </c>
    </row>
    <row r="287" spans="1:65" s="14" customFormat="1" ht="11.25">
      <c r="B287" s="239"/>
      <c r="C287" s="240"/>
      <c r="D287" s="224" t="s">
        <v>149</v>
      </c>
      <c r="E287" s="241" t="s">
        <v>629</v>
      </c>
      <c r="F287" s="242" t="s">
        <v>156</v>
      </c>
      <c r="G287" s="240"/>
      <c r="H287" s="243">
        <v>1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149</v>
      </c>
      <c r="AU287" s="249" t="s">
        <v>81</v>
      </c>
      <c r="AV287" s="14" t="s">
        <v>145</v>
      </c>
      <c r="AW287" s="14" t="s">
        <v>30</v>
      </c>
      <c r="AX287" s="14" t="s">
        <v>79</v>
      </c>
      <c r="AY287" s="249" t="s">
        <v>138</v>
      </c>
    </row>
    <row r="288" spans="1:65" s="2" customFormat="1" ht="21.75" customHeight="1">
      <c r="A288" s="34"/>
      <c r="B288" s="35"/>
      <c r="C288" s="210" t="s">
        <v>189</v>
      </c>
      <c r="D288" s="210" t="s">
        <v>141</v>
      </c>
      <c r="E288" s="211" t="s">
        <v>804</v>
      </c>
      <c r="F288" s="212" t="s">
        <v>805</v>
      </c>
      <c r="G288" s="213" t="s">
        <v>429</v>
      </c>
      <c r="H288" s="214">
        <v>2.6</v>
      </c>
      <c r="I288" s="215"/>
      <c r="J288" s="216">
        <f>ROUND(I288*H288,2)</f>
        <v>0</v>
      </c>
      <c r="K288" s="217"/>
      <c r="L288" s="39"/>
      <c r="M288" s="218" t="s">
        <v>1</v>
      </c>
      <c r="N288" s="219" t="s">
        <v>39</v>
      </c>
      <c r="O288" s="71"/>
      <c r="P288" s="220">
        <f>O288*H288</f>
        <v>0</v>
      </c>
      <c r="Q288" s="220">
        <v>0</v>
      </c>
      <c r="R288" s="220">
        <f>Q288*H288</f>
        <v>0</v>
      </c>
      <c r="S288" s="220">
        <v>0</v>
      </c>
      <c r="T288" s="22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22" t="s">
        <v>145</v>
      </c>
      <c r="AT288" s="222" t="s">
        <v>141</v>
      </c>
      <c r="AU288" s="222" t="s">
        <v>81</v>
      </c>
      <c r="AY288" s="17" t="s">
        <v>138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7" t="s">
        <v>79</v>
      </c>
      <c r="BK288" s="223">
        <f>ROUND(I288*H288,2)</f>
        <v>0</v>
      </c>
      <c r="BL288" s="17" t="s">
        <v>145</v>
      </c>
      <c r="BM288" s="222" t="s">
        <v>806</v>
      </c>
    </row>
    <row r="289" spans="1:65" s="2" customFormat="1" ht="48.75">
      <c r="A289" s="34"/>
      <c r="B289" s="35"/>
      <c r="C289" s="36"/>
      <c r="D289" s="224" t="s">
        <v>147</v>
      </c>
      <c r="E289" s="36"/>
      <c r="F289" s="225" t="s">
        <v>807</v>
      </c>
      <c r="G289" s="36"/>
      <c r="H289" s="36"/>
      <c r="I289" s="123"/>
      <c r="J289" s="36"/>
      <c r="K289" s="36"/>
      <c r="L289" s="39"/>
      <c r="M289" s="226"/>
      <c r="N289" s="227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147</v>
      </c>
      <c r="AU289" s="17" t="s">
        <v>81</v>
      </c>
    </row>
    <row r="290" spans="1:65" s="15" customFormat="1" ht="11.25">
      <c r="B290" s="251"/>
      <c r="C290" s="252"/>
      <c r="D290" s="224" t="s">
        <v>149</v>
      </c>
      <c r="E290" s="253" t="s">
        <v>1</v>
      </c>
      <c r="F290" s="254" t="s">
        <v>665</v>
      </c>
      <c r="G290" s="252"/>
      <c r="H290" s="253" t="s">
        <v>1</v>
      </c>
      <c r="I290" s="255"/>
      <c r="J290" s="252"/>
      <c r="K290" s="252"/>
      <c r="L290" s="256"/>
      <c r="M290" s="257"/>
      <c r="N290" s="258"/>
      <c r="O290" s="258"/>
      <c r="P290" s="258"/>
      <c r="Q290" s="258"/>
      <c r="R290" s="258"/>
      <c r="S290" s="258"/>
      <c r="T290" s="259"/>
      <c r="AT290" s="260" t="s">
        <v>149</v>
      </c>
      <c r="AU290" s="260" t="s">
        <v>81</v>
      </c>
      <c r="AV290" s="15" t="s">
        <v>79</v>
      </c>
      <c r="AW290" s="15" t="s">
        <v>30</v>
      </c>
      <c r="AX290" s="15" t="s">
        <v>74</v>
      </c>
      <c r="AY290" s="260" t="s">
        <v>138</v>
      </c>
    </row>
    <row r="291" spans="1:65" s="15" customFormat="1" ht="11.25">
      <c r="B291" s="251"/>
      <c r="C291" s="252"/>
      <c r="D291" s="224" t="s">
        <v>149</v>
      </c>
      <c r="E291" s="253" t="s">
        <v>1</v>
      </c>
      <c r="F291" s="254" t="s">
        <v>666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AT291" s="260" t="s">
        <v>149</v>
      </c>
      <c r="AU291" s="260" t="s">
        <v>81</v>
      </c>
      <c r="AV291" s="15" t="s">
        <v>79</v>
      </c>
      <c r="AW291" s="15" t="s">
        <v>30</v>
      </c>
      <c r="AX291" s="15" t="s">
        <v>74</v>
      </c>
      <c r="AY291" s="260" t="s">
        <v>138</v>
      </c>
    </row>
    <row r="292" spans="1:65" s="15" customFormat="1" ht="11.25">
      <c r="B292" s="251"/>
      <c r="C292" s="252"/>
      <c r="D292" s="224" t="s">
        <v>149</v>
      </c>
      <c r="E292" s="253" t="s">
        <v>1</v>
      </c>
      <c r="F292" s="254" t="s">
        <v>797</v>
      </c>
      <c r="G292" s="252"/>
      <c r="H292" s="253" t="s">
        <v>1</v>
      </c>
      <c r="I292" s="255"/>
      <c r="J292" s="252"/>
      <c r="K292" s="252"/>
      <c r="L292" s="256"/>
      <c r="M292" s="257"/>
      <c r="N292" s="258"/>
      <c r="O292" s="258"/>
      <c r="P292" s="258"/>
      <c r="Q292" s="258"/>
      <c r="R292" s="258"/>
      <c r="S292" s="258"/>
      <c r="T292" s="259"/>
      <c r="AT292" s="260" t="s">
        <v>149</v>
      </c>
      <c r="AU292" s="260" t="s">
        <v>81</v>
      </c>
      <c r="AV292" s="15" t="s">
        <v>79</v>
      </c>
      <c r="AW292" s="15" t="s">
        <v>30</v>
      </c>
      <c r="AX292" s="15" t="s">
        <v>74</v>
      </c>
      <c r="AY292" s="260" t="s">
        <v>138</v>
      </c>
    </row>
    <row r="293" spans="1:65" s="13" customFormat="1" ht="11.25">
      <c r="B293" s="228"/>
      <c r="C293" s="229"/>
      <c r="D293" s="224" t="s">
        <v>149</v>
      </c>
      <c r="E293" s="230" t="s">
        <v>1</v>
      </c>
      <c r="F293" s="231" t="s">
        <v>808</v>
      </c>
      <c r="G293" s="229"/>
      <c r="H293" s="232">
        <v>2.6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149</v>
      </c>
      <c r="AU293" s="238" t="s">
        <v>81</v>
      </c>
      <c r="AV293" s="13" t="s">
        <v>81</v>
      </c>
      <c r="AW293" s="13" t="s">
        <v>30</v>
      </c>
      <c r="AX293" s="13" t="s">
        <v>74</v>
      </c>
      <c r="AY293" s="238" t="s">
        <v>138</v>
      </c>
    </row>
    <row r="294" spans="1:65" s="14" customFormat="1" ht="11.25">
      <c r="B294" s="239"/>
      <c r="C294" s="240"/>
      <c r="D294" s="224" t="s">
        <v>149</v>
      </c>
      <c r="E294" s="241" t="s">
        <v>625</v>
      </c>
      <c r="F294" s="242" t="s">
        <v>156</v>
      </c>
      <c r="G294" s="240"/>
      <c r="H294" s="243">
        <v>2.6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149</v>
      </c>
      <c r="AU294" s="249" t="s">
        <v>81</v>
      </c>
      <c r="AV294" s="14" t="s">
        <v>145</v>
      </c>
      <c r="AW294" s="14" t="s">
        <v>30</v>
      </c>
      <c r="AX294" s="14" t="s">
        <v>79</v>
      </c>
      <c r="AY294" s="249" t="s">
        <v>138</v>
      </c>
    </row>
    <row r="295" spans="1:65" s="2" customFormat="1" ht="21.75" customHeight="1">
      <c r="A295" s="34"/>
      <c r="B295" s="35"/>
      <c r="C295" s="210" t="s">
        <v>809</v>
      </c>
      <c r="D295" s="210" t="s">
        <v>141</v>
      </c>
      <c r="E295" s="211" t="s">
        <v>810</v>
      </c>
      <c r="F295" s="212" t="s">
        <v>811</v>
      </c>
      <c r="G295" s="213" t="s">
        <v>429</v>
      </c>
      <c r="H295" s="214">
        <v>12.95</v>
      </c>
      <c r="I295" s="215"/>
      <c r="J295" s="216">
        <f>ROUND(I295*H295,2)</f>
        <v>0</v>
      </c>
      <c r="K295" s="217"/>
      <c r="L295" s="39"/>
      <c r="M295" s="218" t="s">
        <v>1</v>
      </c>
      <c r="N295" s="219" t="s">
        <v>39</v>
      </c>
      <c r="O295" s="71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22" t="s">
        <v>145</v>
      </c>
      <c r="AT295" s="222" t="s">
        <v>141</v>
      </c>
      <c r="AU295" s="222" t="s">
        <v>81</v>
      </c>
      <c r="AY295" s="17" t="s">
        <v>138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7" t="s">
        <v>79</v>
      </c>
      <c r="BK295" s="223">
        <f>ROUND(I295*H295,2)</f>
        <v>0</v>
      </c>
      <c r="BL295" s="17" t="s">
        <v>145</v>
      </c>
      <c r="BM295" s="222" t="s">
        <v>812</v>
      </c>
    </row>
    <row r="296" spans="1:65" s="2" customFormat="1" ht="29.25">
      <c r="A296" s="34"/>
      <c r="B296" s="35"/>
      <c r="C296" s="36"/>
      <c r="D296" s="224" t="s">
        <v>147</v>
      </c>
      <c r="E296" s="36"/>
      <c r="F296" s="225" t="s">
        <v>813</v>
      </c>
      <c r="G296" s="36"/>
      <c r="H296" s="36"/>
      <c r="I296" s="123"/>
      <c r="J296" s="36"/>
      <c r="K296" s="36"/>
      <c r="L296" s="39"/>
      <c r="M296" s="226"/>
      <c r="N296" s="227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147</v>
      </c>
      <c r="AU296" s="17" t="s">
        <v>81</v>
      </c>
    </row>
    <row r="297" spans="1:65" s="15" customFormat="1" ht="11.25">
      <c r="B297" s="251"/>
      <c r="C297" s="252"/>
      <c r="D297" s="224" t="s">
        <v>149</v>
      </c>
      <c r="E297" s="253" t="s">
        <v>1</v>
      </c>
      <c r="F297" s="254" t="s">
        <v>665</v>
      </c>
      <c r="G297" s="252"/>
      <c r="H297" s="253" t="s">
        <v>1</v>
      </c>
      <c r="I297" s="255"/>
      <c r="J297" s="252"/>
      <c r="K297" s="252"/>
      <c r="L297" s="256"/>
      <c r="M297" s="257"/>
      <c r="N297" s="258"/>
      <c r="O297" s="258"/>
      <c r="P297" s="258"/>
      <c r="Q297" s="258"/>
      <c r="R297" s="258"/>
      <c r="S297" s="258"/>
      <c r="T297" s="259"/>
      <c r="AT297" s="260" t="s">
        <v>149</v>
      </c>
      <c r="AU297" s="260" t="s">
        <v>81</v>
      </c>
      <c r="AV297" s="15" t="s">
        <v>79</v>
      </c>
      <c r="AW297" s="15" t="s">
        <v>30</v>
      </c>
      <c r="AX297" s="15" t="s">
        <v>74</v>
      </c>
      <c r="AY297" s="260" t="s">
        <v>138</v>
      </c>
    </row>
    <row r="298" spans="1:65" s="15" customFormat="1" ht="11.25">
      <c r="B298" s="251"/>
      <c r="C298" s="252"/>
      <c r="D298" s="224" t="s">
        <v>149</v>
      </c>
      <c r="E298" s="253" t="s">
        <v>1</v>
      </c>
      <c r="F298" s="254" t="s">
        <v>666</v>
      </c>
      <c r="G298" s="252"/>
      <c r="H298" s="253" t="s">
        <v>1</v>
      </c>
      <c r="I298" s="255"/>
      <c r="J298" s="252"/>
      <c r="K298" s="252"/>
      <c r="L298" s="256"/>
      <c r="M298" s="257"/>
      <c r="N298" s="258"/>
      <c r="O298" s="258"/>
      <c r="P298" s="258"/>
      <c r="Q298" s="258"/>
      <c r="R298" s="258"/>
      <c r="S298" s="258"/>
      <c r="T298" s="259"/>
      <c r="AT298" s="260" t="s">
        <v>149</v>
      </c>
      <c r="AU298" s="260" t="s">
        <v>81</v>
      </c>
      <c r="AV298" s="15" t="s">
        <v>79</v>
      </c>
      <c r="AW298" s="15" t="s">
        <v>30</v>
      </c>
      <c r="AX298" s="15" t="s">
        <v>74</v>
      </c>
      <c r="AY298" s="260" t="s">
        <v>138</v>
      </c>
    </row>
    <row r="299" spans="1:65" s="13" customFormat="1" ht="11.25">
      <c r="B299" s="228"/>
      <c r="C299" s="229"/>
      <c r="D299" s="224" t="s">
        <v>149</v>
      </c>
      <c r="E299" s="230" t="s">
        <v>1</v>
      </c>
      <c r="F299" s="231" t="s">
        <v>814</v>
      </c>
      <c r="G299" s="229"/>
      <c r="H299" s="232">
        <v>12.95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149</v>
      </c>
      <c r="AU299" s="238" t="s">
        <v>81</v>
      </c>
      <c r="AV299" s="13" t="s">
        <v>81</v>
      </c>
      <c r="AW299" s="13" t="s">
        <v>30</v>
      </c>
      <c r="AX299" s="13" t="s">
        <v>74</v>
      </c>
      <c r="AY299" s="238" t="s">
        <v>138</v>
      </c>
    </row>
    <row r="300" spans="1:65" s="14" customFormat="1" ht="11.25">
      <c r="B300" s="239"/>
      <c r="C300" s="240"/>
      <c r="D300" s="224" t="s">
        <v>149</v>
      </c>
      <c r="E300" s="241" t="s">
        <v>1</v>
      </c>
      <c r="F300" s="242" t="s">
        <v>156</v>
      </c>
      <c r="G300" s="240"/>
      <c r="H300" s="243">
        <v>12.95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149</v>
      </c>
      <c r="AU300" s="249" t="s">
        <v>81</v>
      </c>
      <c r="AV300" s="14" t="s">
        <v>145</v>
      </c>
      <c r="AW300" s="14" t="s">
        <v>30</v>
      </c>
      <c r="AX300" s="14" t="s">
        <v>79</v>
      </c>
      <c r="AY300" s="249" t="s">
        <v>138</v>
      </c>
    </row>
    <row r="301" spans="1:65" s="2" customFormat="1" ht="21.75" customHeight="1">
      <c r="A301" s="34"/>
      <c r="B301" s="35"/>
      <c r="C301" s="210" t="s">
        <v>139</v>
      </c>
      <c r="D301" s="210" t="s">
        <v>141</v>
      </c>
      <c r="E301" s="211" t="s">
        <v>815</v>
      </c>
      <c r="F301" s="212" t="s">
        <v>816</v>
      </c>
      <c r="G301" s="213" t="s">
        <v>429</v>
      </c>
      <c r="H301" s="214">
        <v>48</v>
      </c>
      <c r="I301" s="215"/>
      <c r="J301" s="216">
        <f>ROUND(I301*H301,2)</f>
        <v>0</v>
      </c>
      <c r="K301" s="217"/>
      <c r="L301" s="39"/>
      <c r="M301" s="218" t="s">
        <v>1</v>
      </c>
      <c r="N301" s="219" t="s">
        <v>39</v>
      </c>
      <c r="O301" s="71"/>
      <c r="P301" s="220">
        <f>O301*H301</f>
        <v>0</v>
      </c>
      <c r="Q301" s="220">
        <v>0</v>
      </c>
      <c r="R301" s="220">
        <f>Q301*H301</f>
        <v>0</v>
      </c>
      <c r="S301" s="220">
        <v>0</v>
      </c>
      <c r="T301" s="221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22" t="s">
        <v>145</v>
      </c>
      <c r="AT301" s="222" t="s">
        <v>141</v>
      </c>
      <c r="AU301" s="222" t="s">
        <v>81</v>
      </c>
      <c r="AY301" s="17" t="s">
        <v>138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7" t="s">
        <v>79</v>
      </c>
      <c r="BK301" s="223">
        <f>ROUND(I301*H301,2)</f>
        <v>0</v>
      </c>
      <c r="BL301" s="17" t="s">
        <v>145</v>
      </c>
      <c r="BM301" s="222" t="s">
        <v>817</v>
      </c>
    </row>
    <row r="302" spans="1:65" s="2" customFormat="1" ht="19.5">
      <c r="A302" s="34"/>
      <c r="B302" s="35"/>
      <c r="C302" s="36"/>
      <c r="D302" s="224" t="s">
        <v>147</v>
      </c>
      <c r="E302" s="36"/>
      <c r="F302" s="225" t="s">
        <v>818</v>
      </c>
      <c r="G302" s="36"/>
      <c r="H302" s="36"/>
      <c r="I302" s="123"/>
      <c r="J302" s="36"/>
      <c r="K302" s="36"/>
      <c r="L302" s="39"/>
      <c r="M302" s="226"/>
      <c r="N302" s="227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147</v>
      </c>
      <c r="AU302" s="17" t="s">
        <v>81</v>
      </c>
    </row>
    <row r="303" spans="1:65" s="15" customFormat="1" ht="11.25">
      <c r="B303" s="251"/>
      <c r="C303" s="252"/>
      <c r="D303" s="224" t="s">
        <v>149</v>
      </c>
      <c r="E303" s="253" t="s">
        <v>1</v>
      </c>
      <c r="F303" s="254" t="s">
        <v>665</v>
      </c>
      <c r="G303" s="252"/>
      <c r="H303" s="253" t="s">
        <v>1</v>
      </c>
      <c r="I303" s="255"/>
      <c r="J303" s="252"/>
      <c r="K303" s="252"/>
      <c r="L303" s="256"/>
      <c r="M303" s="257"/>
      <c r="N303" s="258"/>
      <c r="O303" s="258"/>
      <c r="P303" s="258"/>
      <c r="Q303" s="258"/>
      <c r="R303" s="258"/>
      <c r="S303" s="258"/>
      <c r="T303" s="259"/>
      <c r="AT303" s="260" t="s">
        <v>149</v>
      </c>
      <c r="AU303" s="260" t="s">
        <v>81</v>
      </c>
      <c r="AV303" s="15" t="s">
        <v>79</v>
      </c>
      <c r="AW303" s="15" t="s">
        <v>30</v>
      </c>
      <c r="AX303" s="15" t="s">
        <v>74</v>
      </c>
      <c r="AY303" s="260" t="s">
        <v>138</v>
      </c>
    </row>
    <row r="304" spans="1:65" s="15" customFormat="1" ht="11.25">
      <c r="B304" s="251"/>
      <c r="C304" s="252"/>
      <c r="D304" s="224" t="s">
        <v>149</v>
      </c>
      <c r="E304" s="253" t="s">
        <v>1</v>
      </c>
      <c r="F304" s="254" t="s">
        <v>666</v>
      </c>
      <c r="G304" s="252"/>
      <c r="H304" s="253" t="s">
        <v>1</v>
      </c>
      <c r="I304" s="255"/>
      <c r="J304" s="252"/>
      <c r="K304" s="252"/>
      <c r="L304" s="256"/>
      <c r="M304" s="257"/>
      <c r="N304" s="258"/>
      <c r="O304" s="258"/>
      <c r="P304" s="258"/>
      <c r="Q304" s="258"/>
      <c r="R304" s="258"/>
      <c r="S304" s="258"/>
      <c r="T304" s="259"/>
      <c r="AT304" s="260" t="s">
        <v>149</v>
      </c>
      <c r="AU304" s="260" t="s">
        <v>81</v>
      </c>
      <c r="AV304" s="15" t="s">
        <v>79</v>
      </c>
      <c r="AW304" s="15" t="s">
        <v>30</v>
      </c>
      <c r="AX304" s="15" t="s">
        <v>74</v>
      </c>
      <c r="AY304" s="260" t="s">
        <v>138</v>
      </c>
    </row>
    <row r="305" spans="1:65" s="13" customFormat="1" ht="11.25">
      <c r="B305" s="228"/>
      <c r="C305" s="229"/>
      <c r="D305" s="224" t="s">
        <v>149</v>
      </c>
      <c r="E305" s="230" t="s">
        <v>1</v>
      </c>
      <c r="F305" s="231" t="s">
        <v>819</v>
      </c>
      <c r="G305" s="229"/>
      <c r="H305" s="232">
        <v>11.6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149</v>
      </c>
      <c r="AU305" s="238" t="s">
        <v>81</v>
      </c>
      <c r="AV305" s="13" t="s">
        <v>81</v>
      </c>
      <c r="AW305" s="13" t="s">
        <v>30</v>
      </c>
      <c r="AX305" s="13" t="s">
        <v>74</v>
      </c>
      <c r="AY305" s="238" t="s">
        <v>138</v>
      </c>
    </row>
    <row r="306" spans="1:65" s="13" customFormat="1" ht="11.25">
      <c r="B306" s="228"/>
      <c r="C306" s="229"/>
      <c r="D306" s="224" t="s">
        <v>149</v>
      </c>
      <c r="E306" s="230" t="s">
        <v>1</v>
      </c>
      <c r="F306" s="231" t="s">
        <v>820</v>
      </c>
      <c r="G306" s="229"/>
      <c r="H306" s="232">
        <v>36.4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149</v>
      </c>
      <c r="AU306" s="238" t="s">
        <v>81</v>
      </c>
      <c r="AV306" s="13" t="s">
        <v>81</v>
      </c>
      <c r="AW306" s="13" t="s">
        <v>30</v>
      </c>
      <c r="AX306" s="13" t="s">
        <v>74</v>
      </c>
      <c r="AY306" s="238" t="s">
        <v>138</v>
      </c>
    </row>
    <row r="307" spans="1:65" s="14" customFormat="1" ht="11.25">
      <c r="B307" s="239"/>
      <c r="C307" s="240"/>
      <c r="D307" s="224" t="s">
        <v>149</v>
      </c>
      <c r="E307" s="241" t="s">
        <v>631</v>
      </c>
      <c r="F307" s="242" t="s">
        <v>156</v>
      </c>
      <c r="G307" s="240"/>
      <c r="H307" s="243">
        <v>48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149</v>
      </c>
      <c r="AU307" s="249" t="s">
        <v>81</v>
      </c>
      <c r="AV307" s="14" t="s">
        <v>145</v>
      </c>
      <c r="AW307" s="14" t="s">
        <v>30</v>
      </c>
      <c r="AX307" s="14" t="s">
        <v>79</v>
      </c>
      <c r="AY307" s="249" t="s">
        <v>138</v>
      </c>
    </row>
    <row r="308" spans="1:65" s="2" customFormat="1" ht="21.75" customHeight="1">
      <c r="A308" s="34"/>
      <c r="B308" s="35"/>
      <c r="C308" s="210" t="s">
        <v>207</v>
      </c>
      <c r="D308" s="210" t="s">
        <v>141</v>
      </c>
      <c r="E308" s="211" t="s">
        <v>821</v>
      </c>
      <c r="F308" s="212" t="s">
        <v>822</v>
      </c>
      <c r="G308" s="213" t="s">
        <v>429</v>
      </c>
      <c r="H308" s="214">
        <v>48</v>
      </c>
      <c r="I308" s="215"/>
      <c r="J308" s="216">
        <f>ROUND(I308*H308,2)</f>
        <v>0</v>
      </c>
      <c r="K308" s="217"/>
      <c r="L308" s="39"/>
      <c r="M308" s="218" t="s">
        <v>1</v>
      </c>
      <c r="N308" s="219" t="s">
        <v>39</v>
      </c>
      <c r="O308" s="71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22" t="s">
        <v>145</v>
      </c>
      <c r="AT308" s="222" t="s">
        <v>141</v>
      </c>
      <c r="AU308" s="222" t="s">
        <v>81</v>
      </c>
      <c r="AY308" s="17" t="s">
        <v>138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7" t="s">
        <v>79</v>
      </c>
      <c r="BK308" s="223">
        <f>ROUND(I308*H308,2)</f>
        <v>0</v>
      </c>
      <c r="BL308" s="17" t="s">
        <v>145</v>
      </c>
      <c r="BM308" s="222" t="s">
        <v>823</v>
      </c>
    </row>
    <row r="309" spans="1:65" s="2" customFormat="1" ht="29.25">
      <c r="A309" s="34"/>
      <c r="B309" s="35"/>
      <c r="C309" s="36"/>
      <c r="D309" s="224" t="s">
        <v>147</v>
      </c>
      <c r="E309" s="36"/>
      <c r="F309" s="225" t="s">
        <v>824</v>
      </c>
      <c r="G309" s="36"/>
      <c r="H309" s="36"/>
      <c r="I309" s="123"/>
      <c r="J309" s="36"/>
      <c r="K309" s="36"/>
      <c r="L309" s="39"/>
      <c r="M309" s="226"/>
      <c r="N309" s="227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147</v>
      </c>
      <c r="AU309" s="17" t="s">
        <v>81</v>
      </c>
    </row>
    <row r="310" spans="1:65" s="15" customFormat="1" ht="11.25">
      <c r="B310" s="251"/>
      <c r="C310" s="252"/>
      <c r="D310" s="224" t="s">
        <v>149</v>
      </c>
      <c r="E310" s="253" t="s">
        <v>1</v>
      </c>
      <c r="F310" s="254" t="s">
        <v>665</v>
      </c>
      <c r="G310" s="252"/>
      <c r="H310" s="253" t="s">
        <v>1</v>
      </c>
      <c r="I310" s="255"/>
      <c r="J310" s="252"/>
      <c r="K310" s="252"/>
      <c r="L310" s="256"/>
      <c r="M310" s="257"/>
      <c r="N310" s="258"/>
      <c r="O310" s="258"/>
      <c r="P310" s="258"/>
      <c r="Q310" s="258"/>
      <c r="R310" s="258"/>
      <c r="S310" s="258"/>
      <c r="T310" s="259"/>
      <c r="AT310" s="260" t="s">
        <v>149</v>
      </c>
      <c r="AU310" s="260" t="s">
        <v>81</v>
      </c>
      <c r="AV310" s="15" t="s">
        <v>79</v>
      </c>
      <c r="AW310" s="15" t="s">
        <v>30</v>
      </c>
      <c r="AX310" s="15" t="s">
        <v>74</v>
      </c>
      <c r="AY310" s="260" t="s">
        <v>138</v>
      </c>
    </row>
    <row r="311" spans="1:65" s="15" customFormat="1" ht="11.25">
      <c r="B311" s="251"/>
      <c r="C311" s="252"/>
      <c r="D311" s="224" t="s">
        <v>149</v>
      </c>
      <c r="E311" s="253" t="s">
        <v>1</v>
      </c>
      <c r="F311" s="254" t="s">
        <v>666</v>
      </c>
      <c r="G311" s="252"/>
      <c r="H311" s="253" t="s">
        <v>1</v>
      </c>
      <c r="I311" s="255"/>
      <c r="J311" s="252"/>
      <c r="K311" s="252"/>
      <c r="L311" s="256"/>
      <c r="M311" s="257"/>
      <c r="N311" s="258"/>
      <c r="O311" s="258"/>
      <c r="P311" s="258"/>
      <c r="Q311" s="258"/>
      <c r="R311" s="258"/>
      <c r="S311" s="258"/>
      <c r="T311" s="259"/>
      <c r="AT311" s="260" t="s">
        <v>149</v>
      </c>
      <c r="AU311" s="260" t="s">
        <v>81</v>
      </c>
      <c r="AV311" s="15" t="s">
        <v>79</v>
      </c>
      <c r="AW311" s="15" t="s">
        <v>30</v>
      </c>
      <c r="AX311" s="15" t="s">
        <v>74</v>
      </c>
      <c r="AY311" s="260" t="s">
        <v>138</v>
      </c>
    </row>
    <row r="312" spans="1:65" s="13" customFormat="1" ht="11.25">
      <c r="B312" s="228"/>
      <c r="C312" s="229"/>
      <c r="D312" s="224" t="s">
        <v>149</v>
      </c>
      <c r="E312" s="230" t="s">
        <v>1</v>
      </c>
      <c r="F312" s="231" t="s">
        <v>631</v>
      </c>
      <c r="G312" s="229"/>
      <c r="H312" s="232">
        <v>48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149</v>
      </c>
      <c r="AU312" s="238" t="s">
        <v>81</v>
      </c>
      <c r="AV312" s="13" t="s">
        <v>81</v>
      </c>
      <c r="AW312" s="13" t="s">
        <v>30</v>
      </c>
      <c r="AX312" s="13" t="s">
        <v>74</v>
      </c>
      <c r="AY312" s="238" t="s">
        <v>138</v>
      </c>
    </row>
    <row r="313" spans="1:65" s="14" customFormat="1" ht="11.25">
      <c r="B313" s="239"/>
      <c r="C313" s="240"/>
      <c r="D313" s="224" t="s">
        <v>149</v>
      </c>
      <c r="E313" s="241" t="s">
        <v>1</v>
      </c>
      <c r="F313" s="242" t="s">
        <v>156</v>
      </c>
      <c r="G313" s="240"/>
      <c r="H313" s="243">
        <v>48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149</v>
      </c>
      <c r="AU313" s="249" t="s">
        <v>81</v>
      </c>
      <c r="AV313" s="14" t="s">
        <v>145</v>
      </c>
      <c r="AW313" s="14" t="s">
        <v>30</v>
      </c>
      <c r="AX313" s="14" t="s">
        <v>79</v>
      </c>
      <c r="AY313" s="249" t="s">
        <v>138</v>
      </c>
    </row>
    <row r="314" spans="1:65" s="2" customFormat="1" ht="21.75" customHeight="1">
      <c r="A314" s="34"/>
      <c r="B314" s="35"/>
      <c r="C314" s="210" t="s">
        <v>218</v>
      </c>
      <c r="D314" s="210" t="s">
        <v>141</v>
      </c>
      <c r="E314" s="211" t="s">
        <v>825</v>
      </c>
      <c r="F314" s="212" t="s">
        <v>826</v>
      </c>
      <c r="G314" s="213" t="s">
        <v>429</v>
      </c>
      <c r="H314" s="214">
        <v>48</v>
      </c>
      <c r="I314" s="215"/>
      <c r="J314" s="216">
        <f>ROUND(I314*H314,2)</f>
        <v>0</v>
      </c>
      <c r="K314" s="217"/>
      <c r="L314" s="39"/>
      <c r="M314" s="218" t="s">
        <v>1</v>
      </c>
      <c r="N314" s="219" t="s">
        <v>39</v>
      </c>
      <c r="O314" s="71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22" t="s">
        <v>145</v>
      </c>
      <c r="AT314" s="222" t="s">
        <v>141</v>
      </c>
      <c r="AU314" s="222" t="s">
        <v>81</v>
      </c>
      <c r="AY314" s="17" t="s">
        <v>138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7" t="s">
        <v>79</v>
      </c>
      <c r="BK314" s="223">
        <f>ROUND(I314*H314,2)</f>
        <v>0</v>
      </c>
      <c r="BL314" s="17" t="s">
        <v>145</v>
      </c>
      <c r="BM314" s="222" t="s">
        <v>827</v>
      </c>
    </row>
    <row r="315" spans="1:65" s="2" customFormat="1" ht="39">
      <c r="A315" s="34"/>
      <c r="B315" s="35"/>
      <c r="C315" s="36"/>
      <c r="D315" s="224" t="s">
        <v>147</v>
      </c>
      <c r="E315" s="36"/>
      <c r="F315" s="225" t="s">
        <v>828</v>
      </c>
      <c r="G315" s="36"/>
      <c r="H315" s="36"/>
      <c r="I315" s="123"/>
      <c r="J315" s="36"/>
      <c r="K315" s="36"/>
      <c r="L315" s="39"/>
      <c r="M315" s="226"/>
      <c r="N315" s="227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147</v>
      </c>
      <c r="AU315" s="17" t="s">
        <v>81</v>
      </c>
    </row>
    <row r="316" spans="1:65" s="15" customFormat="1" ht="11.25">
      <c r="B316" s="251"/>
      <c r="C316" s="252"/>
      <c r="D316" s="224" t="s">
        <v>149</v>
      </c>
      <c r="E316" s="253" t="s">
        <v>1</v>
      </c>
      <c r="F316" s="254" t="s">
        <v>665</v>
      </c>
      <c r="G316" s="252"/>
      <c r="H316" s="253" t="s">
        <v>1</v>
      </c>
      <c r="I316" s="255"/>
      <c r="J316" s="252"/>
      <c r="K316" s="252"/>
      <c r="L316" s="256"/>
      <c r="M316" s="257"/>
      <c r="N316" s="258"/>
      <c r="O316" s="258"/>
      <c r="P316" s="258"/>
      <c r="Q316" s="258"/>
      <c r="R316" s="258"/>
      <c r="S316" s="258"/>
      <c r="T316" s="259"/>
      <c r="AT316" s="260" t="s">
        <v>149</v>
      </c>
      <c r="AU316" s="260" t="s">
        <v>81</v>
      </c>
      <c r="AV316" s="15" t="s">
        <v>79</v>
      </c>
      <c r="AW316" s="15" t="s">
        <v>30</v>
      </c>
      <c r="AX316" s="15" t="s">
        <v>74</v>
      </c>
      <c r="AY316" s="260" t="s">
        <v>138</v>
      </c>
    </row>
    <row r="317" spans="1:65" s="15" customFormat="1" ht="11.25">
      <c r="B317" s="251"/>
      <c r="C317" s="252"/>
      <c r="D317" s="224" t="s">
        <v>149</v>
      </c>
      <c r="E317" s="253" t="s">
        <v>1</v>
      </c>
      <c r="F317" s="254" t="s">
        <v>666</v>
      </c>
      <c r="G317" s="252"/>
      <c r="H317" s="253" t="s">
        <v>1</v>
      </c>
      <c r="I317" s="255"/>
      <c r="J317" s="252"/>
      <c r="K317" s="252"/>
      <c r="L317" s="256"/>
      <c r="M317" s="257"/>
      <c r="N317" s="258"/>
      <c r="O317" s="258"/>
      <c r="P317" s="258"/>
      <c r="Q317" s="258"/>
      <c r="R317" s="258"/>
      <c r="S317" s="258"/>
      <c r="T317" s="259"/>
      <c r="AT317" s="260" t="s">
        <v>149</v>
      </c>
      <c r="AU317" s="260" t="s">
        <v>81</v>
      </c>
      <c r="AV317" s="15" t="s">
        <v>79</v>
      </c>
      <c r="AW317" s="15" t="s">
        <v>30</v>
      </c>
      <c r="AX317" s="15" t="s">
        <v>74</v>
      </c>
      <c r="AY317" s="260" t="s">
        <v>138</v>
      </c>
    </row>
    <row r="318" spans="1:65" s="13" customFormat="1" ht="11.25">
      <c r="B318" s="228"/>
      <c r="C318" s="229"/>
      <c r="D318" s="224" t="s">
        <v>149</v>
      </c>
      <c r="E318" s="230" t="s">
        <v>1</v>
      </c>
      <c r="F318" s="231" t="s">
        <v>631</v>
      </c>
      <c r="G318" s="229"/>
      <c r="H318" s="232">
        <v>48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149</v>
      </c>
      <c r="AU318" s="238" t="s">
        <v>81</v>
      </c>
      <c r="AV318" s="13" t="s">
        <v>81</v>
      </c>
      <c r="AW318" s="13" t="s">
        <v>30</v>
      </c>
      <c r="AX318" s="13" t="s">
        <v>74</v>
      </c>
      <c r="AY318" s="238" t="s">
        <v>138</v>
      </c>
    </row>
    <row r="319" spans="1:65" s="14" customFormat="1" ht="11.25">
      <c r="B319" s="239"/>
      <c r="C319" s="240"/>
      <c r="D319" s="224" t="s">
        <v>149</v>
      </c>
      <c r="E319" s="241" t="s">
        <v>1</v>
      </c>
      <c r="F319" s="242" t="s">
        <v>156</v>
      </c>
      <c r="G319" s="240"/>
      <c r="H319" s="243">
        <v>48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149</v>
      </c>
      <c r="AU319" s="249" t="s">
        <v>81</v>
      </c>
      <c r="AV319" s="14" t="s">
        <v>145</v>
      </c>
      <c r="AW319" s="14" t="s">
        <v>30</v>
      </c>
      <c r="AX319" s="14" t="s">
        <v>79</v>
      </c>
      <c r="AY319" s="249" t="s">
        <v>138</v>
      </c>
    </row>
    <row r="320" spans="1:65" s="2" customFormat="1" ht="21.75" customHeight="1">
      <c r="A320" s="34"/>
      <c r="B320" s="35"/>
      <c r="C320" s="210" t="s">
        <v>223</v>
      </c>
      <c r="D320" s="210" t="s">
        <v>141</v>
      </c>
      <c r="E320" s="211" t="s">
        <v>829</v>
      </c>
      <c r="F320" s="212" t="s">
        <v>830</v>
      </c>
      <c r="G320" s="213" t="s">
        <v>429</v>
      </c>
      <c r="H320" s="214">
        <v>48</v>
      </c>
      <c r="I320" s="215"/>
      <c r="J320" s="216">
        <f>ROUND(I320*H320,2)</f>
        <v>0</v>
      </c>
      <c r="K320" s="217"/>
      <c r="L320" s="39"/>
      <c r="M320" s="218" t="s">
        <v>1</v>
      </c>
      <c r="N320" s="219" t="s">
        <v>39</v>
      </c>
      <c r="O320" s="71"/>
      <c r="P320" s="220">
        <f>O320*H320</f>
        <v>0</v>
      </c>
      <c r="Q320" s="220">
        <v>0</v>
      </c>
      <c r="R320" s="220">
        <f>Q320*H320</f>
        <v>0</v>
      </c>
      <c r="S320" s="220">
        <v>0</v>
      </c>
      <c r="T320" s="22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22" t="s">
        <v>145</v>
      </c>
      <c r="AT320" s="222" t="s">
        <v>141</v>
      </c>
      <c r="AU320" s="222" t="s">
        <v>81</v>
      </c>
      <c r="AY320" s="17" t="s">
        <v>138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7" t="s">
        <v>79</v>
      </c>
      <c r="BK320" s="223">
        <f>ROUND(I320*H320,2)</f>
        <v>0</v>
      </c>
      <c r="BL320" s="17" t="s">
        <v>145</v>
      </c>
      <c r="BM320" s="222" t="s">
        <v>831</v>
      </c>
    </row>
    <row r="321" spans="1:65" s="2" customFormat="1" ht="39">
      <c r="A321" s="34"/>
      <c r="B321" s="35"/>
      <c r="C321" s="36"/>
      <c r="D321" s="224" t="s">
        <v>147</v>
      </c>
      <c r="E321" s="36"/>
      <c r="F321" s="225" t="s">
        <v>832</v>
      </c>
      <c r="G321" s="36"/>
      <c r="H321" s="36"/>
      <c r="I321" s="123"/>
      <c r="J321" s="36"/>
      <c r="K321" s="36"/>
      <c r="L321" s="39"/>
      <c r="M321" s="226"/>
      <c r="N321" s="227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147</v>
      </c>
      <c r="AU321" s="17" t="s">
        <v>81</v>
      </c>
    </row>
    <row r="322" spans="1:65" s="15" customFormat="1" ht="11.25">
      <c r="B322" s="251"/>
      <c r="C322" s="252"/>
      <c r="D322" s="224" t="s">
        <v>149</v>
      </c>
      <c r="E322" s="253" t="s">
        <v>1</v>
      </c>
      <c r="F322" s="254" t="s">
        <v>665</v>
      </c>
      <c r="G322" s="252"/>
      <c r="H322" s="253" t="s">
        <v>1</v>
      </c>
      <c r="I322" s="255"/>
      <c r="J322" s="252"/>
      <c r="K322" s="252"/>
      <c r="L322" s="256"/>
      <c r="M322" s="257"/>
      <c r="N322" s="258"/>
      <c r="O322" s="258"/>
      <c r="P322" s="258"/>
      <c r="Q322" s="258"/>
      <c r="R322" s="258"/>
      <c r="S322" s="258"/>
      <c r="T322" s="259"/>
      <c r="AT322" s="260" t="s">
        <v>149</v>
      </c>
      <c r="AU322" s="260" t="s">
        <v>81</v>
      </c>
      <c r="AV322" s="15" t="s">
        <v>79</v>
      </c>
      <c r="AW322" s="15" t="s">
        <v>30</v>
      </c>
      <c r="AX322" s="15" t="s">
        <v>74</v>
      </c>
      <c r="AY322" s="260" t="s">
        <v>138</v>
      </c>
    </row>
    <row r="323" spans="1:65" s="15" customFormat="1" ht="11.25">
      <c r="B323" s="251"/>
      <c r="C323" s="252"/>
      <c r="D323" s="224" t="s">
        <v>149</v>
      </c>
      <c r="E323" s="253" t="s">
        <v>1</v>
      </c>
      <c r="F323" s="254" t="s">
        <v>666</v>
      </c>
      <c r="G323" s="252"/>
      <c r="H323" s="253" t="s">
        <v>1</v>
      </c>
      <c r="I323" s="255"/>
      <c r="J323" s="252"/>
      <c r="K323" s="252"/>
      <c r="L323" s="256"/>
      <c r="M323" s="257"/>
      <c r="N323" s="258"/>
      <c r="O323" s="258"/>
      <c r="P323" s="258"/>
      <c r="Q323" s="258"/>
      <c r="R323" s="258"/>
      <c r="S323" s="258"/>
      <c r="T323" s="259"/>
      <c r="AT323" s="260" t="s">
        <v>149</v>
      </c>
      <c r="AU323" s="260" t="s">
        <v>81</v>
      </c>
      <c r="AV323" s="15" t="s">
        <v>79</v>
      </c>
      <c r="AW323" s="15" t="s">
        <v>30</v>
      </c>
      <c r="AX323" s="15" t="s">
        <v>74</v>
      </c>
      <c r="AY323" s="260" t="s">
        <v>138</v>
      </c>
    </row>
    <row r="324" spans="1:65" s="13" customFormat="1" ht="11.25">
      <c r="B324" s="228"/>
      <c r="C324" s="229"/>
      <c r="D324" s="224" t="s">
        <v>149</v>
      </c>
      <c r="E324" s="230" t="s">
        <v>1</v>
      </c>
      <c r="F324" s="231" t="s">
        <v>631</v>
      </c>
      <c r="G324" s="229"/>
      <c r="H324" s="232">
        <v>48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149</v>
      </c>
      <c r="AU324" s="238" t="s">
        <v>81</v>
      </c>
      <c r="AV324" s="13" t="s">
        <v>81</v>
      </c>
      <c r="AW324" s="13" t="s">
        <v>30</v>
      </c>
      <c r="AX324" s="13" t="s">
        <v>74</v>
      </c>
      <c r="AY324" s="238" t="s">
        <v>138</v>
      </c>
    </row>
    <row r="325" spans="1:65" s="14" customFormat="1" ht="11.25">
      <c r="B325" s="239"/>
      <c r="C325" s="240"/>
      <c r="D325" s="224" t="s">
        <v>149</v>
      </c>
      <c r="E325" s="241" t="s">
        <v>1</v>
      </c>
      <c r="F325" s="242" t="s">
        <v>156</v>
      </c>
      <c r="G325" s="240"/>
      <c r="H325" s="243">
        <v>48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149</v>
      </c>
      <c r="AU325" s="249" t="s">
        <v>81</v>
      </c>
      <c r="AV325" s="14" t="s">
        <v>145</v>
      </c>
      <c r="AW325" s="14" t="s">
        <v>30</v>
      </c>
      <c r="AX325" s="14" t="s">
        <v>79</v>
      </c>
      <c r="AY325" s="249" t="s">
        <v>138</v>
      </c>
    </row>
    <row r="326" spans="1:65" s="2" customFormat="1" ht="16.5" customHeight="1">
      <c r="A326" s="34"/>
      <c r="B326" s="35"/>
      <c r="C326" s="210" t="s">
        <v>232</v>
      </c>
      <c r="D326" s="210" t="s">
        <v>141</v>
      </c>
      <c r="E326" s="211" t="s">
        <v>833</v>
      </c>
      <c r="F326" s="212" t="s">
        <v>834</v>
      </c>
      <c r="G326" s="213" t="s">
        <v>429</v>
      </c>
      <c r="H326" s="214">
        <v>48</v>
      </c>
      <c r="I326" s="215"/>
      <c r="J326" s="216">
        <f>ROUND(I326*H326,2)</f>
        <v>0</v>
      </c>
      <c r="K326" s="217"/>
      <c r="L326" s="39"/>
      <c r="M326" s="218" t="s">
        <v>1</v>
      </c>
      <c r="N326" s="219" t="s">
        <v>39</v>
      </c>
      <c r="O326" s="71"/>
      <c r="P326" s="220">
        <f>O326*H326</f>
        <v>0</v>
      </c>
      <c r="Q326" s="220">
        <v>0</v>
      </c>
      <c r="R326" s="220">
        <f>Q326*H326</f>
        <v>0</v>
      </c>
      <c r="S326" s="220">
        <v>0</v>
      </c>
      <c r="T326" s="221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22" t="s">
        <v>145</v>
      </c>
      <c r="AT326" s="222" t="s">
        <v>141</v>
      </c>
      <c r="AU326" s="222" t="s">
        <v>81</v>
      </c>
      <c r="AY326" s="17" t="s">
        <v>138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7" t="s">
        <v>79</v>
      </c>
      <c r="BK326" s="223">
        <f>ROUND(I326*H326,2)</f>
        <v>0</v>
      </c>
      <c r="BL326" s="17" t="s">
        <v>145</v>
      </c>
      <c r="BM326" s="222" t="s">
        <v>835</v>
      </c>
    </row>
    <row r="327" spans="1:65" s="2" customFormat="1" ht="11.25">
      <c r="A327" s="34"/>
      <c r="B327" s="35"/>
      <c r="C327" s="36"/>
      <c r="D327" s="224" t="s">
        <v>147</v>
      </c>
      <c r="E327" s="36"/>
      <c r="F327" s="225" t="s">
        <v>836</v>
      </c>
      <c r="G327" s="36"/>
      <c r="H327" s="36"/>
      <c r="I327" s="123"/>
      <c r="J327" s="36"/>
      <c r="K327" s="36"/>
      <c r="L327" s="39"/>
      <c r="M327" s="226"/>
      <c r="N327" s="227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147</v>
      </c>
      <c r="AU327" s="17" t="s">
        <v>81</v>
      </c>
    </row>
    <row r="328" spans="1:65" s="15" customFormat="1" ht="11.25">
      <c r="B328" s="251"/>
      <c r="C328" s="252"/>
      <c r="D328" s="224" t="s">
        <v>149</v>
      </c>
      <c r="E328" s="253" t="s">
        <v>1</v>
      </c>
      <c r="F328" s="254" t="s">
        <v>665</v>
      </c>
      <c r="G328" s="252"/>
      <c r="H328" s="253" t="s">
        <v>1</v>
      </c>
      <c r="I328" s="255"/>
      <c r="J328" s="252"/>
      <c r="K328" s="252"/>
      <c r="L328" s="256"/>
      <c r="M328" s="257"/>
      <c r="N328" s="258"/>
      <c r="O328" s="258"/>
      <c r="P328" s="258"/>
      <c r="Q328" s="258"/>
      <c r="R328" s="258"/>
      <c r="S328" s="258"/>
      <c r="T328" s="259"/>
      <c r="AT328" s="260" t="s">
        <v>149</v>
      </c>
      <c r="AU328" s="260" t="s">
        <v>81</v>
      </c>
      <c r="AV328" s="15" t="s">
        <v>79</v>
      </c>
      <c r="AW328" s="15" t="s">
        <v>30</v>
      </c>
      <c r="AX328" s="15" t="s">
        <v>74</v>
      </c>
      <c r="AY328" s="260" t="s">
        <v>138</v>
      </c>
    </row>
    <row r="329" spans="1:65" s="15" customFormat="1" ht="11.25">
      <c r="B329" s="251"/>
      <c r="C329" s="252"/>
      <c r="D329" s="224" t="s">
        <v>149</v>
      </c>
      <c r="E329" s="253" t="s">
        <v>1</v>
      </c>
      <c r="F329" s="254" t="s">
        <v>666</v>
      </c>
      <c r="G329" s="252"/>
      <c r="H329" s="253" t="s">
        <v>1</v>
      </c>
      <c r="I329" s="255"/>
      <c r="J329" s="252"/>
      <c r="K329" s="252"/>
      <c r="L329" s="256"/>
      <c r="M329" s="257"/>
      <c r="N329" s="258"/>
      <c r="O329" s="258"/>
      <c r="P329" s="258"/>
      <c r="Q329" s="258"/>
      <c r="R329" s="258"/>
      <c r="S329" s="258"/>
      <c r="T329" s="259"/>
      <c r="AT329" s="260" t="s">
        <v>149</v>
      </c>
      <c r="AU329" s="260" t="s">
        <v>81</v>
      </c>
      <c r="AV329" s="15" t="s">
        <v>79</v>
      </c>
      <c r="AW329" s="15" t="s">
        <v>30</v>
      </c>
      <c r="AX329" s="15" t="s">
        <v>74</v>
      </c>
      <c r="AY329" s="260" t="s">
        <v>138</v>
      </c>
    </row>
    <row r="330" spans="1:65" s="13" customFormat="1" ht="11.25">
      <c r="B330" s="228"/>
      <c r="C330" s="229"/>
      <c r="D330" s="224" t="s">
        <v>149</v>
      </c>
      <c r="E330" s="230" t="s">
        <v>1</v>
      </c>
      <c r="F330" s="231" t="s">
        <v>631</v>
      </c>
      <c r="G330" s="229"/>
      <c r="H330" s="232">
        <v>48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149</v>
      </c>
      <c r="AU330" s="238" t="s">
        <v>81</v>
      </c>
      <c r="AV330" s="13" t="s">
        <v>81</v>
      </c>
      <c r="AW330" s="13" t="s">
        <v>30</v>
      </c>
      <c r="AX330" s="13" t="s">
        <v>74</v>
      </c>
      <c r="AY330" s="238" t="s">
        <v>138</v>
      </c>
    </row>
    <row r="331" spans="1:65" s="14" customFormat="1" ht="11.25">
      <c r="B331" s="239"/>
      <c r="C331" s="240"/>
      <c r="D331" s="224" t="s">
        <v>149</v>
      </c>
      <c r="E331" s="241" t="s">
        <v>1</v>
      </c>
      <c r="F331" s="242" t="s">
        <v>156</v>
      </c>
      <c r="G331" s="240"/>
      <c r="H331" s="243">
        <v>48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AT331" s="249" t="s">
        <v>149</v>
      </c>
      <c r="AU331" s="249" t="s">
        <v>81</v>
      </c>
      <c r="AV331" s="14" t="s">
        <v>145</v>
      </c>
      <c r="AW331" s="14" t="s">
        <v>30</v>
      </c>
      <c r="AX331" s="14" t="s">
        <v>79</v>
      </c>
      <c r="AY331" s="249" t="s">
        <v>138</v>
      </c>
    </row>
    <row r="332" spans="1:65" s="2" customFormat="1" ht="21.75" customHeight="1">
      <c r="A332" s="34"/>
      <c r="B332" s="35"/>
      <c r="C332" s="210" t="s">
        <v>239</v>
      </c>
      <c r="D332" s="210" t="s">
        <v>141</v>
      </c>
      <c r="E332" s="211" t="s">
        <v>837</v>
      </c>
      <c r="F332" s="212" t="s">
        <v>838</v>
      </c>
      <c r="G332" s="213" t="s">
        <v>488</v>
      </c>
      <c r="H332" s="214">
        <v>100.8</v>
      </c>
      <c r="I332" s="215"/>
      <c r="J332" s="216">
        <f>ROUND(I332*H332,2)</f>
        <v>0</v>
      </c>
      <c r="K332" s="217"/>
      <c r="L332" s="39"/>
      <c r="M332" s="218" t="s">
        <v>1</v>
      </c>
      <c r="N332" s="219" t="s">
        <v>39</v>
      </c>
      <c r="O332" s="71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22" t="s">
        <v>145</v>
      </c>
      <c r="AT332" s="222" t="s">
        <v>141</v>
      </c>
      <c r="AU332" s="222" t="s">
        <v>81</v>
      </c>
      <c r="AY332" s="17" t="s">
        <v>138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7" t="s">
        <v>79</v>
      </c>
      <c r="BK332" s="223">
        <f>ROUND(I332*H332,2)</f>
        <v>0</v>
      </c>
      <c r="BL332" s="17" t="s">
        <v>145</v>
      </c>
      <c r="BM332" s="222" t="s">
        <v>839</v>
      </c>
    </row>
    <row r="333" spans="1:65" s="2" customFormat="1" ht="29.25">
      <c r="A333" s="34"/>
      <c r="B333" s="35"/>
      <c r="C333" s="36"/>
      <c r="D333" s="224" t="s">
        <v>147</v>
      </c>
      <c r="E333" s="36"/>
      <c r="F333" s="225" t="s">
        <v>840</v>
      </c>
      <c r="G333" s="36"/>
      <c r="H333" s="36"/>
      <c r="I333" s="123"/>
      <c r="J333" s="36"/>
      <c r="K333" s="36"/>
      <c r="L333" s="39"/>
      <c r="M333" s="226"/>
      <c r="N333" s="227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147</v>
      </c>
      <c r="AU333" s="17" t="s">
        <v>81</v>
      </c>
    </row>
    <row r="334" spans="1:65" s="15" customFormat="1" ht="11.25">
      <c r="B334" s="251"/>
      <c r="C334" s="252"/>
      <c r="D334" s="224" t="s">
        <v>149</v>
      </c>
      <c r="E334" s="253" t="s">
        <v>1</v>
      </c>
      <c r="F334" s="254" t="s">
        <v>665</v>
      </c>
      <c r="G334" s="252"/>
      <c r="H334" s="253" t="s">
        <v>1</v>
      </c>
      <c r="I334" s="255"/>
      <c r="J334" s="252"/>
      <c r="K334" s="252"/>
      <c r="L334" s="256"/>
      <c r="M334" s="257"/>
      <c r="N334" s="258"/>
      <c r="O334" s="258"/>
      <c r="P334" s="258"/>
      <c r="Q334" s="258"/>
      <c r="R334" s="258"/>
      <c r="S334" s="258"/>
      <c r="T334" s="259"/>
      <c r="AT334" s="260" t="s">
        <v>149</v>
      </c>
      <c r="AU334" s="260" t="s">
        <v>81</v>
      </c>
      <c r="AV334" s="15" t="s">
        <v>79</v>
      </c>
      <c r="AW334" s="15" t="s">
        <v>30</v>
      </c>
      <c r="AX334" s="15" t="s">
        <v>74</v>
      </c>
      <c r="AY334" s="260" t="s">
        <v>138</v>
      </c>
    </row>
    <row r="335" spans="1:65" s="15" customFormat="1" ht="11.25">
      <c r="B335" s="251"/>
      <c r="C335" s="252"/>
      <c r="D335" s="224" t="s">
        <v>149</v>
      </c>
      <c r="E335" s="253" t="s">
        <v>1</v>
      </c>
      <c r="F335" s="254" t="s">
        <v>666</v>
      </c>
      <c r="G335" s="252"/>
      <c r="H335" s="253" t="s">
        <v>1</v>
      </c>
      <c r="I335" s="255"/>
      <c r="J335" s="252"/>
      <c r="K335" s="252"/>
      <c r="L335" s="256"/>
      <c r="M335" s="257"/>
      <c r="N335" s="258"/>
      <c r="O335" s="258"/>
      <c r="P335" s="258"/>
      <c r="Q335" s="258"/>
      <c r="R335" s="258"/>
      <c r="S335" s="258"/>
      <c r="T335" s="259"/>
      <c r="AT335" s="260" t="s">
        <v>149</v>
      </c>
      <c r="AU335" s="260" t="s">
        <v>81</v>
      </c>
      <c r="AV335" s="15" t="s">
        <v>79</v>
      </c>
      <c r="AW335" s="15" t="s">
        <v>30</v>
      </c>
      <c r="AX335" s="15" t="s">
        <v>74</v>
      </c>
      <c r="AY335" s="260" t="s">
        <v>138</v>
      </c>
    </row>
    <row r="336" spans="1:65" s="13" customFormat="1" ht="11.25">
      <c r="B336" s="228"/>
      <c r="C336" s="229"/>
      <c r="D336" s="224" t="s">
        <v>149</v>
      </c>
      <c r="E336" s="230" t="s">
        <v>1</v>
      </c>
      <c r="F336" s="231" t="s">
        <v>841</v>
      </c>
      <c r="G336" s="229"/>
      <c r="H336" s="232">
        <v>100.8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149</v>
      </c>
      <c r="AU336" s="238" t="s">
        <v>81</v>
      </c>
      <c r="AV336" s="13" t="s">
        <v>81</v>
      </c>
      <c r="AW336" s="13" t="s">
        <v>30</v>
      </c>
      <c r="AX336" s="13" t="s">
        <v>74</v>
      </c>
      <c r="AY336" s="238" t="s">
        <v>138</v>
      </c>
    </row>
    <row r="337" spans="1:65" s="14" customFormat="1" ht="11.25">
      <c r="B337" s="239"/>
      <c r="C337" s="240"/>
      <c r="D337" s="224" t="s">
        <v>149</v>
      </c>
      <c r="E337" s="241" t="s">
        <v>1</v>
      </c>
      <c r="F337" s="242" t="s">
        <v>156</v>
      </c>
      <c r="G337" s="240"/>
      <c r="H337" s="243">
        <v>100.8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149</v>
      </c>
      <c r="AU337" s="249" t="s">
        <v>81</v>
      </c>
      <c r="AV337" s="14" t="s">
        <v>145</v>
      </c>
      <c r="AW337" s="14" t="s">
        <v>30</v>
      </c>
      <c r="AX337" s="14" t="s">
        <v>79</v>
      </c>
      <c r="AY337" s="249" t="s">
        <v>138</v>
      </c>
    </row>
    <row r="338" spans="1:65" s="12" customFormat="1" ht="22.9" customHeight="1">
      <c r="B338" s="194"/>
      <c r="C338" s="195"/>
      <c r="D338" s="196" t="s">
        <v>73</v>
      </c>
      <c r="E338" s="208" t="s">
        <v>81</v>
      </c>
      <c r="F338" s="208" t="s">
        <v>842</v>
      </c>
      <c r="G338" s="195"/>
      <c r="H338" s="195"/>
      <c r="I338" s="198"/>
      <c r="J338" s="209">
        <f>BK338</f>
        <v>0</v>
      </c>
      <c r="K338" s="195"/>
      <c r="L338" s="200"/>
      <c r="M338" s="201"/>
      <c r="N338" s="202"/>
      <c r="O338" s="202"/>
      <c r="P338" s="203">
        <f>SUM(P339:P431)</f>
        <v>0</v>
      </c>
      <c r="Q338" s="202"/>
      <c r="R338" s="203">
        <f>SUM(R339:R431)</f>
        <v>28.791394179999998</v>
      </c>
      <c r="S338" s="202"/>
      <c r="T338" s="204">
        <f>SUM(T339:T431)</f>
        <v>0</v>
      </c>
      <c r="AR338" s="205" t="s">
        <v>79</v>
      </c>
      <c r="AT338" s="206" t="s">
        <v>73</v>
      </c>
      <c r="AU338" s="206" t="s">
        <v>79</v>
      </c>
      <c r="AY338" s="205" t="s">
        <v>138</v>
      </c>
      <c r="BK338" s="207">
        <f>SUM(BK339:BK431)</f>
        <v>0</v>
      </c>
    </row>
    <row r="339" spans="1:65" s="2" customFormat="1" ht="21.75" customHeight="1">
      <c r="A339" s="34"/>
      <c r="B339" s="35"/>
      <c r="C339" s="210" t="s">
        <v>8</v>
      </c>
      <c r="D339" s="210" t="s">
        <v>141</v>
      </c>
      <c r="E339" s="211" t="s">
        <v>843</v>
      </c>
      <c r="F339" s="212" t="s">
        <v>844</v>
      </c>
      <c r="G339" s="213" t="s">
        <v>351</v>
      </c>
      <c r="H339" s="214">
        <v>2.88</v>
      </c>
      <c r="I339" s="215"/>
      <c r="J339" s="216">
        <f>ROUND(I339*H339,2)</f>
        <v>0</v>
      </c>
      <c r="K339" s="217"/>
      <c r="L339" s="39"/>
      <c r="M339" s="218" t="s">
        <v>1</v>
      </c>
      <c r="N339" s="219" t="s">
        <v>39</v>
      </c>
      <c r="O339" s="71"/>
      <c r="P339" s="220">
        <f>O339*H339</f>
        <v>0</v>
      </c>
      <c r="Q339" s="220">
        <v>1.7000000000000001E-4</v>
      </c>
      <c r="R339" s="220">
        <f>Q339*H339</f>
        <v>4.8959999999999997E-4</v>
      </c>
      <c r="S339" s="220">
        <v>0</v>
      </c>
      <c r="T339" s="221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22" t="s">
        <v>145</v>
      </c>
      <c r="AT339" s="222" t="s">
        <v>141</v>
      </c>
      <c r="AU339" s="222" t="s">
        <v>81</v>
      </c>
      <c r="AY339" s="17" t="s">
        <v>138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7" t="s">
        <v>79</v>
      </c>
      <c r="BK339" s="223">
        <f>ROUND(I339*H339,2)</f>
        <v>0</v>
      </c>
      <c r="BL339" s="17" t="s">
        <v>145</v>
      </c>
      <c r="BM339" s="222" t="s">
        <v>845</v>
      </c>
    </row>
    <row r="340" spans="1:65" s="2" customFormat="1" ht="19.5">
      <c r="A340" s="34"/>
      <c r="B340" s="35"/>
      <c r="C340" s="36"/>
      <c r="D340" s="224" t="s">
        <v>147</v>
      </c>
      <c r="E340" s="36"/>
      <c r="F340" s="225" t="s">
        <v>846</v>
      </c>
      <c r="G340" s="36"/>
      <c r="H340" s="36"/>
      <c r="I340" s="123"/>
      <c r="J340" s="36"/>
      <c r="K340" s="36"/>
      <c r="L340" s="39"/>
      <c r="M340" s="226"/>
      <c r="N340" s="227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147</v>
      </c>
      <c r="AU340" s="17" t="s">
        <v>81</v>
      </c>
    </row>
    <row r="341" spans="1:65" s="15" customFormat="1" ht="11.25">
      <c r="B341" s="251"/>
      <c r="C341" s="252"/>
      <c r="D341" s="224" t="s">
        <v>149</v>
      </c>
      <c r="E341" s="253" t="s">
        <v>1</v>
      </c>
      <c r="F341" s="254" t="s">
        <v>847</v>
      </c>
      <c r="G341" s="252"/>
      <c r="H341" s="253" t="s">
        <v>1</v>
      </c>
      <c r="I341" s="255"/>
      <c r="J341" s="252"/>
      <c r="K341" s="252"/>
      <c r="L341" s="256"/>
      <c r="M341" s="257"/>
      <c r="N341" s="258"/>
      <c r="O341" s="258"/>
      <c r="P341" s="258"/>
      <c r="Q341" s="258"/>
      <c r="R341" s="258"/>
      <c r="S341" s="258"/>
      <c r="T341" s="259"/>
      <c r="AT341" s="260" t="s">
        <v>149</v>
      </c>
      <c r="AU341" s="260" t="s">
        <v>81</v>
      </c>
      <c r="AV341" s="15" t="s">
        <v>79</v>
      </c>
      <c r="AW341" s="15" t="s">
        <v>30</v>
      </c>
      <c r="AX341" s="15" t="s">
        <v>74</v>
      </c>
      <c r="AY341" s="260" t="s">
        <v>138</v>
      </c>
    </row>
    <row r="342" spans="1:65" s="15" customFormat="1" ht="11.25">
      <c r="B342" s="251"/>
      <c r="C342" s="252"/>
      <c r="D342" s="224" t="s">
        <v>149</v>
      </c>
      <c r="E342" s="253" t="s">
        <v>1</v>
      </c>
      <c r="F342" s="254" t="s">
        <v>848</v>
      </c>
      <c r="G342" s="252"/>
      <c r="H342" s="253" t="s">
        <v>1</v>
      </c>
      <c r="I342" s="255"/>
      <c r="J342" s="252"/>
      <c r="K342" s="252"/>
      <c r="L342" s="256"/>
      <c r="M342" s="257"/>
      <c r="N342" s="258"/>
      <c r="O342" s="258"/>
      <c r="P342" s="258"/>
      <c r="Q342" s="258"/>
      <c r="R342" s="258"/>
      <c r="S342" s="258"/>
      <c r="T342" s="259"/>
      <c r="AT342" s="260" t="s">
        <v>149</v>
      </c>
      <c r="AU342" s="260" t="s">
        <v>81</v>
      </c>
      <c r="AV342" s="15" t="s">
        <v>79</v>
      </c>
      <c r="AW342" s="15" t="s">
        <v>30</v>
      </c>
      <c r="AX342" s="15" t="s">
        <v>74</v>
      </c>
      <c r="AY342" s="260" t="s">
        <v>138</v>
      </c>
    </row>
    <row r="343" spans="1:65" s="13" customFormat="1" ht="11.25">
      <c r="B343" s="228"/>
      <c r="C343" s="229"/>
      <c r="D343" s="224" t="s">
        <v>149</v>
      </c>
      <c r="E343" s="230" t="s">
        <v>1</v>
      </c>
      <c r="F343" s="231" t="s">
        <v>849</v>
      </c>
      <c r="G343" s="229"/>
      <c r="H343" s="232">
        <v>2.88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149</v>
      </c>
      <c r="AU343" s="238" t="s">
        <v>81</v>
      </c>
      <c r="AV343" s="13" t="s">
        <v>81</v>
      </c>
      <c r="AW343" s="13" t="s">
        <v>30</v>
      </c>
      <c r="AX343" s="13" t="s">
        <v>74</v>
      </c>
      <c r="AY343" s="238" t="s">
        <v>138</v>
      </c>
    </row>
    <row r="344" spans="1:65" s="14" customFormat="1" ht="11.25">
      <c r="B344" s="239"/>
      <c r="C344" s="240"/>
      <c r="D344" s="224" t="s">
        <v>149</v>
      </c>
      <c r="E344" s="241" t="s">
        <v>1</v>
      </c>
      <c r="F344" s="242" t="s">
        <v>156</v>
      </c>
      <c r="G344" s="240"/>
      <c r="H344" s="243">
        <v>2.88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149</v>
      </c>
      <c r="AU344" s="249" t="s">
        <v>81</v>
      </c>
      <c r="AV344" s="14" t="s">
        <v>145</v>
      </c>
      <c r="AW344" s="14" t="s">
        <v>30</v>
      </c>
      <c r="AX344" s="14" t="s">
        <v>79</v>
      </c>
      <c r="AY344" s="249" t="s">
        <v>138</v>
      </c>
    </row>
    <row r="345" spans="1:65" s="2" customFormat="1" ht="16.5" customHeight="1">
      <c r="A345" s="34"/>
      <c r="B345" s="35"/>
      <c r="C345" s="265" t="s">
        <v>248</v>
      </c>
      <c r="D345" s="265" t="s">
        <v>671</v>
      </c>
      <c r="E345" s="266" t="s">
        <v>850</v>
      </c>
      <c r="F345" s="267" t="s">
        <v>851</v>
      </c>
      <c r="G345" s="268" t="s">
        <v>351</v>
      </c>
      <c r="H345" s="269">
        <v>2.88</v>
      </c>
      <c r="I345" s="270"/>
      <c r="J345" s="271">
        <f>ROUND(I345*H345,2)</f>
        <v>0</v>
      </c>
      <c r="K345" s="272"/>
      <c r="L345" s="273"/>
      <c r="M345" s="274" t="s">
        <v>1</v>
      </c>
      <c r="N345" s="275" t="s">
        <v>39</v>
      </c>
      <c r="O345" s="71"/>
      <c r="P345" s="220">
        <f>O345*H345</f>
        <v>0</v>
      </c>
      <c r="Q345" s="220">
        <v>1E-4</v>
      </c>
      <c r="R345" s="220">
        <f>Q345*H345</f>
        <v>2.8800000000000001E-4</v>
      </c>
      <c r="S345" s="220">
        <v>0</v>
      </c>
      <c r="T345" s="221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22" t="s">
        <v>195</v>
      </c>
      <c r="AT345" s="222" t="s">
        <v>671</v>
      </c>
      <c r="AU345" s="222" t="s">
        <v>81</v>
      </c>
      <c r="AY345" s="17" t="s">
        <v>138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17" t="s">
        <v>79</v>
      </c>
      <c r="BK345" s="223">
        <f>ROUND(I345*H345,2)</f>
        <v>0</v>
      </c>
      <c r="BL345" s="17" t="s">
        <v>145</v>
      </c>
      <c r="BM345" s="222" t="s">
        <v>852</v>
      </c>
    </row>
    <row r="346" spans="1:65" s="2" customFormat="1" ht="11.25">
      <c r="A346" s="34"/>
      <c r="B346" s="35"/>
      <c r="C346" s="36"/>
      <c r="D346" s="224" t="s">
        <v>147</v>
      </c>
      <c r="E346" s="36"/>
      <c r="F346" s="225" t="s">
        <v>851</v>
      </c>
      <c r="G346" s="36"/>
      <c r="H346" s="36"/>
      <c r="I346" s="123"/>
      <c r="J346" s="36"/>
      <c r="K346" s="36"/>
      <c r="L346" s="39"/>
      <c r="M346" s="226"/>
      <c r="N346" s="227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147</v>
      </c>
      <c r="AU346" s="17" t="s">
        <v>81</v>
      </c>
    </row>
    <row r="347" spans="1:65" s="15" customFormat="1" ht="11.25">
      <c r="B347" s="251"/>
      <c r="C347" s="252"/>
      <c r="D347" s="224" t="s">
        <v>149</v>
      </c>
      <c r="E347" s="253" t="s">
        <v>1</v>
      </c>
      <c r="F347" s="254" t="s">
        <v>847</v>
      </c>
      <c r="G347" s="252"/>
      <c r="H347" s="253" t="s">
        <v>1</v>
      </c>
      <c r="I347" s="255"/>
      <c r="J347" s="252"/>
      <c r="K347" s="252"/>
      <c r="L347" s="256"/>
      <c r="M347" s="257"/>
      <c r="N347" s="258"/>
      <c r="O347" s="258"/>
      <c r="P347" s="258"/>
      <c r="Q347" s="258"/>
      <c r="R347" s="258"/>
      <c r="S347" s="258"/>
      <c r="T347" s="259"/>
      <c r="AT347" s="260" t="s">
        <v>149</v>
      </c>
      <c r="AU347" s="260" t="s">
        <v>81</v>
      </c>
      <c r="AV347" s="15" t="s">
        <v>79</v>
      </c>
      <c r="AW347" s="15" t="s">
        <v>30</v>
      </c>
      <c r="AX347" s="15" t="s">
        <v>74</v>
      </c>
      <c r="AY347" s="260" t="s">
        <v>138</v>
      </c>
    </row>
    <row r="348" spans="1:65" s="15" customFormat="1" ht="11.25">
      <c r="B348" s="251"/>
      <c r="C348" s="252"/>
      <c r="D348" s="224" t="s">
        <v>149</v>
      </c>
      <c r="E348" s="253" t="s">
        <v>1</v>
      </c>
      <c r="F348" s="254" t="s">
        <v>848</v>
      </c>
      <c r="G348" s="252"/>
      <c r="H348" s="253" t="s">
        <v>1</v>
      </c>
      <c r="I348" s="255"/>
      <c r="J348" s="252"/>
      <c r="K348" s="252"/>
      <c r="L348" s="256"/>
      <c r="M348" s="257"/>
      <c r="N348" s="258"/>
      <c r="O348" s="258"/>
      <c r="P348" s="258"/>
      <c r="Q348" s="258"/>
      <c r="R348" s="258"/>
      <c r="S348" s="258"/>
      <c r="T348" s="259"/>
      <c r="AT348" s="260" t="s">
        <v>149</v>
      </c>
      <c r="AU348" s="260" t="s">
        <v>81</v>
      </c>
      <c r="AV348" s="15" t="s">
        <v>79</v>
      </c>
      <c r="AW348" s="15" t="s">
        <v>30</v>
      </c>
      <c r="AX348" s="15" t="s">
        <v>74</v>
      </c>
      <c r="AY348" s="260" t="s">
        <v>138</v>
      </c>
    </row>
    <row r="349" spans="1:65" s="13" customFormat="1" ht="11.25">
      <c r="B349" s="228"/>
      <c r="C349" s="229"/>
      <c r="D349" s="224" t="s">
        <v>149</v>
      </c>
      <c r="E349" s="230" t="s">
        <v>1</v>
      </c>
      <c r="F349" s="231" t="s">
        <v>849</v>
      </c>
      <c r="G349" s="229"/>
      <c r="H349" s="232">
        <v>2.88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149</v>
      </c>
      <c r="AU349" s="238" t="s">
        <v>81</v>
      </c>
      <c r="AV349" s="13" t="s">
        <v>81</v>
      </c>
      <c r="AW349" s="13" t="s">
        <v>30</v>
      </c>
      <c r="AX349" s="13" t="s">
        <v>74</v>
      </c>
      <c r="AY349" s="238" t="s">
        <v>138</v>
      </c>
    </row>
    <row r="350" spans="1:65" s="14" customFormat="1" ht="11.25">
      <c r="B350" s="239"/>
      <c r="C350" s="240"/>
      <c r="D350" s="224" t="s">
        <v>149</v>
      </c>
      <c r="E350" s="241" t="s">
        <v>1</v>
      </c>
      <c r="F350" s="242" t="s">
        <v>156</v>
      </c>
      <c r="G350" s="240"/>
      <c r="H350" s="243">
        <v>2.88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149</v>
      </c>
      <c r="AU350" s="249" t="s">
        <v>81</v>
      </c>
      <c r="AV350" s="14" t="s">
        <v>145</v>
      </c>
      <c r="AW350" s="14" t="s">
        <v>30</v>
      </c>
      <c r="AX350" s="14" t="s">
        <v>79</v>
      </c>
      <c r="AY350" s="249" t="s">
        <v>138</v>
      </c>
    </row>
    <row r="351" spans="1:65" s="2" customFormat="1" ht="16.5" customHeight="1">
      <c r="A351" s="34"/>
      <c r="B351" s="35"/>
      <c r="C351" s="210" t="s">
        <v>262</v>
      </c>
      <c r="D351" s="210" t="s">
        <v>141</v>
      </c>
      <c r="E351" s="211" t="s">
        <v>853</v>
      </c>
      <c r="F351" s="212" t="s">
        <v>854</v>
      </c>
      <c r="G351" s="213" t="s">
        <v>429</v>
      </c>
      <c r="H351" s="214">
        <v>0.48</v>
      </c>
      <c r="I351" s="215"/>
      <c r="J351" s="216">
        <f>ROUND(I351*H351,2)</f>
        <v>0</v>
      </c>
      <c r="K351" s="217"/>
      <c r="L351" s="39"/>
      <c r="M351" s="218" t="s">
        <v>1</v>
      </c>
      <c r="N351" s="219" t="s">
        <v>39</v>
      </c>
      <c r="O351" s="71"/>
      <c r="P351" s="220">
        <f>O351*H351</f>
        <v>0</v>
      </c>
      <c r="Q351" s="220">
        <v>0</v>
      </c>
      <c r="R351" s="220">
        <f>Q351*H351</f>
        <v>0</v>
      </c>
      <c r="S351" s="220">
        <v>0</v>
      </c>
      <c r="T351" s="221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22" t="s">
        <v>145</v>
      </c>
      <c r="AT351" s="222" t="s">
        <v>141</v>
      </c>
      <c r="AU351" s="222" t="s">
        <v>81</v>
      </c>
      <c r="AY351" s="17" t="s">
        <v>138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17" t="s">
        <v>79</v>
      </c>
      <c r="BK351" s="223">
        <f>ROUND(I351*H351,2)</f>
        <v>0</v>
      </c>
      <c r="BL351" s="17" t="s">
        <v>145</v>
      </c>
      <c r="BM351" s="222" t="s">
        <v>855</v>
      </c>
    </row>
    <row r="352" spans="1:65" s="2" customFormat="1" ht="11.25">
      <c r="A352" s="34"/>
      <c r="B352" s="35"/>
      <c r="C352" s="36"/>
      <c r="D352" s="224" t="s">
        <v>147</v>
      </c>
      <c r="E352" s="36"/>
      <c r="F352" s="225" t="s">
        <v>854</v>
      </c>
      <c r="G352" s="36"/>
      <c r="H352" s="36"/>
      <c r="I352" s="123"/>
      <c r="J352" s="36"/>
      <c r="K352" s="36"/>
      <c r="L352" s="39"/>
      <c r="M352" s="226"/>
      <c r="N352" s="227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147</v>
      </c>
      <c r="AU352" s="17" t="s">
        <v>81</v>
      </c>
    </row>
    <row r="353" spans="1:65" s="15" customFormat="1" ht="11.25">
      <c r="B353" s="251"/>
      <c r="C353" s="252"/>
      <c r="D353" s="224" t="s">
        <v>149</v>
      </c>
      <c r="E353" s="253" t="s">
        <v>1</v>
      </c>
      <c r="F353" s="254" t="s">
        <v>847</v>
      </c>
      <c r="G353" s="252"/>
      <c r="H353" s="253" t="s">
        <v>1</v>
      </c>
      <c r="I353" s="255"/>
      <c r="J353" s="252"/>
      <c r="K353" s="252"/>
      <c r="L353" s="256"/>
      <c r="M353" s="257"/>
      <c r="N353" s="258"/>
      <c r="O353" s="258"/>
      <c r="P353" s="258"/>
      <c r="Q353" s="258"/>
      <c r="R353" s="258"/>
      <c r="S353" s="258"/>
      <c r="T353" s="259"/>
      <c r="AT353" s="260" t="s">
        <v>149</v>
      </c>
      <c r="AU353" s="260" t="s">
        <v>81</v>
      </c>
      <c r="AV353" s="15" t="s">
        <v>79</v>
      </c>
      <c r="AW353" s="15" t="s">
        <v>30</v>
      </c>
      <c r="AX353" s="15" t="s">
        <v>74</v>
      </c>
      <c r="AY353" s="260" t="s">
        <v>138</v>
      </c>
    </row>
    <row r="354" spans="1:65" s="15" customFormat="1" ht="11.25">
      <c r="B354" s="251"/>
      <c r="C354" s="252"/>
      <c r="D354" s="224" t="s">
        <v>149</v>
      </c>
      <c r="E354" s="253" t="s">
        <v>1</v>
      </c>
      <c r="F354" s="254" t="s">
        <v>848</v>
      </c>
      <c r="G354" s="252"/>
      <c r="H354" s="253" t="s">
        <v>1</v>
      </c>
      <c r="I354" s="255"/>
      <c r="J354" s="252"/>
      <c r="K354" s="252"/>
      <c r="L354" s="256"/>
      <c r="M354" s="257"/>
      <c r="N354" s="258"/>
      <c r="O354" s="258"/>
      <c r="P354" s="258"/>
      <c r="Q354" s="258"/>
      <c r="R354" s="258"/>
      <c r="S354" s="258"/>
      <c r="T354" s="259"/>
      <c r="AT354" s="260" t="s">
        <v>149</v>
      </c>
      <c r="AU354" s="260" t="s">
        <v>81</v>
      </c>
      <c r="AV354" s="15" t="s">
        <v>79</v>
      </c>
      <c r="AW354" s="15" t="s">
        <v>30</v>
      </c>
      <c r="AX354" s="15" t="s">
        <v>74</v>
      </c>
      <c r="AY354" s="260" t="s">
        <v>138</v>
      </c>
    </row>
    <row r="355" spans="1:65" s="13" customFormat="1" ht="11.25">
      <c r="B355" s="228"/>
      <c r="C355" s="229"/>
      <c r="D355" s="224" t="s">
        <v>149</v>
      </c>
      <c r="E355" s="230" t="s">
        <v>1</v>
      </c>
      <c r="F355" s="231" t="s">
        <v>856</v>
      </c>
      <c r="G355" s="229"/>
      <c r="H355" s="232">
        <v>0.48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149</v>
      </c>
      <c r="AU355" s="238" t="s">
        <v>81</v>
      </c>
      <c r="AV355" s="13" t="s">
        <v>81</v>
      </c>
      <c r="AW355" s="13" t="s">
        <v>30</v>
      </c>
      <c r="AX355" s="13" t="s">
        <v>74</v>
      </c>
      <c r="AY355" s="238" t="s">
        <v>138</v>
      </c>
    </row>
    <row r="356" spans="1:65" s="14" customFormat="1" ht="11.25">
      <c r="B356" s="239"/>
      <c r="C356" s="240"/>
      <c r="D356" s="224" t="s">
        <v>149</v>
      </c>
      <c r="E356" s="241" t="s">
        <v>1</v>
      </c>
      <c r="F356" s="242" t="s">
        <v>156</v>
      </c>
      <c r="G356" s="240"/>
      <c r="H356" s="243">
        <v>0.48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149</v>
      </c>
      <c r="AU356" s="249" t="s">
        <v>81</v>
      </c>
      <c r="AV356" s="14" t="s">
        <v>145</v>
      </c>
      <c r="AW356" s="14" t="s">
        <v>30</v>
      </c>
      <c r="AX356" s="14" t="s">
        <v>79</v>
      </c>
      <c r="AY356" s="249" t="s">
        <v>138</v>
      </c>
    </row>
    <row r="357" spans="1:65" s="2" customFormat="1" ht="21.75" customHeight="1">
      <c r="A357" s="34"/>
      <c r="B357" s="35"/>
      <c r="C357" s="210" t="s">
        <v>103</v>
      </c>
      <c r="D357" s="210" t="s">
        <v>141</v>
      </c>
      <c r="E357" s="211" t="s">
        <v>857</v>
      </c>
      <c r="F357" s="212" t="s">
        <v>858</v>
      </c>
      <c r="G357" s="213" t="s">
        <v>423</v>
      </c>
      <c r="H357" s="214">
        <v>4.8</v>
      </c>
      <c r="I357" s="215"/>
      <c r="J357" s="216">
        <f>ROUND(I357*H357,2)</f>
        <v>0</v>
      </c>
      <c r="K357" s="217"/>
      <c r="L357" s="39"/>
      <c r="M357" s="218" t="s">
        <v>1</v>
      </c>
      <c r="N357" s="219" t="s">
        <v>39</v>
      </c>
      <c r="O357" s="71"/>
      <c r="P357" s="220">
        <f>O357*H357</f>
        <v>0</v>
      </c>
      <c r="Q357" s="220">
        <v>0.23058000000000001</v>
      </c>
      <c r="R357" s="220">
        <f>Q357*H357</f>
        <v>1.106784</v>
      </c>
      <c r="S357" s="220">
        <v>0</v>
      </c>
      <c r="T357" s="22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22" t="s">
        <v>145</v>
      </c>
      <c r="AT357" s="222" t="s">
        <v>141</v>
      </c>
      <c r="AU357" s="222" t="s">
        <v>81</v>
      </c>
      <c r="AY357" s="17" t="s">
        <v>138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17" t="s">
        <v>79</v>
      </c>
      <c r="BK357" s="223">
        <f>ROUND(I357*H357,2)</f>
        <v>0</v>
      </c>
      <c r="BL357" s="17" t="s">
        <v>145</v>
      </c>
      <c r="BM357" s="222" t="s">
        <v>859</v>
      </c>
    </row>
    <row r="358" spans="1:65" s="2" customFormat="1" ht="39">
      <c r="A358" s="34"/>
      <c r="B358" s="35"/>
      <c r="C358" s="36"/>
      <c r="D358" s="224" t="s">
        <v>147</v>
      </c>
      <c r="E358" s="36"/>
      <c r="F358" s="225" t="s">
        <v>860</v>
      </c>
      <c r="G358" s="36"/>
      <c r="H358" s="36"/>
      <c r="I358" s="123"/>
      <c r="J358" s="36"/>
      <c r="K358" s="36"/>
      <c r="L358" s="39"/>
      <c r="M358" s="226"/>
      <c r="N358" s="227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147</v>
      </c>
      <c r="AU358" s="17" t="s">
        <v>81</v>
      </c>
    </row>
    <row r="359" spans="1:65" s="15" customFormat="1" ht="11.25">
      <c r="B359" s="251"/>
      <c r="C359" s="252"/>
      <c r="D359" s="224" t="s">
        <v>149</v>
      </c>
      <c r="E359" s="253" t="s">
        <v>1</v>
      </c>
      <c r="F359" s="254" t="s">
        <v>847</v>
      </c>
      <c r="G359" s="252"/>
      <c r="H359" s="253" t="s">
        <v>1</v>
      </c>
      <c r="I359" s="255"/>
      <c r="J359" s="252"/>
      <c r="K359" s="252"/>
      <c r="L359" s="256"/>
      <c r="M359" s="257"/>
      <c r="N359" s="258"/>
      <c r="O359" s="258"/>
      <c r="P359" s="258"/>
      <c r="Q359" s="258"/>
      <c r="R359" s="258"/>
      <c r="S359" s="258"/>
      <c r="T359" s="259"/>
      <c r="AT359" s="260" t="s">
        <v>149</v>
      </c>
      <c r="AU359" s="260" t="s">
        <v>81</v>
      </c>
      <c r="AV359" s="15" t="s">
        <v>79</v>
      </c>
      <c r="AW359" s="15" t="s">
        <v>30</v>
      </c>
      <c r="AX359" s="15" t="s">
        <v>74</v>
      </c>
      <c r="AY359" s="260" t="s">
        <v>138</v>
      </c>
    </row>
    <row r="360" spans="1:65" s="15" customFormat="1" ht="11.25">
      <c r="B360" s="251"/>
      <c r="C360" s="252"/>
      <c r="D360" s="224" t="s">
        <v>149</v>
      </c>
      <c r="E360" s="253" t="s">
        <v>1</v>
      </c>
      <c r="F360" s="254" t="s">
        <v>848</v>
      </c>
      <c r="G360" s="252"/>
      <c r="H360" s="253" t="s">
        <v>1</v>
      </c>
      <c r="I360" s="255"/>
      <c r="J360" s="252"/>
      <c r="K360" s="252"/>
      <c r="L360" s="256"/>
      <c r="M360" s="257"/>
      <c r="N360" s="258"/>
      <c r="O360" s="258"/>
      <c r="P360" s="258"/>
      <c r="Q360" s="258"/>
      <c r="R360" s="258"/>
      <c r="S360" s="258"/>
      <c r="T360" s="259"/>
      <c r="AT360" s="260" t="s">
        <v>149</v>
      </c>
      <c r="AU360" s="260" t="s">
        <v>81</v>
      </c>
      <c r="AV360" s="15" t="s">
        <v>79</v>
      </c>
      <c r="AW360" s="15" t="s">
        <v>30</v>
      </c>
      <c r="AX360" s="15" t="s">
        <v>74</v>
      </c>
      <c r="AY360" s="260" t="s">
        <v>138</v>
      </c>
    </row>
    <row r="361" spans="1:65" s="13" customFormat="1" ht="11.25">
      <c r="B361" s="228"/>
      <c r="C361" s="229"/>
      <c r="D361" s="224" t="s">
        <v>149</v>
      </c>
      <c r="E361" s="230" t="s">
        <v>1</v>
      </c>
      <c r="F361" s="231" t="s">
        <v>861</v>
      </c>
      <c r="G361" s="229"/>
      <c r="H361" s="232">
        <v>4.8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149</v>
      </c>
      <c r="AU361" s="238" t="s">
        <v>81</v>
      </c>
      <c r="AV361" s="13" t="s">
        <v>81</v>
      </c>
      <c r="AW361" s="13" t="s">
        <v>30</v>
      </c>
      <c r="AX361" s="13" t="s">
        <v>74</v>
      </c>
      <c r="AY361" s="238" t="s">
        <v>138</v>
      </c>
    </row>
    <row r="362" spans="1:65" s="14" customFormat="1" ht="11.25">
      <c r="B362" s="239"/>
      <c r="C362" s="240"/>
      <c r="D362" s="224" t="s">
        <v>149</v>
      </c>
      <c r="E362" s="241" t="s">
        <v>617</v>
      </c>
      <c r="F362" s="242" t="s">
        <v>156</v>
      </c>
      <c r="G362" s="240"/>
      <c r="H362" s="243">
        <v>4.8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149</v>
      </c>
      <c r="AU362" s="249" t="s">
        <v>81</v>
      </c>
      <c r="AV362" s="14" t="s">
        <v>145</v>
      </c>
      <c r="AW362" s="14" t="s">
        <v>30</v>
      </c>
      <c r="AX362" s="14" t="s">
        <v>79</v>
      </c>
      <c r="AY362" s="249" t="s">
        <v>138</v>
      </c>
    </row>
    <row r="363" spans="1:65" s="2" customFormat="1" ht="16.5" customHeight="1">
      <c r="A363" s="34"/>
      <c r="B363" s="35"/>
      <c r="C363" s="210" t="s">
        <v>862</v>
      </c>
      <c r="D363" s="210" t="s">
        <v>141</v>
      </c>
      <c r="E363" s="211" t="s">
        <v>863</v>
      </c>
      <c r="F363" s="212" t="s">
        <v>864</v>
      </c>
      <c r="G363" s="213" t="s">
        <v>423</v>
      </c>
      <c r="H363" s="214">
        <v>24</v>
      </c>
      <c r="I363" s="215"/>
      <c r="J363" s="216">
        <f>ROUND(I363*H363,2)</f>
        <v>0</v>
      </c>
      <c r="K363" s="217"/>
      <c r="L363" s="39"/>
      <c r="M363" s="218" t="s">
        <v>1</v>
      </c>
      <c r="N363" s="219" t="s">
        <v>39</v>
      </c>
      <c r="O363" s="71"/>
      <c r="P363" s="220">
        <f>O363*H363</f>
        <v>0</v>
      </c>
      <c r="Q363" s="220">
        <v>0</v>
      </c>
      <c r="R363" s="220">
        <f>Q363*H363</f>
        <v>0</v>
      </c>
      <c r="S363" s="220">
        <v>0</v>
      </c>
      <c r="T363" s="221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22" t="s">
        <v>145</v>
      </c>
      <c r="AT363" s="222" t="s">
        <v>141</v>
      </c>
      <c r="AU363" s="222" t="s">
        <v>81</v>
      </c>
      <c r="AY363" s="17" t="s">
        <v>138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17" t="s">
        <v>79</v>
      </c>
      <c r="BK363" s="223">
        <f>ROUND(I363*H363,2)</f>
        <v>0</v>
      </c>
      <c r="BL363" s="17" t="s">
        <v>145</v>
      </c>
      <c r="BM363" s="222" t="s">
        <v>865</v>
      </c>
    </row>
    <row r="364" spans="1:65" s="2" customFormat="1" ht="19.5">
      <c r="A364" s="34"/>
      <c r="B364" s="35"/>
      <c r="C364" s="36"/>
      <c r="D364" s="224" t="s">
        <v>147</v>
      </c>
      <c r="E364" s="36"/>
      <c r="F364" s="225" t="s">
        <v>866</v>
      </c>
      <c r="G364" s="36"/>
      <c r="H364" s="36"/>
      <c r="I364" s="123"/>
      <c r="J364" s="36"/>
      <c r="K364" s="36"/>
      <c r="L364" s="39"/>
      <c r="M364" s="226"/>
      <c r="N364" s="227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147</v>
      </c>
      <c r="AU364" s="17" t="s">
        <v>81</v>
      </c>
    </row>
    <row r="365" spans="1:65" s="15" customFormat="1" ht="11.25">
      <c r="B365" s="251"/>
      <c r="C365" s="252"/>
      <c r="D365" s="224" t="s">
        <v>149</v>
      </c>
      <c r="E365" s="253" t="s">
        <v>1</v>
      </c>
      <c r="F365" s="254" t="s">
        <v>665</v>
      </c>
      <c r="G365" s="252"/>
      <c r="H365" s="253" t="s">
        <v>1</v>
      </c>
      <c r="I365" s="255"/>
      <c r="J365" s="252"/>
      <c r="K365" s="252"/>
      <c r="L365" s="256"/>
      <c r="M365" s="257"/>
      <c r="N365" s="258"/>
      <c r="O365" s="258"/>
      <c r="P365" s="258"/>
      <c r="Q365" s="258"/>
      <c r="R365" s="258"/>
      <c r="S365" s="258"/>
      <c r="T365" s="259"/>
      <c r="AT365" s="260" t="s">
        <v>149</v>
      </c>
      <c r="AU365" s="260" t="s">
        <v>81</v>
      </c>
      <c r="AV365" s="15" t="s">
        <v>79</v>
      </c>
      <c r="AW365" s="15" t="s">
        <v>30</v>
      </c>
      <c r="AX365" s="15" t="s">
        <v>74</v>
      </c>
      <c r="AY365" s="260" t="s">
        <v>138</v>
      </c>
    </row>
    <row r="366" spans="1:65" s="15" customFormat="1" ht="11.25">
      <c r="B366" s="251"/>
      <c r="C366" s="252"/>
      <c r="D366" s="224" t="s">
        <v>149</v>
      </c>
      <c r="E366" s="253" t="s">
        <v>1</v>
      </c>
      <c r="F366" s="254" t="s">
        <v>666</v>
      </c>
      <c r="G366" s="252"/>
      <c r="H366" s="253" t="s">
        <v>1</v>
      </c>
      <c r="I366" s="255"/>
      <c r="J366" s="252"/>
      <c r="K366" s="252"/>
      <c r="L366" s="256"/>
      <c r="M366" s="257"/>
      <c r="N366" s="258"/>
      <c r="O366" s="258"/>
      <c r="P366" s="258"/>
      <c r="Q366" s="258"/>
      <c r="R366" s="258"/>
      <c r="S366" s="258"/>
      <c r="T366" s="259"/>
      <c r="AT366" s="260" t="s">
        <v>149</v>
      </c>
      <c r="AU366" s="260" t="s">
        <v>81</v>
      </c>
      <c r="AV366" s="15" t="s">
        <v>79</v>
      </c>
      <c r="AW366" s="15" t="s">
        <v>30</v>
      </c>
      <c r="AX366" s="15" t="s">
        <v>74</v>
      </c>
      <c r="AY366" s="260" t="s">
        <v>138</v>
      </c>
    </row>
    <row r="367" spans="1:65" s="13" customFormat="1" ht="11.25">
      <c r="B367" s="228"/>
      <c r="C367" s="229"/>
      <c r="D367" s="224" t="s">
        <v>149</v>
      </c>
      <c r="E367" s="230" t="s">
        <v>1</v>
      </c>
      <c r="F367" s="231" t="s">
        <v>867</v>
      </c>
      <c r="G367" s="229"/>
      <c r="H367" s="232">
        <v>24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149</v>
      </c>
      <c r="AU367" s="238" t="s">
        <v>81</v>
      </c>
      <c r="AV367" s="13" t="s">
        <v>81</v>
      </c>
      <c r="AW367" s="13" t="s">
        <v>30</v>
      </c>
      <c r="AX367" s="13" t="s">
        <v>74</v>
      </c>
      <c r="AY367" s="238" t="s">
        <v>138</v>
      </c>
    </row>
    <row r="368" spans="1:65" s="14" customFormat="1" ht="11.25">
      <c r="B368" s="239"/>
      <c r="C368" s="240"/>
      <c r="D368" s="224" t="s">
        <v>149</v>
      </c>
      <c r="E368" s="241" t="s">
        <v>1</v>
      </c>
      <c r="F368" s="242" t="s">
        <v>156</v>
      </c>
      <c r="G368" s="240"/>
      <c r="H368" s="243">
        <v>24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149</v>
      </c>
      <c r="AU368" s="249" t="s">
        <v>81</v>
      </c>
      <c r="AV368" s="14" t="s">
        <v>145</v>
      </c>
      <c r="AW368" s="14" t="s">
        <v>30</v>
      </c>
      <c r="AX368" s="14" t="s">
        <v>79</v>
      </c>
      <c r="AY368" s="249" t="s">
        <v>138</v>
      </c>
    </row>
    <row r="369" spans="1:65" s="2" customFormat="1" ht="16.5" customHeight="1">
      <c r="A369" s="34"/>
      <c r="B369" s="35"/>
      <c r="C369" s="265" t="s">
        <v>868</v>
      </c>
      <c r="D369" s="265" t="s">
        <v>671</v>
      </c>
      <c r="E369" s="266" t="s">
        <v>869</v>
      </c>
      <c r="F369" s="267" t="s">
        <v>870</v>
      </c>
      <c r="G369" s="268" t="s">
        <v>429</v>
      </c>
      <c r="H369" s="269">
        <v>0.13600000000000001</v>
      </c>
      <c r="I369" s="270"/>
      <c r="J369" s="271">
        <f>ROUND(I369*H369,2)</f>
        <v>0</v>
      </c>
      <c r="K369" s="272"/>
      <c r="L369" s="273"/>
      <c r="M369" s="274" t="s">
        <v>1</v>
      </c>
      <c r="N369" s="275" t="s">
        <v>39</v>
      </c>
      <c r="O369" s="71"/>
      <c r="P369" s="220">
        <f>O369*H369</f>
        <v>0</v>
      </c>
      <c r="Q369" s="220">
        <v>0.55000000000000004</v>
      </c>
      <c r="R369" s="220">
        <f>Q369*H369</f>
        <v>7.4800000000000005E-2</v>
      </c>
      <c r="S369" s="220">
        <v>0</v>
      </c>
      <c r="T369" s="22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22" t="s">
        <v>195</v>
      </c>
      <c r="AT369" s="222" t="s">
        <v>671</v>
      </c>
      <c r="AU369" s="222" t="s">
        <v>81</v>
      </c>
      <c r="AY369" s="17" t="s">
        <v>138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17" t="s">
        <v>79</v>
      </c>
      <c r="BK369" s="223">
        <f>ROUND(I369*H369,2)</f>
        <v>0</v>
      </c>
      <c r="BL369" s="17" t="s">
        <v>145</v>
      </c>
      <c r="BM369" s="222" t="s">
        <v>871</v>
      </c>
    </row>
    <row r="370" spans="1:65" s="2" customFormat="1" ht="11.25">
      <c r="A370" s="34"/>
      <c r="B370" s="35"/>
      <c r="C370" s="36"/>
      <c r="D370" s="224" t="s">
        <v>147</v>
      </c>
      <c r="E370" s="36"/>
      <c r="F370" s="225" t="s">
        <v>870</v>
      </c>
      <c r="G370" s="36"/>
      <c r="H370" s="36"/>
      <c r="I370" s="123"/>
      <c r="J370" s="36"/>
      <c r="K370" s="36"/>
      <c r="L370" s="39"/>
      <c r="M370" s="226"/>
      <c r="N370" s="227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147</v>
      </c>
      <c r="AU370" s="17" t="s">
        <v>81</v>
      </c>
    </row>
    <row r="371" spans="1:65" s="15" customFormat="1" ht="11.25">
      <c r="B371" s="251"/>
      <c r="C371" s="252"/>
      <c r="D371" s="224" t="s">
        <v>149</v>
      </c>
      <c r="E371" s="253" t="s">
        <v>1</v>
      </c>
      <c r="F371" s="254" t="s">
        <v>665</v>
      </c>
      <c r="G371" s="252"/>
      <c r="H371" s="253" t="s">
        <v>1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AT371" s="260" t="s">
        <v>149</v>
      </c>
      <c r="AU371" s="260" t="s">
        <v>81</v>
      </c>
      <c r="AV371" s="15" t="s">
        <v>79</v>
      </c>
      <c r="AW371" s="15" t="s">
        <v>30</v>
      </c>
      <c r="AX371" s="15" t="s">
        <v>74</v>
      </c>
      <c r="AY371" s="260" t="s">
        <v>138</v>
      </c>
    </row>
    <row r="372" spans="1:65" s="15" customFormat="1" ht="11.25">
      <c r="B372" s="251"/>
      <c r="C372" s="252"/>
      <c r="D372" s="224" t="s">
        <v>149</v>
      </c>
      <c r="E372" s="253" t="s">
        <v>1</v>
      </c>
      <c r="F372" s="254" t="s">
        <v>666</v>
      </c>
      <c r="G372" s="252"/>
      <c r="H372" s="253" t="s">
        <v>1</v>
      </c>
      <c r="I372" s="255"/>
      <c r="J372" s="252"/>
      <c r="K372" s="252"/>
      <c r="L372" s="256"/>
      <c r="M372" s="257"/>
      <c r="N372" s="258"/>
      <c r="O372" s="258"/>
      <c r="P372" s="258"/>
      <c r="Q372" s="258"/>
      <c r="R372" s="258"/>
      <c r="S372" s="258"/>
      <c r="T372" s="259"/>
      <c r="AT372" s="260" t="s">
        <v>149</v>
      </c>
      <c r="AU372" s="260" t="s">
        <v>81</v>
      </c>
      <c r="AV372" s="15" t="s">
        <v>79</v>
      </c>
      <c r="AW372" s="15" t="s">
        <v>30</v>
      </c>
      <c r="AX372" s="15" t="s">
        <v>74</v>
      </c>
      <c r="AY372" s="260" t="s">
        <v>138</v>
      </c>
    </row>
    <row r="373" spans="1:65" s="13" customFormat="1" ht="11.25">
      <c r="B373" s="228"/>
      <c r="C373" s="229"/>
      <c r="D373" s="224" t="s">
        <v>149</v>
      </c>
      <c r="E373" s="230" t="s">
        <v>1</v>
      </c>
      <c r="F373" s="231" t="s">
        <v>872</v>
      </c>
      <c r="G373" s="229"/>
      <c r="H373" s="232">
        <v>0.13600000000000001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149</v>
      </c>
      <c r="AU373" s="238" t="s">
        <v>81</v>
      </c>
      <c r="AV373" s="13" t="s">
        <v>81</v>
      </c>
      <c r="AW373" s="13" t="s">
        <v>30</v>
      </c>
      <c r="AX373" s="13" t="s">
        <v>74</v>
      </c>
      <c r="AY373" s="238" t="s">
        <v>138</v>
      </c>
    </row>
    <row r="374" spans="1:65" s="14" customFormat="1" ht="11.25">
      <c r="B374" s="239"/>
      <c r="C374" s="240"/>
      <c r="D374" s="224" t="s">
        <v>149</v>
      </c>
      <c r="E374" s="241" t="s">
        <v>1</v>
      </c>
      <c r="F374" s="242" t="s">
        <v>156</v>
      </c>
      <c r="G374" s="240"/>
      <c r="H374" s="243">
        <v>0.13600000000000001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149</v>
      </c>
      <c r="AU374" s="249" t="s">
        <v>81</v>
      </c>
      <c r="AV374" s="14" t="s">
        <v>145</v>
      </c>
      <c r="AW374" s="14" t="s">
        <v>30</v>
      </c>
      <c r="AX374" s="14" t="s">
        <v>79</v>
      </c>
      <c r="AY374" s="249" t="s">
        <v>138</v>
      </c>
    </row>
    <row r="375" spans="1:65" s="2" customFormat="1" ht="16.5" customHeight="1">
      <c r="A375" s="34"/>
      <c r="B375" s="35"/>
      <c r="C375" s="210" t="s">
        <v>873</v>
      </c>
      <c r="D375" s="210" t="s">
        <v>141</v>
      </c>
      <c r="E375" s="211" t="s">
        <v>874</v>
      </c>
      <c r="F375" s="212" t="s">
        <v>875</v>
      </c>
      <c r="G375" s="213" t="s">
        <v>429</v>
      </c>
      <c r="H375" s="214">
        <v>2.88</v>
      </c>
      <c r="I375" s="215"/>
      <c r="J375" s="216">
        <f>ROUND(I375*H375,2)</f>
        <v>0</v>
      </c>
      <c r="K375" s="217"/>
      <c r="L375" s="39"/>
      <c r="M375" s="218" t="s">
        <v>1</v>
      </c>
      <c r="N375" s="219" t="s">
        <v>39</v>
      </c>
      <c r="O375" s="71"/>
      <c r="P375" s="220">
        <f>O375*H375</f>
        <v>0</v>
      </c>
      <c r="Q375" s="220">
        <v>0.73411000000000004</v>
      </c>
      <c r="R375" s="220">
        <f>Q375*H375</f>
        <v>2.1142368</v>
      </c>
      <c r="S375" s="220">
        <v>0</v>
      </c>
      <c r="T375" s="221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22" t="s">
        <v>145</v>
      </c>
      <c r="AT375" s="222" t="s">
        <v>141</v>
      </c>
      <c r="AU375" s="222" t="s">
        <v>81</v>
      </c>
      <c r="AY375" s="17" t="s">
        <v>138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17" t="s">
        <v>79</v>
      </c>
      <c r="BK375" s="223">
        <f>ROUND(I375*H375,2)</f>
        <v>0</v>
      </c>
      <c r="BL375" s="17" t="s">
        <v>145</v>
      </c>
      <c r="BM375" s="222" t="s">
        <v>876</v>
      </c>
    </row>
    <row r="376" spans="1:65" s="2" customFormat="1" ht="11.25">
      <c r="A376" s="34"/>
      <c r="B376" s="35"/>
      <c r="C376" s="36"/>
      <c r="D376" s="224" t="s">
        <v>147</v>
      </c>
      <c r="E376" s="36"/>
      <c r="F376" s="225" t="s">
        <v>877</v>
      </c>
      <c r="G376" s="36"/>
      <c r="H376" s="36"/>
      <c r="I376" s="123"/>
      <c r="J376" s="36"/>
      <c r="K376" s="36"/>
      <c r="L376" s="39"/>
      <c r="M376" s="226"/>
      <c r="N376" s="227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147</v>
      </c>
      <c r="AU376" s="17" t="s">
        <v>81</v>
      </c>
    </row>
    <row r="377" spans="1:65" s="15" customFormat="1" ht="11.25">
      <c r="B377" s="251"/>
      <c r="C377" s="252"/>
      <c r="D377" s="224" t="s">
        <v>149</v>
      </c>
      <c r="E377" s="253" t="s">
        <v>1</v>
      </c>
      <c r="F377" s="254" t="s">
        <v>665</v>
      </c>
      <c r="G377" s="252"/>
      <c r="H377" s="253" t="s">
        <v>1</v>
      </c>
      <c r="I377" s="255"/>
      <c r="J377" s="252"/>
      <c r="K377" s="252"/>
      <c r="L377" s="256"/>
      <c r="M377" s="257"/>
      <c r="N377" s="258"/>
      <c r="O377" s="258"/>
      <c r="P377" s="258"/>
      <c r="Q377" s="258"/>
      <c r="R377" s="258"/>
      <c r="S377" s="258"/>
      <c r="T377" s="259"/>
      <c r="AT377" s="260" t="s">
        <v>149</v>
      </c>
      <c r="AU377" s="260" t="s">
        <v>81</v>
      </c>
      <c r="AV377" s="15" t="s">
        <v>79</v>
      </c>
      <c r="AW377" s="15" t="s">
        <v>30</v>
      </c>
      <c r="AX377" s="15" t="s">
        <v>74</v>
      </c>
      <c r="AY377" s="260" t="s">
        <v>138</v>
      </c>
    </row>
    <row r="378" spans="1:65" s="15" customFormat="1" ht="11.25">
      <c r="B378" s="251"/>
      <c r="C378" s="252"/>
      <c r="D378" s="224" t="s">
        <v>149</v>
      </c>
      <c r="E378" s="253" t="s">
        <v>1</v>
      </c>
      <c r="F378" s="254" t="s">
        <v>666</v>
      </c>
      <c r="G378" s="252"/>
      <c r="H378" s="253" t="s">
        <v>1</v>
      </c>
      <c r="I378" s="255"/>
      <c r="J378" s="252"/>
      <c r="K378" s="252"/>
      <c r="L378" s="256"/>
      <c r="M378" s="257"/>
      <c r="N378" s="258"/>
      <c r="O378" s="258"/>
      <c r="P378" s="258"/>
      <c r="Q378" s="258"/>
      <c r="R378" s="258"/>
      <c r="S378" s="258"/>
      <c r="T378" s="259"/>
      <c r="AT378" s="260" t="s">
        <v>149</v>
      </c>
      <c r="AU378" s="260" t="s">
        <v>81</v>
      </c>
      <c r="AV378" s="15" t="s">
        <v>79</v>
      </c>
      <c r="AW378" s="15" t="s">
        <v>30</v>
      </c>
      <c r="AX378" s="15" t="s">
        <v>74</v>
      </c>
      <c r="AY378" s="260" t="s">
        <v>138</v>
      </c>
    </row>
    <row r="379" spans="1:65" s="13" customFormat="1" ht="11.25">
      <c r="B379" s="228"/>
      <c r="C379" s="229"/>
      <c r="D379" s="224" t="s">
        <v>149</v>
      </c>
      <c r="E379" s="230" t="s">
        <v>1</v>
      </c>
      <c r="F379" s="231" t="s">
        <v>878</v>
      </c>
      <c r="G379" s="229"/>
      <c r="H379" s="232">
        <v>2.88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149</v>
      </c>
      <c r="AU379" s="238" t="s">
        <v>81</v>
      </c>
      <c r="AV379" s="13" t="s">
        <v>81</v>
      </c>
      <c r="AW379" s="13" t="s">
        <v>30</v>
      </c>
      <c r="AX379" s="13" t="s">
        <v>74</v>
      </c>
      <c r="AY379" s="238" t="s">
        <v>138</v>
      </c>
    </row>
    <row r="380" spans="1:65" s="14" customFormat="1" ht="11.25">
      <c r="B380" s="239"/>
      <c r="C380" s="240"/>
      <c r="D380" s="224" t="s">
        <v>149</v>
      </c>
      <c r="E380" s="241" t="s">
        <v>1</v>
      </c>
      <c r="F380" s="242" t="s">
        <v>156</v>
      </c>
      <c r="G380" s="240"/>
      <c r="H380" s="243">
        <v>2.88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AT380" s="249" t="s">
        <v>149</v>
      </c>
      <c r="AU380" s="249" t="s">
        <v>81</v>
      </c>
      <c r="AV380" s="14" t="s">
        <v>145</v>
      </c>
      <c r="AW380" s="14" t="s">
        <v>30</v>
      </c>
      <c r="AX380" s="14" t="s">
        <v>79</v>
      </c>
      <c r="AY380" s="249" t="s">
        <v>138</v>
      </c>
    </row>
    <row r="381" spans="1:65" s="2" customFormat="1" ht="21.75" customHeight="1">
      <c r="A381" s="34"/>
      <c r="B381" s="35"/>
      <c r="C381" s="210" t="s">
        <v>643</v>
      </c>
      <c r="D381" s="210" t="s">
        <v>141</v>
      </c>
      <c r="E381" s="211" t="s">
        <v>879</v>
      </c>
      <c r="F381" s="212" t="s">
        <v>880</v>
      </c>
      <c r="G381" s="213" t="s">
        <v>429</v>
      </c>
      <c r="H381" s="214">
        <v>4.5919999999999996</v>
      </c>
      <c r="I381" s="215"/>
      <c r="J381" s="216">
        <f>ROUND(I381*H381,2)</f>
        <v>0</v>
      </c>
      <c r="K381" s="217"/>
      <c r="L381" s="39"/>
      <c r="M381" s="218" t="s">
        <v>1</v>
      </c>
      <c r="N381" s="219" t="s">
        <v>39</v>
      </c>
      <c r="O381" s="71"/>
      <c r="P381" s="220">
        <f>O381*H381</f>
        <v>0</v>
      </c>
      <c r="Q381" s="220">
        <v>0</v>
      </c>
      <c r="R381" s="220">
        <f>Q381*H381</f>
        <v>0</v>
      </c>
      <c r="S381" s="220">
        <v>0</v>
      </c>
      <c r="T381" s="221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22" t="s">
        <v>145</v>
      </c>
      <c r="AT381" s="222" t="s">
        <v>141</v>
      </c>
      <c r="AU381" s="222" t="s">
        <v>81</v>
      </c>
      <c r="AY381" s="17" t="s">
        <v>138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7" t="s">
        <v>79</v>
      </c>
      <c r="BK381" s="223">
        <f>ROUND(I381*H381,2)</f>
        <v>0</v>
      </c>
      <c r="BL381" s="17" t="s">
        <v>145</v>
      </c>
      <c r="BM381" s="222" t="s">
        <v>881</v>
      </c>
    </row>
    <row r="382" spans="1:65" s="2" customFormat="1" ht="19.5">
      <c r="A382" s="34"/>
      <c r="B382" s="35"/>
      <c r="C382" s="36"/>
      <c r="D382" s="224" t="s">
        <v>147</v>
      </c>
      <c r="E382" s="36"/>
      <c r="F382" s="225" t="s">
        <v>882</v>
      </c>
      <c r="G382" s="36"/>
      <c r="H382" s="36"/>
      <c r="I382" s="123"/>
      <c r="J382" s="36"/>
      <c r="K382" s="36"/>
      <c r="L382" s="39"/>
      <c r="M382" s="226"/>
      <c r="N382" s="227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147</v>
      </c>
      <c r="AU382" s="17" t="s">
        <v>81</v>
      </c>
    </row>
    <row r="383" spans="1:65" s="15" customFormat="1" ht="11.25">
      <c r="B383" s="251"/>
      <c r="C383" s="252"/>
      <c r="D383" s="224" t="s">
        <v>149</v>
      </c>
      <c r="E383" s="253" t="s">
        <v>1</v>
      </c>
      <c r="F383" s="254" t="s">
        <v>847</v>
      </c>
      <c r="G383" s="252"/>
      <c r="H383" s="253" t="s">
        <v>1</v>
      </c>
      <c r="I383" s="255"/>
      <c r="J383" s="252"/>
      <c r="K383" s="252"/>
      <c r="L383" s="256"/>
      <c r="M383" s="257"/>
      <c r="N383" s="258"/>
      <c r="O383" s="258"/>
      <c r="P383" s="258"/>
      <c r="Q383" s="258"/>
      <c r="R383" s="258"/>
      <c r="S383" s="258"/>
      <c r="T383" s="259"/>
      <c r="AT383" s="260" t="s">
        <v>149</v>
      </c>
      <c r="AU383" s="260" t="s">
        <v>81</v>
      </c>
      <c r="AV383" s="15" t="s">
        <v>79</v>
      </c>
      <c r="AW383" s="15" t="s">
        <v>30</v>
      </c>
      <c r="AX383" s="15" t="s">
        <v>74</v>
      </c>
      <c r="AY383" s="260" t="s">
        <v>138</v>
      </c>
    </row>
    <row r="384" spans="1:65" s="15" customFormat="1" ht="11.25">
      <c r="B384" s="251"/>
      <c r="C384" s="252"/>
      <c r="D384" s="224" t="s">
        <v>149</v>
      </c>
      <c r="E384" s="253" t="s">
        <v>1</v>
      </c>
      <c r="F384" s="254" t="s">
        <v>883</v>
      </c>
      <c r="G384" s="252"/>
      <c r="H384" s="253" t="s">
        <v>1</v>
      </c>
      <c r="I384" s="255"/>
      <c r="J384" s="252"/>
      <c r="K384" s="252"/>
      <c r="L384" s="256"/>
      <c r="M384" s="257"/>
      <c r="N384" s="258"/>
      <c r="O384" s="258"/>
      <c r="P384" s="258"/>
      <c r="Q384" s="258"/>
      <c r="R384" s="258"/>
      <c r="S384" s="258"/>
      <c r="T384" s="259"/>
      <c r="AT384" s="260" t="s">
        <v>149</v>
      </c>
      <c r="AU384" s="260" t="s">
        <v>81</v>
      </c>
      <c r="AV384" s="15" t="s">
        <v>79</v>
      </c>
      <c r="AW384" s="15" t="s">
        <v>30</v>
      </c>
      <c r="AX384" s="15" t="s">
        <v>74</v>
      </c>
      <c r="AY384" s="260" t="s">
        <v>138</v>
      </c>
    </row>
    <row r="385" spans="1:65" s="13" customFormat="1" ht="11.25">
      <c r="B385" s="228"/>
      <c r="C385" s="229"/>
      <c r="D385" s="224" t="s">
        <v>149</v>
      </c>
      <c r="E385" s="230" t="s">
        <v>1</v>
      </c>
      <c r="F385" s="231" t="s">
        <v>884</v>
      </c>
      <c r="G385" s="229"/>
      <c r="H385" s="232">
        <v>2.2959999999999998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149</v>
      </c>
      <c r="AU385" s="238" t="s">
        <v>81</v>
      </c>
      <c r="AV385" s="13" t="s">
        <v>81</v>
      </c>
      <c r="AW385" s="13" t="s">
        <v>30</v>
      </c>
      <c r="AX385" s="13" t="s">
        <v>74</v>
      </c>
      <c r="AY385" s="238" t="s">
        <v>138</v>
      </c>
    </row>
    <row r="386" spans="1:65" s="13" customFormat="1" ht="11.25">
      <c r="B386" s="228"/>
      <c r="C386" s="229"/>
      <c r="D386" s="224" t="s">
        <v>149</v>
      </c>
      <c r="E386" s="230" t="s">
        <v>1</v>
      </c>
      <c r="F386" s="231" t="s">
        <v>885</v>
      </c>
      <c r="G386" s="229"/>
      <c r="H386" s="232">
        <v>2.2959999999999998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149</v>
      </c>
      <c r="AU386" s="238" t="s">
        <v>81</v>
      </c>
      <c r="AV386" s="13" t="s">
        <v>81</v>
      </c>
      <c r="AW386" s="13" t="s">
        <v>30</v>
      </c>
      <c r="AX386" s="13" t="s">
        <v>74</v>
      </c>
      <c r="AY386" s="238" t="s">
        <v>138</v>
      </c>
    </row>
    <row r="387" spans="1:65" s="14" customFormat="1" ht="11.25">
      <c r="B387" s="239"/>
      <c r="C387" s="240"/>
      <c r="D387" s="224" t="s">
        <v>149</v>
      </c>
      <c r="E387" s="241" t="s">
        <v>600</v>
      </c>
      <c r="F387" s="242" t="s">
        <v>156</v>
      </c>
      <c r="G387" s="240"/>
      <c r="H387" s="243">
        <v>4.5919999999999996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149</v>
      </c>
      <c r="AU387" s="249" t="s">
        <v>81</v>
      </c>
      <c r="AV387" s="14" t="s">
        <v>145</v>
      </c>
      <c r="AW387" s="14" t="s">
        <v>30</v>
      </c>
      <c r="AX387" s="14" t="s">
        <v>79</v>
      </c>
      <c r="AY387" s="249" t="s">
        <v>138</v>
      </c>
    </row>
    <row r="388" spans="1:65" s="2" customFormat="1" ht="16.5" customHeight="1">
      <c r="A388" s="34"/>
      <c r="B388" s="35"/>
      <c r="C388" s="210" t="s">
        <v>886</v>
      </c>
      <c r="D388" s="210" t="s">
        <v>141</v>
      </c>
      <c r="E388" s="211" t="s">
        <v>887</v>
      </c>
      <c r="F388" s="212" t="s">
        <v>888</v>
      </c>
      <c r="G388" s="213" t="s">
        <v>351</v>
      </c>
      <c r="H388" s="214">
        <v>10.288</v>
      </c>
      <c r="I388" s="215"/>
      <c r="J388" s="216">
        <f>ROUND(I388*H388,2)</f>
        <v>0</v>
      </c>
      <c r="K388" s="217"/>
      <c r="L388" s="39"/>
      <c r="M388" s="218" t="s">
        <v>1</v>
      </c>
      <c r="N388" s="219" t="s">
        <v>39</v>
      </c>
      <c r="O388" s="71"/>
      <c r="P388" s="220">
        <f>O388*H388</f>
        <v>0</v>
      </c>
      <c r="Q388" s="220">
        <v>1.4400000000000001E-3</v>
      </c>
      <c r="R388" s="220">
        <f>Q388*H388</f>
        <v>1.4814720000000002E-2</v>
      </c>
      <c r="S388" s="220">
        <v>0</v>
      </c>
      <c r="T388" s="221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22" t="s">
        <v>145</v>
      </c>
      <c r="AT388" s="222" t="s">
        <v>141</v>
      </c>
      <c r="AU388" s="222" t="s">
        <v>81</v>
      </c>
      <c r="AY388" s="17" t="s">
        <v>138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17" t="s">
        <v>79</v>
      </c>
      <c r="BK388" s="223">
        <f>ROUND(I388*H388,2)</f>
        <v>0</v>
      </c>
      <c r="BL388" s="17" t="s">
        <v>145</v>
      </c>
      <c r="BM388" s="222" t="s">
        <v>889</v>
      </c>
    </row>
    <row r="389" spans="1:65" s="2" customFormat="1" ht="11.25">
      <c r="A389" s="34"/>
      <c r="B389" s="35"/>
      <c r="C389" s="36"/>
      <c r="D389" s="224" t="s">
        <v>147</v>
      </c>
      <c r="E389" s="36"/>
      <c r="F389" s="225" t="s">
        <v>890</v>
      </c>
      <c r="G389" s="36"/>
      <c r="H389" s="36"/>
      <c r="I389" s="123"/>
      <c r="J389" s="36"/>
      <c r="K389" s="36"/>
      <c r="L389" s="39"/>
      <c r="M389" s="226"/>
      <c r="N389" s="227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147</v>
      </c>
      <c r="AU389" s="17" t="s">
        <v>81</v>
      </c>
    </row>
    <row r="390" spans="1:65" s="15" customFormat="1" ht="11.25">
      <c r="B390" s="251"/>
      <c r="C390" s="252"/>
      <c r="D390" s="224" t="s">
        <v>149</v>
      </c>
      <c r="E390" s="253" t="s">
        <v>1</v>
      </c>
      <c r="F390" s="254" t="s">
        <v>847</v>
      </c>
      <c r="G390" s="252"/>
      <c r="H390" s="253" t="s">
        <v>1</v>
      </c>
      <c r="I390" s="255"/>
      <c r="J390" s="252"/>
      <c r="K390" s="252"/>
      <c r="L390" s="256"/>
      <c r="M390" s="257"/>
      <c r="N390" s="258"/>
      <c r="O390" s="258"/>
      <c r="P390" s="258"/>
      <c r="Q390" s="258"/>
      <c r="R390" s="258"/>
      <c r="S390" s="258"/>
      <c r="T390" s="259"/>
      <c r="AT390" s="260" t="s">
        <v>149</v>
      </c>
      <c r="AU390" s="260" t="s">
        <v>81</v>
      </c>
      <c r="AV390" s="15" t="s">
        <v>79</v>
      </c>
      <c r="AW390" s="15" t="s">
        <v>30</v>
      </c>
      <c r="AX390" s="15" t="s">
        <v>74</v>
      </c>
      <c r="AY390" s="260" t="s">
        <v>138</v>
      </c>
    </row>
    <row r="391" spans="1:65" s="13" customFormat="1" ht="11.25">
      <c r="B391" s="228"/>
      <c r="C391" s="229"/>
      <c r="D391" s="224" t="s">
        <v>149</v>
      </c>
      <c r="E391" s="230" t="s">
        <v>1</v>
      </c>
      <c r="F391" s="231" t="s">
        <v>891</v>
      </c>
      <c r="G391" s="229"/>
      <c r="H391" s="232">
        <v>10.288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149</v>
      </c>
      <c r="AU391" s="238" t="s">
        <v>81</v>
      </c>
      <c r="AV391" s="13" t="s">
        <v>81</v>
      </c>
      <c r="AW391" s="13" t="s">
        <v>30</v>
      </c>
      <c r="AX391" s="13" t="s">
        <v>74</v>
      </c>
      <c r="AY391" s="238" t="s">
        <v>138</v>
      </c>
    </row>
    <row r="392" spans="1:65" s="14" customFormat="1" ht="11.25">
      <c r="B392" s="239"/>
      <c r="C392" s="240"/>
      <c r="D392" s="224" t="s">
        <v>149</v>
      </c>
      <c r="E392" s="241" t="s">
        <v>584</v>
      </c>
      <c r="F392" s="242" t="s">
        <v>156</v>
      </c>
      <c r="G392" s="240"/>
      <c r="H392" s="243">
        <v>10.288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149</v>
      </c>
      <c r="AU392" s="249" t="s">
        <v>81</v>
      </c>
      <c r="AV392" s="14" t="s">
        <v>145</v>
      </c>
      <c r="AW392" s="14" t="s">
        <v>30</v>
      </c>
      <c r="AX392" s="14" t="s">
        <v>79</v>
      </c>
      <c r="AY392" s="249" t="s">
        <v>138</v>
      </c>
    </row>
    <row r="393" spans="1:65" s="2" customFormat="1" ht="16.5" customHeight="1">
      <c r="A393" s="34"/>
      <c r="B393" s="35"/>
      <c r="C393" s="210" t="s">
        <v>399</v>
      </c>
      <c r="D393" s="210" t="s">
        <v>141</v>
      </c>
      <c r="E393" s="211" t="s">
        <v>892</v>
      </c>
      <c r="F393" s="212" t="s">
        <v>893</v>
      </c>
      <c r="G393" s="213" t="s">
        <v>351</v>
      </c>
      <c r="H393" s="214">
        <v>10.288</v>
      </c>
      <c r="I393" s="215"/>
      <c r="J393" s="216">
        <f>ROUND(I393*H393,2)</f>
        <v>0</v>
      </c>
      <c r="K393" s="217"/>
      <c r="L393" s="39"/>
      <c r="M393" s="218" t="s">
        <v>1</v>
      </c>
      <c r="N393" s="219" t="s">
        <v>39</v>
      </c>
      <c r="O393" s="71"/>
      <c r="P393" s="220">
        <f>O393*H393</f>
        <v>0</v>
      </c>
      <c r="Q393" s="220">
        <v>4.0000000000000003E-5</v>
      </c>
      <c r="R393" s="220">
        <f>Q393*H393</f>
        <v>4.1152000000000002E-4</v>
      </c>
      <c r="S393" s="220">
        <v>0</v>
      </c>
      <c r="T393" s="221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22" t="s">
        <v>145</v>
      </c>
      <c r="AT393" s="222" t="s">
        <v>141</v>
      </c>
      <c r="AU393" s="222" t="s">
        <v>81</v>
      </c>
      <c r="AY393" s="17" t="s">
        <v>138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17" t="s">
        <v>79</v>
      </c>
      <c r="BK393" s="223">
        <f>ROUND(I393*H393,2)</f>
        <v>0</v>
      </c>
      <c r="BL393" s="17" t="s">
        <v>145</v>
      </c>
      <c r="BM393" s="222" t="s">
        <v>894</v>
      </c>
    </row>
    <row r="394" spans="1:65" s="2" customFormat="1" ht="19.5">
      <c r="A394" s="34"/>
      <c r="B394" s="35"/>
      <c r="C394" s="36"/>
      <c r="D394" s="224" t="s">
        <v>147</v>
      </c>
      <c r="E394" s="36"/>
      <c r="F394" s="225" t="s">
        <v>895</v>
      </c>
      <c r="G394" s="36"/>
      <c r="H394" s="36"/>
      <c r="I394" s="123"/>
      <c r="J394" s="36"/>
      <c r="K394" s="36"/>
      <c r="L394" s="39"/>
      <c r="M394" s="226"/>
      <c r="N394" s="227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147</v>
      </c>
      <c r="AU394" s="17" t="s">
        <v>81</v>
      </c>
    </row>
    <row r="395" spans="1:65" s="15" customFormat="1" ht="11.25">
      <c r="B395" s="251"/>
      <c r="C395" s="252"/>
      <c r="D395" s="224" t="s">
        <v>149</v>
      </c>
      <c r="E395" s="253" t="s">
        <v>1</v>
      </c>
      <c r="F395" s="254" t="s">
        <v>847</v>
      </c>
      <c r="G395" s="252"/>
      <c r="H395" s="253" t="s">
        <v>1</v>
      </c>
      <c r="I395" s="255"/>
      <c r="J395" s="252"/>
      <c r="K395" s="252"/>
      <c r="L395" s="256"/>
      <c r="M395" s="257"/>
      <c r="N395" s="258"/>
      <c r="O395" s="258"/>
      <c r="P395" s="258"/>
      <c r="Q395" s="258"/>
      <c r="R395" s="258"/>
      <c r="S395" s="258"/>
      <c r="T395" s="259"/>
      <c r="AT395" s="260" t="s">
        <v>149</v>
      </c>
      <c r="AU395" s="260" t="s">
        <v>81</v>
      </c>
      <c r="AV395" s="15" t="s">
        <v>79</v>
      </c>
      <c r="AW395" s="15" t="s">
        <v>30</v>
      </c>
      <c r="AX395" s="15" t="s">
        <v>74</v>
      </c>
      <c r="AY395" s="260" t="s">
        <v>138</v>
      </c>
    </row>
    <row r="396" spans="1:65" s="13" customFormat="1" ht="11.25">
      <c r="B396" s="228"/>
      <c r="C396" s="229"/>
      <c r="D396" s="224" t="s">
        <v>149</v>
      </c>
      <c r="E396" s="230" t="s">
        <v>1</v>
      </c>
      <c r="F396" s="231" t="s">
        <v>584</v>
      </c>
      <c r="G396" s="229"/>
      <c r="H396" s="232">
        <v>10.288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149</v>
      </c>
      <c r="AU396" s="238" t="s">
        <v>81</v>
      </c>
      <c r="AV396" s="13" t="s">
        <v>81</v>
      </c>
      <c r="AW396" s="13" t="s">
        <v>30</v>
      </c>
      <c r="AX396" s="13" t="s">
        <v>74</v>
      </c>
      <c r="AY396" s="238" t="s">
        <v>138</v>
      </c>
    </row>
    <row r="397" spans="1:65" s="14" customFormat="1" ht="11.25">
      <c r="B397" s="239"/>
      <c r="C397" s="240"/>
      <c r="D397" s="224" t="s">
        <v>149</v>
      </c>
      <c r="E397" s="241" t="s">
        <v>1</v>
      </c>
      <c r="F397" s="242" t="s">
        <v>156</v>
      </c>
      <c r="G397" s="240"/>
      <c r="H397" s="243">
        <v>10.288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AT397" s="249" t="s">
        <v>149</v>
      </c>
      <c r="AU397" s="249" t="s">
        <v>81</v>
      </c>
      <c r="AV397" s="14" t="s">
        <v>145</v>
      </c>
      <c r="AW397" s="14" t="s">
        <v>30</v>
      </c>
      <c r="AX397" s="14" t="s">
        <v>79</v>
      </c>
      <c r="AY397" s="249" t="s">
        <v>138</v>
      </c>
    </row>
    <row r="398" spans="1:65" s="2" customFormat="1" ht="16.5" customHeight="1">
      <c r="A398" s="34"/>
      <c r="B398" s="35"/>
      <c r="C398" s="210" t="s">
        <v>405</v>
      </c>
      <c r="D398" s="210" t="s">
        <v>141</v>
      </c>
      <c r="E398" s="211" t="s">
        <v>896</v>
      </c>
      <c r="F398" s="212" t="s">
        <v>897</v>
      </c>
      <c r="G398" s="213" t="s">
        <v>429</v>
      </c>
      <c r="H398" s="214">
        <v>1.96</v>
      </c>
      <c r="I398" s="215"/>
      <c r="J398" s="216">
        <f>ROUND(I398*H398,2)</f>
        <v>0</v>
      </c>
      <c r="K398" s="217"/>
      <c r="L398" s="39"/>
      <c r="M398" s="218" t="s">
        <v>1</v>
      </c>
      <c r="N398" s="219" t="s">
        <v>39</v>
      </c>
      <c r="O398" s="71"/>
      <c r="P398" s="220">
        <f>O398*H398</f>
        <v>0</v>
      </c>
      <c r="Q398" s="220">
        <v>0</v>
      </c>
      <c r="R398" s="220">
        <f>Q398*H398</f>
        <v>0</v>
      </c>
      <c r="S398" s="220">
        <v>0</v>
      </c>
      <c r="T398" s="221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22" t="s">
        <v>145</v>
      </c>
      <c r="AT398" s="222" t="s">
        <v>141</v>
      </c>
      <c r="AU398" s="222" t="s">
        <v>81</v>
      </c>
      <c r="AY398" s="17" t="s">
        <v>138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17" t="s">
        <v>79</v>
      </c>
      <c r="BK398" s="223">
        <f>ROUND(I398*H398,2)</f>
        <v>0</v>
      </c>
      <c r="BL398" s="17" t="s">
        <v>145</v>
      </c>
      <c r="BM398" s="222" t="s">
        <v>898</v>
      </c>
    </row>
    <row r="399" spans="1:65" s="2" customFormat="1" ht="19.5">
      <c r="A399" s="34"/>
      <c r="B399" s="35"/>
      <c r="C399" s="36"/>
      <c r="D399" s="224" t="s">
        <v>147</v>
      </c>
      <c r="E399" s="36"/>
      <c r="F399" s="225" t="s">
        <v>899</v>
      </c>
      <c r="G399" s="36"/>
      <c r="H399" s="36"/>
      <c r="I399" s="123"/>
      <c r="J399" s="36"/>
      <c r="K399" s="36"/>
      <c r="L399" s="39"/>
      <c r="M399" s="226"/>
      <c r="N399" s="227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147</v>
      </c>
      <c r="AU399" s="17" t="s">
        <v>81</v>
      </c>
    </row>
    <row r="400" spans="1:65" s="15" customFormat="1" ht="11.25">
      <c r="B400" s="251"/>
      <c r="C400" s="252"/>
      <c r="D400" s="224" t="s">
        <v>149</v>
      </c>
      <c r="E400" s="253" t="s">
        <v>1</v>
      </c>
      <c r="F400" s="254" t="s">
        <v>847</v>
      </c>
      <c r="G400" s="252"/>
      <c r="H400" s="253" t="s">
        <v>1</v>
      </c>
      <c r="I400" s="255"/>
      <c r="J400" s="252"/>
      <c r="K400" s="252"/>
      <c r="L400" s="256"/>
      <c r="M400" s="257"/>
      <c r="N400" s="258"/>
      <c r="O400" s="258"/>
      <c r="P400" s="258"/>
      <c r="Q400" s="258"/>
      <c r="R400" s="258"/>
      <c r="S400" s="258"/>
      <c r="T400" s="259"/>
      <c r="AT400" s="260" t="s">
        <v>149</v>
      </c>
      <c r="AU400" s="260" t="s">
        <v>81</v>
      </c>
      <c r="AV400" s="15" t="s">
        <v>79</v>
      </c>
      <c r="AW400" s="15" t="s">
        <v>30</v>
      </c>
      <c r="AX400" s="15" t="s">
        <v>74</v>
      </c>
      <c r="AY400" s="260" t="s">
        <v>138</v>
      </c>
    </row>
    <row r="401" spans="1:65" s="15" customFormat="1" ht="11.25">
      <c r="B401" s="251"/>
      <c r="C401" s="252"/>
      <c r="D401" s="224" t="s">
        <v>149</v>
      </c>
      <c r="E401" s="253" t="s">
        <v>1</v>
      </c>
      <c r="F401" s="254" t="s">
        <v>848</v>
      </c>
      <c r="G401" s="252"/>
      <c r="H401" s="253" t="s">
        <v>1</v>
      </c>
      <c r="I401" s="255"/>
      <c r="J401" s="252"/>
      <c r="K401" s="252"/>
      <c r="L401" s="256"/>
      <c r="M401" s="257"/>
      <c r="N401" s="258"/>
      <c r="O401" s="258"/>
      <c r="P401" s="258"/>
      <c r="Q401" s="258"/>
      <c r="R401" s="258"/>
      <c r="S401" s="258"/>
      <c r="T401" s="259"/>
      <c r="AT401" s="260" t="s">
        <v>149</v>
      </c>
      <c r="AU401" s="260" t="s">
        <v>81</v>
      </c>
      <c r="AV401" s="15" t="s">
        <v>79</v>
      </c>
      <c r="AW401" s="15" t="s">
        <v>30</v>
      </c>
      <c r="AX401" s="15" t="s">
        <v>74</v>
      </c>
      <c r="AY401" s="260" t="s">
        <v>138</v>
      </c>
    </row>
    <row r="402" spans="1:65" s="13" customFormat="1" ht="11.25">
      <c r="B402" s="228"/>
      <c r="C402" s="229"/>
      <c r="D402" s="224" t="s">
        <v>149</v>
      </c>
      <c r="E402" s="230" t="s">
        <v>1</v>
      </c>
      <c r="F402" s="231" t="s">
        <v>900</v>
      </c>
      <c r="G402" s="229"/>
      <c r="H402" s="232">
        <v>1.96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149</v>
      </c>
      <c r="AU402" s="238" t="s">
        <v>81</v>
      </c>
      <c r="AV402" s="13" t="s">
        <v>81</v>
      </c>
      <c r="AW402" s="13" t="s">
        <v>30</v>
      </c>
      <c r="AX402" s="13" t="s">
        <v>74</v>
      </c>
      <c r="AY402" s="238" t="s">
        <v>138</v>
      </c>
    </row>
    <row r="403" spans="1:65" s="14" customFormat="1" ht="11.25">
      <c r="B403" s="239"/>
      <c r="C403" s="240"/>
      <c r="D403" s="224" t="s">
        <v>149</v>
      </c>
      <c r="E403" s="241" t="s">
        <v>1</v>
      </c>
      <c r="F403" s="242" t="s">
        <v>156</v>
      </c>
      <c r="G403" s="240"/>
      <c r="H403" s="243">
        <v>1.96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AT403" s="249" t="s">
        <v>149</v>
      </c>
      <c r="AU403" s="249" t="s">
        <v>81</v>
      </c>
      <c r="AV403" s="14" t="s">
        <v>145</v>
      </c>
      <c r="AW403" s="14" t="s">
        <v>30</v>
      </c>
      <c r="AX403" s="14" t="s">
        <v>79</v>
      </c>
      <c r="AY403" s="249" t="s">
        <v>138</v>
      </c>
    </row>
    <row r="404" spans="1:65" s="2" customFormat="1" ht="16.5" customHeight="1">
      <c r="A404" s="34"/>
      <c r="B404" s="35"/>
      <c r="C404" s="210" t="s">
        <v>901</v>
      </c>
      <c r="D404" s="210" t="s">
        <v>141</v>
      </c>
      <c r="E404" s="211" t="s">
        <v>902</v>
      </c>
      <c r="F404" s="212" t="s">
        <v>903</v>
      </c>
      <c r="G404" s="213" t="s">
        <v>351</v>
      </c>
      <c r="H404" s="214">
        <v>20.92</v>
      </c>
      <c r="I404" s="215"/>
      <c r="J404" s="216">
        <f>ROUND(I404*H404,2)</f>
        <v>0</v>
      </c>
      <c r="K404" s="217"/>
      <c r="L404" s="39"/>
      <c r="M404" s="218" t="s">
        <v>1</v>
      </c>
      <c r="N404" s="219" t="s">
        <v>39</v>
      </c>
      <c r="O404" s="71"/>
      <c r="P404" s="220">
        <f>O404*H404</f>
        <v>0</v>
      </c>
      <c r="Q404" s="220">
        <v>1.4400000000000001E-3</v>
      </c>
      <c r="R404" s="220">
        <f>Q404*H404</f>
        <v>3.0124800000000004E-2</v>
      </c>
      <c r="S404" s="220">
        <v>0</v>
      </c>
      <c r="T404" s="221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22" t="s">
        <v>145</v>
      </c>
      <c r="AT404" s="222" t="s">
        <v>141</v>
      </c>
      <c r="AU404" s="222" t="s">
        <v>81</v>
      </c>
      <c r="AY404" s="17" t="s">
        <v>138</v>
      </c>
      <c r="BE404" s="223">
        <f>IF(N404="základní",J404,0)</f>
        <v>0</v>
      </c>
      <c r="BF404" s="223">
        <f>IF(N404="snížená",J404,0)</f>
        <v>0</v>
      </c>
      <c r="BG404" s="223">
        <f>IF(N404="zákl. přenesená",J404,0)</f>
        <v>0</v>
      </c>
      <c r="BH404" s="223">
        <f>IF(N404="sníž. přenesená",J404,0)</f>
        <v>0</v>
      </c>
      <c r="BI404" s="223">
        <f>IF(N404="nulová",J404,0)</f>
        <v>0</v>
      </c>
      <c r="BJ404" s="17" t="s">
        <v>79</v>
      </c>
      <c r="BK404" s="223">
        <f>ROUND(I404*H404,2)</f>
        <v>0</v>
      </c>
      <c r="BL404" s="17" t="s">
        <v>145</v>
      </c>
      <c r="BM404" s="222" t="s">
        <v>904</v>
      </c>
    </row>
    <row r="405" spans="1:65" s="2" customFormat="1" ht="11.25">
      <c r="A405" s="34"/>
      <c r="B405" s="35"/>
      <c r="C405" s="36"/>
      <c r="D405" s="224" t="s">
        <v>147</v>
      </c>
      <c r="E405" s="36"/>
      <c r="F405" s="225" t="s">
        <v>905</v>
      </c>
      <c r="G405" s="36"/>
      <c r="H405" s="36"/>
      <c r="I405" s="123"/>
      <c r="J405" s="36"/>
      <c r="K405" s="36"/>
      <c r="L405" s="39"/>
      <c r="M405" s="226"/>
      <c r="N405" s="227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147</v>
      </c>
      <c r="AU405" s="17" t="s">
        <v>81</v>
      </c>
    </row>
    <row r="406" spans="1:65" s="15" customFormat="1" ht="11.25">
      <c r="B406" s="251"/>
      <c r="C406" s="252"/>
      <c r="D406" s="224" t="s">
        <v>149</v>
      </c>
      <c r="E406" s="253" t="s">
        <v>1</v>
      </c>
      <c r="F406" s="254" t="s">
        <v>665</v>
      </c>
      <c r="G406" s="252"/>
      <c r="H406" s="253" t="s">
        <v>1</v>
      </c>
      <c r="I406" s="255"/>
      <c r="J406" s="252"/>
      <c r="K406" s="252"/>
      <c r="L406" s="256"/>
      <c r="M406" s="257"/>
      <c r="N406" s="258"/>
      <c r="O406" s="258"/>
      <c r="P406" s="258"/>
      <c r="Q406" s="258"/>
      <c r="R406" s="258"/>
      <c r="S406" s="258"/>
      <c r="T406" s="259"/>
      <c r="AT406" s="260" t="s">
        <v>149</v>
      </c>
      <c r="AU406" s="260" t="s">
        <v>81</v>
      </c>
      <c r="AV406" s="15" t="s">
        <v>79</v>
      </c>
      <c r="AW406" s="15" t="s">
        <v>30</v>
      </c>
      <c r="AX406" s="15" t="s">
        <v>74</v>
      </c>
      <c r="AY406" s="260" t="s">
        <v>138</v>
      </c>
    </row>
    <row r="407" spans="1:65" s="15" customFormat="1" ht="11.25">
      <c r="B407" s="251"/>
      <c r="C407" s="252"/>
      <c r="D407" s="224" t="s">
        <v>149</v>
      </c>
      <c r="E407" s="253" t="s">
        <v>1</v>
      </c>
      <c r="F407" s="254" t="s">
        <v>847</v>
      </c>
      <c r="G407" s="252"/>
      <c r="H407" s="253" t="s">
        <v>1</v>
      </c>
      <c r="I407" s="255"/>
      <c r="J407" s="252"/>
      <c r="K407" s="252"/>
      <c r="L407" s="256"/>
      <c r="M407" s="257"/>
      <c r="N407" s="258"/>
      <c r="O407" s="258"/>
      <c r="P407" s="258"/>
      <c r="Q407" s="258"/>
      <c r="R407" s="258"/>
      <c r="S407" s="258"/>
      <c r="T407" s="259"/>
      <c r="AT407" s="260" t="s">
        <v>149</v>
      </c>
      <c r="AU407" s="260" t="s">
        <v>81</v>
      </c>
      <c r="AV407" s="15" t="s">
        <v>79</v>
      </c>
      <c r="AW407" s="15" t="s">
        <v>30</v>
      </c>
      <c r="AX407" s="15" t="s">
        <v>74</v>
      </c>
      <c r="AY407" s="260" t="s">
        <v>138</v>
      </c>
    </row>
    <row r="408" spans="1:65" s="15" customFormat="1" ht="11.25">
      <c r="B408" s="251"/>
      <c r="C408" s="252"/>
      <c r="D408" s="224" t="s">
        <v>149</v>
      </c>
      <c r="E408" s="253" t="s">
        <v>1</v>
      </c>
      <c r="F408" s="254" t="s">
        <v>848</v>
      </c>
      <c r="G408" s="252"/>
      <c r="H408" s="253" t="s">
        <v>1</v>
      </c>
      <c r="I408" s="255"/>
      <c r="J408" s="252"/>
      <c r="K408" s="252"/>
      <c r="L408" s="256"/>
      <c r="M408" s="257"/>
      <c r="N408" s="258"/>
      <c r="O408" s="258"/>
      <c r="P408" s="258"/>
      <c r="Q408" s="258"/>
      <c r="R408" s="258"/>
      <c r="S408" s="258"/>
      <c r="T408" s="259"/>
      <c r="AT408" s="260" t="s">
        <v>149</v>
      </c>
      <c r="AU408" s="260" t="s">
        <v>81</v>
      </c>
      <c r="AV408" s="15" t="s">
        <v>79</v>
      </c>
      <c r="AW408" s="15" t="s">
        <v>30</v>
      </c>
      <c r="AX408" s="15" t="s">
        <v>74</v>
      </c>
      <c r="AY408" s="260" t="s">
        <v>138</v>
      </c>
    </row>
    <row r="409" spans="1:65" s="13" customFormat="1" ht="11.25">
      <c r="B409" s="228"/>
      <c r="C409" s="229"/>
      <c r="D409" s="224" t="s">
        <v>149</v>
      </c>
      <c r="E409" s="230" t="s">
        <v>1</v>
      </c>
      <c r="F409" s="231" t="s">
        <v>906</v>
      </c>
      <c r="G409" s="229"/>
      <c r="H409" s="232">
        <v>14.32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149</v>
      </c>
      <c r="AU409" s="238" t="s">
        <v>81</v>
      </c>
      <c r="AV409" s="13" t="s">
        <v>81</v>
      </c>
      <c r="AW409" s="13" t="s">
        <v>30</v>
      </c>
      <c r="AX409" s="13" t="s">
        <v>74</v>
      </c>
      <c r="AY409" s="238" t="s">
        <v>138</v>
      </c>
    </row>
    <row r="410" spans="1:65" s="13" customFormat="1" ht="11.25">
      <c r="B410" s="228"/>
      <c r="C410" s="229"/>
      <c r="D410" s="224" t="s">
        <v>149</v>
      </c>
      <c r="E410" s="230" t="s">
        <v>1</v>
      </c>
      <c r="F410" s="231" t="s">
        <v>907</v>
      </c>
      <c r="G410" s="229"/>
      <c r="H410" s="232">
        <v>6.6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149</v>
      </c>
      <c r="AU410" s="238" t="s">
        <v>81</v>
      </c>
      <c r="AV410" s="13" t="s">
        <v>81</v>
      </c>
      <c r="AW410" s="13" t="s">
        <v>30</v>
      </c>
      <c r="AX410" s="13" t="s">
        <v>74</v>
      </c>
      <c r="AY410" s="238" t="s">
        <v>138</v>
      </c>
    </row>
    <row r="411" spans="1:65" s="14" customFormat="1" ht="11.25">
      <c r="B411" s="239"/>
      <c r="C411" s="240"/>
      <c r="D411" s="224" t="s">
        <v>149</v>
      </c>
      <c r="E411" s="241" t="s">
        <v>578</v>
      </c>
      <c r="F411" s="242" t="s">
        <v>156</v>
      </c>
      <c r="G411" s="240"/>
      <c r="H411" s="243">
        <v>20.92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149</v>
      </c>
      <c r="AU411" s="249" t="s">
        <v>81</v>
      </c>
      <c r="AV411" s="14" t="s">
        <v>145</v>
      </c>
      <c r="AW411" s="14" t="s">
        <v>30</v>
      </c>
      <c r="AX411" s="14" t="s">
        <v>79</v>
      </c>
      <c r="AY411" s="249" t="s">
        <v>138</v>
      </c>
    </row>
    <row r="412" spans="1:65" s="2" customFormat="1" ht="16.5" customHeight="1">
      <c r="A412" s="34"/>
      <c r="B412" s="35"/>
      <c r="C412" s="210" t="s">
        <v>908</v>
      </c>
      <c r="D412" s="210" t="s">
        <v>141</v>
      </c>
      <c r="E412" s="211" t="s">
        <v>909</v>
      </c>
      <c r="F412" s="212" t="s">
        <v>910</v>
      </c>
      <c r="G412" s="213" t="s">
        <v>351</v>
      </c>
      <c r="H412" s="214">
        <v>20.92</v>
      </c>
      <c r="I412" s="215"/>
      <c r="J412" s="216">
        <f>ROUND(I412*H412,2)</f>
        <v>0</v>
      </c>
      <c r="K412" s="217"/>
      <c r="L412" s="39"/>
      <c r="M412" s="218" t="s">
        <v>1</v>
      </c>
      <c r="N412" s="219" t="s">
        <v>39</v>
      </c>
      <c r="O412" s="71"/>
      <c r="P412" s="220">
        <f>O412*H412</f>
        <v>0</v>
      </c>
      <c r="Q412" s="220">
        <v>4.0000000000000003E-5</v>
      </c>
      <c r="R412" s="220">
        <f>Q412*H412</f>
        <v>8.3680000000000017E-4</v>
      </c>
      <c r="S412" s="220">
        <v>0</v>
      </c>
      <c r="T412" s="221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22" t="s">
        <v>145</v>
      </c>
      <c r="AT412" s="222" t="s">
        <v>141</v>
      </c>
      <c r="AU412" s="222" t="s">
        <v>81</v>
      </c>
      <c r="AY412" s="17" t="s">
        <v>138</v>
      </c>
      <c r="BE412" s="223">
        <f>IF(N412="základní",J412,0)</f>
        <v>0</v>
      </c>
      <c r="BF412" s="223">
        <f>IF(N412="snížená",J412,0)</f>
        <v>0</v>
      </c>
      <c r="BG412" s="223">
        <f>IF(N412="zákl. přenesená",J412,0)</f>
        <v>0</v>
      </c>
      <c r="BH412" s="223">
        <f>IF(N412="sníž. přenesená",J412,0)</f>
        <v>0</v>
      </c>
      <c r="BI412" s="223">
        <f>IF(N412="nulová",J412,0)</f>
        <v>0</v>
      </c>
      <c r="BJ412" s="17" t="s">
        <v>79</v>
      </c>
      <c r="BK412" s="223">
        <f>ROUND(I412*H412,2)</f>
        <v>0</v>
      </c>
      <c r="BL412" s="17" t="s">
        <v>145</v>
      </c>
      <c r="BM412" s="222" t="s">
        <v>911</v>
      </c>
    </row>
    <row r="413" spans="1:65" s="2" customFormat="1" ht="11.25">
      <c r="A413" s="34"/>
      <c r="B413" s="35"/>
      <c r="C413" s="36"/>
      <c r="D413" s="224" t="s">
        <v>147</v>
      </c>
      <c r="E413" s="36"/>
      <c r="F413" s="225" t="s">
        <v>912</v>
      </c>
      <c r="G413" s="36"/>
      <c r="H413" s="36"/>
      <c r="I413" s="123"/>
      <c r="J413" s="36"/>
      <c r="K413" s="36"/>
      <c r="L413" s="39"/>
      <c r="M413" s="226"/>
      <c r="N413" s="227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147</v>
      </c>
      <c r="AU413" s="17" t="s">
        <v>81</v>
      </c>
    </row>
    <row r="414" spans="1:65" s="15" customFormat="1" ht="11.25">
      <c r="B414" s="251"/>
      <c r="C414" s="252"/>
      <c r="D414" s="224" t="s">
        <v>149</v>
      </c>
      <c r="E414" s="253" t="s">
        <v>1</v>
      </c>
      <c r="F414" s="254" t="s">
        <v>665</v>
      </c>
      <c r="G414" s="252"/>
      <c r="H414" s="253" t="s">
        <v>1</v>
      </c>
      <c r="I414" s="255"/>
      <c r="J414" s="252"/>
      <c r="K414" s="252"/>
      <c r="L414" s="256"/>
      <c r="M414" s="257"/>
      <c r="N414" s="258"/>
      <c r="O414" s="258"/>
      <c r="P414" s="258"/>
      <c r="Q414" s="258"/>
      <c r="R414" s="258"/>
      <c r="S414" s="258"/>
      <c r="T414" s="259"/>
      <c r="AT414" s="260" t="s">
        <v>149</v>
      </c>
      <c r="AU414" s="260" t="s">
        <v>81</v>
      </c>
      <c r="AV414" s="15" t="s">
        <v>79</v>
      </c>
      <c r="AW414" s="15" t="s">
        <v>30</v>
      </c>
      <c r="AX414" s="15" t="s">
        <v>74</v>
      </c>
      <c r="AY414" s="260" t="s">
        <v>138</v>
      </c>
    </row>
    <row r="415" spans="1:65" s="15" customFormat="1" ht="11.25">
      <c r="B415" s="251"/>
      <c r="C415" s="252"/>
      <c r="D415" s="224" t="s">
        <v>149</v>
      </c>
      <c r="E415" s="253" t="s">
        <v>1</v>
      </c>
      <c r="F415" s="254" t="s">
        <v>847</v>
      </c>
      <c r="G415" s="252"/>
      <c r="H415" s="253" t="s">
        <v>1</v>
      </c>
      <c r="I415" s="255"/>
      <c r="J415" s="252"/>
      <c r="K415" s="252"/>
      <c r="L415" s="256"/>
      <c r="M415" s="257"/>
      <c r="N415" s="258"/>
      <c r="O415" s="258"/>
      <c r="P415" s="258"/>
      <c r="Q415" s="258"/>
      <c r="R415" s="258"/>
      <c r="S415" s="258"/>
      <c r="T415" s="259"/>
      <c r="AT415" s="260" t="s">
        <v>149</v>
      </c>
      <c r="AU415" s="260" t="s">
        <v>81</v>
      </c>
      <c r="AV415" s="15" t="s">
        <v>79</v>
      </c>
      <c r="AW415" s="15" t="s">
        <v>30</v>
      </c>
      <c r="AX415" s="15" t="s">
        <v>74</v>
      </c>
      <c r="AY415" s="260" t="s">
        <v>138</v>
      </c>
    </row>
    <row r="416" spans="1:65" s="15" customFormat="1" ht="11.25">
      <c r="B416" s="251"/>
      <c r="C416" s="252"/>
      <c r="D416" s="224" t="s">
        <v>149</v>
      </c>
      <c r="E416" s="253" t="s">
        <v>1</v>
      </c>
      <c r="F416" s="254" t="s">
        <v>848</v>
      </c>
      <c r="G416" s="252"/>
      <c r="H416" s="253" t="s">
        <v>1</v>
      </c>
      <c r="I416" s="255"/>
      <c r="J416" s="252"/>
      <c r="K416" s="252"/>
      <c r="L416" s="256"/>
      <c r="M416" s="257"/>
      <c r="N416" s="258"/>
      <c r="O416" s="258"/>
      <c r="P416" s="258"/>
      <c r="Q416" s="258"/>
      <c r="R416" s="258"/>
      <c r="S416" s="258"/>
      <c r="T416" s="259"/>
      <c r="AT416" s="260" t="s">
        <v>149</v>
      </c>
      <c r="AU416" s="260" t="s">
        <v>81</v>
      </c>
      <c r="AV416" s="15" t="s">
        <v>79</v>
      </c>
      <c r="AW416" s="15" t="s">
        <v>30</v>
      </c>
      <c r="AX416" s="15" t="s">
        <v>74</v>
      </c>
      <c r="AY416" s="260" t="s">
        <v>138</v>
      </c>
    </row>
    <row r="417" spans="1:65" s="13" customFormat="1" ht="11.25">
      <c r="B417" s="228"/>
      <c r="C417" s="229"/>
      <c r="D417" s="224" t="s">
        <v>149</v>
      </c>
      <c r="E417" s="230" t="s">
        <v>1</v>
      </c>
      <c r="F417" s="231" t="s">
        <v>578</v>
      </c>
      <c r="G417" s="229"/>
      <c r="H417" s="232">
        <v>20.92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149</v>
      </c>
      <c r="AU417" s="238" t="s">
        <v>81</v>
      </c>
      <c r="AV417" s="13" t="s">
        <v>81</v>
      </c>
      <c r="AW417" s="13" t="s">
        <v>30</v>
      </c>
      <c r="AX417" s="13" t="s">
        <v>74</v>
      </c>
      <c r="AY417" s="238" t="s">
        <v>138</v>
      </c>
    </row>
    <row r="418" spans="1:65" s="14" customFormat="1" ht="11.25">
      <c r="B418" s="239"/>
      <c r="C418" s="240"/>
      <c r="D418" s="224" t="s">
        <v>149</v>
      </c>
      <c r="E418" s="241" t="s">
        <v>1</v>
      </c>
      <c r="F418" s="242" t="s">
        <v>156</v>
      </c>
      <c r="G418" s="240"/>
      <c r="H418" s="243">
        <v>20.92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149</v>
      </c>
      <c r="AU418" s="249" t="s">
        <v>81</v>
      </c>
      <c r="AV418" s="14" t="s">
        <v>145</v>
      </c>
      <c r="AW418" s="14" t="s">
        <v>30</v>
      </c>
      <c r="AX418" s="14" t="s">
        <v>79</v>
      </c>
      <c r="AY418" s="249" t="s">
        <v>138</v>
      </c>
    </row>
    <row r="419" spans="1:65" s="2" customFormat="1" ht="21.75" customHeight="1">
      <c r="A419" s="34"/>
      <c r="B419" s="35"/>
      <c r="C419" s="210" t="s">
        <v>913</v>
      </c>
      <c r="D419" s="210" t="s">
        <v>141</v>
      </c>
      <c r="E419" s="211" t="s">
        <v>914</v>
      </c>
      <c r="F419" s="212" t="s">
        <v>915</v>
      </c>
      <c r="G419" s="213" t="s">
        <v>488</v>
      </c>
      <c r="H419" s="214">
        <v>0.82699999999999996</v>
      </c>
      <c r="I419" s="215"/>
      <c r="J419" s="216">
        <f>ROUND(I419*H419,2)</f>
        <v>0</v>
      </c>
      <c r="K419" s="217"/>
      <c r="L419" s="39"/>
      <c r="M419" s="218" t="s">
        <v>1</v>
      </c>
      <c r="N419" s="219" t="s">
        <v>39</v>
      </c>
      <c r="O419" s="71"/>
      <c r="P419" s="220">
        <f>O419*H419</f>
        <v>0</v>
      </c>
      <c r="Q419" s="220">
        <v>1.0382199999999999</v>
      </c>
      <c r="R419" s="220">
        <f>Q419*H419</f>
        <v>0.85860793999999985</v>
      </c>
      <c r="S419" s="220">
        <v>0</v>
      </c>
      <c r="T419" s="221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22" t="s">
        <v>145</v>
      </c>
      <c r="AT419" s="222" t="s">
        <v>141</v>
      </c>
      <c r="AU419" s="222" t="s">
        <v>81</v>
      </c>
      <c r="AY419" s="17" t="s">
        <v>138</v>
      </c>
      <c r="BE419" s="223">
        <f>IF(N419="základní",J419,0)</f>
        <v>0</v>
      </c>
      <c r="BF419" s="223">
        <f>IF(N419="snížená",J419,0)</f>
        <v>0</v>
      </c>
      <c r="BG419" s="223">
        <f>IF(N419="zákl. přenesená",J419,0)</f>
        <v>0</v>
      </c>
      <c r="BH419" s="223">
        <f>IF(N419="sníž. přenesená",J419,0)</f>
        <v>0</v>
      </c>
      <c r="BI419" s="223">
        <f>IF(N419="nulová",J419,0)</f>
        <v>0</v>
      </c>
      <c r="BJ419" s="17" t="s">
        <v>79</v>
      </c>
      <c r="BK419" s="223">
        <f>ROUND(I419*H419,2)</f>
        <v>0</v>
      </c>
      <c r="BL419" s="17" t="s">
        <v>145</v>
      </c>
      <c r="BM419" s="222" t="s">
        <v>916</v>
      </c>
    </row>
    <row r="420" spans="1:65" s="2" customFormat="1" ht="19.5">
      <c r="A420" s="34"/>
      <c r="B420" s="35"/>
      <c r="C420" s="36"/>
      <c r="D420" s="224" t="s">
        <v>147</v>
      </c>
      <c r="E420" s="36"/>
      <c r="F420" s="225" t="s">
        <v>917</v>
      </c>
      <c r="G420" s="36"/>
      <c r="H420" s="36"/>
      <c r="I420" s="123"/>
      <c r="J420" s="36"/>
      <c r="K420" s="36"/>
      <c r="L420" s="39"/>
      <c r="M420" s="226"/>
      <c r="N420" s="227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147</v>
      </c>
      <c r="AU420" s="17" t="s">
        <v>81</v>
      </c>
    </row>
    <row r="421" spans="1:65" s="15" customFormat="1" ht="11.25">
      <c r="B421" s="251"/>
      <c r="C421" s="252"/>
      <c r="D421" s="224" t="s">
        <v>149</v>
      </c>
      <c r="E421" s="253" t="s">
        <v>1</v>
      </c>
      <c r="F421" s="254" t="s">
        <v>918</v>
      </c>
      <c r="G421" s="252"/>
      <c r="H421" s="253" t="s">
        <v>1</v>
      </c>
      <c r="I421" s="255"/>
      <c r="J421" s="252"/>
      <c r="K421" s="252"/>
      <c r="L421" s="256"/>
      <c r="M421" s="257"/>
      <c r="N421" s="258"/>
      <c r="O421" s="258"/>
      <c r="P421" s="258"/>
      <c r="Q421" s="258"/>
      <c r="R421" s="258"/>
      <c r="S421" s="258"/>
      <c r="T421" s="259"/>
      <c r="AT421" s="260" t="s">
        <v>149</v>
      </c>
      <c r="AU421" s="260" t="s">
        <v>81</v>
      </c>
      <c r="AV421" s="15" t="s">
        <v>79</v>
      </c>
      <c r="AW421" s="15" t="s">
        <v>30</v>
      </c>
      <c r="AX421" s="15" t="s">
        <v>74</v>
      </c>
      <c r="AY421" s="260" t="s">
        <v>138</v>
      </c>
    </row>
    <row r="422" spans="1:65" s="15" customFormat="1" ht="11.25">
      <c r="B422" s="251"/>
      <c r="C422" s="252"/>
      <c r="D422" s="224" t="s">
        <v>149</v>
      </c>
      <c r="E422" s="253" t="s">
        <v>1</v>
      </c>
      <c r="F422" s="254" t="s">
        <v>919</v>
      </c>
      <c r="G422" s="252"/>
      <c r="H422" s="253" t="s">
        <v>1</v>
      </c>
      <c r="I422" s="255"/>
      <c r="J422" s="252"/>
      <c r="K422" s="252"/>
      <c r="L422" s="256"/>
      <c r="M422" s="257"/>
      <c r="N422" s="258"/>
      <c r="O422" s="258"/>
      <c r="P422" s="258"/>
      <c r="Q422" s="258"/>
      <c r="R422" s="258"/>
      <c r="S422" s="258"/>
      <c r="T422" s="259"/>
      <c r="AT422" s="260" t="s">
        <v>149</v>
      </c>
      <c r="AU422" s="260" t="s">
        <v>81</v>
      </c>
      <c r="AV422" s="15" t="s">
        <v>79</v>
      </c>
      <c r="AW422" s="15" t="s">
        <v>30</v>
      </c>
      <c r="AX422" s="15" t="s">
        <v>74</v>
      </c>
      <c r="AY422" s="260" t="s">
        <v>138</v>
      </c>
    </row>
    <row r="423" spans="1:65" s="13" customFormat="1" ht="11.25">
      <c r="B423" s="228"/>
      <c r="C423" s="229"/>
      <c r="D423" s="224" t="s">
        <v>149</v>
      </c>
      <c r="E423" s="230" t="s">
        <v>1</v>
      </c>
      <c r="F423" s="231" t="s">
        <v>920</v>
      </c>
      <c r="G423" s="229"/>
      <c r="H423" s="232">
        <v>0.82699999999999996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149</v>
      </c>
      <c r="AU423" s="238" t="s">
        <v>81</v>
      </c>
      <c r="AV423" s="13" t="s">
        <v>81</v>
      </c>
      <c r="AW423" s="13" t="s">
        <v>30</v>
      </c>
      <c r="AX423" s="13" t="s">
        <v>74</v>
      </c>
      <c r="AY423" s="238" t="s">
        <v>138</v>
      </c>
    </row>
    <row r="424" spans="1:65" s="14" customFormat="1" ht="11.25">
      <c r="B424" s="239"/>
      <c r="C424" s="240"/>
      <c r="D424" s="224" t="s">
        <v>149</v>
      </c>
      <c r="E424" s="241" t="s">
        <v>1</v>
      </c>
      <c r="F424" s="242" t="s">
        <v>156</v>
      </c>
      <c r="G424" s="240"/>
      <c r="H424" s="243">
        <v>0.82699999999999996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149</v>
      </c>
      <c r="AU424" s="249" t="s">
        <v>81</v>
      </c>
      <c r="AV424" s="14" t="s">
        <v>145</v>
      </c>
      <c r="AW424" s="14" t="s">
        <v>30</v>
      </c>
      <c r="AX424" s="14" t="s">
        <v>79</v>
      </c>
      <c r="AY424" s="249" t="s">
        <v>138</v>
      </c>
    </row>
    <row r="425" spans="1:65" s="2" customFormat="1" ht="21.75" customHeight="1">
      <c r="A425" s="34"/>
      <c r="B425" s="35"/>
      <c r="C425" s="210" t="s">
        <v>559</v>
      </c>
      <c r="D425" s="210" t="s">
        <v>141</v>
      </c>
      <c r="E425" s="211" t="s">
        <v>921</v>
      </c>
      <c r="F425" s="212" t="s">
        <v>922</v>
      </c>
      <c r="G425" s="213" t="s">
        <v>429</v>
      </c>
      <c r="H425" s="214">
        <v>10</v>
      </c>
      <c r="I425" s="215"/>
      <c r="J425" s="216">
        <f>ROUND(I425*H425,2)</f>
        <v>0</v>
      </c>
      <c r="K425" s="217"/>
      <c r="L425" s="39"/>
      <c r="M425" s="218" t="s">
        <v>1</v>
      </c>
      <c r="N425" s="219" t="s">
        <v>39</v>
      </c>
      <c r="O425" s="71"/>
      <c r="P425" s="220">
        <f>O425*H425</f>
        <v>0</v>
      </c>
      <c r="Q425" s="220">
        <v>2.4590000000000001</v>
      </c>
      <c r="R425" s="220">
        <f>Q425*H425</f>
        <v>24.59</v>
      </c>
      <c r="S425" s="220">
        <v>0</v>
      </c>
      <c r="T425" s="221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22" t="s">
        <v>145</v>
      </c>
      <c r="AT425" s="222" t="s">
        <v>141</v>
      </c>
      <c r="AU425" s="222" t="s">
        <v>81</v>
      </c>
      <c r="AY425" s="17" t="s">
        <v>138</v>
      </c>
      <c r="BE425" s="223">
        <f>IF(N425="základní",J425,0)</f>
        <v>0</v>
      </c>
      <c r="BF425" s="223">
        <f>IF(N425="snížená",J425,0)</f>
        <v>0</v>
      </c>
      <c r="BG425" s="223">
        <f>IF(N425="zákl. přenesená",J425,0)</f>
        <v>0</v>
      </c>
      <c r="BH425" s="223">
        <f>IF(N425="sníž. přenesená",J425,0)</f>
        <v>0</v>
      </c>
      <c r="BI425" s="223">
        <f>IF(N425="nulová",J425,0)</f>
        <v>0</v>
      </c>
      <c r="BJ425" s="17" t="s">
        <v>79</v>
      </c>
      <c r="BK425" s="223">
        <f>ROUND(I425*H425,2)</f>
        <v>0</v>
      </c>
      <c r="BL425" s="17" t="s">
        <v>145</v>
      </c>
      <c r="BM425" s="222" t="s">
        <v>923</v>
      </c>
    </row>
    <row r="426" spans="1:65" s="2" customFormat="1" ht="19.5">
      <c r="A426" s="34"/>
      <c r="B426" s="35"/>
      <c r="C426" s="36"/>
      <c r="D426" s="224" t="s">
        <v>147</v>
      </c>
      <c r="E426" s="36"/>
      <c r="F426" s="225" t="s">
        <v>924</v>
      </c>
      <c r="G426" s="36"/>
      <c r="H426" s="36"/>
      <c r="I426" s="123"/>
      <c r="J426" s="36"/>
      <c r="K426" s="36"/>
      <c r="L426" s="39"/>
      <c r="M426" s="226"/>
      <c r="N426" s="227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147</v>
      </c>
      <c r="AU426" s="17" t="s">
        <v>81</v>
      </c>
    </row>
    <row r="427" spans="1:65" s="2" customFormat="1" ht="19.5">
      <c r="A427" s="34"/>
      <c r="B427" s="35"/>
      <c r="C427" s="36"/>
      <c r="D427" s="224" t="s">
        <v>180</v>
      </c>
      <c r="E427" s="36"/>
      <c r="F427" s="250" t="s">
        <v>925</v>
      </c>
      <c r="G427" s="36"/>
      <c r="H427" s="36"/>
      <c r="I427" s="123"/>
      <c r="J427" s="36"/>
      <c r="K427" s="36"/>
      <c r="L427" s="39"/>
      <c r="M427" s="226"/>
      <c r="N427" s="227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180</v>
      </c>
      <c r="AU427" s="17" t="s">
        <v>81</v>
      </c>
    </row>
    <row r="428" spans="1:65" s="15" customFormat="1" ht="11.25">
      <c r="B428" s="251"/>
      <c r="C428" s="252"/>
      <c r="D428" s="224" t="s">
        <v>149</v>
      </c>
      <c r="E428" s="253" t="s">
        <v>1</v>
      </c>
      <c r="F428" s="254" t="s">
        <v>665</v>
      </c>
      <c r="G428" s="252"/>
      <c r="H428" s="253" t="s">
        <v>1</v>
      </c>
      <c r="I428" s="255"/>
      <c r="J428" s="252"/>
      <c r="K428" s="252"/>
      <c r="L428" s="256"/>
      <c r="M428" s="257"/>
      <c r="N428" s="258"/>
      <c r="O428" s="258"/>
      <c r="P428" s="258"/>
      <c r="Q428" s="258"/>
      <c r="R428" s="258"/>
      <c r="S428" s="258"/>
      <c r="T428" s="259"/>
      <c r="AT428" s="260" t="s">
        <v>149</v>
      </c>
      <c r="AU428" s="260" t="s">
        <v>81</v>
      </c>
      <c r="AV428" s="15" t="s">
        <v>79</v>
      </c>
      <c r="AW428" s="15" t="s">
        <v>30</v>
      </c>
      <c r="AX428" s="15" t="s">
        <v>74</v>
      </c>
      <c r="AY428" s="260" t="s">
        <v>138</v>
      </c>
    </row>
    <row r="429" spans="1:65" s="15" customFormat="1" ht="22.5">
      <c r="B429" s="251"/>
      <c r="C429" s="252"/>
      <c r="D429" s="224" t="s">
        <v>149</v>
      </c>
      <c r="E429" s="253" t="s">
        <v>1</v>
      </c>
      <c r="F429" s="254" t="s">
        <v>926</v>
      </c>
      <c r="G429" s="252"/>
      <c r="H429" s="253" t="s">
        <v>1</v>
      </c>
      <c r="I429" s="255"/>
      <c r="J429" s="252"/>
      <c r="K429" s="252"/>
      <c r="L429" s="256"/>
      <c r="M429" s="257"/>
      <c r="N429" s="258"/>
      <c r="O429" s="258"/>
      <c r="P429" s="258"/>
      <c r="Q429" s="258"/>
      <c r="R429" s="258"/>
      <c r="S429" s="258"/>
      <c r="T429" s="259"/>
      <c r="AT429" s="260" t="s">
        <v>149</v>
      </c>
      <c r="AU429" s="260" t="s">
        <v>81</v>
      </c>
      <c r="AV429" s="15" t="s">
        <v>79</v>
      </c>
      <c r="AW429" s="15" t="s">
        <v>30</v>
      </c>
      <c r="AX429" s="15" t="s">
        <v>74</v>
      </c>
      <c r="AY429" s="260" t="s">
        <v>138</v>
      </c>
    </row>
    <row r="430" spans="1:65" s="13" customFormat="1" ht="11.25">
      <c r="B430" s="228"/>
      <c r="C430" s="229"/>
      <c r="D430" s="224" t="s">
        <v>149</v>
      </c>
      <c r="E430" s="230" t="s">
        <v>1</v>
      </c>
      <c r="F430" s="231" t="s">
        <v>927</v>
      </c>
      <c r="G430" s="229"/>
      <c r="H430" s="232">
        <v>10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149</v>
      </c>
      <c r="AU430" s="238" t="s">
        <v>81</v>
      </c>
      <c r="AV430" s="13" t="s">
        <v>81</v>
      </c>
      <c r="AW430" s="13" t="s">
        <v>30</v>
      </c>
      <c r="AX430" s="13" t="s">
        <v>74</v>
      </c>
      <c r="AY430" s="238" t="s">
        <v>138</v>
      </c>
    </row>
    <row r="431" spans="1:65" s="14" customFormat="1" ht="11.25">
      <c r="B431" s="239"/>
      <c r="C431" s="240"/>
      <c r="D431" s="224" t="s">
        <v>149</v>
      </c>
      <c r="E431" s="241" t="s">
        <v>1</v>
      </c>
      <c r="F431" s="242" t="s">
        <v>156</v>
      </c>
      <c r="G431" s="240"/>
      <c r="H431" s="243">
        <v>10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AT431" s="249" t="s">
        <v>149</v>
      </c>
      <c r="AU431" s="249" t="s">
        <v>81</v>
      </c>
      <c r="AV431" s="14" t="s">
        <v>145</v>
      </c>
      <c r="AW431" s="14" t="s">
        <v>30</v>
      </c>
      <c r="AX431" s="14" t="s">
        <v>79</v>
      </c>
      <c r="AY431" s="249" t="s">
        <v>138</v>
      </c>
    </row>
    <row r="432" spans="1:65" s="12" customFormat="1" ht="22.9" customHeight="1">
      <c r="B432" s="194"/>
      <c r="C432" s="195"/>
      <c r="D432" s="196" t="s">
        <v>73</v>
      </c>
      <c r="E432" s="208" t="s">
        <v>162</v>
      </c>
      <c r="F432" s="208" t="s">
        <v>928</v>
      </c>
      <c r="G432" s="195"/>
      <c r="H432" s="195"/>
      <c r="I432" s="198"/>
      <c r="J432" s="209">
        <f>BK432</f>
        <v>0</v>
      </c>
      <c r="K432" s="195"/>
      <c r="L432" s="200"/>
      <c r="M432" s="201"/>
      <c r="N432" s="202"/>
      <c r="O432" s="202"/>
      <c r="P432" s="203">
        <f>SUM(P433:P515)</f>
        <v>0</v>
      </c>
      <c r="Q432" s="202"/>
      <c r="R432" s="203">
        <f>SUM(R433:R515)</f>
        <v>5.1420528200000009</v>
      </c>
      <c r="S432" s="202"/>
      <c r="T432" s="204">
        <f>SUM(T433:T515)</f>
        <v>0</v>
      </c>
      <c r="AR432" s="205" t="s">
        <v>79</v>
      </c>
      <c r="AT432" s="206" t="s">
        <v>73</v>
      </c>
      <c r="AU432" s="206" t="s">
        <v>79</v>
      </c>
      <c r="AY432" s="205" t="s">
        <v>138</v>
      </c>
      <c r="BK432" s="207">
        <f>SUM(BK433:BK515)</f>
        <v>0</v>
      </c>
    </row>
    <row r="433" spans="1:65" s="2" customFormat="1" ht="16.5" customHeight="1">
      <c r="A433" s="34"/>
      <c r="B433" s="35"/>
      <c r="C433" s="210" t="s">
        <v>438</v>
      </c>
      <c r="D433" s="210" t="s">
        <v>141</v>
      </c>
      <c r="E433" s="211" t="s">
        <v>929</v>
      </c>
      <c r="F433" s="212" t="s">
        <v>930</v>
      </c>
      <c r="G433" s="213" t="s">
        <v>429</v>
      </c>
      <c r="H433" s="214">
        <v>1.3149999999999999</v>
      </c>
      <c r="I433" s="215"/>
      <c r="J433" s="216">
        <f>ROUND(I433*H433,2)</f>
        <v>0</v>
      </c>
      <c r="K433" s="217"/>
      <c r="L433" s="39"/>
      <c r="M433" s="218" t="s">
        <v>1</v>
      </c>
      <c r="N433" s="219" t="s">
        <v>39</v>
      </c>
      <c r="O433" s="71"/>
      <c r="P433" s="220">
        <f>O433*H433</f>
        <v>0</v>
      </c>
      <c r="Q433" s="220">
        <v>2.4778600000000002</v>
      </c>
      <c r="R433" s="220">
        <f>Q433*H433</f>
        <v>3.2583858999999999</v>
      </c>
      <c r="S433" s="220">
        <v>0</v>
      </c>
      <c r="T433" s="221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22" t="s">
        <v>145</v>
      </c>
      <c r="AT433" s="222" t="s">
        <v>141</v>
      </c>
      <c r="AU433" s="222" t="s">
        <v>81</v>
      </c>
      <c r="AY433" s="17" t="s">
        <v>138</v>
      </c>
      <c r="BE433" s="223">
        <f>IF(N433="základní",J433,0)</f>
        <v>0</v>
      </c>
      <c r="BF433" s="223">
        <f>IF(N433="snížená",J433,0)</f>
        <v>0</v>
      </c>
      <c r="BG433" s="223">
        <f>IF(N433="zákl. přenesená",J433,0)</f>
        <v>0</v>
      </c>
      <c r="BH433" s="223">
        <f>IF(N433="sníž. přenesená",J433,0)</f>
        <v>0</v>
      </c>
      <c r="BI433" s="223">
        <f>IF(N433="nulová",J433,0)</f>
        <v>0</v>
      </c>
      <c r="BJ433" s="17" t="s">
        <v>79</v>
      </c>
      <c r="BK433" s="223">
        <f>ROUND(I433*H433,2)</f>
        <v>0</v>
      </c>
      <c r="BL433" s="17" t="s">
        <v>145</v>
      </c>
      <c r="BM433" s="222" t="s">
        <v>931</v>
      </c>
    </row>
    <row r="434" spans="1:65" s="2" customFormat="1" ht="11.25">
      <c r="A434" s="34"/>
      <c r="B434" s="35"/>
      <c r="C434" s="36"/>
      <c r="D434" s="224" t="s">
        <v>147</v>
      </c>
      <c r="E434" s="36"/>
      <c r="F434" s="225" t="s">
        <v>932</v>
      </c>
      <c r="G434" s="36"/>
      <c r="H434" s="36"/>
      <c r="I434" s="123"/>
      <c r="J434" s="36"/>
      <c r="K434" s="36"/>
      <c r="L434" s="39"/>
      <c r="M434" s="226"/>
      <c r="N434" s="227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147</v>
      </c>
      <c r="AU434" s="17" t="s">
        <v>81</v>
      </c>
    </row>
    <row r="435" spans="1:65" s="15" customFormat="1" ht="11.25">
      <c r="B435" s="251"/>
      <c r="C435" s="252"/>
      <c r="D435" s="224" t="s">
        <v>149</v>
      </c>
      <c r="E435" s="253" t="s">
        <v>1</v>
      </c>
      <c r="F435" s="254" t="s">
        <v>665</v>
      </c>
      <c r="G435" s="252"/>
      <c r="H435" s="253" t="s">
        <v>1</v>
      </c>
      <c r="I435" s="255"/>
      <c r="J435" s="252"/>
      <c r="K435" s="252"/>
      <c r="L435" s="256"/>
      <c r="M435" s="257"/>
      <c r="N435" s="258"/>
      <c r="O435" s="258"/>
      <c r="P435" s="258"/>
      <c r="Q435" s="258"/>
      <c r="R435" s="258"/>
      <c r="S435" s="258"/>
      <c r="T435" s="259"/>
      <c r="AT435" s="260" t="s">
        <v>149</v>
      </c>
      <c r="AU435" s="260" t="s">
        <v>81</v>
      </c>
      <c r="AV435" s="15" t="s">
        <v>79</v>
      </c>
      <c r="AW435" s="15" t="s">
        <v>30</v>
      </c>
      <c r="AX435" s="15" t="s">
        <v>74</v>
      </c>
      <c r="AY435" s="260" t="s">
        <v>138</v>
      </c>
    </row>
    <row r="436" spans="1:65" s="15" customFormat="1" ht="11.25">
      <c r="B436" s="251"/>
      <c r="C436" s="252"/>
      <c r="D436" s="224" t="s">
        <v>149</v>
      </c>
      <c r="E436" s="253" t="s">
        <v>1</v>
      </c>
      <c r="F436" s="254" t="s">
        <v>933</v>
      </c>
      <c r="G436" s="252"/>
      <c r="H436" s="253" t="s">
        <v>1</v>
      </c>
      <c r="I436" s="255"/>
      <c r="J436" s="252"/>
      <c r="K436" s="252"/>
      <c r="L436" s="256"/>
      <c r="M436" s="257"/>
      <c r="N436" s="258"/>
      <c r="O436" s="258"/>
      <c r="P436" s="258"/>
      <c r="Q436" s="258"/>
      <c r="R436" s="258"/>
      <c r="S436" s="258"/>
      <c r="T436" s="259"/>
      <c r="AT436" s="260" t="s">
        <v>149</v>
      </c>
      <c r="AU436" s="260" t="s">
        <v>81</v>
      </c>
      <c r="AV436" s="15" t="s">
        <v>79</v>
      </c>
      <c r="AW436" s="15" t="s">
        <v>30</v>
      </c>
      <c r="AX436" s="15" t="s">
        <v>74</v>
      </c>
      <c r="AY436" s="260" t="s">
        <v>138</v>
      </c>
    </row>
    <row r="437" spans="1:65" s="15" customFormat="1" ht="11.25">
      <c r="B437" s="251"/>
      <c r="C437" s="252"/>
      <c r="D437" s="224" t="s">
        <v>149</v>
      </c>
      <c r="E437" s="253" t="s">
        <v>1</v>
      </c>
      <c r="F437" s="254" t="s">
        <v>934</v>
      </c>
      <c r="G437" s="252"/>
      <c r="H437" s="253" t="s">
        <v>1</v>
      </c>
      <c r="I437" s="255"/>
      <c r="J437" s="252"/>
      <c r="K437" s="252"/>
      <c r="L437" s="256"/>
      <c r="M437" s="257"/>
      <c r="N437" s="258"/>
      <c r="O437" s="258"/>
      <c r="P437" s="258"/>
      <c r="Q437" s="258"/>
      <c r="R437" s="258"/>
      <c r="S437" s="258"/>
      <c r="T437" s="259"/>
      <c r="AT437" s="260" t="s">
        <v>149</v>
      </c>
      <c r="AU437" s="260" t="s">
        <v>81</v>
      </c>
      <c r="AV437" s="15" t="s">
        <v>79</v>
      </c>
      <c r="AW437" s="15" t="s">
        <v>30</v>
      </c>
      <c r="AX437" s="15" t="s">
        <v>74</v>
      </c>
      <c r="AY437" s="260" t="s">
        <v>138</v>
      </c>
    </row>
    <row r="438" spans="1:65" s="13" customFormat="1" ht="11.25">
      <c r="B438" s="228"/>
      <c r="C438" s="229"/>
      <c r="D438" s="224" t="s">
        <v>149</v>
      </c>
      <c r="E438" s="230" t="s">
        <v>1</v>
      </c>
      <c r="F438" s="231" t="s">
        <v>935</v>
      </c>
      <c r="G438" s="229"/>
      <c r="H438" s="232">
        <v>0.52800000000000002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149</v>
      </c>
      <c r="AU438" s="238" t="s">
        <v>81</v>
      </c>
      <c r="AV438" s="13" t="s">
        <v>81</v>
      </c>
      <c r="AW438" s="13" t="s">
        <v>30</v>
      </c>
      <c r="AX438" s="13" t="s">
        <v>74</v>
      </c>
      <c r="AY438" s="238" t="s">
        <v>138</v>
      </c>
    </row>
    <row r="439" spans="1:65" s="13" customFormat="1" ht="11.25">
      <c r="B439" s="228"/>
      <c r="C439" s="229"/>
      <c r="D439" s="224" t="s">
        <v>149</v>
      </c>
      <c r="E439" s="230" t="s">
        <v>1</v>
      </c>
      <c r="F439" s="231" t="s">
        <v>936</v>
      </c>
      <c r="G439" s="229"/>
      <c r="H439" s="232">
        <v>0.78700000000000003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149</v>
      </c>
      <c r="AU439" s="238" t="s">
        <v>81</v>
      </c>
      <c r="AV439" s="13" t="s">
        <v>81</v>
      </c>
      <c r="AW439" s="13" t="s">
        <v>30</v>
      </c>
      <c r="AX439" s="13" t="s">
        <v>74</v>
      </c>
      <c r="AY439" s="238" t="s">
        <v>138</v>
      </c>
    </row>
    <row r="440" spans="1:65" s="14" customFormat="1" ht="11.25">
      <c r="B440" s="239"/>
      <c r="C440" s="240"/>
      <c r="D440" s="224" t="s">
        <v>149</v>
      </c>
      <c r="E440" s="241" t="s">
        <v>597</v>
      </c>
      <c r="F440" s="242" t="s">
        <v>156</v>
      </c>
      <c r="G440" s="240"/>
      <c r="H440" s="243">
        <v>1.3149999999999999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AT440" s="249" t="s">
        <v>149</v>
      </c>
      <c r="AU440" s="249" t="s">
        <v>81</v>
      </c>
      <c r="AV440" s="14" t="s">
        <v>145</v>
      </c>
      <c r="AW440" s="14" t="s">
        <v>30</v>
      </c>
      <c r="AX440" s="14" t="s">
        <v>79</v>
      </c>
      <c r="AY440" s="249" t="s">
        <v>138</v>
      </c>
    </row>
    <row r="441" spans="1:65" s="2" customFormat="1" ht="16.5" customHeight="1">
      <c r="A441" s="34"/>
      <c r="B441" s="35"/>
      <c r="C441" s="210" t="s">
        <v>937</v>
      </c>
      <c r="D441" s="210" t="s">
        <v>141</v>
      </c>
      <c r="E441" s="211" t="s">
        <v>938</v>
      </c>
      <c r="F441" s="212" t="s">
        <v>939</v>
      </c>
      <c r="G441" s="213" t="s">
        <v>351</v>
      </c>
      <c r="H441" s="214">
        <v>7.7270000000000003</v>
      </c>
      <c r="I441" s="215"/>
      <c r="J441" s="216">
        <f>ROUND(I441*H441,2)</f>
        <v>0</v>
      </c>
      <c r="K441" s="217"/>
      <c r="L441" s="39"/>
      <c r="M441" s="218" t="s">
        <v>1</v>
      </c>
      <c r="N441" s="219" t="s">
        <v>39</v>
      </c>
      <c r="O441" s="71"/>
      <c r="P441" s="220">
        <f>O441*H441</f>
        <v>0</v>
      </c>
      <c r="Q441" s="220">
        <v>4.1739999999999999E-2</v>
      </c>
      <c r="R441" s="220">
        <f>Q441*H441</f>
        <v>0.32252498000000002</v>
      </c>
      <c r="S441" s="220">
        <v>0</v>
      </c>
      <c r="T441" s="221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22" t="s">
        <v>145</v>
      </c>
      <c r="AT441" s="222" t="s">
        <v>141</v>
      </c>
      <c r="AU441" s="222" t="s">
        <v>81</v>
      </c>
      <c r="AY441" s="17" t="s">
        <v>138</v>
      </c>
      <c r="BE441" s="223">
        <f>IF(N441="základní",J441,0)</f>
        <v>0</v>
      </c>
      <c r="BF441" s="223">
        <f>IF(N441="snížená",J441,0)</f>
        <v>0</v>
      </c>
      <c r="BG441" s="223">
        <f>IF(N441="zákl. přenesená",J441,0)</f>
        <v>0</v>
      </c>
      <c r="BH441" s="223">
        <f>IF(N441="sníž. přenesená",J441,0)</f>
        <v>0</v>
      </c>
      <c r="BI441" s="223">
        <f>IF(N441="nulová",J441,0)</f>
        <v>0</v>
      </c>
      <c r="BJ441" s="17" t="s">
        <v>79</v>
      </c>
      <c r="BK441" s="223">
        <f>ROUND(I441*H441,2)</f>
        <v>0</v>
      </c>
      <c r="BL441" s="17" t="s">
        <v>145</v>
      </c>
      <c r="BM441" s="222" t="s">
        <v>940</v>
      </c>
    </row>
    <row r="442" spans="1:65" s="2" customFormat="1" ht="11.25">
      <c r="A442" s="34"/>
      <c r="B442" s="35"/>
      <c r="C442" s="36"/>
      <c r="D442" s="224" t="s">
        <v>147</v>
      </c>
      <c r="E442" s="36"/>
      <c r="F442" s="225" t="s">
        <v>941</v>
      </c>
      <c r="G442" s="36"/>
      <c r="H442" s="36"/>
      <c r="I442" s="123"/>
      <c r="J442" s="36"/>
      <c r="K442" s="36"/>
      <c r="L442" s="39"/>
      <c r="M442" s="226"/>
      <c r="N442" s="227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147</v>
      </c>
      <c r="AU442" s="17" t="s">
        <v>81</v>
      </c>
    </row>
    <row r="443" spans="1:65" s="15" customFormat="1" ht="11.25">
      <c r="B443" s="251"/>
      <c r="C443" s="252"/>
      <c r="D443" s="224" t="s">
        <v>149</v>
      </c>
      <c r="E443" s="253" t="s">
        <v>1</v>
      </c>
      <c r="F443" s="254" t="s">
        <v>665</v>
      </c>
      <c r="G443" s="252"/>
      <c r="H443" s="253" t="s">
        <v>1</v>
      </c>
      <c r="I443" s="255"/>
      <c r="J443" s="252"/>
      <c r="K443" s="252"/>
      <c r="L443" s="256"/>
      <c r="M443" s="257"/>
      <c r="N443" s="258"/>
      <c r="O443" s="258"/>
      <c r="P443" s="258"/>
      <c r="Q443" s="258"/>
      <c r="R443" s="258"/>
      <c r="S443" s="258"/>
      <c r="T443" s="259"/>
      <c r="AT443" s="260" t="s">
        <v>149</v>
      </c>
      <c r="AU443" s="260" t="s">
        <v>81</v>
      </c>
      <c r="AV443" s="15" t="s">
        <v>79</v>
      </c>
      <c r="AW443" s="15" t="s">
        <v>30</v>
      </c>
      <c r="AX443" s="15" t="s">
        <v>74</v>
      </c>
      <c r="AY443" s="260" t="s">
        <v>138</v>
      </c>
    </row>
    <row r="444" spans="1:65" s="15" customFormat="1" ht="11.25">
      <c r="B444" s="251"/>
      <c r="C444" s="252"/>
      <c r="D444" s="224" t="s">
        <v>149</v>
      </c>
      <c r="E444" s="253" t="s">
        <v>1</v>
      </c>
      <c r="F444" s="254" t="s">
        <v>933</v>
      </c>
      <c r="G444" s="252"/>
      <c r="H444" s="253" t="s">
        <v>1</v>
      </c>
      <c r="I444" s="255"/>
      <c r="J444" s="252"/>
      <c r="K444" s="252"/>
      <c r="L444" s="256"/>
      <c r="M444" s="257"/>
      <c r="N444" s="258"/>
      <c r="O444" s="258"/>
      <c r="P444" s="258"/>
      <c r="Q444" s="258"/>
      <c r="R444" s="258"/>
      <c r="S444" s="258"/>
      <c r="T444" s="259"/>
      <c r="AT444" s="260" t="s">
        <v>149</v>
      </c>
      <c r="AU444" s="260" t="s">
        <v>81</v>
      </c>
      <c r="AV444" s="15" t="s">
        <v>79</v>
      </c>
      <c r="AW444" s="15" t="s">
        <v>30</v>
      </c>
      <c r="AX444" s="15" t="s">
        <v>74</v>
      </c>
      <c r="AY444" s="260" t="s">
        <v>138</v>
      </c>
    </row>
    <row r="445" spans="1:65" s="13" customFormat="1" ht="11.25">
      <c r="B445" s="228"/>
      <c r="C445" s="229"/>
      <c r="D445" s="224" t="s">
        <v>149</v>
      </c>
      <c r="E445" s="230" t="s">
        <v>1</v>
      </c>
      <c r="F445" s="231" t="s">
        <v>942</v>
      </c>
      <c r="G445" s="229"/>
      <c r="H445" s="232">
        <v>3.6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149</v>
      </c>
      <c r="AU445" s="238" t="s">
        <v>81</v>
      </c>
      <c r="AV445" s="13" t="s">
        <v>81</v>
      </c>
      <c r="AW445" s="13" t="s">
        <v>30</v>
      </c>
      <c r="AX445" s="13" t="s">
        <v>74</v>
      </c>
      <c r="AY445" s="238" t="s">
        <v>138</v>
      </c>
    </row>
    <row r="446" spans="1:65" s="13" customFormat="1" ht="11.25">
      <c r="B446" s="228"/>
      <c r="C446" s="229"/>
      <c r="D446" s="224" t="s">
        <v>149</v>
      </c>
      <c r="E446" s="230" t="s">
        <v>1</v>
      </c>
      <c r="F446" s="231" t="s">
        <v>943</v>
      </c>
      <c r="G446" s="229"/>
      <c r="H446" s="232">
        <v>4.1269999999999998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149</v>
      </c>
      <c r="AU446" s="238" t="s">
        <v>81</v>
      </c>
      <c r="AV446" s="13" t="s">
        <v>81</v>
      </c>
      <c r="AW446" s="13" t="s">
        <v>30</v>
      </c>
      <c r="AX446" s="13" t="s">
        <v>74</v>
      </c>
      <c r="AY446" s="238" t="s">
        <v>138</v>
      </c>
    </row>
    <row r="447" spans="1:65" s="14" customFormat="1" ht="11.25">
      <c r="B447" s="239"/>
      <c r="C447" s="240"/>
      <c r="D447" s="224" t="s">
        <v>149</v>
      </c>
      <c r="E447" s="241" t="s">
        <v>581</v>
      </c>
      <c r="F447" s="242" t="s">
        <v>156</v>
      </c>
      <c r="G447" s="240"/>
      <c r="H447" s="243">
        <v>7.7270000000000003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AT447" s="249" t="s">
        <v>149</v>
      </c>
      <c r="AU447" s="249" t="s">
        <v>81</v>
      </c>
      <c r="AV447" s="14" t="s">
        <v>145</v>
      </c>
      <c r="AW447" s="14" t="s">
        <v>30</v>
      </c>
      <c r="AX447" s="14" t="s">
        <v>79</v>
      </c>
      <c r="AY447" s="249" t="s">
        <v>138</v>
      </c>
    </row>
    <row r="448" spans="1:65" s="2" customFormat="1" ht="16.5" customHeight="1">
      <c r="A448" s="34"/>
      <c r="B448" s="35"/>
      <c r="C448" s="210" t="s">
        <v>944</v>
      </c>
      <c r="D448" s="210" t="s">
        <v>141</v>
      </c>
      <c r="E448" s="211" t="s">
        <v>945</v>
      </c>
      <c r="F448" s="212" t="s">
        <v>946</v>
      </c>
      <c r="G448" s="213" t="s">
        <v>351</v>
      </c>
      <c r="H448" s="214">
        <v>7.7270000000000003</v>
      </c>
      <c r="I448" s="215"/>
      <c r="J448" s="216">
        <f>ROUND(I448*H448,2)</f>
        <v>0</v>
      </c>
      <c r="K448" s="217"/>
      <c r="L448" s="39"/>
      <c r="M448" s="218" t="s">
        <v>1</v>
      </c>
      <c r="N448" s="219" t="s">
        <v>39</v>
      </c>
      <c r="O448" s="71"/>
      <c r="P448" s="220">
        <f>O448*H448</f>
        <v>0</v>
      </c>
      <c r="Q448" s="220">
        <v>2.0000000000000002E-5</v>
      </c>
      <c r="R448" s="220">
        <f>Q448*H448</f>
        <v>1.5454000000000002E-4</v>
      </c>
      <c r="S448" s="220">
        <v>0</v>
      </c>
      <c r="T448" s="221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22" t="s">
        <v>145</v>
      </c>
      <c r="AT448" s="222" t="s">
        <v>141</v>
      </c>
      <c r="AU448" s="222" t="s">
        <v>81</v>
      </c>
      <c r="AY448" s="17" t="s">
        <v>138</v>
      </c>
      <c r="BE448" s="223">
        <f>IF(N448="základní",J448,0)</f>
        <v>0</v>
      </c>
      <c r="BF448" s="223">
        <f>IF(N448="snížená",J448,0)</f>
        <v>0</v>
      </c>
      <c r="BG448" s="223">
        <f>IF(N448="zákl. přenesená",J448,0)</f>
        <v>0</v>
      </c>
      <c r="BH448" s="223">
        <f>IF(N448="sníž. přenesená",J448,0)</f>
        <v>0</v>
      </c>
      <c r="BI448" s="223">
        <f>IF(N448="nulová",J448,0)</f>
        <v>0</v>
      </c>
      <c r="BJ448" s="17" t="s">
        <v>79</v>
      </c>
      <c r="BK448" s="223">
        <f>ROUND(I448*H448,2)</f>
        <v>0</v>
      </c>
      <c r="BL448" s="17" t="s">
        <v>145</v>
      </c>
      <c r="BM448" s="222" t="s">
        <v>947</v>
      </c>
    </row>
    <row r="449" spans="1:65" s="2" customFormat="1" ht="11.25">
      <c r="A449" s="34"/>
      <c r="B449" s="35"/>
      <c r="C449" s="36"/>
      <c r="D449" s="224" t="s">
        <v>147</v>
      </c>
      <c r="E449" s="36"/>
      <c r="F449" s="225" t="s">
        <v>948</v>
      </c>
      <c r="G449" s="36"/>
      <c r="H449" s="36"/>
      <c r="I449" s="123"/>
      <c r="J449" s="36"/>
      <c r="K449" s="36"/>
      <c r="L449" s="39"/>
      <c r="M449" s="226"/>
      <c r="N449" s="227"/>
      <c r="O449" s="71"/>
      <c r="P449" s="71"/>
      <c r="Q449" s="71"/>
      <c r="R449" s="71"/>
      <c r="S449" s="71"/>
      <c r="T449" s="72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147</v>
      </c>
      <c r="AU449" s="17" t="s">
        <v>81</v>
      </c>
    </row>
    <row r="450" spans="1:65" s="15" customFormat="1" ht="11.25">
      <c r="B450" s="251"/>
      <c r="C450" s="252"/>
      <c r="D450" s="224" t="s">
        <v>149</v>
      </c>
      <c r="E450" s="253" t="s">
        <v>1</v>
      </c>
      <c r="F450" s="254" t="s">
        <v>665</v>
      </c>
      <c r="G450" s="252"/>
      <c r="H450" s="253" t="s">
        <v>1</v>
      </c>
      <c r="I450" s="255"/>
      <c r="J450" s="252"/>
      <c r="K450" s="252"/>
      <c r="L450" s="256"/>
      <c r="M450" s="257"/>
      <c r="N450" s="258"/>
      <c r="O450" s="258"/>
      <c r="P450" s="258"/>
      <c r="Q450" s="258"/>
      <c r="R450" s="258"/>
      <c r="S450" s="258"/>
      <c r="T450" s="259"/>
      <c r="AT450" s="260" t="s">
        <v>149</v>
      </c>
      <c r="AU450" s="260" t="s">
        <v>81</v>
      </c>
      <c r="AV450" s="15" t="s">
        <v>79</v>
      </c>
      <c r="AW450" s="15" t="s">
        <v>30</v>
      </c>
      <c r="AX450" s="15" t="s">
        <v>74</v>
      </c>
      <c r="AY450" s="260" t="s">
        <v>138</v>
      </c>
    </row>
    <row r="451" spans="1:65" s="15" customFormat="1" ht="11.25">
      <c r="B451" s="251"/>
      <c r="C451" s="252"/>
      <c r="D451" s="224" t="s">
        <v>149</v>
      </c>
      <c r="E451" s="253" t="s">
        <v>1</v>
      </c>
      <c r="F451" s="254" t="s">
        <v>933</v>
      </c>
      <c r="G451" s="252"/>
      <c r="H451" s="253" t="s">
        <v>1</v>
      </c>
      <c r="I451" s="255"/>
      <c r="J451" s="252"/>
      <c r="K451" s="252"/>
      <c r="L451" s="256"/>
      <c r="M451" s="257"/>
      <c r="N451" s="258"/>
      <c r="O451" s="258"/>
      <c r="P451" s="258"/>
      <c r="Q451" s="258"/>
      <c r="R451" s="258"/>
      <c r="S451" s="258"/>
      <c r="T451" s="259"/>
      <c r="AT451" s="260" t="s">
        <v>149</v>
      </c>
      <c r="AU451" s="260" t="s">
        <v>81</v>
      </c>
      <c r="AV451" s="15" t="s">
        <v>79</v>
      </c>
      <c r="AW451" s="15" t="s">
        <v>30</v>
      </c>
      <c r="AX451" s="15" t="s">
        <v>74</v>
      </c>
      <c r="AY451" s="260" t="s">
        <v>138</v>
      </c>
    </row>
    <row r="452" spans="1:65" s="13" customFormat="1" ht="11.25">
      <c r="B452" s="228"/>
      <c r="C452" s="229"/>
      <c r="D452" s="224" t="s">
        <v>149</v>
      </c>
      <c r="E452" s="230" t="s">
        <v>1</v>
      </c>
      <c r="F452" s="231" t="s">
        <v>581</v>
      </c>
      <c r="G452" s="229"/>
      <c r="H452" s="232">
        <v>7.7270000000000003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149</v>
      </c>
      <c r="AU452" s="238" t="s">
        <v>81</v>
      </c>
      <c r="AV452" s="13" t="s">
        <v>81</v>
      </c>
      <c r="AW452" s="13" t="s">
        <v>30</v>
      </c>
      <c r="AX452" s="13" t="s">
        <v>74</v>
      </c>
      <c r="AY452" s="238" t="s">
        <v>138</v>
      </c>
    </row>
    <row r="453" spans="1:65" s="14" customFormat="1" ht="11.25">
      <c r="B453" s="239"/>
      <c r="C453" s="240"/>
      <c r="D453" s="224" t="s">
        <v>149</v>
      </c>
      <c r="E453" s="241" t="s">
        <v>1</v>
      </c>
      <c r="F453" s="242" t="s">
        <v>156</v>
      </c>
      <c r="G453" s="240"/>
      <c r="H453" s="243">
        <v>7.7270000000000003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AT453" s="249" t="s">
        <v>149</v>
      </c>
      <c r="AU453" s="249" t="s">
        <v>81</v>
      </c>
      <c r="AV453" s="14" t="s">
        <v>145</v>
      </c>
      <c r="AW453" s="14" t="s">
        <v>30</v>
      </c>
      <c r="AX453" s="14" t="s">
        <v>79</v>
      </c>
      <c r="AY453" s="249" t="s">
        <v>138</v>
      </c>
    </row>
    <row r="454" spans="1:65" s="2" customFormat="1" ht="16.5" customHeight="1">
      <c r="A454" s="34"/>
      <c r="B454" s="35"/>
      <c r="C454" s="210" t="s">
        <v>949</v>
      </c>
      <c r="D454" s="210" t="s">
        <v>141</v>
      </c>
      <c r="E454" s="211" t="s">
        <v>950</v>
      </c>
      <c r="F454" s="212" t="s">
        <v>951</v>
      </c>
      <c r="G454" s="213" t="s">
        <v>488</v>
      </c>
      <c r="H454" s="214">
        <v>0.23699999999999999</v>
      </c>
      <c r="I454" s="215"/>
      <c r="J454" s="216">
        <f>ROUND(I454*H454,2)</f>
        <v>0</v>
      </c>
      <c r="K454" s="217"/>
      <c r="L454" s="39"/>
      <c r="M454" s="218" t="s">
        <v>1</v>
      </c>
      <c r="N454" s="219" t="s">
        <v>39</v>
      </c>
      <c r="O454" s="71"/>
      <c r="P454" s="220">
        <f>O454*H454</f>
        <v>0</v>
      </c>
      <c r="Q454" s="220">
        <v>1.04877</v>
      </c>
      <c r="R454" s="220">
        <f>Q454*H454</f>
        <v>0.24855848999999999</v>
      </c>
      <c r="S454" s="220">
        <v>0</v>
      </c>
      <c r="T454" s="221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22" t="s">
        <v>145</v>
      </c>
      <c r="AT454" s="222" t="s">
        <v>141</v>
      </c>
      <c r="AU454" s="222" t="s">
        <v>81</v>
      </c>
      <c r="AY454" s="17" t="s">
        <v>138</v>
      </c>
      <c r="BE454" s="223">
        <f>IF(N454="základní",J454,0)</f>
        <v>0</v>
      </c>
      <c r="BF454" s="223">
        <f>IF(N454="snížená",J454,0)</f>
        <v>0</v>
      </c>
      <c r="BG454" s="223">
        <f>IF(N454="zákl. přenesená",J454,0)</f>
        <v>0</v>
      </c>
      <c r="BH454" s="223">
        <f>IF(N454="sníž. přenesená",J454,0)</f>
        <v>0</v>
      </c>
      <c r="BI454" s="223">
        <f>IF(N454="nulová",J454,0)</f>
        <v>0</v>
      </c>
      <c r="BJ454" s="17" t="s">
        <v>79</v>
      </c>
      <c r="BK454" s="223">
        <f>ROUND(I454*H454,2)</f>
        <v>0</v>
      </c>
      <c r="BL454" s="17" t="s">
        <v>145</v>
      </c>
      <c r="BM454" s="222" t="s">
        <v>952</v>
      </c>
    </row>
    <row r="455" spans="1:65" s="2" customFormat="1" ht="19.5">
      <c r="A455" s="34"/>
      <c r="B455" s="35"/>
      <c r="C455" s="36"/>
      <c r="D455" s="224" t="s">
        <v>147</v>
      </c>
      <c r="E455" s="36"/>
      <c r="F455" s="225" t="s">
        <v>953</v>
      </c>
      <c r="G455" s="36"/>
      <c r="H455" s="36"/>
      <c r="I455" s="123"/>
      <c r="J455" s="36"/>
      <c r="K455" s="36"/>
      <c r="L455" s="39"/>
      <c r="M455" s="226"/>
      <c r="N455" s="227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147</v>
      </c>
      <c r="AU455" s="17" t="s">
        <v>81</v>
      </c>
    </row>
    <row r="456" spans="1:65" s="15" customFormat="1" ht="11.25">
      <c r="B456" s="251"/>
      <c r="C456" s="252"/>
      <c r="D456" s="224" t="s">
        <v>149</v>
      </c>
      <c r="E456" s="253" t="s">
        <v>1</v>
      </c>
      <c r="F456" s="254" t="s">
        <v>665</v>
      </c>
      <c r="G456" s="252"/>
      <c r="H456" s="253" t="s">
        <v>1</v>
      </c>
      <c r="I456" s="255"/>
      <c r="J456" s="252"/>
      <c r="K456" s="252"/>
      <c r="L456" s="256"/>
      <c r="M456" s="257"/>
      <c r="N456" s="258"/>
      <c r="O456" s="258"/>
      <c r="P456" s="258"/>
      <c r="Q456" s="258"/>
      <c r="R456" s="258"/>
      <c r="S456" s="258"/>
      <c r="T456" s="259"/>
      <c r="AT456" s="260" t="s">
        <v>149</v>
      </c>
      <c r="AU456" s="260" t="s">
        <v>81</v>
      </c>
      <c r="AV456" s="15" t="s">
        <v>79</v>
      </c>
      <c r="AW456" s="15" t="s">
        <v>30</v>
      </c>
      <c r="AX456" s="15" t="s">
        <v>74</v>
      </c>
      <c r="AY456" s="260" t="s">
        <v>138</v>
      </c>
    </row>
    <row r="457" spans="1:65" s="15" customFormat="1" ht="11.25">
      <c r="B457" s="251"/>
      <c r="C457" s="252"/>
      <c r="D457" s="224" t="s">
        <v>149</v>
      </c>
      <c r="E457" s="253" t="s">
        <v>1</v>
      </c>
      <c r="F457" s="254" t="s">
        <v>933</v>
      </c>
      <c r="G457" s="252"/>
      <c r="H457" s="253" t="s">
        <v>1</v>
      </c>
      <c r="I457" s="255"/>
      <c r="J457" s="252"/>
      <c r="K457" s="252"/>
      <c r="L457" s="256"/>
      <c r="M457" s="257"/>
      <c r="N457" s="258"/>
      <c r="O457" s="258"/>
      <c r="P457" s="258"/>
      <c r="Q457" s="258"/>
      <c r="R457" s="258"/>
      <c r="S457" s="258"/>
      <c r="T457" s="259"/>
      <c r="AT457" s="260" t="s">
        <v>149</v>
      </c>
      <c r="AU457" s="260" t="s">
        <v>81</v>
      </c>
      <c r="AV457" s="15" t="s">
        <v>79</v>
      </c>
      <c r="AW457" s="15" t="s">
        <v>30</v>
      </c>
      <c r="AX457" s="15" t="s">
        <v>74</v>
      </c>
      <c r="AY457" s="260" t="s">
        <v>138</v>
      </c>
    </row>
    <row r="458" spans="1:65" s="15" customFormat="1" ht="11.25">
      <c r="B458" s="251"/>
      <c r="C458" s="252"/>
      <c r="D458" s="224" t="s">
        <v>149</v>
      </c>
      <c r="E458" s="253" t="s">
        <v>1</v>
      </c>
      <c r="F458" s="254" t="s">
        <v>919</v>
      </c>
      <c r="G458" s="252"/>
      <c r="H458" s="253" t="s">
        <v>1</v>
      </c>
      <c r="I458" s="255"/>
      <c r="J458" s="252"/>
      <c r="K458" s="252"/>
      <c r="L458" s="256"/>
      <c r="M458" s="257"/>
      <c r="N458" s="258"/>
      <c r="O458" s="258"/>
      <c r="P458" s="258"/>
      <c r="Q458" s="258"/>
      <c r="R458" s="258"/>
      <c r="S458" s="258"/>
      <c r="T458" s="259"/>
      <c r="AT458" s="260" t="s">
        <v>149</v>
      </c>
      <c r="AU458" s="260" t="s">
        <v>81</v>
      </c>
      <c r="AV458" s="15" t="s">
        <v>79</v>
      </c>
      <c r="AW458" s="15" t="s">
        <v>30</v>
      </c>
      <c r="AX458" s="15" t="s">
        <v>74</v>
      </c>
      <c r="AY458" s="260" t="s">
        <v>138</v>
      </c>
    </row>
    <row r="459" spans="1:65" s="13" customFormat="1" ht="11.25">
      <c r="B459" s="228"/>
      <c r="C459" s="229"/>
      <c r="D459" s="224" t="s">
        <v>149</v>
      </c>
      <c r="E459" s="230" t="s">
        <v>1</v>
      </c>
      <c r="F459" s="231" t="s">
        <v>954</v>
      </c>
      <c r="G459" s="229"/>
      <c r="H459" s="232">
        <v>0.23699999999999999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149</v>
      </c>
      <c r="AU459" s="238" t="s">
        <v>81</v>
      </c>
      <c r="AV459" s="13" t="s">
        <v>81</v>
      </c>
      <c r="AW459" s="13" t="s">
        <v>30</v>
      </c>
      <c r="AX459" s="13" t="s">
        <v>74</v>
      </c>
      <c r="AY459" s="238" t="s">
        <v>138</v>
      </c>
    </row>
    <row r="460" spans="1:65" s="14" customFormat="1" ht="11.25">
      <c r="B460" s="239"/>
      <c r="C460" s="240"/>
      <c r="D460" s="224" t="s">
        <v>149</v>
      </c>
      <c r="E460" s="241" t="s">
        <v>1</v>
      </c>
      <c r="F460" s="242" t="s">
        <v>156</v>
      </c>
      <c r="G460" s="240"/>
      <c r="H460" s="243">
        <v>0.23699999999999999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149</v>
      </c>
      <c r="AU460" s="249" t="s">
        <v>81</v>
      </c>
      <c r="AV460" s="14" t="s">
        <v>145</v>
      </c>
      <c r="AW460" s="14" t="s">
        <v>30</v>
      </c>
      <c r="AX460" s="14" t="s">
        <v>79</v>
      </c>
      <c r="AY460" s="249" t="s">
        <v>138</v>
      </c>
    </row>
    <row r="461" spans="1:65" s="2" customFormat="1" ht="16.5" customHeight="1">
      <c r="A461" s="34"/>
      <c r="B461" s="35"/>
      <c r="C461" s="210" t="s">
        <v>348</v>
      </c>
      <c r="D461" s="210" t="s">
        <v>141</v>
      </c>
      <c r="E461" s="211" t="s">
        <v>955</v>
      </c>
      <c r="F461" s="212" t="s">
        <v>956</v>
      </c>
      <c r="G461" s="213" t="s">
        <v>429</v>
      </c>
      <c r="H461" s="214">
        <v>4.8719999999999999</v>
      </c>
      <c r="I461" s="215"/>
      <c r="J461" s="216">
        <f>ROUND(I461*H461,2)</f>
        <v>0</v>
      </c>
      <c r="K461" s="217"/>
      <c r="L461" s="39"/>
      <c r="M461" s="218" t="s">
        <v>1</v>
      </c>
      <c r="N461" s="219" t="s">
        <v>39</v>
      </c>
      <c r="O461" s="71"/>
      <c r="P461" s="220">
        <f>O461*H461</f>
        <v>0</v>
      </c>
      <c r="Q461" s="220">
        <v>0</v>
      </c>
      <c r="R461" s="220">
        <f>Q461*H461</f>
        <v>0</v>
      </c>
      <c r="S461" s="220">
        <v>0</v>
      </c>
      <c r="T461" s="221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22" t="s">
        <v>145</v>
      </c>
      <c r="AT461" s="222" t="s">
        <v>141</v>
      </c>
      <c r="AU461" s="222" t="s">
        <v>81</v>
      </c>
      <c r="AY461" s="17" t="s">
        <v>138</v>
      </c>
      <c r="BE461" s="223">
        <f>IF(N461="základní",J461,0)</f>
        <v>0</v>
      </c>
      <c r="BF461" s="223">
        <f>IF(N461="snížená",J461,0)</f>
        <v>0</v>
      </c>
      <c r="BG461" s="223">
        <f>IF(N461="zákl. přenesená",J461,0)</f>
        <v>0</v>
      </c>
      <c r="BH461" s="223">
        <f>IF(N461="sníž. přenesená",J461,0)</f>
        <v>0</v>
      </c>
      <c r="BI461" s="223">
        <f>IF(N461="nulová",J461,0)</f>
        <v>0</v>
      </c>
      <c r="BJ461" s="17" t="s">
        <v>79</v>
      </c>
      <c r="BK461" s="223">
        <f>ROUND(I461*H461,2)</f>
        <v>0</v>
      </c>
      <c r="BL461" s="17" t="s">
        <v>145</v>
      </c>
      <c r="BM461" s="222" t="s">
        <v>957</v>
      </c>
    </row>
    <row r="462" spans="1:65" s="2" customFormat="1" ht="11.25">
      <c r="A462" s="34"/>
      <c r="B462" s="35"/>
      <c r="C462" s="36"/>
      <c r="D462" s="224" t="s">
        <v>147</v>
      </c>
      <c r="E462" s="36"/>
      <c r="F462" s="225" t="s">
        <v>958</v>
      </c>
      <c r="G462" s="36"/>
      <c r="H462" s="36"/>
      <c r="I462" s="123"/>
      <c r="J462" s="36"/>
      <c r="K462" s="36"/>
      <c r="L462" s="39"/>
      <c r="M462" s="226"/>
      <c r="N462" s="227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147</v>
      </c>
      <c r="AU462" s="17" t="s">
        <v>81</v>
      </c>
    </row>
    <row r="463" spans="1:65" s="15" customFormat="1" ht="11.25">
      <c r="B463" s="251"/>
      <c r="C463" s="252"/>
      <c r="D463" s="224" t="s">
        <v>149</v>
      </c>
      <c r="E463" s="253" t="s">
        <v>1</v>
      </c>
      <c r="F463" s="254" t="s">
        <v>847</v>
      </c>
      <c r="G463" s="252"/>
      <c r="H463" s="253" t="s">
        <v>1</v>
      </c>
      <c r="I463" s="255"/>
      <c r="J463" s="252"/>
      <c r="K463" s="252"/>
      <c r="L463" s="256"/>
      <c r="M463" s="257"/>
      <c r="N463" s="258"/>
      <c r="O463" s="258"/>
      <c r="P463" s="258"/>
      <c r="Q463" s="258"/>
      <c r="R463" s="258"/>
      <c r="S463" s="258"/>
      <c r="T463" s="259"/>
      <c r="AT463" s="260" t="s">
        <v>149</v>
      </c>
      <c r="AU463" s="260" t="s">
        <v>81</v>
      </c>
      <c r="AV463" s="15" t="s">
        <v>79</v>
      </c>
      <c r="AW463" s="15" t="s">
        <v>30</v>
      </c>
      <c r="AX463" s="15" t="s">
        <v>74</v>
      </c>
      <c r="AY463" s="260" t="s">
        <v>138</v>
      </c>
    </row>
    <row r="464" spans="1:65" s="15" customFormat="1" ht="11.25">
      <c r="B464" s="251"/>
      <c r="C464" s="252"/>
      <c r="D464" s="224" t="s">
        <v>149</v>
      </c>
      <c r="E464" s="253" t="s">
        <v>1</v>
      </c>
      <c r="F464" s="254" t="s">
        <v>934</v>
      </c>
      <c r="G464" s="252"/>
      <c r="H464" s="253" t="s">
        <v>1</v>
      </c>
      <c r="I464" s="255"/>
      <c r="J464" s="252"/>
      <c r="K464" s="252"/>
      <c r="L464" s="256"/>
      <c r="M464" s="257"/>
      <c r="N464" s="258"/>
      <c r="O464" s="258"/>
      <c r="P464" s="258"/>
      <c r="Q464" s="258"/>
      <c r="R464" s="258"/>
      <c r="S464" s="258"/>
      <c r="T464" s="259"/>
      <c r="AT464" s="260" t="s">
        <v>149</v>
      </c>
      <c r="AU464" s="260" t="s">
        <v>81</v>
      </c>
      <c r="AV464" s="15" t="s">
        <v>79</v>
      </c>
      <c r="AW464" s="15" t="s">
        <v>30</v>
      </c>
      <c r="AX464" s="15" t="s">
        <v>74</v>
      </c>
      <c r="AY464" s="260" t="s">
        <v>138</v>
      </c>
    </row>
    <row r="465" spans="1:65" s="13" customFormat="1" ht="11.25">
      <c r="B465" s="228"/>
      <c r="C465" s="229"/>
      <c r="D465" s="224" t="s">
        <v>149</v>
      </c>
      <c r="E465" s="230" t="s">
        <v>1</v>
      </c>
      <c r="F465" s="231" t="s">
        <v>959</v>
      </c>
      <c r="G465" s="229"/>
      <c r="H465" s="232">
        <v>2.38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149</v>
      </c>
      <c r="AU465" s="238" t="s">
        <v>81</v>
      </c>
      <c r="AV465" s="13" t="s">
        <v>81</v>
      </c>
      <c r="AW465" s="13" t="s">
        <v>30</v>
      </c>
      <c r="AX465" s="13" t="s">
        <v>74</v>
      </c>
      <c r="AY465" s="238" t="s">
        <v>138</v>
      </c>
    </row>
    <row r="466" spans="1:65" s="13" customFormat="1" ht="11.25">
      <c r="B466" s="228"/>
      <c r="C466" s="229"/>
      <c r="D466" s="224" t="s">
        <v>149</v>
      </c>
      <c r="E466" s="230" t="s">
        <v>1</v>
      </c>
      <c r="F466" s="231" t="s">
        <v>960</v>
      </c>
      <c r="G466" s="229"/>
      <c r="H466" s="232">
        <v>2.492</v>
      </c>
      <c r="I466" s="233"/>
      <c r="J466" s="229"/>
      <c r="K466" s="229"/>
      <c r="L466" s="234"/>
      <c r="M466" s="235"/>
      <c r="N466" s="236"/>
      <c r="O466" s="236"/>
      <c r="P466" s="236"/>
      <c r="Q466" s="236"/>
      <c r="R466" s="236"/>
      <c r="S466" s="236"/>
      <c r="T466" s="237"/>
      <c r="AT466" s="238" t="s">
        <v>149</v>
      </c>
      <c r="AU466" s="238" t="s">
        <v>81</v>
      </c>
      <c r="AV466" s="13" t="s">
        <v>81</v>
      </c>
      <c r="AW466" s="13" t="s">
        <v>30</v>
      </c>
      <c r="AX466" s="13" t="s">
        <v>74</v>
      </c>
      <c r="AY466" s="238" t="s">
        <v>138</v>
      </c>
    </row>
    <row r="467" spans="1:65" s="14" customFormat="1" ht="11.25">
      <c r="B467" s="239"/>
      <c r="C467" s="240"/>
      <c r="D467" s="224" t="s">
        <v>149</v>
      </c>
      <c r="E467" s="241" t="s">
        <v>587</v>
      </c>
      <c r="F467" s="242" t="s">
        <v>156</v>
      </c>
      <c r="G467" s="240"/>
      <c r="H467" s="243">
        <v>4.8719999999999999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149</v>
      </c>
      <c r="AU467" s="249" t="s">
        <v>81</v>
      </c>
      <c r="AV467" s="14" t="s">
        <v>145</v>
      </c>
      <c r="AW467" s="14" t="s">
        <v>30</v>
      </c>
      <c r="AX467" s="14" t="s">
        <v>79</v>
      </c>
      <c r="AY467" s="249" t="s">
        <v>138</v>
      </c>
    </row>
    <row r="468" spans="1:65" s="2" customFormat="1" ht="21.75" customHeight="1">
      <c r="A468" s="34"/>
      <c r="B468" s="35"/>
      <c r="C468" s="210" t="s">
        <v>961</v>
      </c>
      <c r="D468" s="210" t="s">
        <v>141</v>
      </c>
      <c r="E468" s="211" t="s">
        <v>962</v>
      </c>
      <c r="F468" s="212" t="s">
        <v>963</v>
      </c>
      <c r="G468" s="213" t="s">
        <v>351</v>
      </c>
      <c r="H468" s="214">
        <v>20.77</v>
      </c>
      <c r="I468" s="215"/>
      <c r="J468" s="216">
        <f>ROUND(I468*H468,2)</f>
        <v>0</v>
      </c>
      <c r="K468" s="217"/>
      <c r="L468" s="39"/>
      <c r="M468" s="218" t="s">
        <v>1</v>
      </c>
      <c r="N468" s="219" t="s">
        <v>39</v>
      </c>
      <c r="O468" s="71"/>
      <c r="P468" s="220">
        <f>O468*H468</f>
        <v>0</v>
      </c>
      <c r="Q468" s="220">
        <v>1.82E-3</v>
      </c>
      <c r="R468" s="220">
        <f>Q468*H468</f>
        <v>3.7801399999999999E-2</v>
      </c>
      <c r="S468" s="220">
        <v>0</v>
      </c>
      <c r="T468" s="221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22" t="s">
        <v>145</v>
      </c>
      <c r="AT468" s="222" t="s">
        <v>141</v>
      </c>
      <c r="AU468" s="222" t="s">
        <v>81</v>
      </c>
      <c r="AY468" s="17" t="s">
        <v>138</v>
      </c>
      <c r="BE468" s="223">
        <f>IF(N468="základní",J468,0)</f>
        <v>0</v>
      </c>
      <c r="BF468" s="223">
        <f>IF(N468="snížená",J468,0)</f>
        <v>0</v>
      </c>
      <c r="BG468" s="223">
        <f>IF(N468="zákl. přenesená",J468,0)</f>
        <v>0</v>
      </c>
      <c r="BH468" s="223">
        <f>IF(N468="sníž. přenesená",J468,0)</f>
        <v>0</v>
      </c>
      <c r="BI468" s="223">
        <f>IF(N468="nulová",J468,0)</f>
        <v>0</v>
      </c>
      <c r="BJ468" s="17" t="s">
        <v>79</v>
      </c>
      <c r="BK468" s="223">
        <f>ROUND(I468*H468,2)</f>
        <v>0</v>
      </c>
      <c r="BL468" s="17" t="s">
        <v>145</v>
      </c>
      <c r="BM468" s="222" t="s">
        <v>964</v>
      </c>
    </row>
    <row r="469" spans="1:65" s="2" customFormat="1" ht="19.5">
      <c r="A469" s="34"/>
      <c r="B469" s="35"/>
      <c r="C469" s="36"/>
      <c r="D469" s="224" t="s">
        <v>147</v>
      </c>
      <c r="E469" s="36"/>
      <c r="F469" s="225" t="s">
        <v>965</v>
      </c>
      <c r="G469" s="36"/>
      <c r="H469" s="36"/>
      <c r="I469" s="123"/>
      <c r="J469" s="36"/>
      <c r="K469" s="36"/>
      <c r="L469" s="39"/>
      <c r="M469" s="226"/>
      <c r="N469" s="227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147</v>
      </c>
      <c r="AU469" s="17" t="s">
        <v>81</v>
      </c>
    </row>
    <row r="470" spans="1:65" s="15" customFormat="1" ht="11.25">
      <c r="B470" s="251"/>
      <c r="C470" s="252"/>
      <c r="D470" s="224" t="s">
        <v>149</v>
      </c>
      <c r="E470" s="253" t="s">
        <v>1</v>
      </c>
      <c r="F470" s="254" t="s">
        <v>847</v>
      </c>
      <c r="G470" s="252"/>
      <c r="H470" s="253" t="s">
        <v>1</v>
      </c>
      <c r="I470" s="255"/>
      <c r="J470" s="252"/>
      <c r="K470" s="252"/>
      <c r="L470" s="256"/>
      <c r="M470" s="257"/>
      <c r="N470" s="258"/>
      <c r="O470" s="258"/>
      <c r="P470" s="258"/>
      <c r="Q470" s="258"/>
      <c r="R470" s="258"/>
      <c r="S470" s="258"/>
      <c r="T470" s="259"/>
      <c r="AT470" s="260" t="s">
        <v>149</v>
      </c>
      <c r="AU470" s="260" t="s">
        <v>81</v>
      </c>
      <c r="AV470" s="15" t="s">
        <v>79</v>
      </c>
      <c r="AW470" s="15" t="s">
        <v>30</v>
      </c>
      <c r="AX470" s="15" t="s">
        <v>74</v>
      </c>
      <c r="AY470" s="260" t="s">
        <v>138</v>
      </c>
    </row>
    <row r="471" spans="1:65" s="13" customFormat="1" ht="11.25">
      <c r="B471" s="228"/>
      <c r="C471" s="229"/>
      <c r="D471" s="224" t="s">
        <v>149</v>
      </c>
      <c r="E471" s="230" t="s">
        <v>1</v>
      </c>
      <c r="F471" s="231" t="s">
        <v>966</v>
      </c>
      <c r="G471" s="229"/>
      <c r="H471" s="232">
        <v>10.66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149</v>
      </c>
      <c r="AU471" s="238" t="s">
        <v>81</v>
      </c>
      <c r="AV471" s="13" t="s">
        <v>81</v>
      </c>
      <c r="AW471" s="13" t="s">
        <v>30</v>
      </c>
      <c r="AX471" s="13" t="s">
        <v>74</v>
      </c>
      <c r="AY471" s="238" t="s">
        <v>138</v>
      </c>
    </row>
    <row r="472" spans="1:65" s="13" customFormat="1" ht="11.25">
      <c r="B472" s="228"/>
      <c r="C472" s="229"/>
      <c r="D472" s="224" t="s">
        <v>149</v>
      </c>
      <c r="E472" s="230" t="s">
        <v>1</v>
      </c>
      <c r="F472" s="231" t="s">
        <v>967</v>
      </c>
      <c r="G472" s="229"/>
      <c r="H472" s="232">
        <v>10.11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149</v>
      </c>
      <c r="AU472" s="238" t="s">
        <v>81</v>
      </c>
      <c r="AV472" s="13" t="s">
        <v>81</v>
      </c>
      <c r="AW472" s="13" t="s">
        <v>30</v>
      </c>
      <c r="AX472" s="13" t="s">
        <v>74</v>
      </c>
      <c r="AY472" s="238" t="s">
        <v>138</v>
      </c>
    </row>
    <row r="473" spans="1:65" s="14" customFormat="1" ht="11.25">
      <c r="B473" s="239"/>
      <c r="C473" s="240"/>
      <c r="D473" s="224" t="s">
        <v>149</v>
      </c>
      <c r="E473" s="241" t="s">
        <v>566</v>
      </c>
      <c r="F473" s="242" t="s">
        <v>156</v>
      </c>
      <c r="G473" s="240"/>
      <c r="H473" s="243">
        <v>20.77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149</v>
      </c>
      <c r="AU473" s="249" t="s">
        <v>81</v>
      </c>
      <c r="AV473" s="14" t="s">
        <v>145</v>
      </c>
      <c r="AW473" s="14" t="s">
        <v>30</v>
      </c>
      <c r="AX473" s="14" t="s">
        <v>79</v>
      </c>
      <c r="AY473" s="249" t="s">
        <v>138</v>
      </c>
    </row>
    <row r="474" spans="1:65" s="2" customFormat="1" ht="21.75" customHeight="1">
      <c r="A474" s="34"/>
      <c r="B474" s="35"/>
      <c r="C474" s="210" t="s">
        <v>968</v>
      </c>
      <c r="D474" s="210" t="s">
        <v>141</v>
      </c>
      <c r="E474" s="211" t="s">
        <v>969</v>
      </c>
      <c r="F474" s="212" t="s">
        <v>970</v>
      </c>
      <c r="G474" s="213" t="s">
        <v>351</v>
      </c>
      <c r="H474" s="214">
        <v>20.77</v>
      </c>
      <c r="I474" s="215"/>
      <c r="J474" s="216">
        <f>ROUND(I474*H474,2)</f>
        <v>0</v>
      </c>
      <c r="K474" s="217"/>
      <c r="L474" s="39"/>
      <c r="M474" s="218" t="s">
        <v>1</v>
      </c>
      <c r="N474" s="219" t="s">
        <v>39</v>
      </c>
      <c r="O474" s="71"/>
      <c r="P474" s="220">
        <f>O474*H474</f>
        <v>0</v>
      </c>
      <c r="Q474" s="220">
        <v>4.0000000000000003E-5</v>
      </c>
      <c r="R474" s="220">
        <f>Q474*H474</f>
        <v>8.3080000000000003E-4</v>
      </c>
      <c r="S474" s="220">
        <v>0</v>
      </c>
      <c r="T474" s="221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22" t="s">
        <v>145</v>
      </c>
      <c r="AT474" s="222" t="s">
        <v>141</v>
      </c>
      <c r="AU474" s="222" t="s">
        <v>81</v>
      </c>
      <c r="AY474" s="17" t="s">
        <v>138</v>
      </c>
      <c r="BE474" s="223">
        <f>IF(N474="základní",J474,0)</f>
        <v>0</v>
      </c>
      <c r="BF474" s="223">
        <f>IF(N474="snížená",J474,0)</f>
        <v>0</v>
      </c>
      <c r="BG474" s="223">
        <f>IF(N474="zákl. přenesená",J474,0)</f>
        <v>0</v>
      </c>
      <c r="BH474" s="223">
        <f>IF(N474="sníž. přenesená",J474,0)</f>
        <v>0</v>
      </c>
      <c r="BI474" s="223">
        <f>IF(N474="nulová",J474,0)</f>
        <v>0</v>
      </c>
      <c r="BJ474" s="17" t="s">
        <v>79</v>
      </c>
      <c r="BK474" s="223">
        <f>ROUND(I474*H474,2)</f>
        <v>0</v>
      </c>
      <c r="BL474" s="17" t="s">
        <v>145</v>
      </c>
      <c r="BM474" s="222" t="s">
        <v>971</v>
      </c>
    </row>
    <row r="475" spans="1:65" s="2" customFormat="1" ht="19.5">
      <c r="A475" s="34"/>
      <c r="B475" s="35"/>
      <c r="C475" s="36"/>
      <c r="D475" s="224" t="s">
        <v>147</v>
      </c>
      <c r="E475" s="36"/>
      <c r="F475" s="225" t="s">
        <v>972</v>
      </c>
      <c r="G475" s="36"/>
      <c r="H475" s="36"/>
      <c r="I475" s="123"/>
      <c r="J475" s="36"/>
      <c r="K475" s="36"/>
      <c r="L475" s="39"/>
      <c r="M475" s="226"/>
      <c r="N475" s="227"/>
      <c r="O475" s="71"/>
      <c r="P475" s="71"/>
      <c r="Q475" s="71"/>
      <c r="R475" s="71"/>
      <c r="S475" s="71"/>
      <c r="T475" s="72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147</v>
      </c>
      <c r="AU475" s="17" t="s">
        <v>81</v>
      </c>
    </row>
    <row r="476" spans="1:65" s="15" customFormat="1" ht="11.25">
      <c r="B476" s="251"/>
      <c r="C476" s="252"/>
      <c r="D476" s="224" t="s">
        <v>149</v>
      </c>
      <c r="E476" s="253" t="s">
        <v>1</v>
      </c>
      <c r="F476" s="254" t="s">
        <v>847</v>
      </c>
      <c r="G476" s="252"/>
      <c r="H476" s="253" t="s">
        <v>1</v>
      </c>
      <c r="I476" s="255"/>
      <c r="J476" s="252"/>
      <c r="K476" s="252"/>
      <c r="L476" s="256"/>
      <c r="M476" s="257"/>
      <c r="N476" s="258"/>
      <c r="O476" s="258"/>
      <c r="P476" s="258"/>
      <c r="Q476" s="258"/>
      <c r="R476" s="258"/>
      <c r="S476" s="258"/>
      <c r="T476" s="259"/>
      <c r="AT476" s="260" t="s">
        <v>149</v>
      </c>
      <c r="AU476" s="260" t="s">
        <v>81</v>
      </c>
      <c r="AV476" s="15" t="s">
        <v>79</v>
      </c>
      <c r="AW476" s="15" t="s">
        <v>30</v>
      </c>
      <c r="AX476" s="15" t="s">
        <v>74</v>
      </c>
      <c r="AY476" s="260" t="s">
        <v>138</v>
      </c>
    </row>
    <row r="477" spans="1:65" s="13" customFormat="1" ht="11.25">
      <c r="B477" s="228"/>
      <c r="C477" s="229"/>
      <c r="D477" s="224" t="s">
        <v>149</v>
      </c>
      <c r="E477" s="230" t="s">
        <v>1</v>
      </c>
      <c r="F477" s="231" t="s">
        <v>566</v>
      </c>
      <c r="G477" s="229"/>
      <c r="H477" s="232">
        <v>20.77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149</v>
      </c>
      <c r="AU477" s="238" t="s">
        <v>81</v>
      </c>
      <c r="AV477" s="13" t="s">
        <v>81</v>
      </c>
      <c r="AW477" s="13" t="s">
        <v>30</v>
      </c>
      <c r="AX477" s="13" t="s">
        <v>74</v>
      </c>
      <c r="AY477" s="238" t="s">
        <v>138</v>
      </c>
    </row>
    <row r="478" spans="1:65" s="14" customFormat="1" ht="11.25">
      <c r="B478" s="239"/>
      <c r="C478" s="240"/>
      <c r="D478" s="224" t="s">
        <v>149</v>
      </c>
      <c r="E478" s="241" t="s">
        <v>1</v>
      </c>
      <c r="F478" s="242" t="s">
        <v>156</v>
      </c>
      <c r="G478" s="240"/>
      <c r="H478" s="243">
        <v>20.77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AT478" s="249" t="s">
        <v>149</v>
      </c>
      <c r="AU478" s="249" t="s">
        <v>81</v>
      </c>
      <c r="AV478" s="14" t="s">
        <v>145</v>
      </c>
      <c r="AW478" s="14" t="s">
        <v>30</v>
      </c>
      <c r="AX478" s="14" t="s">
        <v>79</v>
      </c>
      <c r="AY478" s="249" t="s">
        <v>138</v>
      </c>
    </row>
    <row r="479" spans="1:65" s="2" customFormat="1" ht="16.5" customHeight="1">
      <c r="A479" s="34"/>
      <c r="B479" s="35"/>
      <c r="C479" s="210" t="s">
        <v>477</v>
      </c>
      <c r="D479" s="210" t="s">
        <v>141</v>
      </c>
      <c r="E479" s="211" t="s">
        <v>973</v>
      </c>
      <c r="F479" s="212" t="s">
        <v>974</v>
      </c>
      <c r="G479" s="213" t="s">
        <v>488</v>
      </c>
      <c r="H479" s="214">
        <v>0.877</v>
      </c>
      <c r="I479" s="215"/>
      <c r="J479" s="216">
        <f>ROUND(I479*H479,2)</f>
        <v>0</v>
      </c>
      <c r="K479" s="217"/>
      <c r="L479" s="39"/>
      <c r="M479" s="218" t="s">
        <v>1</v>
      </c>
      <c r="N479" s="219" t="s">
        <v>39</v>
      </c>
      <c r="O479" s="71"/>
      <c r="P479" s="220">
        <f>O479*H479</f>
        <v>0</v>
      </c>
      <c r="Q479" s="220">
        <v>1.0383</v>
      </c>
      <c r="R479" s="220">
        <f>Q479*H479</f>
        <v>0.91058910000000004</v>
      </c>
      <c r="S479" s="220">
        <v>0</v>
      </c>
      <c r="T479" s="221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22" t="s">
        <v>145</v>
      </c>
      <c r="AT479" s="222" t="s">
        <v>141</v>
      </c>
      <c r="AU479" s="222" t="s">
        <v>81</v>
      </c>
      <c r="AY479" s="17" t="s">
        <v>138</v>
      </c>
      <c r="BE479" s="223">
        <f>IF(N479="základní",J479,0)</f>
        <v>0</v>
      </c>
      <c r="BF479" s="223">
        <f>IF(N479="snížená",J479,0)</f>
        <v>0</v>
      </c>
      <c r="BG479" s="223">
        <f>IF(N479="zákl. přenesená",J479,0)</f>
        <v>0</v>
      </c>
      <c r="BH479" s="223">
        <f>IF(N479="sníž. přenesená",J479,0)</f>
        <v>0</v>
      </c>
      <c r="BI479" s="223">
        <f>IF(N479="nulová",J479,0)</f>
        <v>0</v>
      </c>
      <c r="BJ479" s="17" t="s">
        <v>79</v>
      </c>
      <c r="BK479" s="223">
        <f>ROUND(I479*H479,2)</f>
        <v>0</v>
      </c>
      <c r="BL479" s="17" t="s">
        <v>145</v>
      </c>
      <c r="BM479" s="222" t="s">
        <v>975</v>
      </c>
    </row>
    <row r="480" spans="1:65" s="2" customFormat="1" ht="29.25">
      <c r="A480" s="34"/>
      <c r="B480" s="35"/>
      <c r="C480" s="36"/>
      <c r="D480" s="224" t="s">
        <v>147</v>
      </c>
      <c r="E480" s="36"/>
      <c r="F480" s="225" t="s">
        <v>976</v>
      </c>
      <c r="G480" s="36"/>
      <c r="H480" s="36"/>
      <c r="I480" s="123"/>
      <c r="J480" s="36"/>
      <c r="K480" s="36"/>
      <c r="L480" s="39"/>
      <c r="M480" s="226"/>
      <c r="N480" s="227"/>
      <c r="O480" s="71"/>
      <c r="P480" s="71"/>
      <c r="Q480" s="71"/>
      <c r="R480" s="71"/>
      <c r="S480" s="71"/>
      <c r="T480" s="72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147</v>
      </c>
      <c r="AU480" s="17" t="s">
        <v>81</v>
      </c>
    </row>
    <row r="481" spans="1:65" s="15" customFormat="1" ht="11.25">
      <c r="B481" s="251"/>
      <c r="C481" s="252"/>
      <c r="D481" s="224" t="s">
        <v>149</v>
      </c>
      <c r="E481" s="253" t="s">
        <v>1</v>
      </c>
      <c r="F481" s="254" t="s">
        <v>847</v>
      </c>
      <c r="G481" s="252"/>
      <c r="H481" s="253" t="s">
        <v>1</v>
      </c>
      <c r="I481" s="255"/>
      <c r="J481" s="252"/>
      <c r="K481" s="252"/>
      <c r="L481" s="256"/>
      <c r="M481" s="257"/>
      <c r="N481" s="258"/>
      <c r="O481" s="258"/>
      <c r="P481" s="258"/>
      <c r="Q481" s="258"/>
      <c r="R481" s="258"/>
      <c r="S481" s="258"/>
      <c r="T481" s="259"/>
      <c r="AT481" s="260" t="s">
        <v>149</v>
      </c>
      <c r="AU481" s="260" t="s">
        <v>81</v>
      </c>
      <c r="AV481" s="15" t="s">
        <v>79</v>
      </c>
      <c r="AW481" s="15" t="s">
        <v>30</v>
      </c>
      <c r="AX481" s="15" t="s">
        <v>74</v>
      </c>
      <c r="AY481" s="260" t="s">
        <v>138</v>
      </c>
    </row>
    <row r="482" spans="1:65" s="15" customFormat="1" ht="11.25">
      <c r="B482" s="251"/>
      <c r="C482" s="252"/>
      <c r="D482" s="224" t="s">
        <v>149</v>
      </c>
      <c r="E482" s="253" t="s">
        <v>1</v>
      </c>
      <c r="F482" s="254" t="s">
        <v>919</v>
      </c>
      <c r="G482" s="252"/>
      <c r="H482" s="253" t="s">
        <v>1</v>
      </c>
      <c r="I482" s="255"/>
      <c r="J482" s="252"/>
      <c r="K482" s="252"/>
      <c r="L482" s="256"/>
      <c r="M482" s="257"/>
      <c r="N482" s="258"/>
      <c r="O482" s="258"/>
      <c r="P482" s="258"/>
      <c r="Q482" s="258"/>
      <c r="R482" s="258"/>
      <c r="S482" s="258"/>
      <c r="T482" s="259"/>
      <c r="AT482" s="260" t="s">
        <v>149</v>
      </c>
      <c r="AU482" s="260" t="s">
        <v>81</v>
      </c>
      <c r="AV482" s="15" t="s">
        <v>79</v>
      </c>
      <c r="AW482" s="15" t="s">
        <v>30</v>
      </c>
      <c r="AX482" s="15" t="s">
        <v>74</v>
      </c>
      <c r="AY482" s="260" t="s">
        <v>138</v>
      </c>
    </row>
    <row r="483" spans="1:65" s="13" customFormat="1" ht="11.25">
      <c r="B483" s="228"/>
      <c r="C483" s="229"/>
      <c r="D483" s="224" t="s">
        <v>149</v>
      </c>
      <c r="E483" s="230" t="s">
        <v>1</v>
      </c>
      <c r="F483" s="231" t="s">
        <v>977</v>
      </c>
      <c r="G483" s="229"/>
      <c r="H483" s="232">
        <v>0.877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149</v>
      </c>
      <c r="AU483" s="238" t="s">
        <v>81</v>
      </c>
      <c r="AV483" s="13" t="s">
        <v>81</v>
      </c>
      <c r="AW483" s="13" t="s">
        <v>30</v>
      </c>
      <c r="AX483" s="13" t="s">
        <v>74</v>
      </c>
      <c r="AY483" s="238" t="s">
        <v>138</v>
      </c>
    </row>
    <row r="484" spans="1:65" s="14" customFormat="1" ht="11.25">
      <c r="B484" s="239"/>
      <c r="C484" s="240"/>
      <c r="D484" s="224" t="s">
        <v>149</v>
      </c>
      <c r="E484" s="241" t="s">
        <v>1</v>
      </c>
      <c r="F484" s="242" t="s">
        <v>156</v>
      </c>
      <c r="G484" s="240"/>
      <c r="H484" s="243">
        <v>0.877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AT484" s="249" t="s">
        <v>149</v>
      </c>
      <c r="AU484" s="249" t="s">
        <v>81</v>
      </c>
      <c r="AV484" s="14" t="s">
        <v>145</v>
      </c>
      <c r="AW484" s="14" t="s">
        <v>30</v>
      </c>
      <c r="AX484" s="14" t="s">
        <v>79</v>
      </c>
      <c r="AY484" s="249" t="s">
        <v>138</v>
      </c>
    </row>
    <row r="485" spans="1:65" s="2" customFormat="1" ht="16.5" customHeight="1">
      <c r="A485" s="34"/>
      <c r="B485" s="35"/>
      <c r="C485" s="210" t="s">
        <v>516</v>
      </c>
      <c r="D485" s="210" t="s">
        <v>141</v>
      </c>
      <c r="E485" s="211" t="s">
        <v>978</v>
      </c>
      <c r="F485" s="212" t="s">
        <v>979</v>
      </c>
      <c r="G485" s="213" t="s">
        <v>429</v>
      </c>
      <c r="H485" s="214">
        <v>1.74</v>
      </c>
      <c r="I485" s="215"/>
      <c r="J485" s="216">
        <f>ROUND(I485*H485,2)</f>
        <v>0</v>
      </c>
      <c r="K485" s="217"/>
      <c r="L485" s="39"/>
      <c r="M485" s="218" t="s">
        <v>1</v>
      </c>
      <c r="N485" s="219" t="s">
        <v>39</v>
      </c>
      <c r="O485" s="71"/>
      <c r="P485" s="220">
        <f>O485*H485</f>
        <v>0</v>
      </c>
      <c r="Q485" s="220">
        <v>0</v>
      </c>
      <c r="R485" s="220">
        <f>Q485*H485</f>
        <v>0</v>
      </c>
      <c r="S485" s="220">
        <v>0</v>
      </c>
      <c r="T485" s="221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22" t="s">
        <v>145</v>
      </c>
      <c r="AT485" s="222" t="s">
        <v>141</v>
      </c>
      <c r="AU485" s="222" t="s">
        <v>81</v>
      </c>
      <c r="AY485" s="17" t="s">
        <v>138</v>
      </c>
      <c r="BE485" s="223">
        <f>IF(N485="základní",J485,0)</f>
        <v>0</v>
      </c>
      <c r="BF485" s="223">
        <f>IF(N485="snížená",J485,0)</f>
        <v>0</v>
      </c>
      <c r="BG485" s="223">
        <f>IF(N485="zákl. přenesená",J485,0)</f>
        <v>0</v>
      </c>
      <c r="BH485" s="223">
        <f>IF(N485="sníž. přenesená",J485,0)</f>
        <v>0</v>
      </c>
      <c r="BI485" s="223">
        <f>IF(N485="nulová",J485,0)</f>
        <v>0</v>
      </c>
      <c r="BJ485" s="17" t="s">
        <v>79</v>
      </c>
      <c r="BK485" s="223">
        <f>ROUND(I485*H485,2)</f>
        <v>0</v>
      </c>
      <c r="BL485" s="17" t="s">
        <v>145</v>
      </c>
      <c r="BM485" s="222" t="s">
        <v>980</v>
      </c>
    </row>
    <row r="486" spans="1:65" s="2" customFormat="1" ht="11.25">
      <c r="A486" s="34"/>
      <c r="B486" s="35"/>
      <c r="C486" s="36"/>
      <c r="D486" s="224" t="s">
        <v>147</v>
      </c>
      <c r="E486" s="36"/>
      <c r="F486" s="225" t="s">
        <v>981</v>
      </c>
      <c r="G486" s="36"/>
      <c r="H486" s="36"/>
      <c r="I486" s="123"/>
      <c r="J486" s="36"/>
      <c r="K486" s="36"/>
      <c r="L486" s="39"/>
      <c r="M486" s="226"/>
      <c r="N486" s="227"/>
      <c r="O486" s="71"/>
      <c r="P486" s="71"/>
      <c r="Q486" s="71"/>
      <c r="R486" s="71"/>
      <c r="S486" s="71"/>
      <c r="T486" s="72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7" t="s">
        <v>147</v>
      </c>
      <c r="AU486" s="17" t="s">
        <v>81</v>
      </c>
    </row>
    <row r="487" spans="1:65" s="15" customFormat="1" ht="11.25">
      <c r="B487" s="251"/>
      <c r="C487" s="252"/>
      <c r="D487" s="224" t="s">
        <v>149</v>
      </c>
      <c r="E487" s="253" t="s">
        <v>1</v>
      </c>
      <c r="F487" s="254" t="s">
        <v>847</v>
      </c>
      <c r="G487" s="252"/>
      <c r="H487" s="253" t="s">
        <v>1</v>
      </c>
      <c r="I487" s="255"/>
      <c r="J487" s="252"/>
      <c r="K487" s="252"/>
      <c r="L487" s="256"/>
      <c r="M487" s="257"/>
      <c r="N487" s="258"/>
      <c r="O487" s="258"/>
      <c r="P487" s="258"/>
      <c r="Q487" s="258"/>
      <c r="R487" s="258"/>
      <c r="S487" s="258"/>
      <c r="T487" s="259"/>
      <c r="AT487" s="260" t="s">
        <v>149</v>
      </c>
      <c r="AU487" s="260" t="s">
        <v>81</v>
      </c>
      <c r="AV487" s="15" t="s">
        <v>79</v>
      </c>
      <c r="AW487" s="15" t="s">
        <v>30</v>
      </c>
      <c r="AX487" s="15" t="s">
        <v>74</v>
      </c>
      <c r="AY487" s="260" t="s">
        <v>138</v>
      </c>
    </row>
    <row r="488" spans="1:65" s="15" customFormat="1" ht="11.25">
      <c r="B488" s="251"/>
      <c r="C488" s="252"/>
      <c r="D488" s="224" t="s">
        <v>149</v>
      </c>
      <c r="E488" s="253" t="s">
        <v>1</v>
      </c>
      <c r="F488" s="254" t="s">
        <v>934</v>
      </c>
      <c r="G488" s="252"/>
      <c r="H488" s="253" t="s">
        <v>1</v>
      </c>
      <c r="I488" s="255"/>
      <c r="J488" s="252"/>
      <c r="K488" s="252"/>
      <c r="L488" s="256"/>
      <c r="M488" s="257"/>
      <c r="N488" s="258"/>
      <c r="O488" s="258"/>
      <c r="P488" s="258"/>
      <c r="Q488" s="258"/>
      <c r="R488" s="258"/>
      <c r="S488" s="258"/>
      <c r="T488" s="259"/>
      <c r="AT488" s="260" t="s">
        <v>149</v>
      </c>
      <c r="AU488" s="260" t="s">
        <v>81</v>
      </c>
      <c r="AV488" s="15" t="s">
        <v>79</v>
      </c>
      <c r="AW488" s="15" t="s">
        <v>30</v>
      </c>
      <c r="AX488" s="15" t="s">
        <v>74</v>
      </c>
      <c r="AY488" s="260" t="s">
        <v>138</v>
      </c>
    </row>
    <row r="489" spans="1:65" s="13" customFormat="1" ht="11.25">
      <c r="B489" s="228"/>
      <c r="C489" s="229"/>
      <c r="D489" s="224" t="s">
        <v>149</v>
      </c>
      <c r="E489" s="230" t="s">
        <v>1</v>
      </c>
      <c r="F489" s="231" t="s">
        <v>982</v>
      </c>
      <c r="G489" s="229"/>
      <c r="H489" s="232">
        <v>1.74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149</v>
      </c>
      <c r="AU489" s="238" t="s">
        <v>81</v>
      </c>
      <c r="AV489" s="13" t="s">
        <v>81</v>
      </c>
      <c r="AW489" s="13" t="s">
        <v>30</v>
      </c>
      <c r="AX489" s="13" t="s">
        <v>74</v>
      </c>
      <c r="AY489" s="238" t="s">
        <v>138</v>
      </c>
    </row>
    <row r="490" spans="1:65" s="14" customFormat="1" ht="11.25">
      <c r="B490" s="239"/>
      <c r="C490" s="240"/>
      <c r="D490" s="224" t="s">
        <v>149</v>
      </c>
      <c r="E490" s="241" t="s">
        <v>590</v>
      </c>
      <c r="F490" s="242" t="s">
        <v>156</v>
      </c>
      <c r="G490" s="240"/>
      <c r="H490" s="243">
        <v>1.74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AT490" s="249" t="s">
        <v>149</v>
      </c>
      <c r="AU490" s="249" t="s">
        <v>81</v>
      </c>
      <c r="AV490" s="14" t="s">
        <v>145</v>
      </c>
      <c r="AW490" s="14" t="s">
        <v>30</v>
      </c>
      <c r="AX490" s="14" t="s">
        <v>79</v>
      </c>
      <c r="AY490" s="249" t="s">
        <v>138</v>
      </c>
    </row>
    <row r="491" spans="1:65" s="2" customFormat="1" ht="21.75" customHeight="1">
      <c r="A491" s="34"/>
      <c r="B491" s="35"/>
      <c r="C491" s="210" t="s">
        <v>471</v>
      </c>
      <c r="D491" s="210" t="s">
        <v>141</v>
      </c>
      <c r="E491" s="211" t="s">
        <v>983</v>
      </c>
      <c r="F491" s="212" t="s">
        <v>984</v>
      </c>
      <c r="G491" s="213" t="s">
        <v>351</v>
      </c>
      <c r="H491" s="214">
        <v>10.32</v>
      </c>
      <c r="I491" s="215"/>
      <c r="J491" s="216">
        <f>ROUND(I491*H491,2)</f>
        <v>0</v>
      </c>
      <c r="K491" s="217"/>
      <c r="L491" s="39"/>
      <c r="M491" s="218" t="s">
        <v>1</v>
      </c>
      <c r="N491" s="219" t="s">
        <v>39</v>
      </c>
      <c r="O491" s="71"/>
      <c r="P491" s="220">
        <f>O491*H491</f>
        <v>0</v>
      </c>
      <c r="Q491" s="220">
        <v>1.32E-3</v>
      </c>
      <c r="R491" s="220">
        <f>Q491*H491</f>
        <v>1.36224E-2</v>
      </c>
      <c r="S491" s="220">
        <v>0</v>
      </c>
      <c r="T491" s="221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22" t="s">
        <v>145</v>
      </c>
      <c r="AT491" s="222" t="s">
        <v>141</v>
      </c>
      <c r="AU491" s="222" t="s">
        <v>81</v>
      </c>
      <c r="AY491" s="17" t="s">
        <v>138</v>
      </c>
      <c r="BE491" s="223">
        <f>IF(N491="základní",J491,0)</f>
        <v>0</v>
      </c>
      <c r="BF491" s="223">
        <f>IF(N491="snížená",J491,0)</f>
        <v>0</v>
      </c>
      <c r="BG491" s="223">
        <f>IF(N491="zákl. přenesená",J491,0)</f>
        <v>0</v>
      </c>
      <c r="BH491" s="223">
        <f>IF(N491="sníž. přenesená",J491,0)</f>
        <v>0</v>
      </c>
      <c r="BI491" s="223">
        <f>IF(N491="nulová",J491,0)</f>
        <v>0</v>
      </c>
      <c r="BJ491" s="17" t="s">
        <v>79</v>
      </c>
      <c r="BK491" s="223">
        <f>ROUND(I491*H491,2)</f>
        <v>0</v>
      </c>
      <c r="BL491" s="17" t="s">
        <v>145</v>
      </c>
      <c r="BM491" s="222" t="s">
        <v>985</v>
      </c>
    </row>
    <row r="492" spans="1:65" s="2" customFormat="1" ht="19.5">
      <c r="A492" s="34"/>
      <c r="B492" s="35"/>
      <c r="C492" s="36"/>
      <c r="D492" s="224" t="s">
        <v>147</v>
      </c>
      <c r="E492" s="36"/>
      <c r="F492" s="225" t="s">
        <v>986</v>
      </c>
      <c r="G492" s="36"/>
      <c r="H492" s="36"/>
      <c r="I492" s="123"/>
      <c r="J492" s="36"/>
      <c r="K492" s="36"/>
      <c r="L492" s="39"/>
      <c r="M492" s="226"/>
      <c r="N492" s="227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147</v>
      </c>
      <c r="AU492" s="17" t="s">
        <v>81</v>
      </c>
    </row>
    <row r="493" spans="1:65" s="15" customFormat="1" ht="11.25">
      <c r="B493" s="251"/>
      <c r="C493" s="252"/>
      <c r="D493" s="224" t="s">
        <v>149</v>
      </c>
      <c r="E493" s="253" t="s">
        <v>1</v>
      </c>
      <c r="F493" s="254" t="s">
        <v>847</v>
      </c>
      <c r="G493" s="252"/>
      <c r="H493" s="253" t="s">
        <v>1</v>
      </c>
      <c r="I493" s="255"/>
      <c r="J493" s="252"/>
      <c r="K493" s="252"/>
      <c r="L493" s="256"/>
      <c r="M493" s="257"/>
      <c r="N493" s="258"/>
      <c r="O493" s="258"/>
      <c r="P493" s="258"/>
      <c r="Q493" s="258"/>
      <c r="R493" s="258"/>
      <c r="S493" s="258"/>
      <c r="T493" s="259"/>
      <c r="AT493" s="260" t="s">
        <v>149</v>
      </c>
      <c r="AU493" s="260" t="s">
        <v>81</v>
      </c>
      <c r="AV493" s="15" t="s">
        <v>79</v>
      </c>
      <c r="AW493" s="15" t="s">
        <v>30</v>
      </c>
      <c r="AX493" s="15" t="s">
        <v>74</v>
      </c>
      <c r="AY493" s="260" t="s">
        <v>138</v>
      </c>
    </row>
    <row r="494" spans="1:65" s="13" customFormat="1" ht="11.25">
      <c r="B494" s="228"/>
      <c r="C494" s="229"/>
      <c r="D494" s="224" t="s">
        <v>149</v>
      </c>
      <c r="E494" s="230" t="s">
        <v>1</v>
      </c>
      <c r="F494" s="231" t="s">
        <v>987</v>
      </c>
      <c r="G494" s="229"/>
      <c r="H494" s="232">
        <v>10.32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149</v>
      </c>
      <c r="AU494" s="238" t="s">
        <v>81</v>
      </c>
      <c r="AV494" s="13" t="s">
        <v>81</v>
      </c>
      <c r="AW494" s="13" t="s">
        <v>30</v>
      </c>
      <c r="AX494" s="13" t="s">
        <v>74</v>
      </c>
      <c r="AY494" s="238" t="s">
        <v>138</v>
      </c>
    </row>
    <row r="495" spans="1:65" s="14" customFormat="1" ht="11.25">
      <c r="B495" s="239"/>
      <c r="C495" s="240"/>
      <c r="D495" s="224" t="s">
        <v>149</v>
      </c>
      <c r="E495" s="241" t="s">
        <v>569</v>
      </c>
      <c r="F495" s="242" t="s">
        <v>156</v>
      </c>
      <c r="G495" s="240"/>
      <c r="H495" s="243">
        <v>10.32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149</v>
      </c>
      <c r="AU495" s="249" t="s">
        <v>81</v>
      </c>
      <c r="AV495" s="14" t="s">
        <v>145</v>
      </c>
      <c r="AW495" s="14" t="s">
        <v>30</v>
      </c>
      <c r="AX495" s="14" t="s">
        <v>79</v>
      </c>
      <c r="AY495" s="249" t="s">
        <v>138</v>
      </c>
    </row>
    <row r="496" spans="1:65" s="2" customFormat="1" ht="21.75" customHeight="1">
      <c r="A496" s="34"/>
      <c r="B496" s="35"/>
      <c r="C496" s="210" t="s">
        <v>457</v>
      </c>
      <c r="D496" s="210" t="s">
        <v>141</v>
      </c>
      <c r="E496" s="211" t="s">
        <v>988</v>
      </c>
      <c r="F496" s="212" t="s">
        <v>989</v>
      </c>
      <c r="G496" s="213" t="s">
        <v>351</v>
      </c>
      <c r="H496" s="214">
        <v>10.32</v>
      </c>
      <c r="I496" s="215"/>
      <c r="J496" s="216">
        <f>ROUND(I496*H496,2)</f>
        <v>0</v>
      </c>
      <c r="K496" s="217"/>
      <c r="L496" s="39"/>
      <c r="M496" s="218" t="s">
        <v>1</v>
      </c>
      <c r="N496" s="219" t="s">
        <v>39</v>
      </c>
      <c r="O496" s="71"/>
      <c r="P496" s="220">
        <f>O496*H496</f>
        <v>0</v>
      </c>
      <c r="Q496" s="220">
        <v>4.0000000000000003E-5</v>
      </c>
      <c r="R496" s="220">
        <f>Q496*H496</f>
        <v>4.1280000000000006E-4</v>
      </c>
      <c r="S496" s="220">
        <v>0</v>
      </c>
      <c r="T496" s="221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22" t="s">
        <v>145</v>
      </c>
      <c r="AT496" s="222" t="s">
        <v>141</v>
      </c>
      <c r="AU496" s="222" t="s">
        <v>81</v>
      </c>
      <c r="AY496" s="17" t="s">
        <v>138</v>
      </c>
      <c r="BE496" s="223">
        <f>IF(N496="základní",J496,0)</f>
        <v>0</v>
      </c>
      <c r="BF496" s="223">
        <f>IF(N496="snížená",J496,0)</f>
        <v>0</v>
      </c>
      <c r="BG496" s="223">
        <f>IF(N496="zákl. přenesená",J496,0)</f>
        <v>0</v>
      </c>
      <c r="BH496" s="223">
        <f>IF(N496="sníž. přenesená",J496,0)</f>
        <v>0</v>
      </c>
      <c r="BI496" s="223">
        <f>IF(N496="nulová",J496,0)</f>
        <v>0</v>
      </c>
      <c r="BJ496" s="17" t="s">
        <v>79</v>
      </c>
      <c r="BK496" s="223">
        <f>ROUND(I496*H496,2)</f>
        <v>0</v>
      </c>
      <c r="BL496" s="17" t="s">
        <v>145</v>
      </c>
      <c r="BM496" s="222" t="s">
        <v>990</v>
      </c>
    </row>
    <row r="497" spans="1:65" s="2" customFormat="1" ht="19.5">
      <c r="A497" s="34"/>
      <c r="B497" s="35"/>
      <c r="C497" s="36"/>
      <c r="D497" s="224" t="s">
        <v>147</v>
      </c>
      <c r="E497" s="36"/>
      <c r="F497" s="225" t="s">
        <v>991</v>
      </c>
      <c r="G497" s="36"/>
      <c r="H497" s="36"/>
      <c r="I497" s="123"/>
      <c r="J497" s="36"/>
      <c r="K497" s="36"/>
      <c r="L497" s="39"/>
      <c r="M497" s="226"/>
      <c r="N497" s="227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147</v>
      </c>
      <c r="AU497" s="17" t="s">
        <v>81</v>
      </c>
    </row>
    <row r="498" spans="1:65" s="15" customFormat="1" ht="11.25">
      <c r="B498" s="251"/>
      <c r="C498" s="252"/>
      <c r="D498" s="224" t="s">
        <v>149</v>
      </c>
      <c r="E498" s="253" t="s">
        <v>1</v>
      </c>
      <c r="F498" s="254" t="s">
        <v>847</v>
      </c>
      <c r="G498" s="252"/>
      <c r="H498" s="253" t="s">
        <v>1</v>
      </c>
      <c r="I498" s="255"/>
      <c r="J498" s="252"/>
      <c r="K498" s="252"/>
      <c r="L498" s="256"/>
      <c r="M498" s="257"/>
      <c r="N498" s="258"/>
      <c r="O498" s="258"/>
      <c r="P498" s="258"/>
      <c r="Q498" s="258"/>
      <c r="R498" s="258"/>
      <c r="S498" s="258"/>
      <c r="T498" s="259"/>
      <c r="AT498" s="260" t="s">
        <v>149</v>
      </c>
      <c r="AU498" s="260" t="s">
        <v>81</v>
      </c>
      <c r="AV498" s="15" t="s">
        <v>79</v>
      </c>
      <c r="AW498" s="15" t="s">
        <v>30</v>
      </c>
      <c r="AX498" s="15" t="s">
        <v>74</v>
      </c>
      <c r="AY498" s="260" t="s">
        <v>138</v>
      </c>
    </row>
    <row r="499" spans="1:65" s="13" customFormat="1" ht="11.25">
      <c r="B499" s="228"/>
      <c r="C499" s="229"/>
      <c r="D499" s="224" t="s">
        <v>149</v>
      </c>
      <c r="E499" s="230" t="s">
        <v>1</v>
      </c>
      <c r="F499" s="231" t="s">
        <v>569</v>
      </c>
      <c r="G499" s="229"/>
      <c r="H499" s="232">
        <v>10.32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AT499" s="238" t="s">
        <v>149</v>
      </c>
      <c r="AU499" s="238" t="s">
        <v>81</v>
      </c>
      <c r="AV499" s="13" t="s">
        <v>81</v>
      </c>
      <c r="AW499" s="13" t="s">
        <v>30</v>
      </c>
      <c r="AX499" s="13" t="s">
        <v>74</v>
      </c>
      <c r="AY499" s="238" t="s">
        <v>138</v>
      </c>
    </row>
    <row r="500" spans="1:65" s="14" customFormat="1" ht="11.25">
      <c r="B500" s="239"/>
      <c r="C500" s="240"/>
      <c r="D500" s="224" t="s">
        <v>149</v>
      </c>
      <c r="E500" s="241" t="s">
        <v>1</v>
      </c>
      <c r="F500" s="242" t="s">
        <v>156</v>
      </c>
      <c r="G500" s="240"/>
      <c r="H500" s="243">
        <v>10.32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AT500" s="249" t="s">
        <v>149</v>
      </c>
      <c r="AU500" s="249" t="s">
        <v>81</v>
      </c>
      <c r="AV500" s="14" t="s">
        <v>145</v>
      </c>
      <c r="AW500" s="14" t="s">
        <v>30</v>
      </c>
      <c r="AX500" s="14" t="s">
        <v>79</v>
      </c>
      <c r="AY500" s="249" t="s">
        <v>138</v>
      </c>
    </row>
    <row r="501" spans="1:65" s="2" customFormat="1" ht="16.5" customHeight="1">
      <c r="A501" s="34"/>
      <c r="B501" s="35"/>
      <c r="C501" s="210" t="s">
        <v>360</v>
      </c>
      <c r="D501" s="210" t="s">
        <v>141</v>
      </c>
      <c r="E501" s="211" t="s">
        <v>992</v>
      </c>
      <c r="F501" s="212" t="s">
        <v>993</v>
      </c>
      <c r="G501" s="213" t="s">
        <v>488</v>
      </c>
      <c r="H501" s="214">
        <v>0.313</v>
      </c>
      <c r="I501" s="215"/>
      <c r="J501" s="216">
        <f>ROUND(I501*H501,2)</f>
        <v>0</v>
      </c>
      <c r="K501" s="217"/>
      <c r="L501" s="39"/>
      <c r="M501" s="218" t="s">
        <v>1</v>
      </c>
      <c r="N501" s="219" t="s">
        <v>39</v>
      </c>
      <c r="O501" s="71"/>
      <c r="P501" s="220">
        <f>O501*H501</f>
        <v>0</v>
      </c>
      <c r="Q501" s="220">
        <v>1.07637</v>
      </c>
      <c r="R501" s="220">
        <f>Q501*H501</f>
        <v>0.33690381000000003</v>
      </c>
      <c r="S501" s="220">
        <v>0</v>
      </c>
      <c r="T501" s="221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22" t="s">
        <v>145</v>
      </c>
      <c r="AT501" s="222" t="s">
        <v>141</v>
      </c>
      <c r="AU501" s="222" t="s">
        <v>81</v>
      </c>
      <c r="AY501" s="17" t="s">
        <v>138</v>
      </c>
      <c r="BE501" s="223">
        <f>IF(N501="základní",J501,0)</f>
        <v>0</v>
      </c>
      <c r="BF501" s="223">
        <f>IF(N501="snížená",J501,0)</f>
        <v>0</v>
      </c>
      <c r="BG501" s="223">
        <f>IF(N501="zákl. přenesená",J501,0)</f>
        <v>0</v>
      </c>
      <c r="BH501" s="223">
        <f>IF(N501="sníž. přenesená",J501,0)</f>
        <v>0</v>
      </c>
      <c r="BI501" s="223">
        <f>IF(N501="nulová",J501,0)</f>
        <v>0</v>
      </c>
      <c r="BJ501" s="17" t="s">
        <v>79</v>
      </c>
      <c r="BK501" s="223">
        <f>ROUND(I501*H501,2)</f>
        <v>0</v>
      </c>
      <c r="BL501" s="17" t="s">
        <v>145</v>
      </c>
      <c r="BM501" s="222" t="s">
        <v>994</v>
      </c>
    </row>
    <row r="502" spans="1:65" s="2" customFormat="1" ht="29.25">
      <c r="A502" s="34"/>
      <c r="B502" s="35"/>
      <c r="C502" s="36"/>
      <c r="D502" s="224" t="s">
        <v>147</v>
      </c>
      <c r="E502" s="36"/>
      <c r="F502" s="225" t="s">
        <v>995</v>
      </c>
      <c r="G502" s="36"/>
      <c r="H502" s="36"/>
      <c r="I502" s="123"/>
      <c r="J502" s="36"/>
      <c r="K502" s="36"/>
      <c r="L502" s="39"/>
      <c r="M502" s="226"/>
      <c r="N502" s="227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147</v>
      </c>
      <c r="AU502" s="17" t="s">
        <v>81</v>
      </c>
    </row>
    <row r="503" spans="1:65" s="15" customFormat="1" ht="11.25">
      <c r="B503" s="251"/>
      <c r="C503" s="252"/>
      <c r="D503" s="224" t="s">
        <v>149</v>
      </c>
      <c r="E503" s="253" t="s">
        <v>1</v>
      </c>
      <c r="F503" s="254" t="s">
        <v>847</v>
      </c>
      <c r="G503" s="252"/>
      <c r="H503" s="253" t="s">
        <v>1</v>
      </c>
      <c r="I503" s="255"/>
      <c r="J503" s="252"/>
      <c r="K503" s="252"/>
      <c r="L503" s="256"/>
      <c r="M503" s="257"/>
      <c r="N503" s="258"/>
      <c r="O503" s="258"/>
      <c r="P503" s="258"/>
      <c r="Q503" s="258"/>
      <c r="R503" s="258"/>
      <c r="S503" s="258"/>
      <c r="T503" s="259"/>
      <c r="AT503" s="260" t="s">
        <v>149</v>
      </c>
      <c r="AU503" s="260" t="s">
        <v>81</v>
      </c>
      <c r="AV503" s="15" t="s">
        <v>79</v>
      </c>
      <c r="AW503" s="15" t="s">
        <v>30</v>
      </c>
      <c r="AX503" s="15" t="s">
        <v>74</v>
      </c>
      <c r="AY503" s="260" t="s">
        <v>138</v>
      </c>
    </row>
    <row r="504" spans="1:65" s="13" customFormat="1" ht="11.25">
      <c r="B504" s="228"/>
      <c r="C504" s="229"/>
      <c r="D504" s="224" t="s">
        <v>149</v>
      </c>
      <c r="E504" s="230" t="s">
        <v>1</v>
      </c>
      <c r="F504" s="231" t="s">
        <v>996</v>
      </c>
      <c r="G504" s="229"/>
      <c r="H504" s="232">
        <v>0.313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149</v>
      </c>
      <c r="AU504" s="238" t="s">
        <v>81</v>
      </c>
      <c r="AV504" s="13" t="s">
        <v>81</v>
      </c>
      <c r="AW504" s="13" t="s">
        <v>30</v>
      </c>
      <c r="AX504" s="13" t="s">
        <v>74</v>
      </c>
      <c r="AY504" s="238" t="s">
        <v>138</v>
      </c>
    </row>
    <row r="505" spans="1:65" s="14" customFormat="1" ht="11.25">
      <c r="B505" s="239"/>
      <c r="C505" s="240"/>
      <c r="D505" s="224" t="s">
        <v>149</v>
      </c>
      <c r="E505" s="241" t="s">
        <v>1</v>
      </c>
      <c r="F505" s="242" t="s">
        <v>156</v>
      </c>
      <c r="G505" s="240"/>
      <c r="H505" s="243">
        <v>0.313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AT505" s="249" t="s">
        <v>149</v>
      </c>
      <c r="AU505" s="249" t="s">
        <v>81</v>
      </c>
      <c r="AV505" s="14" t="s">
        <v>145</v>
      </c>
      <c r="AW505" s="14" t="s">
        <v>30</v>
      </c>
      <c r="AX505" s="14" t="s">
        <v>79</v>
      </c>
      <c r="AY505" s="249" t="s">
        <v>138</v>
      </c>
    </row>
    <row r="506" spans="1:65" s="2" customFormat="1" ht="21.75" customHeight="1">
      <c r="A506" s="34"/>
      <c r="B506" s="35"/>
      <c r="C506" s="210" t="s">
        <v>997</v>
      </c>
      <c r="D506" s="210" t="s">
        <v>141</v>
      </c>
      <c r="E506" s="211" t="s">
        <v>998</v>
      </c>
      <c r="F506" s="212" t="s">
        <v>999</v>
      </c>
      <c r="G506" s="213" t="s">
        <v>423</v>
      </c>
      <c r="H506" s="214">
        <v>2.4900000000000002</v>
      </c>
      <c r="I506" s="215"/>
      <c r="J506" s="216">
        <f>ROUND(I506*H506,2)</f>
        <v>0</v>
      </c>
      <c r="K506" s="217"/>
      <c r="L506" s="39"/>
      <c r="M506" s="218" t="s">
        <v>1</v>
      </c>
      <c r="N506" s="219" t="s">
        <v>39</v>
      </c>
      <c r="O506" s="71"/>
      <c r="P506" s="220">
        <f>O506*H506</f>
        <v>0</v>
      </c>
      <c r="Q506" s="220">
        <v>3.14E-3</v>
      </c>
      <c r="R506" s="220">
        <f>Q506*H506</f>
        <v>7.8186000000000002E-3</v>
      </c>
      <c r="S506" s="220">
        <v>0</v>
      </c>
      <c r="T506" s="221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22" t="s">
        <v>145</v>
      </c>
      <c r="AT506" s="222" t="s">
        <v>141</v>
      </c>
      <c r="AU506" s="222" t="s">
        <v>81</v>
      </c>
      <c r="AY506" s="17" t="s">
        <v>138</v>
      </c>
      <c r="BE506" s="223">
        <f>IF(N506="základní",J506,0)</f>
        <v>0</v>
      </c>
      <c r="BF506" s="223">
        <f>IF(N506="snížená",J506,0)</f>
        <v>0</v>
      </c>
      <c r="BG506" s="223">
        <f>IF(N506="zákl. přenesená",J506,0)</f>
        <v>0</v>
      </c>
      <c r="BH506" s="223">
        <f>IF(N506="sníž. přenesená",J506,0)</f>
        <v>0</v>
      </c>
      <c r="BI506" s="223">
        <f>IF(N506="nulová",J506,0)</f>
        <v>0</v>
      </c>
      <c r="BJ506" s="17" t="s">
        <v>79</v>
      </c>
      <c r="BK506" s="223">
        <f>ROUND(I506*H506,2)</f>
        <v>0</v>
      </c>
      <c r="BL506" s="17" t="s">
        <v>145</v>
      </c>
      <c r="BM506" s="222" t="s">
        <v>1000</v>
      </c>
    </row>
    <row r="507" spans="1:65" s="2" customFormat="1" ht="11.25">
      <c r="A507" s="34"/>
      <c r="B507" s="35"/>
      <c r="C507" s="36"/>
      <c r="D507" s="224" t="s">
        <v>147</v>
      </c>
      <c r="E507" s="36"/>
      <c r="F507" s="225" t="s">
        <v>1001</v>
      </c>
      <c r="G507" s="36"/>
      <c r="H507" s="36"/>
      <c r="I507" s="123"/>
      <c r="J507" s="36"/>
      <c r="K507" s="36"/>
      <c r="L507" s="39"/>
      <c r="M507" s="226"/>
      <c r="N507" s="227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147</v>
      </c>
      <c r="AU507" s="17" t="s">
        <v>81</v>
      </c>
    </row>
    <row r="508" spans="1:65" s="15" customFormat="1" ht="11.25">
      <c r="B508" s="251"/>
      <c r="C508" s="252"/>
      <c r="D508" s="224" t="s">
        <v>149</v>
      </c>
      <c r="E508" s="253" t="s">
        <v>1</v>
      </c>
      <c r="F508" s="254" t="s">
        <v>847</v>
      </c>
      <c r="G508" s="252"/>
      <c r="H508" s="253" t="s">
        <v>1</v>
      </c>
      <c r="I508" s="255"/>
      <c r="J508" s="252"/>
      <c r="K508" s="252"/>
      <c r="L508" s="256"/>
      <c r="M508" s="257"/>
      <c r="N508" s="258"/>
      <c r="O508" s="258"/>
      <c r="P508" s="258"/>
      <c r="Q508" s="258"/>
      <c r="R508" s="258"/>
      <c r="S508" s="258"/>
      <c r="T508" s="259"/>
      <c r="AT508" s="260" t="s">
        <v>149</v>
      </c>
      <c r="AU508" s="260" t="s">
        <v>81</v>
      </c>
      <c r="AV508" s="15" t="s">
        <v>79</v>
      </c>
      <c r="AW508" s="15" t="s">
        <v>30</v>
      </c>
      <c r="AX508" s="15" t="s">
        <v>74</v>
      </c>
      <c r="AY508" s="260" t="s">
        <v>138</v>
      </c>
    </row>
    <row r="509" spans="1:65" s="13" customFormat="1" ht="11.25">
      <c r="B509" s="228"/>
      <c r="C509" s="229"/>
      <c r="D509" s="224" t="s">
        <v>149</v>
      </c>
      <c r="E509" s="230" t="s">
        <v>1</v>
      </c>
      <c r="F509" s="231" t="s">
        <v>1002</v>
      </c>
      <c r="G509" s="229"/>
      <c r="H509" s="232">
        <v>2.4900000000000002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149</v>
      </c>
      <c r="AU509" s="238" t="s">
        <v>81</v>
      </c>
      <c r="AV509" s="13" t="s">
        <v>81</v>
      </c>
      <c r="AW509" s="13" t="s">
        <v>30</v>
      </c>
      <c r="AX509" s="13" t="s">
        <v>74</v>
      </c>
      <c r="AY509" s="238" t="s">
        <v>138</v>
      </c>
    </row>
    <row r="510" spans="1:65" s="14" customFormat="1" ht="11.25">
      <c r="B510" s="239"/>
      <c r="C510" s="240"/>
      <c r="D510" s="224" t="s">
        <v>149</v>
      </c>
      <c r="E510" s="241" t="s">
        <v>1</v>
      </c>
      <c r="F510" s="242" t="s">
        <v>156</v>
      </c>
      <c r="G510" s="240"/>
      <c r="H510" s="243">
        <v>2.4900000000000002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AT510" s="249" t="s">
        <v>149</v>
      </c>
      <c r="AU510" s="249" t="s">
        <v>81</v>
      </c>
      <c r="AV510" s="14" t="s">
        <v>145</v>
      </c>
      <c r="AW510" s="14" t="s">
        <v>30</v>
      </c>
      <c r="AX510" s="14" t="s">
        <v>79</v>
      </c>
      <c r="AY510" s="249" t="s">
        <v>138</v>
      </c>
    </row>
    <row r="511" spans="1:65" s="2" customFormat="1" ht="21.75" customHeight="1">
      <c r="A511" s="34"/>
      <c r="B511" s="35"/>
      <c r="C511" s="210" t="s">
        <v>1003</v>
      </c>
      <c r="D511" s="210" t="s">
        <v>141</v>
      </c>
      <c r="E511" s="211" t="s">
        <v>1004</v>
      </c>
      <c r="F511" s="212" t="s">
        <v>1005</v>
      </c>
      <c r="G511" s="213" t="s">
        <v>423</v>
      </c>
      <c r="H511" s="214">
        <v>1</v>
      </c>
      <c r="I511" s="215"/>
      <c r="J511" s="216">
        <f>ROUND(I511*H511,2)</f>
        <v>0</v>
      </c>
      <c r="K511" s="217"/>
      <c r="L511" s="39"/>
      <c r="M511" s="218" t="s">
        <v>1</v>
      </c>
      <c r="N511" s="219" t="s">
        <v>39</v>
      </c>
      <c r="O511" s="71"/>
      <c r="P511" s="220">
        <f>O511*H511</f>
        <v>0</v>
      </c>
      <c r="Q511" s="220">
        <v>4.45E-3</v>
      </c>
      <c r="R511" s="220">
        <f>Q511*H511</f>
        <v>4.45E-3</v>
      </c>
      <c r="S511" s="220">
        <v>0</v>
      </c>
      <c r="T511" s="221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22" t="s">
        <v>145</v>
      </c>
      <c r="AT511" s="222" t="s">
        <v>141</v>
      </c>
      <c r="AU511" s="222" t="s">
        <v>81</v>
      </c>
      <c r="AY511" s="17" t="s">
        <v>138</v>
      </c>
      <c r="BE511" s="223">
        <f>IF(N511="základní",J511,0)</f>
        <v>0</v>
      </c>
      <c r="BF511" s="223">
        <f>IF(N511="snížená",J511,0)</f>
        <v>0</v>
      </c>
      <c r="BG511" s="223">
        <f>IF(N511="zákl. přenesená",J511,0)</f>
        <v>0</v>
      </c>
      <c r="BH511" s="223">
        <f>IF(N511="sníž. přenesená",J511,0)</f>
        <v>0</v>
      </c>
      <c r="BI511" s="223">
        <f>IF(N511="nulová",J511,0)</f>
        <v>0</v>
      </c>
      <c r="BJ511" s="17" t="s">
        <v>79</v>
      </c>
      <c r="BK511" s="223">
        <f>ROUND(I511*H511,2)</f>
        <v>0</v>
      </c>
      <c r="BL511" s="17" t="s">
        <v>145</v>
      </c>
      <c r="BM511" s="222" t="s">
        <v>1006</v>
      </c>
    </row>
    <row r="512" spans="1:65" s="2" customFormat="1" ht="11.25">
      <c r="A512" s="34"/>
      <c r="B512" s="35"/>
      <c r="C512" s="36"/>
      <c r="D512" s="224" t="s">
        <v>147</v>
      </c>
      <c r="E512" s="36"/>
      <c r="F512" s="225" t="s">
        <v>1007</v>
      </c>
      <c r="G512" s="36"/>
      <c r="H512" s="36"/>
      <c r="I512" s="123"/>
      <c r="J512" s="36"/>
      <c r="K512" s="36"/>
      <c r="L512" s="39"/>
      <c r="M512" s="226"/>
      <c r="N512" s="227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147</v>
      </c>
      <c r="AU512" s="17" t="s">
        <v>81</v>
      </c>
    </row>
    <row r="513" spans="1:65" s="15" customFormat="1" ht="11.25">
      <c r="B513" s="251"/>
      <c r="C513" s="252"/>
      <c r="D513" s="224" t="s">
        <v>149</v>
      </c>
      <c r="E513" s="253" t="s">
        <v>1</v>
      </c>
      <c r="F513" s="254" t="s">
        <v>847</v>
      </c>
      <c r="G513" s="252"/>
      <c r="H513" s="253" t="s">
        <v>1</v>
      </c>
      <c r="I513" s="255"/>
      <c r="J513" s="252"/>
      <c r="K513" s="252"/>
      <c r="L513" s="256"/>
      <c r="M513" s="257"/>
      <c r="N513" s="258"/>
      <c r="O513" s="258"/>
      <c r="P513" s="258"/>
      <c r="Q513" s="258"/>
      <c r="R513" s="258"/>
      <c r="S513" s="258"/>
      <c r="T513" s="259"/>
      <c r="AT513" s="260" t="s">
        <v>149</v>
      </c>
      <c r="AU513" s="260" t="s">
        <v>81</v>
      </c>
      <c r="AV513" s="15" t="s">
        <v>79</v>
      </c>
      <c r="AW513" s="15" t="s">
        <v>30</v>
      </c>
      <c r="AX513" s="15" t="s">
        <v>74</v>
      </c>
      <c r="AY513" s="260" t="s">
        <v>138</v>
      </c>
    </row>
    <row r="514" spans="1:65" s="13" customFormat="1" ht="11.25">
      <c r="B514" s="228"/>
      <c r="C514" s="229"/>
      <c r="D514" s="224" t="s">
        <v>149</v>
      </c>
      <c r="E514" s="230" t="s">
        <v>1</v>
      </c>
      <c r="F514" s="231" t="s">
        <v>1008</v>
      </c>
      <c r="G514" s="229"/>
      <c r="H514" s="232">
        <v>1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AT514" s="238" t="s">
        <v>149</v>
      </c>
      <c r="AU514" s="238" t="s">
        <v>81</v>
      </c>
      <c r="AV514" s="13" t="s">
        <v>81</v>
      </c>
      <c r="AW514" s="13" t="s">
        <v>30</v>
      </c>
      <c r="AX514" s="13" t="s">
        <v>74</v>
      </c>
      <c r="AY514" s="238" t="s">
        <v>138</v>
      </c>
    </row>
    <row r="515" spans="1:65" s="14" customFormat="1" ht="11.25">
      <c r="B515" s="239"/>
      <c r="C515" s="240"/>
      <c r="D515" s="224" t="s">
        <v>149</v>
      </c>
      <c r="E515" s="241" t="s">
        <v>1</v>
      </c>
      <c r="F515" s="242" t="s">
        <v>156</v>
      </c>
      <c r="G515" s="240"/>
      <c r="H515" s="243">
        <v>1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AT515" s="249" t="s">
        <v>149</v>
      </c>
      <c r="AU515" s="249" t="s">
        <v>81</v>
      </c>
      <c r="AV515" s="14" t="s">
        <v>145</v>
      </c>
      <c r="AW515" s="14" t="s">
        <v>30</v>
      </c>
      <c r="AX515" s="14" t="s">
        <v>79</v>
      </c>
      <c r="AY515" s="249" t="s">
        <v>138</v>
      </c>
    </row>
    <row r="516" spans="1:65" s="12" customFormat="1" ht="22.9" customHeight="1">
      <c r="B516" s="194"/>
      <c r="C516" s="195"/>
      <c r="D516" s="196" t="s">
        <v>73</v>
      </c>
      <c r="E516" s="208" t="s">
        <v>145</v>
      </c>
      <c r="F516" s="208" t="s">
        <v>1009</v>
      </c>
      <c r="G516" s="195"/>
      <c r="H516" s="195"/>
      <c r="I516" s="198"/>
      <c r="J516" s="209">
        <f>BK516</f>
        <v>0</v>
      </c>
      <c r="K516" s="195"/>
      <c r="L516" s="200"/>
      <c r="M516" s="201"/>
      <c r="N516" s="202"/>
      <c r="O516" s="202"/>
      <c r="P516" s="203">
        <f>SUM(P517:P595)</f>
        <v>0</v>
      </c>
      <c r="Q516" s="202"/>
      <c r="R516" s="203">
        <f>SUM(R517:R595)</f>
        <v>64.383650499999987</v>
      </c>
      <c r="S516" s="202"/>
      <c r="T516" s="204">
        <f>SUM(T517:T595)</f>
        <v>0</v>
      </c>
      <c r="AR516" s="205" t="s">
        <v>79</v>
      </c>
      <c r="AT516" s="206" t="s">
        <v>73</v>
      </c>
      <c r="AU516" s="206" t="s">
        <v>79</v>
      </c>
      <c r="AY516" s="205" t="s">
        <v>138</v>
      </c>
      <c r="BK516" s="207">
        <f>SUM(BK517:BK595)</f>
        <v>0</v>
      </c>
    </row>
    <row r="517" spans="1:65" s="2" customFormat="1" ht="16.5" customHeight="1">
      <c r="A517" s="34"/>
      <c r="B517" s="35"/>
      <c r="C517" s="210" t="s">
        <v>354</v>
      </c>
      <c r="D517" s="210" t="s">
        <v>141</v>
      </c>
      <c r="E517" s="211" t="s">
        <v>1010</v>
      </c>
      <c r="F517" s="212" t="s">
        <v>1011</v>
      </c>
      <c r="G517" s="213" t="s">
        <v>429</v>
      </c>
      <c r="H517" s="214">
        <v>5.6</v>
      </c>
      <c r="I517" s="215"/>
      <c r="J517" s="216">
        <f>ROUND(I517*H517,2)</f>
        <v>0</v>
      </c>
      <c r="K517" s="217"/>
      <c r="L517" s="39"/>
      <c r="M517" s="218" t="s">
        <v>1</v>
      </c>
      <c r="N517" s="219" t="s">
        <v>39</v>
      </c>
      <c r="O517" s="71"/>
      <c r="P517" s="220">
        <f>O517*H517</f>
        <v>0</v>
      </c>
      <c r="Q517" s="220">
        <v>0</v>
      </c>
      <c r="R517" s="220">
        <f>Q517*H517</f>
        <v>0</v>
      </c>
      <c r="S517" s="220">
        <v>0</v>
      </c>
      <c r="T517" s="221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22" t="s">
        <v>145</v>
      </c>
      <c r="AT517" s="222" t="s">
        <v>141</v>
      </c>
      <c r="AU517" s="222" t="s">
        <v>81</v>
      </c>
      <c r="AY517" s="17" t="s">
        <v>138</v>
      </c>
      <c r="BE517" s="223">
        <f>IF(N517="základní",J517,0)</f>
        <v>0</v>
      </c>
      <c r="BF517" s="223">
        <f>IF(N517="snížená",J517,0)</f>
        <v>0</v>
      </c>
      <c r="BG517" s="223">
        <f>IF(N517="zákl. přenesená",J517,0)</f>
        <v>0</v>
      </c>
      <c r="BH517" s="223">
        <f>IF(N517="sníž. přenesená",J517,0)</f>
        <v>0</v>
      </c>
      <c r="BI517" s="223">
        <f>IF(N517="nulová",J517,0)</f>
        <v>0</v>
      </c>
      <c r="BJ517" s="17" t="s">
        <v>79</v>
      </c>
      <c r="BK517" s="223">
        <f>ROUND(I517*H517,2)</f>
        <v>0</v>
      </c>
      <c r="BL517" s="17" t="s">
        <v>145</v>
      </c>
      <c r="BM517" s="222" t="s">
        <v>1012</v>
      </c>
    </row>
    <row r="518" spans="1:65" s="2" customFormat="1" ht="19.5">
      <c r="A518" s="34"/>
      <c r="B518" s="35"/>
      <c r="C518" s="36"/>
      <c r="D518" s="224" t="s">
        <v>147</v>
      </c>
      <c r="E518" s="36"/>
      <c r="F518" s="225" t="s">
        <v>1013</v>
      </c>
      <c r="G518" s="36"/>
      <c r="H518" s="36"/>
      <c r="I518" s="123"/>
      <c r="J518" s="36"/>
      <c r="K518" s="36"/>
      <c r="L518" s="39"/>
      <c r="M518" s="226"/>
      <c r="N518" s="227"/>
      <c r="O518" s="71"/>
      <c r="P518" s="71"/>
      <c r="Q518" s="71"/>
      <c r="R518" s="71"/>
      <c r="S518" s="71"/>
      <c r="T518" s="72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147</v>
      </c>
      <c r="AU518" s="17" t="s">
        <v>81</v>
      </c>
    </row>
    <row r="519" spans="1:65" s="15" customFormat="1" ht="11.25">
      <c r="B519" s="251"/>
      <c r="C519" s="252"/>
      <c r="D519" s="224" t="s">
        <v>149</v>
      </c>
      <c r="E519" s="253" t="s">
        <v>1</v>
      </c>
      <c r="F519" s="254" t="s">
        <v>847</v>
      </c>
      <c r="G519" s="252"/>
      <c r="H519" s="253" t="s">
        <v>1</v>
      </c>
      <c r="I519" s="255"/>
      <c r="J519" s="252"/>
      <c r="K519" s="252"/>
      <c r="L519" s="256"/>
      <c r="M519" s="257"/>
      <c r="N519" s="258"/>
      <c r="O519" s="258"/>
      <c r="P519" s="258"/>
      <c r="Q519" s="258"/>
      <c r="R519" s="258"/>
      <c r="S519" s="258"/>
      <c r="T519" s="259"/>
      <c r="AT519" s="260" t="s">
        <v>149</v>
      </c>
      <c r="AU519" s="260" t="s">
        <v>81</v>
      </c>
      <c r="AV519" s="15" t="s">
        <v>79</v>
      </c>
      <c r="AW519" s="15" t="s">
        <v>30</v>
      </c>
      <c r="AX519" s="15" t="s">
        <v>74</v>
      </c>
      <c r="AY519" s="260" t="s">
        <v>138</v>
      </c>
    </row>
    <row r="520" spans="1:65" s="15" customFormat="1" ht="11.25">
      <c r="B520" s="251"/>
      <c r="C520" s="252"/>
      <c r="D520" s="224" t="s">
        <v>149</v>
      </c>
      <c r="E520" s="253" t="s">
        <v>1</v>
      </c>
      <c r="F520" s="254" t="s">
        <v>1014</v>
      </c>
      <c r="G520" s="252"/>
      <c r="H520" s="253" t="s">
        <v>1</v>
      </c>
      <c r="I520" s="255"/>
      <c r="J520" s="252"/>
      <c r="K520" s="252"/>
      <c r="L520" s="256"/>
      <c r="M520" s="257"/>
      <c r="N520" s="258"/>
      <c r="O520" s="258"/>
      <c r="P520" s="258"/>
      <c r="Q520" s="258"/>
      <c r="R520" s="258"/>
      <c r="S520" s="258"/>
      <c r="T520" s="259"/>
      <c r="AT520" s="260" t="s">
        <v>149</v>
      </c>
      <c r="AU520" s="260" t="s">
        <v>81</v>
      </c>
      <c r="AV520" s="15" t="s">
        <v>79</v>
      </c>
      <c r="AW520" s="15" t="s">
        <v>30</v>
      </c>
      <c r="AX520" s="15" t="s">
        <v>74</v>
      </c>
      <c r="AY520" s="260" t="s">
        <v>138</v>
      </c>
    </row>
    <row r="521" spans="1:65" s="13" customFormat="1" ht="11.25">
      <c r="B521" s="228"/>
      <c r="C521" s="229"/>
      <c r="D521" s="224" t="s">
        <v>149</v>
      </c>
      <c r="E521" s="230" t="s">
        <v>1</v>
      </c>
      <c r="F521" s="231" t="s">
        <v>1015</v>
      </c>
      <c r="G521" s="229"/>
      <c r="H521" s="232">
        <v>5.6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149</v>
      </c>
      <c r="AU521" s="238" t="s">
        <v>81</v>
      </c>
      <c r="AV521" s="13" t="s">
        <v>81</v>
      </c>
      <c r="AW521" s="13" t="s">
        <v>30</v>
      </c>
      <c r="AX521" s="13" t="s">
        <v>74</v>
      </c>
      <c r="AY521" s="238" t="s">
        <v>138</v>
      </c>
    </row>
    <row r="522" spans="1:65" s="14" customFormat="1" ht="11.25">
      <c r="B522" s="239"/>
      <c r="C522" s="240"/>
      <c r="D522" s="224" t="s">
        <v>149</v>
      </c>
      <c r="E522" s="241" t="s">
        <v>594</v>
      </c>
      <c r="F522" s="242" t="s">
        <v>156</v>
      </c>
      <c r="G522" s="240"/>
      <c r="H522" s="243">
        <v>5.6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AT522" s="249" t="s">
        <v>149</v>
      </c>
      <c r="AU522" s="249" t="s">
        <v>81</v>
      </c>
      <c r="AV522" s="14" t="s">
        <v>145</v>
      </c>
      <c r="AW522" s="14" t="s">
        <v>30</v>
      </c>
      <c r="AX522" s="14" t="s">
        <v>79</v>
      </c>
      <c r="AY522" s="249" t="s">
        <v>138</v>
      </c>
    </row>
    <row r="523" spans="1:65" s="2" customFormat="1" ht="21.75" customHeight="1">
      <c r="A523" s="34"/>
      <c r="B523" s="35"/>
      <c r="C523" s="210" t="s">
        <v>420</v>
      </c>
      <c r="D523" s="210" t="s">
        <v>141</v>
      </c>
      <c r="E523" s="211" t="s">
        <v>1016</v>
      </c>
      <c r="F523" s="212" t="s">
        <v>1017</v>
      </c>
      <c r="G523" s="213" t="s">
        <v>351</v>
      </c>
      <c r="H523" s="214">
        <v>6.63</v>
      </c>
      <c r="I523" s="215"/>
      <c r="J523" s="216">
        <f>ROUND(I523*H523,2)</f>
        <v>0</v>
      </c>
      <c r="K523" s="217"/>
      <c r="L523" s="39"/>
      <c r="M523" s="218" t="s">
        <v>1</v>
      </c>
      <c r="N523" s="219" t="s">
        <v>39</v>
      </c>
      <c r="O523" s="71"/>
      <c r="P523" s="220">
        <f>O523*H523</f>
        <v>0</v>
      </c>
      <c r="Q523" s="220">
        <v>1.787E-2</v>
      </c>
      <c r="R523" s="220">
        <f>Q523*H523</f>
        <v>0.1184781</v>
      </c>
      <c r="S523" s="220">
        <v>0</v>
      </c>
      <c r="T523" s="221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22" t="s">
        <v>145</v>
      </c>
      <c r="AT523" s="222" t="s">
        <v>141</v>
      </c>
      <c r="AU523" s="222" t="s">
        <v>81</v>
      </c>
      <c r="AY523" s="17" t="s">
        <v>138</v>
      </c>
      <c r="BE523" s="223">
        <f>IF(N523="základní",J523,0)</f>
        <v>0</v>
      </c>
      <c r="BF523" s="223">
        <f>IF(N523="snížená",J523,0)</f>
        <v>0</v>
      </c>
      <c r="BG523" s="223">
        <f>IF(N523="zákl. přenesená",J523,0)</f>
        <v>0</v>
      </c>
      <c r="BH523" s="223">
        <f>IF(N523="sníž. přenesená",J523,0)</f>
        <v>0</v>
      </c>
      <c r="BI523" s="223">
        <f>IF(N523="nulová",J523,0)</f>
        <v>0</v>
      </c>
      <c r="BJ523" s="17" t="s">
        <v>79</v>
      </c>
      <c r="BK523" s="223">
        <f>ROUND(I523*H523,2)</f>
        <v>0</v>
      </c>
      <c r="BL523" s="17" t="s">
        <v>145</v>
      </c>
      <c r="BM523" s="222" t="s">
        <v>1018</v>
      </c>
    </row>
    <row r="524" spans="1:65" s="2" customFormat="1" ht="19.5">
      <c r="A524" s="34"/>
      <c r="B524" s="35"/>
      <c r="C524" s="36"/>
      <c r="D524" s="224" t="s">
        <v>147</v>
      </c>
      <c r="E524" s="36"/>
      <c r="F524" s="225" t="s">
        <v>1019</v>
      </c>
      <c r="G524" s="36"/>
      <c r="H524" s="36"/>
      <c r="I524" s="123"/>
      <c r="J524" s="36"/>
      <c r="K524" s="36"/>
      <c r="L524" s="39"/>
      <c r="M524" s="226"/>
      <c r="N524" s="227"/>
      <c r="O524" s="71"/>
      <c r="P524" s="71"/>
      <c r="Q524" s="71"/>
      <c r="R524" s="71"/>
      <c r="S524" s="71"/>
      <c r="T524" s="72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147</v>
      </c>
      <c r="AU524" s="17" t="s">
        <v>81</v>
      </c>
    </row>
    <row r="525" spans="1:65" s="15" customFormat="1" ht="11.25">
      <c r="B525" s="251"/>
      <c r="C525" s="252"/>
      <c r="D525" s="224" t="s">
        <v>149</v>
      </c>
      <c r="E525" s="253" t="s">
        <v>1</v>
      </c>
      <c r="F525" s="254" t="s">
        <v>847</v>
      </c>
      <c r="G525" s="252"/>
      <c r="H525" s="253" t="s">
        <v>1</v>
      </c>
      <c r="I525" s="255"/>
      <c r="J525" s="252"/>
      <c r="K525" s="252"/>
      <c r="L525" s="256"/>
      <c r="M525" s="257"/>
      <c r="N525" s="258"/>
      <c r="O525" s="258"/>
      <c r="P525" s="258"/>
      <c r="Q525" s="258"/>
      <c r="R525" s="258"/>
      <c r="S525" s="258"/>
      <c r="T525" s="259"/>
      <c r="AT525" s="260" t="s">
        <v>149</v>
      </c>
      <c r="AU525" s="260" t="s">
        <v>81</v>
      </c>
      <c r="AV525" s="15" t="s">
        <v>79</v>
      </c>
      <c r="AW525" s="15" t="s">
        <v>30</v>
      </c>
      <c r="AX525" s="15" t="s">
        <v>74</v>
      </c>
      <c r="AY525" s="260" t="s">
        <v>138</v>
      </c>
    </row>
    <row r="526" spans="1:65" s="13" customFormat="1" ht="11.25">
      <c r="B526" s="228"/>
      <c r="C526" s="229"/>
      <c r="D526" s="224" t="s">
        <v>149</v>
      </c>
      <c r="E526" s="230" t="s">
        <v>1</v>
      </c>
      <c r="F526" s="231" t="s">
        <v>1020</v>
      </c>
      <c r="G526" s="229"/>
      <c r="H526" s="232">
        <v>6.63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AT526" s="238" t="s">
        <v>149</v>
      </c>
      <c r="AU526" s="238" t="s">
        <v>81</v>
      </c>
      <c r="AV526" s="13" t="s">
        <v>81</v>
      </c>
      <c r="AW526" s="13" t="s">
        <v>30</v>
      </c>
      <c r="AX526" s="13" t="s">
        <v>74</v>
      </c>
      <c r="AY526" s="238" t="s">
        <v>138</v>
      </c>
    </row>
    <row r="527" spans="1:65" s="14" customFormat="1" ht="11.25">
      <c r="B527" s="239"/>
      <c r="C527" s="240"/>
      <c r="D527" s="224" t="s">
        <v>149</v>
      </c>
      <c r="E527" s="241" t="s">
        <v>572</v>
      </c>
      <c r="F527" s="242" t="s">
        <v>156</v>
      </c>
      <c r="G527" s="240"/>
      <c r="H527" s="243">
        <v>6.63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AT527" s="249" t="s">
        <v>149</v>
      </c>
      <c r="AU527" s="249" t="s">
        <v>81</v>
      </c>
      <c r="AV527" s="14" t="s">
        <v>145</v>
      </c>
      <c r="AW527" s="14" t="s">
        <v>30</v>
      </c>
      <c r="AX527" s="14" t="s">
        <v>79</v>
      </c>
      <c r="AY527" s="249" t="s">
        <v>138</v>
      </c>
    </row>
    <row r="528" spans="1:65" s="2" customFormat="1" ht="21.75" customHeight="1">
      <c r="A528" s="34"/>
      <c r="B528" s="35"/>
      <c r="C528" s="210" t="s">
        <v>498</v>
      </c>
      <c r="D528" s="210" t="s">
        <v>141</v>
      </c>
      <c r="E528" s="211" t="s">
        <v>1021</v>
      </c>
      <c r="F528" s="212" t="s">
        <v>1022</v>
      </c>
      <c r="G528" s="213" t="s">
        <v>351</v>
      </c>
      <c r="H528" s="214">
        <v>6.63</v>
      </c>
      <c r="I528" s="215"/>
      <c r="J528" s="216">
        <f>ROUND(I528*H528,2)</f>
        <v>0</v>
      </c>
      <c r="K528" s="217"/>
      <c r="L528" s="39"/>
      <c r="M528" s="218" t="s">
        <v>1</v>
      </c>
      <c r="N528" s="219" t="s">
        <v>39</v>
      </c>
      <c r="O528" s="71"/>
      <c r="P528" s="220">
        <f>O528*H528</f>
        <v>0</v>
      </c>
      <c r="Q528" s="220">
        <v>0</v>
      </c>
      <c r="R528" s="220">
        <f>Q528*H528</f>
        <v>0</v>
      </c>
      <c r="S528" s="220">
        <v>0</v>
      </c>
      <c r="T528" s="221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22" t="s">
        <v>145</v>
      </c>
      <c r="AT528" s="222" t="s">
        <v>141</v>
      </c>
      <c r="AU528" s="222" t="s">
        <v>81</v>
      </c>
      <c r="AY528" s="17" t="s">
        <v>138</v>
      </c>
      <c r="BE528" s="223">
        <f>IF(N528="základní",J528,0)</f>
        <v>0</v>
      </c>
      <c r="BF528" s="223">
        <f>IF(N528="snížená",J528,0)</f>
        <v>0</v>
      </c>
      <c r="BG528" s="223">
        <f>IF(N528="zákl. přenesená",J528,0)</f>
        <v>0</v>
      </c>
      <c r="BH528" s="223">
        <f>IF(N528="sníž. přenesená",J528,0)</f>
        <v>0</v>
      </c>
      <c r="BI528" s="223">
        <f>IF(N528="nulová",J528,0)</f>
        <v>0</v>
      </c>
      <c r="BJ528" s="17" t="s">
        <v>79</v>
      </c>
      <c r="BK528" s="223">
        <f>ROUND(I528*H528,2)</f>
        <v>0</v>
      </c>
      <c r="BL528" s="17" t="s">
        <v>145</v>
      </c>
      <c r="BM528" s="222" t="s">
        <v>1023</v>
      </c>
    </row>
    <row r="529" spans="1:65" s="2" customFormat="1" ht="19.5">
      <c r="A529" s="34"/>
      <c r="B529" s="35"/>
      <c r="C529" s="36"/>
      <c r="D529" s="224" t="s">
        <v>147</v>
      </c>
      <c r="E529" s="36"/>
      <c r="F529" s="225" t="s">
        <v>1024</v>
      </c>
      <c r="G529" s="36"/>
      <c r="H529" s="36"/>
      <c r="I529" s="123"/>
      <c r="J529" s="36"/>
      <c r="K529" s="36"/>
      <c r="L529" s="39"/>
      <c r="M529" s="226"/>
      <c r="N529" s="227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147</v>
      </c>
      <c r="AU529" s="17" t="s">
        <v>81</v>
      </c>
    </row>
    <row r="530" spans="1:65" s="15" customFormat="1" ht="11.25">
      <c r="B530" s="251"/>
      <c r="C530" s="252"/>
      <c r="D530" s="224" t="s">
        <v>149</v>
      </c>
      <c r="E530" s="253" t="s">
        <v>1</v>
      </c>
      <c r="F530" s="254" t="s">
        <v>847</v>
      </c>
      <c r="G530" s="252"/>
      <c r="H530" s="253" t="s">
        <v>1</v>
      </c>
      <c r="I530" s="255"/>
      <c r="J530" s="252"/>
      <c r="K530" s="252"/>
      <c r="L530" s="256"/>
      <c r="M530" s="257"/>
      <c r="N530" s="258"/>
      <c r="O530" s="258"/>
      <c r="P530" s="258"/>
      <c r="Q530" s="258"/>
      <c r="R530" s="258"/>
      <c r="S530" s="258"/>
      <c r="T530" s="259"/>
      <c r="AT530" s="260" t="s">
        <v>149</v>
      </c>
      <c r="AU530" s="260" t="s">
        <v>81</v>
      </c>
      <c r="AV530" s="15" t="s">
        <v>79</v>
      </c>
      <c r="AW530" s="15" t="s">
        <v>30</v>
      </c>
      <c r="AX530" s="15" t="s">
        <v>74</v>
      </c>
      <c r="AY530" s="260" t="s">
        <v>138</v>
      </c>
    </row>
    <row r="531" spans="1:65" s="13" customFormat="1" ht="11.25">
      <c r="B531" s="228"/>
      <c r="C531" s="229"/>
      <c r="D531" s="224" t="s">
        <v>149</v>
      </c>
      <c r="E531" s="230" t="s">
        <v>1</v>
      </c>
      <c r="F531" s="231" t="s">
        <v>572</v>
      </c>
      <c r="G531" s="229"/>
      <c r="H531" s="232">
        <v>6.63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149</v>
      </c>
      <c r="AU531" s="238" t="s">
        <v>81</v>
      </c>
      <c r="AV531" s="13" t="s">
        <v>81</v>
      </c>
      <c r="AW531" s="13" t="s">
        <v>30</v>
      </c>
      <c r="AX531" s="13" t="s">
        <v>74</v>
      </c>
      <c r="AY531" s="238" t="s">
        <v>138</v>
      </c>
    </row>
    <row r="532" spans="1:65" s="14" customFormat="1" ht="11.25">
      <c r="B532" s="239"/>
      <c r="C532" s="240"/>
      <c r="D532" s="224" t="s">
        <v>149</v>
      </c>
      <c r="E532" s="241" t="s">
        <v>1</v>
      </c>
      <c r="F532" s="242" t="s">
        <v>156</v>
      </c>
      <c r="G532" s="240"/>
      <c r="H532" s="243">
        <v>6.63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AT532" s="249" t="s">
        <v>149</v>
      </c>
      <c r="AU532" s="249" t="s">
        <v>81</v>
      </c>
      <c r="AV532" s="14" t="s">
        <v>145</v>
      </c>
      <c r="AW532" s="14" t="s">
        <v>30</v>
      </c>
      <c r="AX532" s="14" t="s">
        <v>79</v>
      </c>
      <c r="AY532" s="249" t="s">
        <v>138</v>
      </c>
    </row>
    <row r="533" spans="1:65" s="2" customFormat="1" ht="16.5" customHeight="1">
      <c r="A533" s="34"/>
      <c r="B533" s="35"/>
      <c r="C533" s="210" t="s">
        <v>510</v>
      </c>
      <c r="D533" s="210" t="s">
        <v>141</v>
      </c>
      <c r="E533" s="211" t="s">
        <v>1025</v>
      </c>
      <c r="F533" s="212" t="s">
        <v>1026</v>
      </c>
      <c r="G533" s="213" t="s">
        <v>488</v>
      </c>
      <c r="H533" s="214">
        <v>1.1200000000000001</v>
      </c>
      <c r="I533" s="215"/>
      <c r="J533" s="216">
        <f>ROUND(I533*H533,2)</f>
        <v>0</v>
      </c>
      <c r="K533" s="217"/>
      <c r="L533" s="39"/>
      <c r="M533" s="218" t="s">
        <v>1</v>
      </c>
      <c r="N533" s="219" t="s">
        <v>39</v>
      </c>
      <c r="O533" s="71"/>
      <c r="P533" s="220">
        <f>O533*H533</f>
        <v>0</v>
      </c>
      <c r="Q533" s="220">
        <v>1.0490900000000001</v>
      </c>
      <c r="R533" s="220">
        <f>Q533*H533</f>
        <v>1.1749808000000002</v>
      </c>
      <c r="S533" s="220">
        <v>0</v>
      </c>
      <c r="T533" s="221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22" t="s">
        <v>145</v>
      </c>
      <c r="AT533" s="222" t="s">
        <v>141</v>
      </c>
      <c r="AU533" s="222" t="s">
        <v>81</v>
      </c>
      <c r="AY533" s="17" t="s">
        <v>138</v>
      </c>
      <c r="BE533" s="223">
        <f>IF(N533="základní",J533,0)</f>
        <v>0</v>
      </c>
      <c r="BF533" s="223">
        <f>IF(N533="snížená",J533,0)</f>
        <v>0</v>
      </c>
      <c r="BG533" s="223">
        <f>IF(N533="zákl. přenesená",J533,0)</f>
        <v>0</v>
      </c>
      <c r="BH533" s="223">
        <f>IF(N533="sníž. přenesená",J533,0)</f>
        <v>0</v>
      </c>
      <c r="BI533" s="223">
        <f>IF(N533="nulová",J533,0)</f>
        <v>0</v>
      </c>
      <c r="BJ533" s="17" t="s">
        <v>79</v>
      </c>
      <c r="BK533" s="223">
        <f>ROUND(I533*H533,2)</f>
        <v>0</v>
      </c>
      <c r="BL533" s="17" t="s">
        <v>145</v>
      </c>
      <c r="BM533" s="222" t="s">
        <v>1027</v>
      </c>
    </row>
    <row r="534" spans="1:65" s="2" customFormat="1" ht="19.5">
      <c r="A534" s="34"/>
      <c r="B534" s="35"/>
      <c r="C534" s="36"/>
      <c r="D534" s="224" t="s">
        <v>147</v>
      </c>
      <c r="E534" s="36"/>
      <c r="F534" s="225" t="s">
        <v>1028</v>
      </c>
      <c r="G534" s="36"/>
      <c r="H534" s="36"/>
      <c r="I534" s="123"/>
      <c r="J534" s="36"/>
      <c r="K534" s="36"/>
      <c r="L534" s="39"/>
      <c r="M534" s="226"/>
      <c r="N534" s="227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147</v>
      </c>
      <c r="AU534" s="17" t="s">
        <v>81</v>
      </c>
    </row>
    <row r="535" spans="1:65" s="15" customFormat="1" ht="11.25">
      <c r="B535" s="251"/>
      <c r="C535" s="252"/>
      <c r="D535" s="224" t="s">
        <v>149</v>
      </c>
      <c r="E535" s="253" t="s">
        <v>1</v>
      </c>
      <c r="F535" s="254" t="s">
        <v>918</v>
      </c>
      <c r="G535" s="252"/>
      <c r="H535" s="253" t="s">
        <v>1</v>
      </c>
      <c r="I535" s="255"/>
      <c r="J535" s="252"/>
      <c r="K535" s="252"/>
      <c r="L535" s="256"/>
      <c r="M535" s="257"/>
      <c r="N535" s="258"/>
      <c r="O535" s="258"/>
      <c r="P535" s="258"/>
      <c r="Q535" s="258"/>
      <c r="R535" s="258"/>
      <c r="S535" s="258"/>
      <c r="T535" s="259"/>
      <c r="AT535" s="260" t="s">
        <v>149</v>
      </c>
      <c r="AU535" s="260" t="s">
        <v>81</v>
      </c>
      <c r="AV535" s="15" t="s">
        <v>79</v>
      </c>
      <c r="AW535" s="15" t="s">
        <v>30</v>
      </c>
      <c r="AX535" s="15" t="s">
        <v>74</v>
      </c>
      <c r="AY535" s="260" t="s">
        <v>138</v>
      </c>
    </row>
    <row r="536" spans="1:65" s="15" customFormat="1" ht="11.25">
      <c r="B536" s="251"/>
      <c r="C536" s="252"/>
      <c r="D536" s="224" t="s">
        <v>149</v>
      </c>
      <c r="E536" s="253" t="s">
        <v>1</v>
      </c>
      <c r="F536" s="254" t="s">
        <v>1029</v>
      </c>
      <c r="G536" s="252"/>
      <c r="H536" s="253" t="s">
        <v>1</v>
      </c>
      <c r="I536" s="255"/>
      <c r="J536" s="252"/>
      <c r="K536" s="252"/>
      <c r="L536" s="256"/>
      <c r="M536" s="257"/>
      <c r="N536" s="258"/>
      <c r="O536" s="258"/>
      <c r="P536" s="258"/>
      <c r="Q536" s="258"/>
      <c r="R536" s="258"/>
      <c r="S536" s="258"/>
      <c r="T536" s="259"/>
      <c r="AT536" s="260" t="s">
        <v>149</v>
      </c>
      <c r="AU536" s="260" t="s">
        <v>81</v>
      </c>
      <c r="AV536" s="15" t="s">
        <v>79</v>
      </c>
      <c r="AW536" s="15" t="s">
        <v>30</v>
      </c>
      <c r="AX536" s="15" t="s">
        <v>74</v>
      </c>
      <c r="AY536" s="260" t="s">
        <v>138</v>
      </c>
    </row>
    <row r="537" spans="1:65" s="13" customFormat="1" ht="11.25">
      <c r="B537" s="228"/>
      <c r="C537" s="229"/>
      <c r="D537" s="224" t="s">
        <v>149</v>
      </c>
      <c r="E537" s="230" t="s">
        <v>1</v>
      </c>
      <c r="F537" s="231" t="s">
        <v>1030</v>
      </c>
      <c r="G537" s="229"/>
      <c r="H537" s="232">
        <v>1.1200000000000001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149</v>
      </c>
      <c r="AU537" s="238" t="s">
        <v>81</v>
      </c>
      <c r="AV537" s="13" t="s">
        <v>81</v>
      </c>
      <c r="AW537" s="13" t="s">
        <v>30</v>
      </c>
      <c r="AX537" s="13" t="s">
        <v>74</v>
      </c>
      <c r="AY537" s="238" t="s">
        <v>138</v>
      </c>
    </row>
    <row r="538" spans="1:65" s="14" customFormat="1" ht="11.25">
      <c r="B538" s="239"/>
      <c r="C538" s="240"/>
      <c r="D538" s="224" t="s">
        <v>149</v>
      </c>
      <c r="E538" s="241" t="s">
        <v>1</v>
      </c>
      <c r="F538" s="242" t="s">
        <v>156</v>
      </c>
      <c r="G538" s="240"/>
      <c r="H538" s="243">
        <v>1.1200000000000001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AT538" s="249" t="s">
        <v>149</v>
      </c>
      <c r="AU538" s="249" t="s">
        <v>81</v>
      </c>
      <c r="AV538" s="14" t="s">
        <v>145</v>
      </c>
      <c r="AW538" s="14" t="s">
        <v>30</v>
      </c>
      <c r="AX538" s="14" t="s">
        <v>79</v>
      </c>
      <c r="AY538" s="249" t="s">
        <v>138</v>
      </c>
    </row>
    <row r="539" spans="1:65" s="2" customFormat="1" ht="16.5" customHeight="1">
      <c r="A539" s="34"/>
      <c r="B539" s="35"/>
      <c r="C539" s="210" t="s">
        <v>504</v>
      </c>
      <c r="D539" s="210" t="s">
        <v>141</v>
      </c>
      <c r="E539" s="211" t="s">
        <v>1031</v>
      </c>
      <c r="F539" s="212" t="s">
        <v>1032</v>
      </c>
      <c r="G539" s="213" t="s">
        <v>351</v>
      </c>
      <c r="H539" s="214">
        <v>12.6</v>
      </c>
      <c r="I539" s="215"/>
      <c r="J539" s="216">
        <f>ROUND(I539*H539,2)</f>
        <v>0</v>
      </c>
      <c r="K539" s="217"/>
      <c r="L539" s="39"/>
      <c r="M539" s="218" t="s">
        <v>1</v>
      </c>
      <c r="N539" s="219" t="s">
        <v>39</v>
      </c>
      <c r="O539" s="71"/>
      <c r="P539" s="220">
        <f>O539*H539</f>
        <v>0</v>
      </c>
      <c r="Q539" s="220">
        <v>1.0869999999999999E-2</v>
      </c>
      <c r="R539" s="220">
        <f>Q539*H539</f>
        <v>0.136962</v>
      </c>
      <c r="S539" s="220">
        <v>0</v>
      </c>
      <c r="T539" s="221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222" t="s">
        <v>145</v>
      </c>
      <c r="AT539" s="222" t="s">
        <v>141</v>
      </c>
      <c r="AU539" s="222" t="s">
        <v>81</v>
      </c>
      <c r="AY539" s="17" t="s">
        <v>138</v>
      </c>
      <c r="BE539" s="223">
        <f>IF(N539="základní",J539,0)</f>
        <v>0</v>
      </c>
      <c r="BF539" s="223">
        <f>IF(N539="snížená",J539,0)</f>
        <v>0</v>
      </c>
      <c r="BG539" s="223">
        <f>IF(N539="zákl. přenesená",J539,0)</f>
        <v>0</v>
      </c>
      <c r="BH539" s="223">
        <f>IF(N539="sníž. přenesená",J539,0)</f>
        <v>0</v>
      </c>
      <c r="BI539" s="223">
        <f>IF(N539="nulová",J539,0)</f>
        <v>0</v>
      </c>
      <c r="BJ539" s="17" t="s">
        <v>79</v>
      </c>
      <c r="BK539" s="223">
        <f>ROUND(I539*H539,2)</f>
        <v>0</v>
      </c>
      <c r="BL539" s="17" t="s">
        <v>145</v>
      </c>
      <c r="BM539" s="222" t="s">
        <v>1033</v>
      </c>
    </row>
    <row r="540" spans="1:65" s="2" customFormat="1" ht="11.25">
      <c r="A540" s="34"/>
      <c r="B540" s="35"/>
      <c r="C540" s="36"/>
      <c r="D540" s="224" t="s">
        <v>147</v>
      </c>
      <c r="E540" s="36"/>
      <c r="F540" s="225" t="s">
        <v>1034</v>
      </c>
      <c r="G540" s="36"/>
      <c r="H540" s="36"/>
      <c r="I540" s="123"/>
      <c r="J540" s="36"/>
      <c r="K540" s="36"/>
      <c r="L540" s="39"/>
      <c r="M540" s="226"/>
      <c r="N540" s="227"/>
      <c r="O540" s="71"/>
      <c r="P540" s="71"/>
      <c r="Q540" s="71"/>
      <c r="R540" s="71"/>
      <c r="S540" s="71"/>
      <c r="T540" s="72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7" t="s">
        <v>147</v>
      </c>
      <c r="AU540" s="17" t="s">
        <v>81</v>
      </c>
    </row>
    <row r="541" spans="1:65" s="15" customFormat="1" ht="11.25">
      <c r="B541" s="251"/>
      <c r="C541" s="252"/>
      <c r="D541" s="224" t="s">
        <v>149</v>
      </c>
      <c r="E541" s="253" t="s">
        <v>1</v>
      </c>
      <c r="F541" s="254" t="s">
        <v>847</v>
      </c>
      <c r="G541" s="252"/>
      <c r="H541" s="253" t="s">
        <v>1</v>
      </c>
      <c r="I541" s="255"/>
      <c r="J541" s="252"/>
      <c r="K541" s="252"/>
      <c r="L541" s="256"/>
      <c r="M541" s="257"/>
      <c r="N541" s="258"/>
      <c r="O541" s="258"/>
      <c r="P541" s="258"/>
      <c r="Q541" s="258"/>
      <c r="R541" s="258"/>
      <c r="S541" s="258"/>
      <c r="T541" s="259"/>
      <c r="AT541" s="260" t="s">
        <v>149</v>
      </c>
      <c r="AU541" s="260" t="s">
        <v>81</v>
      </c>
      <c r="AV541" s="15" t="s">
        <v>79</v>
      </c>
      <c r="AW541" s="15" t="s">
        <v>30</v>
      </c>
      <c r="AX541" s="15" t="s">
        <v>74</v>
      </c>
      <c r="AY541" s="260" t="s">
        <v>138</v>
      </c>
    </row>
    <row r="542" spans="1:65" s="13" customFormat="1" ht="11.25">
      <c r="B542" s="228"/>
      <c r="C542" s="229"/>
      <c r="D542" s="224" t="s">
        <v>149</v>
      </c>
      <c r="E542" s="230" t="s">
        <v>1</v>
      </c>
      <c r="F542" s="231" t="s">
        <v>1035</v>
      </c>
      <c r="G542" s="229"/>
      <c r="H542" s="232">
        <v>12.6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149</v>
      </c>
      <c r="AU542" s="238" t="s">
        <v>81</v>
      </c>
      <c r="AV542" s="13" t="s">
        <v>81</v>
      </c>
      <c r="AW542" s="13" t="s">
        <v>30</v>
      </c>
      <c r="AX542" s="13" t="s">
        <v>74</v>
      </c>
      <c r="AY542" s="238" t="s">
        <v>138</v>
      </c>
    </row>
    <row r="543" spans="1:65" s="14" customFormat="1" ht="11.25">
      <c r="B543" s="239"/>
      <c r="C543" s="240"/>
      <c r="D543" s="224" t="s">
        <v>149</v>
      </c>
      <c r="E543" s="241" t="s">
        <v>575</v>
      </c>
      <c r="F543" s="242" t="s">
        <v>156</v>
      </c>
      <c r="G543" s="240"/>
      <c r="H543" s="243">
        <v>12.6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AT543" s="249" t="s">
        <v>149</v>
      </c>
      <c r="AU543" s="249" t="s">
        <v>81</v>
      </c>
      <c r="AV543" s="14" t="s">
        <v>145</v>
      </c>
      <c r="AW543" s="14" t="s">
        <v>30</v>
      </c>
      <c r="AX543" s="14" t="s">
        <v>79</v>
      </c>
      <c r="AY543" s="249" t="s">
        <v>138</v>
      </c>
    </row>
    <row r="544" spans="1:65" s="2" customFormat="1" ht="16.5" customHeight="1">
      <c r="A544" s="34"/>
      <c r="B544" s="35"/>
      <c r="C544" s="210" t="s">
        <v>551</v>
      </c>
      <c r="D544" s="210" t="s">
        <v>141</v>
      </c>
      <c r="E544" s="211" t="s">
        <v>1036</v>
      </c>
      <c r="F544" s="212" t="s">
        <v>1037</v>
      </c>
      <c r="G544" s="213" t="s">
        <v>351</v>
      </c>
      <c r="H544" s="214">
        <v>12.6</v>
      </c>
      <c r="I544" s="215"/>
      <c r="J544" s="216">
        <f>ROUND(I544*H544,2)</f>
        <v>0</v>
      </c>
      <c r="K544" s="217"/>
      <c r="L544" s="39"/>
      <c r="M544" s="218" t="s">
        <v>1</v>
      </c>
      <c r="N544" s="219" t="s">
        <v>39</v>
      </c>
      <c r="O544" s="71"/>
      <c r="P544" s="220">
        <f>O544*H544</f>
        <v>0</v>
      </c>
      <c r="Q544" s="220">
        <v>0</v>
      </c>
      <c r="R544" s="220">
        <f>Q544*H544</f>
        <v>0</v>
      </c>
      <c r="S544" s="220">
        <v>0</v>
      </c>
      <c r="T544" s="221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22" t="s">
        <v>145</v>
      </c>
      <c r="AT544" s="222" t="s">
        <v>141</v>
      </c>
      <c r="AU544" s="222" t="s">
        <v>81</v>
      </c>
      <c r="AY544" s="17" t="s">
        <v>138</v>
      </c>
      <c r="BE544" s="223">
        <f>IF(N544="základní",J544,0)</f>
        <v>0</v>
      </c>
      <c r="BF544" s="223">
        <f>IF(N544="snížená",J544,0)</f>
        <v>0</v>
      </c>
      <c r="BG544" s="223">
        <f>IF(N544="zákl. přenesená",J544,0)</f>
        <v>0</v>
      </c>
      <c r="BH544" s="223">
        <f>IF(N544="sníž. přenesená",J544,0)</f>
        <v>0</v>
      </c>
      <c r="BI544" s="223">
        <f>IF(N544="nulová",J544,0)</f>
        <v>0</v>
      </c>
      <c r="BJ544" s="17" t="s">
        <v>79</v>
      </c>
      <c r="BK544" s="223">
        <f>ROUND(I544*H544,2)</f>
        <v>0</v>
      </c>
      <c r="BL544" s="17" t="s">
        <v>145</v>
      </c>
      <c r="BM544" s="222" t="s">
        <v>1038</v>
      </c>
    </row>
    <row r="545" spans="1:65" s="2" customFormat="1" ht="11.25">
      <c r="A545" s="34"/>
      <c r="B545" s="35"/>
      <c r="C545" s="36"/>
      <c r="D545" s="224" t="s">
        <v>147</v>
      </c>
      <c r="E545" s="36"/>
      <c r="F545" s="225" t="s">
        <v>1039</v>
      </c>
      <c r="G545" s="36"/>
      <c r="H545" s="36"/>
      <c r="I545" s="123"/>
      <c r="J545" s="36"/>
      <c r="K545" s="36"/>
      <c r="L545" s="39"/>
      <c r="M545" s="226"/>
      <c r="N545" s="227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147</v>
      </c>
      <c r="AU545" s="17" t="s">
        <v>81</v>
      </c>
    </row>
    <row r="546" spans="1:65" s="15" customFormat="1" ht="11.25">
      <c r="B546" s="251"/>
      <c r="C546" s="252"/>
      <c r="D546" s="224" t="s">
        <v>149</v>
      </c>
      <c r="E546" s="253" t="s">
        <v>1</v>
      </c>
      <c r="F546" s="254" t="s">
        <v>847</v>
      </c>
      <c r="G546" s="252"/>
      <c r="H546" s="253" t="s">
        <v>1</v>
      </c>
      <c r="I546" s="255"/>
      <c r="J546" s="252"/>
      <c r="K546" s="252"/>
      <c r="L546" s="256"/>
      <c r="M546" s="257"/>
      <c r="N546" s="258"/>
      <c r="O546" s="258"/>
      <c r="P546" s="258"/>
      <c r="Q546" s="258"/>
      <c r="R546" s="258"/>
      <c r="S546" s="258"/>
      <c r="T546" s="259"/>
      <c r="AT546" s="260" t="s">
        <v>149</v>
      </c>
      <c r="AU546" s="260" t="s">
        <v>81</v>
      </c>
      <c r="AV546" s="15" t="s">
        <v>79</v>
      </c>
      <c r="AW546" s="15" t="s">
        <v>30</v>
      </c>
      <c r="AX546" s="15" t="s">
        <v>74</v>
      </c>
      <c r="AY546" s="260" t="s">
        <v>138</v>
      </c>
    </row>
    <row r="547" spans="1:65" s="13" customFormat="1" ht="11.25">
      <c r="B547" s="228"/>
      <c r="C547" s="229"/>
      <c r="D547" s="224" t="s">
        <v>149</v>
      </c>
      <c r="E547" s="230" t="s">
        <v>1</v>
      </c>
      <c r="F547" s="231" t="s">
        <v>575</v>
      </c>
      <c r="G547" s="229"/>
      <c r="H547" s="232">
        <v>12.6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149</v>
      </c>
      <c r="AU547" s="238" t="s">
        <v>81</v>
      </c>
      <c r="AV547" s="13" t="s">
        <v>81</v>
      </c>
      <c r="AW547" s="13" t="s">
        <v>30</v>
      </c>
      <c r="AX547" s="13" t="s">
        <v>74</v>
      </c>
      <c r="AY547" s="238" t="s">
        <v>138</v>
      </c>
    </row>
    <row r="548" spans="1:65" s="14" customFormat="1" ht="11.25">
      <c r="B548" s="239"/>
      <c r="C548" s="240"/>
      <c r="D548" s="224" t="s">
        <v>149</v>
      </c>
      <c r="E548" s="241" t="s">
        <v>1</v>
      </c>
      <c r="F548" s="242" t="s">
        <v>156</v>
      </c>
      <c r="G548" s="240"/>
      <c r="H548" s="243">
        <v>12.6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AT548" s="249" t="s">
        <v>149</v>
      </c>
      <c r="AU548" s="249" t="s">
        <v>81</v>
      </c>
      <c r="AV548" s="14" t="s">
        <v>145</v>
      </c>
      <c r="AW548" s="14" t="s">
        <v>30</v>
      </c>
      <c r="AX548" s="14" t="s">
        <v>79</v>
      </c>
      <c r="AY548" s="249" t="s">
        <v>138</v>
      </c>
    </row>
    <row r="549" spans="1:65" s="2" customFormat="1" ht="21.75" customHeight="1">
      <c r="A549" s="34"/>
      <c r="B549" s="35"/>
      <c r="C549" s="210" t="s">
        <v>522</v>
      </c>
      <c r="D549" s="210" t="s">
        <v>141</v>
      </c>
      <c r="E549" s="211" t="s">
        <v>1040</v>
      </c>
      <c r="F549" s="212" t="s">
        <v>1041</v>
      </c>
      <c r="G549" s="213" t="s">
        <v>351</v>
      </c>
      <c r="H549" s="214">
        <v>20.399999999999999</v>
      </c>
      <c r="I549" s="215"/>
      <c r="J549" s="216">
        <f>ROUND(I549*H549,2)</f>
        <v>0</v>
      </c>
      <c r="K549" s="217"/>
      <c r="L549" s="39"/>
      <c r="M549" s="218" t="s">
        <v>1</v>
      </c>
      <c r="N549" s="219" t="s">
        <v>39</v>
      </c>
      <c r="O549" s="71"/>
      <c r="P549" s="220">
        <f>O549*H549</f>
        <v>0</v>
      </c>
      <c r="Q549" s="220">
        <v>0</v>
      </c>
      <c r="R549" s="220">
        <f>Q549*H549</f>
        <v>0</v>
      </c>
      <c r="S549" s="220">
        <v>0</v>
      </c>
      <c r="T549" s="221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22" t="s">
        <v>145</v>
      </c>
      <c r="AT549" s="222" t="s">
        <v>141</v>
      </c>
      <c r="AU549" s="222" t="s">
        <v>81</v>
      </c>
      <c r="AY549" s="17" t="s">
        <v>138</v>
      </c>
      <c r="BE549" s="223">
        <f>IF(N549="základní",J549,0)</f>
        <v>0</v>
      </c>
      <c r="BF549" s="223">
        <f>IF(N549="snížená",J549,0)</f>
        <v>0</v>
      </c>
      <c r="BG549" s="223">
        <f>IF(N549="zákl. přenesená",J549,0)</f>
        <v>0</v>
      </c>
      <c r="BH549" s="223">
        <f>IF(N549="sníž. přenesená",J549,0)</f>
        <v>0</v>
      </c>
      <c r="BI549" s="223">
        <f>IF(N549="nulová",J549,0)</f>
        <v>0</v>
      </c>
      <c r="BJ549" s="17" t="s">
        <v>79</v>
      </c>
      <c r="BK549" s="223">
        <f>ROUND(I549*H549,2)</f>
        <v>0</v>
      </c>
      <c r="BL549" s="17" t="s">
        <v>145</v>
      </c>
      <c r="BM549" s="222" t="s">
        <v>1042</v>
      </c>
    </row>
    <row r="550" spans="1:65" s="2" customFormat="1" ht="19.5">
      <c r="A550" s="34"/>
      <c r="B550" s="35"/>
      <c r="C550" s="36"/>
      <c r="D550" s="224" t="s">
        <v>147</v>
      </c>
      <c r="E550" s="36"/>
      <c r="F550" s="225" t="s">
        <v>1043</v>
      </c>
      <c r="G550" s="36"/>
      <c r="H550" s="36"/>
      <c r="I550" s="123"/>
      <c r="J550" s="36"/>
      <c r="K550" s="36"/>
      <c r="L550" s="39"/>
      <c r="M550" s="226"/>
      <c r="N550" s="227"/>
      <c r="O550" s="71"/>
      <c r="P550" s="71"/>
      <c r="Q550" s="71"/>
      <c r="R550" s="71"/>
      <c r="S550" s="71"/>
      <c r="T550" s="72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7" t="s">
        <v>147</v>
      </c>
      <c r="AU550" s="17" t="s">
        <v>81</v>
      </c>
    </row>
    <row r="551" spans="1:65" s="15" customFormat="1" ht="11.25">
      <c r="B551" s="251"/>
      <c r="C551" s="252"/>
      <c r="D551" s="224" t="s">
        <v>149</v>
      </c>
      <c r="E551" s="253" t="s">
        <v>1</v>
      </c>
      <c r="F551" s="254" t="s">
        <v>847</v>
      </c>
      <c r="G551" s="252"/>
      <c r="H551" s="253" t="s">
        <v>1</v>
      </c>
      <c r="I551" s="255"/>
      <c r="J551" s="252"/>
      <c r="K551" s="252"/>
      <c r="L551" s="256"/>
      <c r="M551" s="257"/>
      <c r="N551" s="258"/>
      <c r="O551" s="258"/>
      <c r="P551" s="258"/>
      <c r="Q551" s="258"/>
      <c r="R551" s="258"/>
      <c r="S551" s="258"/>
      <c r="T551" s="259"/>
      <c r="AT551" s="260" t="s">
        <v>149</v>
      </c>
      <c r="AU551" s="260" t="s">
        <v>81</v>
      </c>
      <c r="AV551" s="15" t="s">
        <v>79</v>
      </c>
      <c r="AW551" s="15" t="s">
        <v>30</v>
      </c>
      <c r="AX551" s="15" t="s">
        <v>74</v>
      </c>
      <c r="AY551" s="260" t="s">
        <v>138</v>
      </c>
    </row>
    <row r="552" spans="1:65" s="13" customFormat="1" ht="11.25">
      <c r="B552" s="228"/>
      <c r="C552" s="229"/>
      <c r="D552" s="224" t="s">
        <v>149</v>
      </c>
      <c r="E552" s="230" t="s">
        <v>1</v>
      </c>
      <c r="F552" s="231" t="s">
        <v>1044</v>
      </c>
      <c r="G552" s="229"/>
      <c r="H552" s="232">
        <v>20.399999999999999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AT552" s="238" t="s">
        <v>149</v>
      </c>
      <c r="AU552" s="238" t="s">
        <v>81</v>
      </c>
      <c r="AV552" s="13" t="s">
        <v>81</v>
      </c>
      <c r="AW552" s="13" t="s">
        <v>30</v>
      </c>
      <c r="AX552" s="13" t="s">
        <v>74</v>
      </c>
      <c r="AY552" s="238" t="s">
        <v>138</v>
      </c>
    </row>
    <row r="553" spans="1:65" s="14" customFormat="1" ht="11.25">
      <c r="B553" s="239"/>
      <c r="C553" s="240"/>
      <c r="D553" s="224" t="s">
        <v>149</v>
      </c>
      <c r="E553" s="241" t="s">
        <v>1</v>
      </c>
      <c r="F553" s="242" t="s">
        <v>156</v>
      </c>
      <c r="G553" s="240"/>
      <c r="H553" s="243">
        <v>20.399999999999999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AT553" s="249" t="s">
        <v>149</v>
      </c>
      <c r="AU553" s="249" t="s">
        <v>81</v>
      </c>
      <c r="AV553" s="14" t="s">
        <v>145</v>
      </c>
      <c r="AW553" s="14" t="s">
        <v>30</v>
      </c>
      <c r="AX553" s="14" t="s">
        <v>79</v>
      </c>
      <c r="AY553" s="249" t="s">
        <v>138</v>
      </c>
    </row>
    <row r="554" spans="1:65" s="2" customFormat="1" ht="21.75" customHeight="1">
      <c r="A554" s="34"/>
      <c r="B554" s="35"/>
      <c r="C554" s="210" t="s">
        <v>646</v>
      </c>
      <c r="D554" s="210" t="s">
        <v>141</v>
      </c>
      <c r="E554" s="211" t="s">
        <v>1045</v>
      </c>
      <c r="F554" s="212" t="s">
        <v>1046</v>
      </c>
      <c r="G554" s="213" t="s">
        <v>351</v>
      </c>
      <c r="H554" s="214">
        <v>8</v>
      </c>
      <c r="I554" s="215"/>
      <c r="J554" s="216">
        <f>ROUND(I554*H554,2)</f>
        <v>0</v>
      </c>
      <c r="K554" s="217"/>
      <c r="L554" s="39"/>
      <c r="M554" s="218" t="s">
        <v>1</v>
      </c>
      <c r="N554" s="219" t="s">
        <v>39</v>
      </c>
      <c r="O554" s="71"/>
      <c r="P554" s="220">
        <f>O554*H554</f>
        <v>0</v>
      </c>
      <c r="Q554" s="220">
        <v>0</v>
      </c>
      <c r="R554" s="220">
        <f>Q554*H554</f>
        <v>0</v>
      </c>
      <c r="S554" s="220">
        <v>0</v>
      </c>
      <c r="T554" s="221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22" t="s">
        <v>145</v>
      </c>
      <c r="AT554" s="222" t="s">
        <v>141</v>
      </c>
      <c r="AU554" s="222" t="s">
        <v>81</v>
      </c>
      <c r="AY554" s="17" t="s">
        <v>138</v>
      </c>
      <c r="BE554" s="223">
        <f>IF(N554="základní",J554,0)</f>
        <v>0</v>
      </c>
      <c r="BF554" s="223">
        <f>IF(N554="snížená",J554,0)</f>
        <v>0</v>
      </c>
      <c r="BG554" s="223">
        <f>IF(N554="zákl. přenesená",J554,0)</f>
        <v>0</v>
      </c>
      <c r="BH554" s="223">
        <f>IF(N554="sníž. přenesená",J554,0)</f>
        <v>0</v>
      </c>
      <c r="BI554" s="223">
        <f>IF(N554="nulová",J554,0)</f>
        <v>0</v>
      </c>
      <c r="BJ554" s="17" t="s">
        <v>79</v>
      </c>
      <c r="BK554" s="223">
        <f>ROUND(I554*H554,2)</f>
        <v>0</v>
      </c>
      <c r="BL554" s="17" t="s">
        <v>145</v>
      </c>
      <c r="BM554" s="222" t="s">
        <v>1047</v>
      </c>
    </row>
    <row r="555" spans="1:65" s="2" customFormat="1" ht="19.5">
      <c r="A555" s="34"/>
      <c r="B555" s="35"/>
      <c r="C555" s="36"/>
      <c r="D555" s="224" t="s">
        <v>147</v>
      </c>
      <c r="E555" s="36"/>
      <c r="F555" s="225" t="s">
        <v>1048</v>
      </c>
      <c r="G555" s="36"/>
      <c r="H555" s="36"/>
      <c r="I555" s="123"/>
      <c r="J555" s="36"/>
      <c r="K555" s="36"/>
      <c r="L555" s="39"/>
      <c r="M555" s="226"/>
      <c r="N555" s="227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147</v>
      </c>
      <c r="AU555" s="17" t="s">
        <v>81</v>
      </c>
    </row>
    <row r="556" spans="1:65" s="15" customFormat="1" ht="11.25">
      <c r="B556" s="251"/>
      <c r="C556" s="252"/>
      <c r="D556" s="224" t="s">
        <v>149</v>
      </c>
      <c r="E556" s="253" t="s">
        <v>1</v>
      </c>
      <c r="F556" s="254" t="s">
        <v>665</v>
      </c>
      <c r="G556" s="252"/>
      <c r="H556" s="253" t="s">
        <v>1</v>
      </c>
      <c r="I556" s="255"/>
      <c r="J556" s="252"/>
      <c r="K556" s="252"/>
      <c r="L556" s="256"/>
      <c r="M556" s="257"/>
      <c r="N556" s="258"/>
      <c r="O556" s="258"/>
      <c r="P556" s="258"/>
      <c r="Q556" s="258"/>
      <c r="R556" s="258"/>
      <c r="S556" s="258"/>
      <c r="T556" s="259"/>
      <c r="AT556" s="260" t="s">
        <v>149</v>
      </c>
      <c r="AU556" s="260" t="s">
        <v>81</v>
      </c>
      <c r="AV556" s="15" t="s">
        <v>79</v>
      </c>
      <c r="AW556" s="15" t="s">
        <v>30</v>
      </c>
      <c r="AX556" s="15" t="s">
        <v>74</v>
      </c>
      <c r="AY556" s="260" t="s">
        <v>138</v>
      </c>
    </row>
    <row r="557" spans="1:65" s="13" customFormat="1" ht="11.25">
      <c r="B557" s="228"/>
      <c r="C557" s="229"/>
      <c r="D557" s="224" t="s">
        <v>149</v>
      </c>
      <c r="E557" s="230" t="s">
        <v>1</v>
      </c>
      <c r="F557" s="231" t="s">
        <v>1049</v>
      </c>
      <c r="G557" s="229"/>
      <c r="H557" s="232">
        <v>8</v>
      </c>
      <c r="I557" s="233"/>
      <c r="J557" s="229"/>
      <c r="K557" s="229"/>
      <c r="L557" s="234"/>
      <c r="M557" s="235"/>
      <c r="N557" s="236"/>
      <c r="O557" s="236"/>
      <c r="P557" s="236"/>
      <c r="Q557" s="236"/>
      <c r="R557" s="236"/>
      <c r="S557" s="236"/>
      <c r="T557" s="237"/>
      <c r="AT557" s="238" t="s">
        <v>149</v>
      </c>
      <c r="AU557" s="238" t="s">
        <v>81</v>
      </c>
      <c r="AV557" s="13" t="s">
        <v>81</v>
      </c>
      <c r="AW557" s="13" t="s">
        <v>30</v>
      </c>
      <c r="AX557" s="13" t="s">
        <v>74</v>
      </c>
      <c r="AY557" s="238" t="s">
        <v>138</v>
      </c>
    </row>
    <row r="558" spans="1:65" s="14" customFormat="1" ht="11.25">
      <c r="B558" s="239"/>
      <c r="C558" s="240"/>
      <c r="D558" s="224" t="s">
        <v>149</v>
      </c>
      <c r="E558" s="241" t="s">
        <v>636</v>
      </c>
      <c r="F558" s="242" t="s">
        <v>156</v>
      </c>
      <c r="G558" s="240"/>
      <c r="H558" s="243">
        <v>8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AT558" s="249" t="s">
        <v>149</v>
      </c>
      <c r="AU558" s="249" t="s">
        <v>81</v>
      </c>
      <c r="AV558" s="14" t="s">
        <v>145</v>
      </c>
      <c r="AW558" s="14" t="s">
        <v>30</v>
      </c>
      <c r="AX558" s="14" t="s">
        <v>79</v>
      </c>
      <c r="AY558" s="249" t="s">
        <v>138</v>
      </c>
    </row>
    <row r="559" spans="1:65" s="2" customFormat="1" ht="21.75" customHeight="1">
      <c r="A559" s="34"/>
      <c r="B559" s="35"/>
      <c r="C559" s="210" t="s">
        <v>1050</v>
      </c>
      <c r="D559" s="210" t="s">
        <v>141</v>
      </c>
      <c r="E559" s="211" t="s">
        <v>1051</v>
      </c>
      <c r="F559" s="212" t="s">
        <v>1052</v>
      </c>
      <c r="G559" s="213" t="s">
        <v>351</v>
      </c>
      <c r="H559" s="214">
        <v>8</v>
      </c>
      <c r="I559" s="215"/>
      <c r="J559" s="216">
        <f>ROUND(I559*H559,2)</f>
        <v>0</v>
      </c>
      <c r="K559" s="217"/>
      <c r="L559" s="39"/>
      <c r="M559" s="218" t="s">
        <v>1</v>
      </c>
      <c r="N559" s="219" t="s">
        <v>39</v>
      </c>
      <c r="O559" s="71"/>
      <c r="P559" s="220">
        <f>O559*H559</f>
        <v>0</v>
      </c>
      <c r="Q559" s="220">
        <v>0</v>
      </c>
      <c r="R559" s="220">
        <f>Q559*H559</f>
        <v>0</v>
      </c>
      <c r="S559" s="220">
        <v>0</v>
      </c>
      <c r="T559" s="221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222" t="s">
        <v>145</v>
      </c>
      <c r="AT559" s="222" t="s">
        <v>141</v>
      </c>
      <c r="AU559" s="222" t="s">
        <v>81</v>
      </c>
      <c r="AY559" s="17" t="s">
        <v>138</v>
      </c>
      <c r="BE559" s="223">
        <f>IF(N559="základní",J559,0)</f>
        <v>0</v>
      </c>
      <c r="BF559" s="223">
        <f>IF(N559="snížená",J559,0)</f>
        <v>0</v>
      </c>
      <c r="BG559" s="223">
        <f>IF(N559="zákl. přenesená",J559,0)</f>
        <v>0</v>
      </c>
      <c r="BH559" s="223">
        <f>IF(N559="sníž. přenesená",J559,0)</f>
        <v>0</v>
      </c>
      <c r="BI559" s="223">
        <f>IF(N559="nulová",J559,0)</f>
        <v>0</v>
      </c>
      <c r="BJ559" s="17" t="s">
        <v>79</v>
      </c>
      <c r="BK559" s="223">
        <f>ROUND(I559*H559,2)</f>
        <v>0</v>
      </c>
      <c r="BL559" s="17" t="s">
        <v>145</v>
      </c>
      <c r="BM559" s="222" t="s">
        <v>1053</v>
      </c>
    </row>
    <row r="560" spans="1:65" s="2" customFormat="1" ht="19.5">
      <c r="A560" s="34"/>
      <c r="B560" s="35"/>
      <c r="C560" s="36"/>
      <c r="D560" s="224" t="s">
        <v>147</v>
      </c>
      <c r="E560" s="36"/>
      <c r="F560" s="225" t="s">
        <v>1054</v>
      </c>
      <c r="G560" s="36"/>
      <c r="H560" s="36"/>
      <c r="I560" s="123"/>
      <c r="J560" s="36"/>
      <c r="K560" s="36"/>
      <c r="L560" s="39"/>
      <c r="M560" s="226"/>
      <c r="N560" s="227"/>
      <c r="O560" s="71"/>
      <c r="P560" s="71"/>
      <c r="Q560" s="71"/>
      <c r="R560" s="71"/>
      <c r="S560" s="71"/>
      <c r="T560" s="72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147</v>
      </c>
      <c r="AU560" s="17" t="s">
        <v>81</v>
      </c>
    </row>
    <row r="561" spans="1:65" s="15" customFormat="1" ht="11.25">
      <c r="B561" s="251"/>
      <c r="C561" s="252"/>
      <c r="D561" s="224" t="s">
        <v>149</v>
      </c>
      <c r="E561" s="253" t="s">
        <v>1</v>
      </c>
      <c r="F561" s="254" t="s">
        <v>665</v>
      </c>
      <c r="G561" s="252"/>
      <c r="H561" s="253" t="s">
        <v>1</v>
      </c>
      <c r="I561" s="255"/>
      <c r="J561" s="252"/>
      <c r="K561" s="252"/>
      <c r="L561" s="256"/>
      <c r="M561" s="257"/>
      <c r="N561" s="258"/>
      <c r="O561" s="258"/>
      <c r="P561" s="258"/>
      <c r="Q561" s="258"/>
      <c r="R561" s="258"/>
      <c r="S561" s="258"/>
      <c r="T561" s="259"/>
      <c r="AT561" s="260" t="s">
        <v>149</v>
      </c>
      <c r="AU561" s="260" t="s">
        <v>81</v>
      </c>
      <c r="AV561" s="15" t="s">
        <v>79</v>
      </c>
      <c r="AW561" s="15" t="s">
        <v>30</v>
      </c>
      <c r="AX561" s="15" t="s">
        <v>74</v>
      </c>
      <c r="AY561" s="260" t="s">
        <v>138</v>
      </c>
    </row>
    <row r="562" spans="1:65" s="13" customFormat="1" ht="11.25">
      <c r="B562" s="228"/>
      <c r="C562" s="229"/>
      <c r="D562" s="224" t="s">
        <v>149</v>
      </c>
      <c r="E562" s="230" t="s">
        <v>1</v>
      </c>
      <c r="F562" s="231" t="s">
        <v>1055</v>
      </c>
      <c r="G562" s="229"/>
      <c r="H562" s="232">
        <v>8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149</v>
      </c>
      <c r="AU562" s="238" t="s">
        <v>81</v>
      </c>
      <c r="AV562" s="13" t="s">
        <v>81</v>
      </c>
      <c r="AW562" s="13" t="s">
        <v>30</v>
      </c>
      <c r="AX562" s="13" t="s">
        <v>74</v>
      </c>
      <c r="AY562" s="238" t="s">
        <v>138</v>
      </c>
    </row>
    <row r="563" spans="1:65" s="14" customFormat="1" ht="11.25">
      <c r="B563" s="239"/>
      <c r="C563" s="240"/>
      <c r="D563" s="224" t="s">
        <v>149</v>
      </c>
      <c r="E563" s="241" t="s">
        <v>1</v>
      </c>
      <c r="F563" s="242" t="s">
        <v>156</v>
      </c>
      <c r="G563" s="240"/>
      <c r="H563" s="243">
        <v>8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AT563" s="249" t="s">
        <v>149</v>
      </c>
      <c r="AU563" s="249" t="s">
        <v>81</v>
      </c>
      <c r="AV563" s="14" t="s">
        <v>145</v>
      </c>
      <c r="AW563" s="14" t="s">
        <v>30</v>
      </c>
      <c r="AX563" s="14" t="s">
        <v>79</v>
      </c>
      <c r="AY563" s="249" t="s">
        <v>138</v>
      </c>
    </row>
    <row r="564" spans="1:65" s="2" customFormat="1" ht="21.75" customHeight="1">
      <c r="A564" s="34"/>
      <c r="B564" s="35"/>
      <c r="C564" s="210" t="s">
        <v>1056</v>
      </c>
      <c r="D564" s="210" t="s">
        <v>141</v>
      </c>
      <c r="E564" s="211" t="s">
        <v>1057</v>
      </c>
      <c r="F564" s="212" t="s">
        <v>1058</v>
      </c>
      <c r="G564" s="213" t="s">
        <v>351</v>
      </c>
      <c r="H564" s="214">
        <v>40</v>
      </c>
      <c r="I564" s="215"/>
      <c r="J564" s="216">
        <f>ROUND(I564*H564,2)</f>
        <v>0</v>
      </c>
      <c r="K564" s="217"/>
      <c r="L564" s="39"/>
      <c r="M564" s="218" t="s">
        <v>1</v>
      </c>
      <c r="N564" s="219" t="s">
        <v>39</v>
      </c>
      <c r="O564" s="71"/>
      <c r="P564" s="220">
        <f>O564*H564</f>
        <v>0</v>
      </c>
      <c r="Q564" s="220">
        <v>0</v>
      </c>
      <c r="R564" s="220">
        <f>Q564*H564</f>
        <v>0</v>
      </c>
      <c r="S564" s="220">
        <v>0</v>
      </c>
      <c r="T564" s="221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22" t="s">
        <v>145</v>
      </c>
      <c r="AT564" s="222" t="s">
        <v>141</v>
      </c>
      <c r="AU564" s="222" t="s">
        <v>81</v>
      </c>
      <c r="AY564" s="17" t="s">
        <v>138</v>
      </c>
      <c r="BE564" s="223">
        <f>IF(N564="základní",J564,0)</f>
        <v>0</v>
      </c>
      <c r="BF564" s="223">
        <f>IF(N564="snížená",J564,0)</f>
        <v>0</v>
      </c>
      <c r="BG564" s="223">
        <f>IF(N564="zákl. přenesená",J564,0)</f>
        <v>0</v>
      </c>
      <c r="BH564" s="223">
        <f>IF(N564="sníž. přenesená",J564,0)</f>
        <v>0</v>
      </c>
      <c r="BI564" s="223">
        <f>IF(N564="nulová",J564,0)</f>
        <v>0</v>
      </c>
      <c r="BJ564" s="17" t="s">
        <v>79</v>
      </c>
      <c r="BK564" s="223">
        <f>ROUND(I564*H564,2)</f>
        <v>0</v>
      </c>
      <c r="BL564" s="17" t="s">
        <v>145</v>
      </c>
      <c r="BM564" s="222" t="s">
        <v>1059</v>
      </c>
    </row>
    <row r="565" spans="1:65" s="2" customFormat="1" ht="29.25">
      <c r="A565" s="34"/>
      <c r="B565" s="35"/>
      <c r="C565" s="36"/>
      <c r="D565" s="224" t="s">
        <v>147</v>
      </c>
      <c r="E565" s="36"/>
      <c r="F565" s="225" t="s">
        <v>1060</v>
      </c>
      <c r="G565" s="36"/>
      <c r="H565" s="36"/>
      <c r="I565" s="123"/>
      <c r="J565" s="36"/>
      <c r="K565" s="36"/>
      <c r="L565" s="39"/>
      <c r="M565" s="226"/>
      <c r="N565" s="227"/>
      <c r="O565" s="71"/>
      <c r="P565" s="71"/>
      <c r="Q565" s="71"/>
      <c r="R565" s="71"/>
      <c r="S565" s="71"/>
      <c r="T565" s="72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147</v>
      </c>
      <c r="AU565" s="17" t="s">
        <v>81</v>
      </c>
    </row>
    <row r="566" spans="1:65" s="15" customFormat="1" ht="11.25">
      <c r="B566" s="251"/>
      <c r="C566" s="252"/>
      <c r="D566" s="224" t="s">
        <v>149</v>
      </c>
      <c r="E566" s="253" t="s">
        <v>1</v>
      </c>
      <c r="F566" s="254" t="s">
        <v>665</v>
      </c>
      <c r="G566" s="252"/>
      <c r="H566" s="253" t="s">
        <v>1</v>
      </c>
      <c r="I566" s="255"/>
      <c r="J566" s="252"/>
      <c r="K566" s="252"/>
      <c r="L566" s="256"/>
      <c r="M566" s="257"/>
      <c r="N566" s="258"/>
      <c r="O566" s="258"/>
      <c r="P566" s="258"/>
      <c r="Q566" s="258"/>
      <c r="R566" s="258"/>
      <c r="S566" s="258"/>
      <c r="T566" s="259"/>
      <c r="AT566" s="260" t="s">
        <v>149</v>
      </c>
      <c r="AU566" s="260" t="s">
        <v>81</v>
      </c>
      <c r="AV566" s="15" t="s">
        <v>79</v>
      </c>
      <c r="AW566" s="15" t="s">
        <v>30</v>
      </c>
      <c r="AX566" s="15" t="s">
        <v>74</v>
      </c>
      <c r="AY566" s="260" t="s">
        <v>138</v>
      </c>
    </row>
    <row r="567" spans="1:65" s="13" customFormat="1" ht="11.25">
      <c r="B567" s="228"/>
      <c r="C567" s="229"/>
      <c r="D567" s="224" t="s">
        <v>149</v>
      </c>
      <c r="E567" s="230" t="s">
        <v>1</v>
      </c>
      <c r="F567" s="231" t="s">
        <v>1061</v>
      </c>
      <c r="G567" s="229"/>
      <c r="H567" s="232">
        <v>40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149</v>
      </c>
      <c r="AU567" s="238" t="s">
        <v>81</v>
      </c>
      <c r="AV567" s="13" t="s">
        <v>81</v>
      </c>
      <c r="AW567" s="13" t="s">
        <v>30</v>
      </c>
      <c r="AX567" s="13" t="s">
        <v>74</v>
      </c>
      <c r="AY567" s="238" t="s">
        <v>138</v>
      </c>
    </row>
    <row r="568" spans="1:65" s="14" customFormat="1" ht="11.25">
      <c r="B568" s="239"/>
      <c r="C568" s="240"/>
      <c r="D568" s="224" t="s">
        <v>149</v>
      </c>
      <c r="E568" s="241" t="s">
        <v>1</v>
      </c>
      <c r="F568" s="242" t="s">
        <v>156</v>
      </c>
      <c r="G568" s="240"/>
      <c r="H568" s="243">
        <v>40</v>
      </c>
      <c r="I568" s="244"/>
      <c r="J568" s="240"/>
      <c r="K568" s="240"/>
      <c r="L568" s="245"/>
      <c r="M568" s="246"/>
      <c r="N568" s="247"/>
      <c r="O568" s="247"/>
      <c r="P568" s="247"/>
      <c r="Q568" s="247"/>
      <c r="R568" s="247"/>
      <c r="S568" s="247"/>
      <c r="T568" s="248"/>
      <c r="AT568" s="249" t="s">
        <v>149</v>
      </c>
      <c r="AU568" s="249" t="s">
        <v>81</v>
      </c>
      <c r="AV568" s="14" t="s">
        <v>145</v>
      </c>
      <c r="AW568" s="14" t="s">
        <v>30</v>
      </c>
      <c r="AX568" s="14" t="s">
        <v>79</v>
      </c>
      <c r="AY568" s="249" t="s">
        <v>138</v>
      </c>
    </row>
    <row r="569" spans="1:65" s="2" customFormat="1" ht="16.5" customHeight="1">
      <c r="A569" s="34"/>
      <c r="B569" s="35"/>
      <c r="C569" s="210" t="s">
        <v>1062</v>
      </c>
      <c r="D569" s="210" t="s">
        <v>141</v>
      </c>
      <c r="E569" s="211" t="s">
        <v>1063</v>
      </c>
      <c r="F569" s="212" t="s">
        <v>1064</v>
      </c>
      <c r="G569" s="213" t="s">
        <v>429</v>
      </c>
      <c r="H569" s="214">
        <v>11.86</v>
      </c>
      <c r="I569" s="215"/>
      <c r="J569" s="216">
        <f>ROUND(I569*H569,2)</f>
        <v>0</v>
      </c>
      <c r="K569" s="217"/>
      <c r="L569" s="39"/>
      <c r="M569" s="218" t="s">
        <v>1</v>
      </c>
      <c r="N569" s="219" t="s">
        <v>39</v>
      </c>
      <c r="O569" s="71"/>
      <c r="P569" s="220">
        <f>O569*H569</f>
        <v>0</v>
      </c>
      <c r="Q569" s="220">
        <v>2.4300000000000002</v>
      </c>
      <c r="R569" s="220">
        <f>Q569*H569</f>
        <v>28.819800000000001</v>
      </c>
      <c r="S569" s="220">
        <v>0</v>
      </c>
      <c r="T569" s="221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222" t="s">
        <v>145</v>
      </c>
      <c r="AT569" s="222" t="s">
        <v>141</v>
      </c>
      <c r="AU569" s="222" t="s">
        <v>81</v>
      </c>
      <c r="AY569" s="17" t="s">
        <v>138</v>
      </c>
      <c r="BE569" s="223">
        <f>IF(N569="základní",J569,0)</f>
        <v>0</v>
      </c>
      <c r="BF569" s="223">
        <f>IF(N569="snížená",J569,0)</f>
        <v>0</v>
      </c>
      <c r="BG569" s="223">
        <f>IF(N569="zákl. přenesená",J569,0)</f>
        <v>0</v>
      </c>
      <c r="BH569" s="223">
        <f>IF(N569="sníž. přenesená",J569,0)</f>
        <v>0</v>
      </c>
      <c r="BI569" s="223">
        <f>IF(N569="nulová",J569,0)</f>
        <v>0</v>
      </c>
      <c r="BJ569" s="17" t="s">
        <v>79</v>
      </c>
      <c r="BK569" s="223">
        <f>ROUND(I569*H569,2)</f>
        <v>0</v>
      </c>
      <c r="BL569" s="17" t="s">
        <v>145</v>
      </c>
      <c r="BM569" s="222" t="s">
        <v>1065</v>
      </c>
    </row>
    <row r="570" spans="1:65" s="2" customFormat="1" ht="11.25">
      <c r="A570" s="34"/>
      <c r="B570" s="35"/>
      <c r="C570" s="36"/>
      <c r="D570" s="224" t="s">
        <v>147</v>
      </c>
      <c r="E570" s="36"/>
      <c r="F570" s="225" t="s">
        <v>1066</v>
      </c>
      <c r="G570" s="36"/>
      <c r="H570" s="36"/>
      <c r="I570" s="123"/>
      <c r="J570" s="36"/>
      <c r="K570" s="36"/>
      <c r="L570" s="39"/>
      <c r="M570" s="226"/>
      <c r="N570" s="227"/>
      <c r="O570" s="71"/>
      <c r="P570" s="71"/>
      <c r="Q570" s="71"/>
      <c r="R570" s="71"/>
      <c r="S570" s="71"/>
      <c r="T570" s="72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147</v>
      </c>
      <c r="AU570" s="17" t="s">
        <v>81</v>
      </c>
    </row>
    <row r="571" spans="1:65" s="15" customFormat="1" ht="11.25">
      <c r="B571" s="251"/>
      <c r="C571" s="252"/>
      <c r="D571" s="224" t="s">
        <v>149</v>
      </c>
      <c r="E571" s="253" t="s">
        <v>1</v>
      </c>
      <c r="F571" s="254" t="s">
        <v>665</v>
      </c>
      <c r="G571" s="252"/>
      <c r="H571" s="253" t="s">
        <v>1</v>
      </c>
      <c r="I571" s="255"/>
      <c r="J571" s="252"/>
      <c r="K571" s="252"/>
      <c r="L571" s="256"/>
      <c r="M571" s="257"/>
      <c r="N571" s="258"/>
      <c r="O571" s="258"/>
      <c r="P571" s="258"/>
      <c r="Q571" s="258"/>
      <c r="R571" s="258"/>
      <c r="S571" s="258"/>
      <c r="T571" s="259"/>
      <c r="AT571" s="260" t="s">
        <v>149</v>
      </c>
      <c r="AU571" s="260" t="s">
        <v>81</v>
      </c>
      <c r="AV571" s="15" t="s">
        <v>79</v>
      </c>
      <c r="AW571" s="15" t="s">
        <v>30</v>
      </c>
      <c r="AX571" s="15" t="s">
        <v>74</v>
      </c>
      <c r="AY571" s="260" t="s">
        <v>138</v>
      </c>
    </row>
    <row r="572" spans="1:65" s="15" customFormat="1" ht="11.25">
      <c r="B572" s="251"/>
      <c r="C572" s="252"/>
      <c r="D572" s="224" t="s">
        <v>149</v>
      </c>
      <c r="E572" s="253" t="s">
        <v>1</v>
      </c>
      <c r="F572" s="254" t="s">
        <v>666</v>
      </c>
      <c r="G572" s="252"/>
      <c r="H572" s="253" t="s">
        <v>1</v>
      </c>
      <c r="I572" s="255"/>
      <c r="J572" s="252"/>
      <c r="K572" s="252"/>
      <c r="L572" s="256"/>
      <c r="M572" s="257"/>
      <c r="N572" s="258"/>
      <c r="O572" s="258"/>
      <c r="P572" s="258"/>
      <c r="Q572" s="258"/>
      <c r="R572" s="258"/>
      <c r="S572" s="258"/>
      <c r="T572" s="259"/>
      <c r="AT572" s="260" t="s">
        <v>149</v>
      </c>
      <c r="AU572" s="260" t="s">
        <v>81</v>
      </c>
      <c r="AV572" s="15" t="s">
        <v>79</v>
      </c>
      <c r="AW572" s="15" t="s">
        <v>30</v>
      </c>
      <c r="AX572" s="15" t="s">
        <v>74</v>
      </c>
      <c r="AY572" s="260" t="s">
        <v>138</v>
      </c>
    </row>
    <row r="573" spans="1:65" s="13" customFormat="1" ht="22.5">
      <c r="B573" s="228"/>
      <c r="C573" s="229"/>
      <c r="D573" s="224" t="s">
        <v>149</v>
      </c>
      <c r="E573" s="230" t="s">
        <v>1</v>
      </c>
      <c r="F573" s="231" t="s">
        <v>1067</v>
      </c>
      <c r="G573" s="229"/>
      <c r="H573" s="232">
        <v>10.54</v>
      </c>
      <c r="I573" s="233"/>
      <c r="J573" s="229"/>
      <c r="K573" s="229"/>
      <c r="L573" s="234"/>
      <c r="M573" s="235"/>
      <c r="N573" s="236"/>
      <c r="O573" s="236"/>
      <c r="P573" s="236"/>
      <c r="Q573" s="236"/>
      <c r="R573" s="236"/>
      <c r="S573" s="236"/>
      <c r="T573" s="237"/>
      <c r="AT573" s="238" t="s">
        <v>149</v>
      </c>
      <c r="AU573" s="238" t="s">
        <v>81</v>
      </c>
      <c r="AV573" s="13" t="s">
        <v>81</v>
      </c>
      <c r="AW573" s="13" t="s">
        <v>30</v>
      </c>
      <c r="AX573" s="13" t="s">
        <v>74</v>
      </c>
      <c r="AY573" s="238" t="s">
        <v>138</v>
      </c>
    </row>
    <row r="574" spans="1:65" s="13" customFormat="1" ht="11.25">
      <c r="B574" s="228"/>
      <c r="C574" s="229"/>
      <c r="D574" s="224" t="s">
        <v>149</v>
      </c>
      <c r="E574" s="230" t="s">
        <v>1</v>
      </c>
      <c r="F574" s="231" t="s">
        <v>1068</v>
      </c>
      <c r="G574" s="229"/>
      <c r="H574" s="232">
        <v>1.32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AT574" s="238" t="s">
        <v>149</v>
      </c>
      <c r="AU574" s="238" t="s">
        <v>81</v>
      </c>
      <c r="AV574" s="13" t="s">
        <v>81</v>
      </c>
      <c r="AW574" s="13" t="s">
        <v>30</v>
      </c>
      <c r="AX574" s="13" t="s">
        <v>74</v>
      </c>
      <c r="AY574" s="238" t="s">
        <v>138</v>
      </c>
    </row>
    <row r="575" spans="1:65" s="14" customFormat="1" ht="11.25">
      <c r="B575" s="239"/>
      <c r="C575" s="240"/>
      <c r="D575" s="224" t="s">
        <v>149</v>
      </c>
      <c r="E575" s="241" t="s">
        <v>1</v>
      </c>
      <c r="F575" s="242" t="s">
        <v>156</v>
      </c>
      <c r="G575" s="240"/>
      <c r="H575" s="243">
        <v>11.86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AT575" s="249" t="s">
        <v>149</v>
      </c>
      <c r="AU575" s="249" t="s">
        <v>81</v>
      </c>
      <c r="AV575" s="14" t="s">
        <v>145</v>
      </c>
      <c r="AW575" s="14" t="s">
        <v>30</v>
      </c>
      <c r="AX575" s="14" t="s">
        <v>79</v>
      </c>
      <c r="AY575" s="249" t="s">
        <v>138</v>
      </c>
    </row>
    <row r="576" spans="1:65" s="2" customFormat="1" ht="21.75" customHeight="1">
      <c r="A576" s="34"/>
      <c r="B576" s="35"/>
      <c r="C576" s="210" t="s">
        <v>528</v>
      </c>
      <c r="D576" s="210" t="s">
        <v>141</v>
      </c>
      <c r="E576" s="211" t="s">
        <v>1069</v>
      </c>
      <c r="F576" s="212" t="s">
        <v>1070</v>
      </c>
      <c r="G576" s="213" t="s">
        <v>351</v>
      </c>
      <c r="H576" s="214">
        <v>21</v>
      </c>
      <c r="I576" s="215"/>
      <c r="J576" s="216">
        <f>ROUND(I576*H576,2)</f>
        <v>0</v>
      </c>
      <c r="K576" s="217"/>
      <c r="L576" s="39"/>
      <c r="M576" s="218" t="s">
        <v>1</v>
      </c>
      <c r="N576" s="219" t="s">
        <v>39</v>
      </c>
      <c r="O576" s="71"/>
      <c r="P576" s="220">
        <f>O576*H576</f>
        <v>0</v>
      </c>
      <c r="Q576" s="220">
        <v>1.0311999999999999</v>
      </c>
      <c r="R576" s="220">
        <f>Q576*H576</f>
        <v>21.655199999999997</v>
      </c>
      <c r="S576" s="220">
        <v>0</v>
      </c>
      <c r="T576" s="221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22" t="s">
        <v>145</v>
      </c>
      <c r="AT576" s="222" t="s">
        <v>141</v>
      </c>
      <c r="AU576" s="222" t="s">
        <v>81</v>
      </c>
      <c r="AY576" s="17" t="s">
        <v>138</v>
      </c>
      <c r="BE576" s="223">
        <f>IF(N576="základní",J576,0)</f>
        <v>0</v>
      </c>
      <c r="BF576" s="223">
        <f>IF(N576="snížená",J576,0)</f>
        <v>0</v>
      </c>
      <c r="BG576" s="223">
        <f>IF(N576="zákl. přenesená",J576,0)</f>
        <v>0</v>
      </c>
      <c r="BH576" s="223">
        <f>IF(N576="sníž. přenesená",J576,0)</f>
        <v>0</v>
      </c>
      <c r="BI576" s="223">
        <f>IF(N576="nulová",J576,0)</f>
        <v>0</v>
      </c>
      <c r="BJ576" s="17" t="s">
        <v>79</v>
      </c>
      <c r="BK576" s="223">
        <f>ROUND(I576*H576,2)</f>
        <v>0</v>
      </c>
      <c r="BL576" s="17" t="s">
        <v>145</v>
      </c>
      <c r="BM576" s="222" t="s">
        <v>1071</v>
      </c>
    </row>
    <row r="577" spans="1:65" s="2" customFormat="1" ht="29.25">
      <c r="A577" s="34"/>
      <c r="B577" s="35"/>
      <c r="C577" s="36"/>
      <c r="D577" s="224" t="s">
        <v>147</v>
      </c>
      <c r="E577" s="36"/>
      <c r="F577" s="225" t="s">
        <v>1072</v>
      </c>
      <c r="G577" s="36"/>
      <c r="H577" s="36"/>
      <c r="I577" s="123"/>
      <c r="J577" s="36"/>
      <c r="K577" s="36"/>
      <c r="L577" s="39"/>
      <c r="M577" s="226"/>
      <c r="N577" s="227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147</v>
      </c>
      <c r="AU577" s="17" t="s">
        <v>81</v>
      </c>
    </row>
    <row r="578" spans="1:65" s="15" customFormat="1" ht="11.25">
      <c r="B578" s="251"/>
      <c r="C578" s="252"/>
      <c r="D578" s="224" t="s">
        <v>149</v>
      </c>
      <c r="E578" s="253" t="s">
        <v>1</v>
      </c>
      <c r="F578" s="254" t="s">
        <v>665</v>
      </c>
      <c r="G578" s="252"/>
      <c r="H578" s="253" t="s">
        <v>1</v>
      </c>
      <c r="I578" s="255"/>
      <c r="J578" s="252"/>
      <c r="K578" s="252"/>
      <c r="L578" s="256"/>
      <c r="M578" s="257"/>
      <c r="N578" s="258"/>
      <c r="O578" s="258"/>
      <c r="P578" s="258"/>
      <c r="Q578" s="258"/>
      <c r="R578" s="258"/>
      <c r="S578" s="258"/>
      <c r="T578" s="259"/>
      <c r="AT578" s="260" t="s">
        <v>149</v>
      </c>
      <c r="AU578" s="260" t="s">
        <v>81</v>
      </c>
      <c r="AV578" s="15" t="s">
        <v>79</v>
      </c>
      <c r="AW578" s="15" t="s">
        <v>30</v>
      </c>
      <c r="AX578" s="15" t="s">
        <v>74</v>
      </c>
      <c r="AY578" s="260" t="s">
        <v>138</v>
      </c>
    </row>
    <row r="579" spans="1:65" s="15" customFormat="1" ht="11.25">
      <c r="B579" s="251"/>
      <c r="C579" s="252"/>
      <c r="D579" s="224" t="s">
        <v>149</v>
      </c>
      <c r="E579" s="253" t="s">
        <v>1</v>
      </c>
      <c r="F579" s="254" t="s">
        <v>666</v>
      </c>
      <c r="G579" s="252"/>
      <c r="H579" s="253" t="s">
        <v>1</v>
      </c>
      <c r="I579" s="255"/>
      <c r="J579" s="252"/>
      <c r="K579" s="252"/>
      <c r="L579" s="256"/>
      <c r="M579" s="257"/>
      <c r="N579" s="258"/>
      <c r="O579" s="258"/>
      <c r="P579" s="258"/>
      <c r="Q579" s="258"/>
      <c r="R579" s="258"/>
      <c r="S579" s="258"/>
      <c r="T579" s="259"/>
      <c r="AT579" s="260" t="s">
        <v>149</v>
      </c>
      <c r="AU579" s="260" t="s">
        <v>81</v>
      </c>
      <c r="AV579" s="15" t="s">
        <v>79</v>
      </c>
      <c r="AW579" s="15" t="s">
        <v>30</v>
      </c>
      <c r="AX579" s="15" t="s">
        <v>74</v>
      </c>
      <c r="AY579" s="260" t="s">
        <v>138</v>
      </c>
    </row>
    <row r="580" spans="1:65" s="15" customFormat="1" ht="22.5">
      <c r="B580" s="251"/>
      <c r="C580" s="252"/>
      <c r="D580" s="224" t="s">
        <v>149</v>
      </c>
      <c r="E580" s="253" t="s">
        <v>1</v>
      </c>
      <c r="F580" s="254" t="s">
        <v>1073</v>
      </c>
      <c r="G580" s="252"/>
      <c r="H580" s="253" t="s">
        <v>1</v>
      </c>
      <c r="I580" s="255"/>
      <c r="J580" s="252"/>
      <c r="K580" s="252"/>
      <c r="L580" s="256"/>
      <c r="M580" s="257"/>
      <c r="N580" s="258"/>
      <c r="O580" s="258"/>
      <c r="P580" s="258"/>
      <c r="Q580" s="258"/>
      <c r="R580" s="258"/>
      <c r="S580" s="258"/>
      <c r="T580" s="259"/>
      <c r="AT580" s="260" t="s">
        <v>149</v>
      </c>
      <c r="AU580" s="260" t="s">
        <v>81</v>
      </c>
      <c r="AV580" s="15" t="s">
        <v>79</v>
      </c>
      <c r="AW580" s="15" t="s">
        <v>30</v>
      </c>
      <c r="AX580" s="15" t="s">
        <v>74</v>
      </c>
      <c r="AY580" s="260" t="s">
        <v>138</v>
      </c>
    </row>
    <row r="581" spans="1:65" s="13" customFormat="1" ht="11.25">
      <c r="B581" s="228"/>
      <c r="C581" s="229"/>
      <c r="D581" s="224" t="s">
        <v>149</v>
      </c>
      <c r="E581" s="230" t="s">
        <v>1</v>
      </c>
      <c r="F581" s="231" t="s">
        <v>603</v>
      </c>
      <c r="G581" s="229"/>
      <c r="H581" s="232">
        <v>21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149</v>
      </c>
      <c r="AU581" s="238" t="s">
        <v>81</v>
      </c>
      <c r="AV581" s="13" t="s">
        <v>81</v>
      </c>
      <c r="AW581" s="13" t="s">
        <v>30</v>
      </c>
      <c r="AX581" s="13" t="s">
        <v>74</v>
      </c>
      <c r="AY581" s="238" t="s">
        <v>138</v>
      </c>
    </row>
    <row r="582" spans="1:65" s="14" customFormat="1" ht="11.25">
      <c r="B582" s="239"/>
      <c r="C582" s="240"/>
      <c r="D582" s="224" t="s">
        <v>149</v>
      </c>
      <c r="E582" s="241" t="s">
        <v>1</v>
      </c>
      <c r="F582" s="242" t="s">
        <v>156</v>
      </c>
      <c r="G582" s="240"/>
      <c r="H582" s="243">
        <v>21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AT582" s="249" t="s">
        <v>149</v>
      </c>
      <c r="AU582" s="249" t="s">
        <v>81</v>
      </c>
      <c r="AV582" s="14" t="s">
        <v>145</v>
      </c>
      <c r="AW582" s="14" t="s">
        <v>30</v>
      </c>
      <c r="AX582" s="14" t="s">
        <v>79</v>
      </c>
      <c r="AY582" s="249" t="s">
        <v>138</v>
      </c>
    </row>
    <row r="583" spans="1:65" s="2" customFormat="1" ht="21.75" customHeight="1">
      <c r="A583" s="34"/>
      <c r="B583" s="35"/>
      <c r="C583" s="210" t="s">
        <v>1074</v>
      </c>
      <c r="D583" s="210" t="s">
        <v>141</v>
      </c>
      <c r="E583" s="211" t="s">
        <v>1075</v>
      </c>
      <c r="F583" s="212" t="s">
        <v>1076</v>
      </c>
      <c r="G583" s="213" t="s">
        <v>351</v>
      </c>
      <c r="H583" s="214">
        <v>21</v>
      </c>
      <c r="I583" s="215"/>
      <c r="J583" s="216">
        <f>ROUND(I583*H583,2)</f>
        <v>0</v>
      </c>
      <c r="K583" s="217"/>
      <c r="L583" s="39"/>
      <c r="M583" s="218" t="s">
        <v>1</v>
      </c>
      <c r="N583" s="219" t="s">
        <v>39</v>
      </c>
      <c r="O583" s="71"/>
      <c r="P583" s="220">
        <f>O583*H583</f>
        <v>0</v>
      </c>
      <c r="Q583" s="220">
        <v>0.20266000000000001</v>
      </c>
      <c r="R583" s="220">
        <f>Q583*H583</f>
        <v>4.2558600000000002</v>
      </c>
      <c r="S583" s="220">
        <v>0</v>
      </c>
      <c r="T583" s="221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22" t="s">
        <v>145</v>
      </c>
      <c r="AT583" s="222" t="s">
        <v>141</v>
      </c>
      <c r="AU583" s="222" t="s">
        <v>81</v>
      </c>
      <c r="AY583" s="17" t="s">
        <v>138</v>
      </c>
      <c r="BE583" s="223">
        <f>IF(N583="základní",J583,0)</f>
        <v>0</v>
      </c>
      <c r="BF583" s="223">
        <f>IF(N583="snížená",J583,0)</f>
        <v>0</v>
      </c>
      <c r="BG583" s="223">
        <f>IF(N583="zákl. přenesená",J583,0)</f>
        <v>0</v>
      </c>
      <c r="BH583" s="223">
        <f>IF(N583="sníž. přenesená",J583,0)</f>
        <v>0</v>
      </c>
      <c r="BI583" s="223">
        <f>IF(N583="nulová",J583,0)</f>
        <v>0</v>
      </c>
      <c r="BJ583" s="17" t="s">
        <v>79</v>
      </c>
      <c r="BK583" s="223">
        <f>ROUND(I583*H583,2)</f>
        <v>0</v>
      </c>
      <c r="BL583" s="17" t="s">
        <v>145</v>
      </c>
      <c r="BM583" s="222" t="s">
        <v>1077</v>
      </c>
    </row>
    <row r="584" spans="1:65" s="2" customFormat="1" ht="19.5">
      <c r="A584" s="34"/>
      <c r="B584" s="35"/>
      <c r="C584" s="36"/>
      <c r="D584" s="224" t="s">
        <v>147</v>
      </c>
      <c r="E584" s="36"/>
      <c r="F584" s="225" t="s">
        <v>1078</v>
      </c>
      <c r="G584" s="36"/>
      <c r="H584" s="36"/>
      <c r="I584" s="123"/>
      <c r="J584" s="36"/>
      <c r="K584" s="36"/>
      <c r="L584" s="39"/>
      <c r="M584" s="226"/>
      <c r="N584" s="227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147</v>
      </c>
      <c r="AU584" s="17" t="s">
        <v>81</v>
      </c>
    </row>
    <row r="585" spans="1:65" s="15" customFormat="1" ht="11.25">
      <c r="B585" s="251"/>
      <c r="C585" s="252"/>
      <c r="D585" s="224" t="s">
        <v>149</v>
      </c>
      <c r="E585" s="253" t="s">
        <v>1</v>
      </c>
      <c r="F585" s="254" t="s">
        <v>665</v>
      </c>
      <c r="G585" s="252"/>
      <c r="H585" s="253" t="s">
        <v>1</v>
      </c>
      <c r="I585" s="255"/>
      <c r="J585" s="252"/>
      <c r="K585" s="252"/>
      <c r="L585" s="256"/>
      <c r="M585" s="257"/>
      <c r="N585" s="258"/>
      <c r="O585" s="258"/>
      <c r="P585" s="258"/>
      <c r="Q585" s="258"/>
      <c r="R585" s="258"/>
      <c r="S585" s="258"/>
      <c r="T585" s="259"/>
      <c r="AT585" s="260" t="s">
        <v>149</v>
      </c>
      <c r="AU585" s="260" t="s">
        <v>81</v>
      </c>
      <c r="AV585" s="15" t="s">
        <v>79</v>
      </c>
      <c r="AW585" s="15" t="s">
        <v>30</v>
      </c>
      <c r="AX585" s="15" t="s">
        <v>74</v>
      </c>
      <c r="AY585" s="260" t="s">
        <v>138</v>
      </c>
    </row>
    <row r="586" spans="1:65" s="15" customFormat="1" ht="11.25">
      <c r="B586" s="251"/>
      <c r="C586" s="252"/>
      <c r="D586" s="224" t="s">
        <v>149</v>
      </c>
      <c r="E586" s="253" t="s">
        <v>1</v>
      </c>
      <c r="F586" s="254" t="s">
        <v>666</v>
      </c>
      <c r="G586" s="252"/>
      <c r="H586" s="253" t="s">
        <v>1</v>
      </c>
      <c r="I586" s="255"/>
      <c r="J586" s="252"/>
      <c r="K586" s="252"/>
      <c r="L586" s="256"/>
      <c r="M586" s="257"/>
      <c r="N586" s="258"/>
      <c r="O586" s="258"/>
      <c r="P586" s="258"/>
      <c r="Q586" s="258"/>
      <c r="R586" s="258"/>
      <c r="S586" s="258"/>
      <c r="T586" s="259"/>
      <c r="AT586" s="260" t="s">
        <v>149</v>
      </c>
      <c r="AU586" s="260" t="s">
        <v>81</v>
      </c>
      <c r="AV586" s="15" t="s">
        <v>79</v>
      </c>
      <c r="AW586" s="15" t="s">
        <v>30</v>
      </c>
      <c r="AX586" s="15" t="s">
        <v>74</v>
      </c>
      <c r="AY586" s="260" t="s">
        <v>138</v>
      </c>
    </row>
    <row r="587" spans="1:65" s="15" customFormat="1" ht="11.25">
      <c r="B587" s="251"/>
      <c r="C587" s="252"/>
      <c r="D587" s="224" t="s">
        <v>149</v>
      </c>
      <c r="E587" s="253" t="s">
        <v>1</v>
      </c>
      <c r="F587" s="254" t="s">
        <v>1079</v>
      </c>
      <c r="G587" s="252"/>
      <c r="H587" s="253" t="s">
        <v>1</v>
      </c>
      <c r="I587" s="255"/>
      <c r="J587" s="252"/>
      <c r="K587" s="252"/>
      <c r="L587" s="256"/>
      <c r="M587" s="257"/>
      <c r="N587" s="258"/>
      <c r="O587" s="258"/>
      <c r="P587" s="258"/>
      <c r="Q587" s="258"/>
      <c r="R587" s="258"/>
      <c r="S587" s="258"/>
      <c r="T587" s="259"/>
      <c r="AT587" s="260" t="s">
        <v>149</v>
      </c>
      <c r="AU587" s="260" t="s">
        <v>81</v>
      </c>
      <c r="AV587" s="15" t="s">
        <v>79</v>
      </c>
      <c r="AW587" s="15" t="s">
        <v>30</v>
      </c>
      <c r="AX587" s="15" t="s">
        <v>74</v>
      </c>
      <c r="AY587" s="260" t="s">
        <v>138</v>
      </c>
    </row>
    <row r="588" spans="1:65" s="13" customFormat="1" ht="11.25">
      <c r="B588" s="228"/>
      <c r="C588" s="229"/>
      <c r="D588" s="224" t="s">
        <v>149</v>
      </c>
      <c r="E588" s="230" t="s">
        <v>1</v>
      </c>
      <c r="F588" s="231" t="s">
        <v>7</v>
      </c>
      <c r="G588" s="229"/>
      <c r="H588" s="232">
        <v>21</v>
      </c>
      <c r="I588" s="233"/>
      <c r="J588" s="229"/>
      <c r="K588" s="229"/>
      <c r="L588" s="234"/>
      <c r="M588" s="235"/>
      <c r="N588" s="236"/>
      <c r="O588" s="236"/>
      <c r="P588" s="236"/>
      <c r="Q588" s="236"/>
      <c r="R588" s="236"/>
      <c r="S588" s="236"/>
      <c r="T588" s="237"/>
      <c r="AT588" s="238" t="s">
        <v>149</v>
      </c>
      <c r="AU588" s="238" t="s">
        <v>81</v>
      </c>
      <c r="AV588" s="13" t="s">
        <v>81</v>
      </c>
      <c r="AW588" s="13" t="s">
        <v>30</v>
      </c>
      <c r="AX588" s="13" t="s">
        <v>74</v>
      </c>
      <c r="AY588" s="238" t="s">
        <v>138</v>
      </c>
    </row>
    <row r="589" spans="1:65" s="14" customFormat="1" ht="11.25">
      <c r="B589" s="239"/>
      <c r="C589" s="240"/>
      <c r="D589" s="224" t="s">
        <v>149</v>
      </c>
      <c r="E589" s="241" t="s">
        <v>603</v>
      </c>
      <c r="F589" s="242" t="s">
        <v>156</v>
      </c>
      <c r="G589" s="240"/>
      <c r="H589" s="243">
        <v>21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AT589" s="249" t="s">
        <v>149</v>
      </c>
      <c r="AU589" s="249" t="s">
        <v>81</v>
      </c>
      <c r="AV589" s="14" t="s">
        <v>145</v>
      </c>
      <c r="AW589" s="14" t="s">
        <v>30</v>
      </c>
      <c r="AX589" s="14" t="s">
        <v>79</v>
      </c>
      <c r="AY589" s="249" t="s">
        <v>138</v>
      </c>
    </row>
    <row r="590" spans="1:65" s="2" customFormat="1" ht="16.5" customHeight="1">
      <c r="A590" s="34"/>
      <c r="B590" s="35"/>
      <c r="C590" s="210" t="s">
        <v>485</v>
      </c>
      <c r="D590" s="210" t="s">
        <v>141</v>
      </c>
      <c r="E590" s="211" t="s">
        <v>1080</v>
      </c>
      <c r="F590" s="212" t="s">
        <v>1081</v>
      </c>
      <c r="G590" s="213" t="s">
        <v>429</v>
      </c>
      <c r="H590" s="214">
        <v>3.28</v>
      </c>
      <c r="I590" s="215"/>
      <c r="J590" s="216">
        <f>ROUND(I590*H590,2)</f>
        <v>0</v>
      </c>
      <c r="K590" s="217"/>
      <c r="L590" s="39"/>
      <c r="M590" s="218" t="s">
        <v>1</v>
      </c>
      <c r="N590" s="219" t="s">
        <v>39</v>
      </c>
      <c r="O590" s="71"/>
      <c r="P590" s="220">
        <f>O590*H590</f>
        <v>0</v>
      </c>
      <c r="Q590" s="220">
        <v>2.5068199999999998</v>
      </c>
      <c r="R590" s="220">
        <f>Q590*H590</f>
        <v>8.2223695999999986</v>
      </c>
      <c r="S590" s="220">
        <v>0</v>
      </c>
      <c r="T590" s="221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22" t="s">
        <v>145</v>
      </c>
      <c r="AT590" s="222" t="s">
        <v>141</v>
      </c>
      <c r="AU590" s="222" t="s">
        <v>81</v>
      </c>
      <c r="AY590" s="17" t="s">
        <v>138</v>
      </c>
      <c r="BE590" s="223">
        <f>IF(N590="základní",J590,0)</f>
        <v>0</v>
      </c>
      <c r="BF590" s="223">
        <f>IF(N590="snížená",J590,0)</f>
        <v>0</v>
      </c>
      <c r="BG590" s="223">
        <f>IF(N590="zákl. přenesená",J590,0)</f>
        <v>0</v>
      </c>
      <c r="BH590" s="223">
        <f>IF(N590="sníž. přenesená",J590,0)</f>
        <v>0</v>
      </c>
      <c r="BI590" s="223">
        <f>IF(N590="nulová",J590,0)</f>
        <v>0</v>
      </c>
      <c r="BJ590" s="17" t="s">
        <v>79</v>
      </c>
      <c r="BK590" s="223">
        <f>ROUND(I590*H590,2)</f>
        <v>0</v>
      </c>
      <c r="BL590" s="17" t="s">
        <v>145</v>
      </c>
      <c r="BM590" s="222" t="s">
        <v>1082</v>
      </c>
    </row>
    <row r="591" spans="1:65" s="2" customFormat="1" ht="29.25">
      <c r="A591" s="34"/>
      <c r="B591" s="35"/>
      <c r="C591" s="36"/>
      <c r="D591" s="224" t="s">
        <v>147</v>
      </c>
      <c r="E591" s="36"/>
      <c r="F591" s="225" t="s">
        <v>1083</v>
      </c>
      <c r="G591" s="36"/>
      <c r="H591" s="36"/>
      <c r="I591" s="123"/>
      <c r="J591" s="36"/>
      <c r="K591" s="36"/>
      <c r="L591" s="39"/>
      <c r="M591" s="226"/>
      <c r="N591" s="227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147</v>
      </c>
      <c r="AU591" s="17" t="s">
        <v>81</v>
      </c>
    </row>
    <row r="592" spans="1:65" s="15" customFormat="1" ht="11.25">
      <c r="B592" s="251"/>
      <c r="C592" s="252"/>
      <c r="D592" s="224" t="s">
        <v>149</v>
      </c>
      <c r="E592" s="253" t="s">
        <v>1</v>
      </c>
      <c r="F592" s="254" t="s">
        <v>665</v>
      </c>
      <c r="G592" s="252"/>
      <c r="H592" s="253" t="s">
        <v>1</v>
      </c>
      <c r="I592" s="255"/>
      <c r="J592" s="252"/>
      <c r="K592" s="252"/>
      <c r="L592" s="256"/>
      <c r="M592" s="257"/>
      <c r="N592" s="258"/>
      <c r="O592" s="258"/>
      <c r="P592" s="258"/>
      <c r="Q592" s="258"/>
      <c r="R592" s="258"/>
      <c r="S592" s="258"/>
      <c r="T592" s="259"/>
      <c r="AT592" s="260" t="s">
        <v>149</v>
      </c>
      <c r="AU592" s="260" t="s">
        <v>81</v>
      </c>
      <c r="AV592" s="15" t="s">
        <v>79</v>
      </c>
      <c r="AW592" s="15" t="s">
        <v>30</v>
      </c>
      <c r="AX592" s="15" t="s">
        <v>74</v>
      </c>
      <c r="AY592" s="260" t="s">
        <v>138</v>
      </c>
    </row>
    <row r="593" spans="1:65" s="15" customFormat="1" ht="11.25">
      <c r="B593" s="251"/>
      <c r="C593" s="252"/>
      <c r="D593" s="224" t="s">
        <v>149</v>
      </c>
      <c r="E593" s="253" t="s">
        <v>1</v>
      </c>
      <c r="F593" s="254" t="s">
        <v>666</v>
      </c>
      <c r="G593" s="252"/>
      <c r="H593" s="253" t="s">
        <v>1</v>
      </c>
      <c r="I593" s="255"/>
      <c r="J593" s="252"/>
      <c r="K593" s="252"/>
      <c r="L593" s="256"/>
      <c r="M593" s="257"/>
      <c r="N593" s="258"/>
      <c r="O593" s="258"/>
      <c r="P593" s="258"/>
      <c r="Q593" s="258"/>
      <c r="R593" s="258"/>
      <c r="S593" s="258"/>
      <c r="T593" s="259"/>
      <c r="AT593" s="260" t="s">
        <v>149</v>
      </c>
      <c r="AU593" s="260" t="s">
        <v>81</v>
      </c>
      <c r="AV593" s="15" t="s">
        <v>79</v>
      </c>
      <c r="AW593" s="15" t="s">
        <v>30</v>
      </c>
      <c r="AX593" s="15" t="s">
        <v>74</v>
      </c>
      <c r="AY593" s="260" t="s">
        <v>138</v>
      </c>
    </row>
    <row r="594" spans="1:65" s="13" customFormat="1" ht="11.25">
      <c r="B594" s="228"/>
      <c r="C594" s="229"/>
      <c r="D594" s="224" t="s">
        <v>149</v>
      </c>
      <c r="E594" s="230" t="s">
        <v>1</v>
      </c>
      <c r="F594" s="231" t="s">
        <v>1084</v>
      </c>
      <c r="G594" s="229"/>
      <c r="H594" s="232">
        <v>3.28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149</v>
      </c>
      <c r="AU594" s="238" t="s">
        <v>81</v>
      </c>
      <c r="AV594" s="13" t="s">
        <v>81</v>
      </c>
      <c r="AW594" s="13" t="s">
        <v>30</v>
      </c>
      <c r="AX594" s="13" t="s">
        <v>74</v>
      </c>
      <c r="AY594" s="238" t="s">
        <v>138</v>
      </c>
    </row>
    <row r="595" spans="1:65" s="14" customFormat="1" ht="11.25">
      <c r="B595" s="239"/>
      <c r="C595" s="240"/>
      <c r="D595" s="224" t="s">
        <v>149</v>
      </c>
      <c r="E595" s="241" t="s">
        <v>1</v>
      </c>
      <c r="F595" s="242" t="s">
        <v>156</v>
      </c>
      <c r="G595" s="240"/>
      <c r="H595" s="243">
        <v>3.28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AT595" s="249" t="s">
        <v>149</v>
      </c>
      <c r="AU595" s="249" t="s">
        <v>81</v>
      </c>
      <c r="AV595" s="14" t="s">
        <v>145</v>
      </c>
      <c r="AW595" s="14" t="s">
        <v>30</v>
      </c>
      <c r="AX595" s="14" t="s">
        <v>79</v>
      </c>
      <c r="AY595" s="249" t="s">
        <v>138</v>
      </c>
    </row>
    <row r="596" spans="1:65" s="12" customFormat="1" ht="22.9" customHeight="1">
      <c r="B596" s="194"/>
      <c r="C596" s="195"/>
      <c r="D596" s="196" t="s">
        <v>73</v>
      </c>
      <c r="E596" s="208" t="s">
        <v>172</v>
      </c>
      <c r="F596" s="208" t="s">
        <v>1085</v>
      </c>
      <c r="G596" s="195"/>
      <c r="H596" s="195"/>
      <c r="I596" s="198"/>
      <c r="J596" s="209">
        <f>BK596</f>
        <v>0</v>
      </c>
      <c r="K596" s="195"/>
      <c r="L596" s="200"/>
      <c r="M596" s="201"/>
      <c r="N596" s="202"/>
      <c r="O596" s="202"/>
      <c r="P596" s="203">
        <f>SUM(P597:P607)</f>
        <v>0</v>
      </c>
      <c r="Q596" s="202"/>
      <c r="R596" s="203">
        <f>SUM(R597:R607)</f>
        <v>1.6179999999999999</v>
      </c>
      <c r="S596" s="202"/>
      <c r="T596" s="204">
        <f>SUM(T597:T607)</f>
        <v>0</v>
      </c>
      <c r="AR596" s="205" t="s">
        <v>79</v>
      </c>
      <c r="AT596" s="206" t="s">
        <v>73</v>
      </c>
      <c r="AU596" s="206" t="s">
        <v>79</v>
      </c>
      <c r="AY596" s="205" t="s">
        <v>138</v>
      </c>
      <c r="BK596" s="207">
        <f>SUM(BK597:BK607)</f>
        <v>0</v>
      </c>
    </row>
    <row r="597" spans="1:65" s="2" customFormat="1" ht="21.75" customHeight="1">
      <c r="A597" s="34"/>
      <c r="B597" s="35"/>
      <c r="C597" s="210" t="s">
        <v>1086</v>
      </c>
      <c r="D597" s="210" t="s">
        <v>141</v>
      </c>
      <c r="E597" s="211" t="s">
        <v>1087</v>
      </c>
      <c r="F597" s="212" t="s">
        <v>1088</v>
      </c>
      <c r="G597" s="213" t="s">
        <v>351</v>
      </c>
      <c r="H597" s="214">
        <v>8</v>
      </c>
      <c r="I597" s="215"/>
      <c r="J597" s="216">
        <f>ROUND(I597*H597,2)</f>
        <v>0</v>
      </c>
      <c r="K597" s="217"/>
      <c r="L597" s="39"/>
      <c r="M597" s="218" t="s">
        <v>1</v>
      </c>
      <c r="N597" s="219" t="s">
        <v>39</v>
      </c>
      <c r="O597" s="71"/>
      <c r="P597" s="220">
        <f>O597*H597</f>
        <v>0</v>
      </c>
      <c r="Q597" s="220">
        <v>8.4250000000000005E-2</v>
      </c>
      <c r="R597" s="220">
        <f>Q597*H597</f>
        <v>0.67400000000000004</v>
      </c>
      <c r="S597" s="220">
        <v>0</v>
      </c>
      <c r="T597" s="221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22" t="s">
        <v>145</v>
      </c>
      <c r="AT597" s="222" t="s">
        <v>141</v>
      </c>
      <c r="AU597" s="222" t="s">
        <v>81</v>
      </c>
      <c r="AY597" s="17" t="s">
        <v>138</v>
      </c>
      <c r="BE597" s="223">
        <f>IF(N597="základní",J597,0)</f>
        <v>0</v>
      </c>
      <c r="BF597" s="223">
        <f>IF(N597="snížená",J597,0)</f>
        <v>0</v>
      </c>
      <c r="BG597" s="223">
        <f>IF(N597="zákl. přenesená",J597,0)</f>
        <v>0</v>
      </c>
      <c r="BH597" s="223">
        <f>IF(N597="sníž. přenesená",J597,0)</f>
        <v>0</v>
      </c>
      <c r="BI597" s="223">
        <f>IF(N597="nulová",J597,0)</f>
        <v>0</v>
      </c>
      <c r="BJ597" s="17" t="s">
        <v>79</v>
      </c>
      <c r="BK597" s="223">
        <f>ROUND(I597*H597,2)</f>
        <v>0</v>
      </c>
      <c r="BL597" s="17" t="s">
        <v>145</v>
      </c>
      <c r="BM597" s="222" t="s">
        <v>1089</v>
      </c>
    </row>
    <row r="598" spans="1:65" s="2" customFormat="1" ht="48.75">
      <c r="A598" s="34"/>
      <c r="B598" s="35"/>
      <c r="C598" s="36"/>
      <c r="D598" s="224" t="s">
        <v>147</v>
      </c>
      <c r="E598" s="36"/>
      <c r="F598" s="225" t="s">
        <v>1090</v>
      </c>
      <c r="G598" s="36"/>
      <c r="H598" s="36"/>
      <c r="I598" s="123"/>
      <c r="J598" s="36"/>
      <c r="K598" s="36"/>
      <c r="L598" s="39"/>
      <c r="M598" s="226"/>
      <c r="N598" s="227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147</v>
      </c>
      <c r="AU598" s="17" t="s">
        <v>81</v>
      </c>
    </row>
    <row r="599" spans="1:65" s="15" customFormat="1" ht="11.25">
      <c r="B599" s="251"/>
      <c r="C599" s="252"/>
      <c r="D599" s="224" t="s">
        <v>149</v>
      </c>
      <c r="E599" s="253" t="s">
        <v>1</v>
      </c>
      <c r="F599" s="254" t="s">
        <v>666</v>
      </c>
      <c r="G599" s="252"/>
      <c r="H599" s="253" t="s">
        <v>1</v>
      </c>
      <c r="I599" s="255"/>
      <c r="J599" s="252"/>
      <c r="K599" s="252"/>
      <c r="L599" s="256"/>
      <c r="M599" s="257"/>
      <c r="N599" s="258"/>
      <c r="O599" s="258"/>
      <c r="P599" s="258"/>
      <c r="Q599" s="258"/>
      <c r="R599" s="258"/>
      <c r="S599" s="258"/>
      <c r="T599" s="259"/>
      <c r="AT599" s="260" t="s">
        <v>149</v>
      </c>
      <c r="AU599" s="260" t="s">
        <v>81</v>
      </c>
      <c r="AV599" s="15" t="s">
        <v>79</v>
      </c>
      <c r="AW599" s="15" t="s">
        <v>30</v>
      </c>
      <c r="AX599" s="15" t="s">
        <v>74</v>
      </c>
      <c r="AY599" s="260" t="s">
        <v>138</v>
      </c>
    </row>
    <row r="600" spans="1:65" s="13" customFormat="1" ht="11.25">
      <c r="B600" s="228"/>
      <c r="C600" s="229"/>
      <c r="D600" s="224" t="s">
        <v>149</v>
      </c>
      <c r="E600" s="230" t="s">
        <v>1</v>
      </c>
      <c r="F600" s="231" t="s">
        <v>1091</v>
      </c>
      <c r="G600" s="229"/>
      <c r="H600" s="232">
        <v>8</v>
      </c>
      <c r="I600" s="233"/>
      <c r="J600" s="229"/>
      <c r="K600" s="229"/>
      <c r="L600" s="234"/>
      <c r="M600" s="235"/>
      <c r="N600" s="236"/>
      <c r="O600" s="236"/>
      <c r="P600" s="236"/>
      <c r="Q600" s="236"/>
      <c r="R600" s="236"/>
      <c r="S600" s="236"/>
      <c r="T600" s="237"/>
      <c r="AT600" s="238" t="s">
        <v>149</v>
      </c>
      <c r="AU600" s="238" t="s">
        <v>81</v>
      </c>
      <c r="AV600" s="13" t="s">
        <v>81</v>
      </c>
      <c r="AW600" s="13" t="s">
        <v>30</v>
      </c>
      <c r="AX600" s="13" t="s">
        <v>74</v>
      </c>
      <c r="AY600" s="238" t="s">
        <v>138</v>
      </c>
    </row>
    <row r="601" spans="1:65" s="14" customFormat="1" ht="11.25">
      <c r="B601" s="239"/>
      <c r="C601" s="240"/>
      <c r="D601" s="224" t="s">
        <v>149</v>
      </c>
      <c r="E601" s="241" t="s">
        <v>1</v>
      </c>
      <c r="F601" s="242" t="s">
        <v>156</v>
      </c>
      <c r="G601" s="240"/>
      <c r="H601" s="243">
        <v>8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AT601" s="249" t="s">
        <v>149</v>
      </c>
      <c r="AU601" s="249" t="s">
        <v>81</v>
      </c>
      <c r="AV601" s="14" t="s">
        <v>145</v>
      </c>
      <c r="AW601" s="14" t="s">
        <v>30</v>
      </c>
      <c r="AX601" s="14" t="s">
        <v>79</v>
      </c>
      <c r="AY601" s="249" t="s">
        <v>138</v>
      </c>
    </row>
    <row r="602" spans="1:65" s="2" customFormat="1" ht="16.5" customHeight="1">
      <c r="A602" s="34"/>
      <c r="B602" s="35"/>
      <c r="C602" s="265" t="s">
        <v>1092</v>
      </c>
      <c r="D602" s="265" t="s">
        <v>671</v>
      </c>
      <c r="E602" s="266" t="s">
        <v>1093</v>
      </c>
      <c r="F602" s="267" t="s">
        <v>1094</v>
      </c>
      <c r="G602" s="268" t="s">
        <v>351</v>
      </c>
      <c r="H602" s="269">
        <v>8</v>
      </c>
      <c r="I602" s="270"/>
      <c r="J602" s="271">
        <f>ROUND(I602*H602,2)</f>
        <v>0</v>
      </c>
      <c r="K602" s="272"/>
      <c r="L602" s="273"/>
      <c r="M602" s="274" t="s">
        <v>1</v>
      </c>
      <c r="N602" s="275" t="s">
        <v>39</v>
      </c>
      <c r="O602" s="71"/>
      <c r="P602" s="220">
        <f>O602*H602</f>
        <v>0</v>
      </c>
      <c r="Q602" s="220">
        <v>0.11799999999999999</v>
      </c>
      <c r="R602" s="220">
        <f>Q602*H602</f>
        <v>0.94399999999999995</v>
      </c>
      <c r="S602" s="220">
        <v>0</v>
      </c>
      <c r="T602" s="221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22" t="s">
        <v>195</v>
      </c>
      <c r="AT602" s="222" t="s">
        <v>671</v>
      </c>
      <c r="AU602" s="222" t="s">
        <v>81</v>
      </c>
      <c r="AY602" s="17" t="s">
        <v>138</v>
      </c>
      <c r="BE602" s="223">
        <f>IF(N602="základní",J602,0)</f>
        <v>0</v>
      </c>
      <c r="BF602" s="223">
        <f>IF(N602="snížená",J602,0)</f>
        <v>0</v>
      </c>
      <c r="BG602" s="223">
        <f>IF(N602="zákl. přenesená",J602,0)</f>
        <v>0</v>
      </c>
      <c r="BH602" s="223">
        <f>IF(N602="sníž. přenesená",J602,0)</f>
        <v>0</v>
      </c>
      <c r="BI602" s="223">
        <f>IF(N602="nulová",J602,0)</f>
        <v>0</v>
      </c>
      <c r="BJ602" s="17" t="s">
        <v>79</v>
      </c>
      <c r="BK602" s="223">
        <f>ROUND(I602*H602,2)</f>
        <v>0</v>
      </c>
      <c r="BL602" s="17" t="s">
        <v>145</v>
      </c>
      <c r="BM602" s="222" t="s">
        <v>1095</v>
      </c>
    </row>
    <row r="603" spans="1:65" s="2" customFormat="1" ht="11.25">
      <c r="A603" s="34"/>
      <c r="B603" s="35"/>
      <c r="C603" s="36"/>
      <c r="D603" s="224" t="s">
        <v>147</v>
      </c>
      <c r="E603" s="36"/>
      <c r="F603" s="225" t="s">
        <v>1094</v>
      </c>
      <c r="G603" s="36"/>
      <c r="H603" s="36"/>
      <c r="I603" s="123"/>
      <c r="J603" s="36"/>
      <c r="K603" s="36"/>
      <c r="L603" s="39"/>
      <c r="M603" s="226"/>
      <c r="N603" s="227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147</v>
      </c>
      <c r="AU603" s="17" t="s">
        <v>81</v>
      </c>
    </row>
    <row r="604" spans="1:65" s="15" customFormat="1" ht="11.25">
      <c r="B604" s="251"/>
      <c r="C604" s="252"/>
      <c r="D604" s="224" t="s">
        <v>149</v>
      </c>
      <c r="E604" s="253" t="s">
        <v>1</v>
      </c>
      <c r="F604" s="254" t="s">
        <v>665</v>
      </c>
      <c r="G604" s="252"/>
      <c r="H604" s="253" t="s">
        <v>1</v>
      </c>
      <c r="I604" s="255"/>
      <c r="J604" s="252"/>
      <c r="K604" s="252"/>
      <c r="L604" s="256"/>
      <c r="M604" s="257"/>
      <c r="N604" s="258"/>
      <c r="O604" s="258"/>
      <c r="P604" s="258"/>
      <c r="Q604" s="258"/>
      <c r="R604" s="258"/>
      <c r="S604" s="258"/>
      <c r="T604" s="259"/>
      <c r="AT604" s="260" t="s">
        <v>149</v>
      </c>
      <c r="AU604" s="260" t="s">
        <v>81</v>
      </c>
      <c r="AV604" s="15" t="s">
        <v>79</v>
      </c>
      <c r="AW604" s="15" t="s">
        <v>30</v>
      </c>
      <c r="AX604" s="15" t="s">
        <v>74</v>
      </c>
      <c r="AY604" s="260" t="s">
        <v>138</v>
      </c>
    </row>
    <row r="605" spans="1:65" s="15" customFormat="1" ht="11.25">
      <c r="B605" s="251"/>
      <c r="C605" s="252"/>
      <c r="D605" s="224" t="s">
        <v>149</v>
      </c>
      <c r="E605" s="253" t="s">
        <v>1</v>
      </c>
      <c r="F605" s="254" t="s">
        <v>1096</v>
      </c>
      <c r="G605" s="252"/>
      <c r="H605" s="253" t="s">
        <v>1</v>
      </c>
      <c r="I605" s="255"/>
      <c r="J605" s="252"/>
      <c r="K605" s="252"/>
      <c r="L605" s="256"/>
      <c r="M605" s="257"/>
      <c r="N605" s="258"/>
      <c r="O605" s="258"/>
      <c r="P605" s="258"/>
      <c r="Q605" s="258"/>
      <c r="R605" s="258"/>
      <c r="S605" s="258"/>
      <c r="T605" s="259"/>
      <c r="AT605" s="260" t="s">
        <v>149</v>
      </c>
      <c r="AU605" s="260" t="s">
        <v>81</v>
      </c>
      <c r="AV605" s="15" t="s">
        <v>79</v>
      </c>
      <c r="AW605" s="15" t="s">
        <v>30</v>
      </c>
      <c r="AX605" s="15" t="s">
        <v>74</v>
      </c>
      <c r="AY605" s="260" t="s">
        <v>138</v>
      </c>
    </row>
    <row r="606" spans="1:65" s="13" customFormat="1" ht="11.25">
      <c r="B606" s="228"/>
      <c r="C606" s="229"/>
      <c r="D606" s="224" t="s">
        <v>149</v>
      </c>
      <c r="E606" s="230" t="s">
        <v>1</v>
      </c>
      <c r="F606" s="231" t="s">
        <v>1091</v>
      </c>
      <c r="G606" s="229"/>
      <c r="H606" s="232">
        <v>8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149</v>
      </c>
      <c r="AU606" s="238" t="s">
        <v>81</v>
      </c>
      <c r="AV606" s="13" t="s">
        <v>81</v>
      </c>
      <c r="AW606" s="13" t="s">
        <v>30</v>
      </c>
      <c r="AX606" s="13" t="s">
        <v>74</v>
      </c>
      <c r="AY606" s="238" t="s">
        <v>138</v>
      </c>
    </row>
    <row r="607" spans="1:65" s="14" customFormat="1" ht="11.25">
      <c r="B607" s="239"/>
      <c r="C607" s="240"/>
      <c r="D607" s="224" t="s">
        <v>149</v>
      </c>
      <c r="E607" s="241" t="s">
        <v>1</v>
      </c>
      <c r="F607" s="242" t="s">
        <v>156</v>
      </c>
      <c r="G607" s="240"/>
      <c r="H607" s="243">
        <v>8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149</v>
      </c>
      <c r="AU607" s="249" t="s">
        <v>81</v>
      </c>
      <c r="AV607" s="14" t="s">
        <v>145</v>
      </c>
      <c r="AW607" s="14" t="s">
        <v>30</v>
      </c>
      <c r="AX607" s="14" t="s">
        <v>79</v>
      </c>
      <c r="AY607" s="249" t="s">
        <v>138</v>
      </c>
    </row>
    <row r="608" spans="1:65" s="12" customFormat="1" ht="22.9" customHeight="1">
      <c r="B608" s="194"/>
      <c r="C608" s="195"/>
      <c r="D608" s="196" t="s">
        <v>73</v>
      </c>
      <c r="E608" s="208" t="s">
        <v>182</v>
      </c>
      <c r="F608" s="208" t="s">
        <v>1097</v>
      </c>
      <c r="G608" s="195"/>
      <c r="H608" s="195"/>
      <c r="I608" s="198"/>
      <c r="J608" s="209">
        <f>BK608</f>
        <v>0</v>
      </c>
      <c r="K608" s="195"/>
      <c r="L608" s="200"/>
      <c r="M608" s="201"/>
      <c r="N608" s="202"/>
      <c r="O608" s="202"/>
      <c r="P608" s="203">
        <f>SUM(P609:P649)</f>
        <v>0</v>
      </c>
      <c r="Q608" s="202"/>
      <c r="R608" s="203">
        <f>SUM(R609:R649)</f>
        <v>0.13322870000000001</v>
      </c>
      <c r="S608" s="202"/>
      <c r="T608" s="204">
        <f>SUM(T609:T649)</f>
        <v>0</v>
      </c>
      <c r="AR608" s="205" t="s">
        <v>79</v>
      </c>
      <c r="AT608" s="206" t="s">
        <v>73</v>
      </c>
      <c r="AU608" s="206" t="s">
        <v>79</v>
      </c>
      <c r="AY608" s="205" t="s">
        <v>138</v>
      </c>
      <c r="BK608" s="207">
        <f>SUM(BK609:BK649)</f>
        <v>0</v>
      </c>
    </row>
    <row r="609" spans="1:65" s="2" customFormat="1" ht="21.75" customHeight="1">
      <c r="A609" s="34"/>
      <c r="B609" s="35"/>
      <c r="C609" s="210" t="s">
        <v>1098</v>
      </c>
      <c r="D609" s="210" t="s">
        <v>141</v>
      </c>
      <c r="E609" s="211" t="s">
        <v>1099</v>
      </c>
      <c r="F609" s="212" t="s">
        <v>1100</v>
      </c>
      <c r="G609" s="213" t="s">
        <v>351</v>
      </c>
      <c r="H609" s="214">
        <v>8.19</v>
      </c>
      <c r="I609" s="215"/>
      <c r="J609" s="216">
        <f>ROUND(I609*H609,2)</f>
        <v>0</v>
      </c>
      <c r="K609" s="217"/>
      <c r="L609" s="39"/>
      <c r="M609" s="218" t="s">
        <v>1</v>
      </c>
      <c r="N609" s="219" t="s">
        <v>39</v>
      </c>
      <c r="O609" s="71"/>
      <c r="P609" s="220">
        <f>O609*H609</f>
        <v>0</v>
      </c>
      <c r="Q609" s="220">
        <v>8.1999999999999998E-4</v>
      </c>
      <c r="R609" s="220">
        <f>Q609*H609</f>
        <v>6.7157999999999992E-3</v>
      </c>
      <c r="S609" s="220">
        <v>0</v>
      </c>
      <c r="T609" s="221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22" t="s">
        <v>145</v>
      </c>
      <c r="AT609" s="222" t="s">
        <v>141</v>
      </c>
      <c r="AU609" s="222" t="s">
        <v>81</v>
      </c>
      <c r="AY609" s="17" t="s">
        <v>138</v>
      </c>
      <c r="BE609" s="223">
        <f>IF(N609="základní",J609,0)</f>
        <v>0</v>
      </c>
      <c r="BF609" s="223">
        <f>IF(N609="snížená",J609,0)</f>
        <v>0</v>
      </c>
      <c r="BG609" s="223">
        <f>IF(N609="zákl. přenesená",J609,0)</f>
        <v>0</v>
      </c>
      <c r="BH609" s="223">
        <f>IF(N609="sníž. přenesená",J609,0)</f>
        <v>0</v>
      </c>
      <c r="BI609" s="223">
        <f>IF(N609="nulová",J609,0)</f>
        <v>0</v>
      </c>
      <c r="BJ609" s="17" t="s">
        <v>79</v>
      </c>
      <c r="BK609" s="223">
        <f>ROUND(I609*H609,2)</f>
        <v>0</v>
      </c>
      <c r="BL609" s="17" t="s">
        <v>145</v>
      </c>
      <c r="BM609" s="222" t="s">
        <v>1101</v>
      </c>
    </row>
    <row r="610" spans="1:65" s="2" customFormat="1" ht="19.5">
      <c r="A610" s="34"/>
      <c r="B610" s="35"/>
      <c r="C610" s="36"/>
      <c r="D610" s="224" t="s">
        <v>147</v>
      </c>
      <c r="E610" s="36"/>
      <c r="F610" s="225" t="s">
        <v>1102</v>
      </c>
      <c r="G610" s="36"/>
      <c r="H610" s="36"/>
      <c r="I610" s="123"/>
      <c r="J610" s="36"/>
      <c r="K610" s="36"/>
      <c r="L610" s="39"/>
      <c r="M610" s="226"/>
      <c r="N610" s="227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147</v>
      </c>
      <c r="AU610" s="17" t="s">
        <v>81</v>
      </c>
    </row>
    <row r="611" spans="1:65" s="15" customFormat="1" ht="11.25">
      <c r="B611" s="251"/>
      <c r="C611" s="252"/>
      <c r="D611" s="224" t="s">
        <v>149</v>
      </c>
      <c r="E611" s="253" t="s">
        <v>1</v>
      </c>
      <c r="F611" s="254" t="s">
        <v>847</v>
      </c>
      <c r="G611" s="252"/>
      <c r="H611" s="253" t="s">
        <v>1</v>
      </c>
      <c r="I611" s="255"/>
      <c r="J611" s="252"/>
      <c r="K611" s="252"/>
      <c r="L611" s="256"/>
      <c r="M611" s="257"/>
      <c r="N611" s="258"/>
      <c r="O611" s="258"/>
      <c r="P611" s="258"/>
      <c r="Q611" s="258"/>
      <c r="R611" s="258"/>
      <c r="S611" s="258"/>
      <c r="T611" s="259"/>
      <c r="AT611" s="260" t="s">
        <v>149</v>
      </c>
      <c r="AU611" s="260" t="s">
        <v>81</v>
      </c>
      <c r="AV611" s="15" t="s">
        <v>79</v>
      </c>
      <c r="AW611" s="15" t="s">
        <v>30</v>
      </c>
      <c r="AX611" s="15" t="s">
        <v>74</v>
      </c>
      <c r="AY611" s="260" t="s">
        <v>138</v>
      </c>
    </row>
    <row r="612" spans="1:65" s="15" customFormat="1" ht="11.25">
      <c r="B612" s="251"/>
      <c r="C612" s="252"/>
      <c r="D612" s="224" t="s">
        <v>149</v>
      </c>
      <c r="E612" s="253" t="s">
        <v>1</v>
      </c>
      <c r="F612" s="254" t="s">
        <v>848</v>
      </c>
      <c r="G612" s="252"/>
      <c r="H612" s="253" t="s">
        <v>1</v>
      </c>
      <c r="I612" s="255"/>
      <c r="J612" s="252"/>
      <c r="K612" s="252"/>
      <c r="L612" s="256"/>
      <c r="M612" s="257"/>
      <c r="N612" s="258"/>
      <c r="O612" s="258"/>
      <c r="P612" s="258"/>
      <c r="Q612" s="258"/>
      <c r="R612" s="258"/>
      <c r="S612" s="258"/>
      <c r="T612" s="259"/>
      <c r="AT612" s="260" t="s">
        <v>149</v>
      </c>
      <c r="AU612" s="260" t="s">
        <v>81</v>
      </c>
      <c r="AV612" s="15" t="s">
        <v>79</v>
      </c>
      <c r="AW612" s="15" t="s">
        <v>30</v>
      </c>
      <c r="AX612" s="15" t="s">
        <v>74</v>
      </c>
      <c r="AY612" s="260" t="s">
        <v>138</v>
      </c>
    </row>
    <row r="613" spans="1:65" s="15" customFormat="1" ht="11.25">
      <c r="B613" s="251"/>
      <c r="C613" s="252"/>
      <c r="D613" s="224" t="s">
        <v>149</v>
      </c>
      <c r="E613" s="253" t="s">
        <v>1</v>
      </c>
      <c r="F613" s="254" t="s">
        <v>1103</v>
      </c>
      <c r="G613" s="252"/>
      <c r="H613" s="253" t="s">
        <v>1</v>
      </c>
      <c r="I613" s="255"/>
      <c r="J613" s="252"/>
      <c r="K613" s="252"/>
      <c r="L613" s="256"/>
      <c r="M613" s="257"/>
      <c r="N613" s="258"/>
      <c r="O613" s="258"/>
      <c r="P613" s="258"/>
      <c r="Q613" s="258"/>
      <c r="R613" s="258"/>
      <c r="S613" s="258"/>
      <c r="T613" s="259"/>
      <c r="AT613" s="260" t="s">
        <v>149</v>
      </c>
      <c r="AU613" s="260" t="s">
        <v>81</v>
      </c>
      <c r="AV613" s="15" t="s">
        <v>79</v>
      </c>
      <c r="AW613" s="15" t="s">
        <v>30</v>
      </c>
      <c r="AX613" s="15" t="s">
        <v>74</v>
      </c>
      <c r="AY613" s="260" t="s">
        <v>138</v>
      </c>
    </row>
    <row r="614" spans="1:65" s="13" customFormat="1" ht="11.25">
      <c r="B614" s="228"/>
      <c r="C614" s="229"/>
      <c r="D614" s="224" t="s">
        <v>149</v>
      </c>
      <c r="E614" s="230" t="s">
        <v>1</v>
      </c>
      <c r="F614" s="231" t="s">
        <v>1104</v>
      </c>
      <c r="G614" s="229"/>
      <c r="H614" s="232">
        <v>8.19</v>
      </c>
      <c r="I614" s="233"/>
      <c r="J614" s="229"/>
      <c r="K614" s="229"/>
      <c r="L614" s="234"/>
      <c r="M614" s="235"/>
      <c r="N614" s="236"/>
      <c r="O614" s="236"/>
      <c r="P614" s="236"/>
      <c r="Q614" s="236"/>
      <c r="R614" s="236"/>
      <c r="S614" s="236"/>
      <c r="T614" s="237"/>
      <c r="AT614" s="238" t="s">
        <v>149</v>
      </c>
      <c r="AU614" s="238" t="s">
        <v>81</v>
      </c>
      <c r="AV614" s="13" t="s">
        <v>81</v>
      </c>
      <c r="AW614" s="13" t="s">
        <v>30</v>
      </c>
      <c r="AX614" s="13" t="s">
        <v>74</v>
      </c>
      <c r="AY614" s="238" t="s">
        <v>138</v>
      </c>
    </row>
    <row r="615" spans="1:65" s="14" customFormat="1" ht="11.25">
      <c r="B615" s="239"/>
      <c r="C615" s="240"/>
      <c r="D615" s="224" t="s">
        <v>149</v>
      </c>
      <c r="E615" s="241" t="s">
        <v>649</v>
      </c>
      <c r="F615" s="242" t="s">
        <v>156</v>
      </c>
      <c r="G615" s="240"/>
      <c r="H615" s="243">
        <v>8.19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AT615" s="249" t="s">
        <v>149</v>
      </c>
      <c r="AU615" s="249" t="s">
        <v>81</v>
      </c>
      <c r="AV615" s="14" t="s">
        <v>145</v>
      </c>
      <c r="AW615" s="14" t="s">
        <v>30</v>
      </c>
      <c r="AX615" s="14" t="s">
        <v>79</v>
      </c>
      <c r="AY615" s="249" t="s">
        <v>138</v>
      </c>
    </row>
    <row r="616" spans="1:65" s="2" customFormat="1" ht="16.5" customHeight="1">
      <c r="A616" s="34"/>
      <c r="B616" s="35"/>
      <c r="C616" s="265" t="s">
        <v>1105</v>
      </c>
      <c r="D616" s="265" t="s">
        <v>671</v>
      </c>
      <c r="E616" s="266" t="s">
        <v>1106</v>
      </c>
      <c r="F616" s="267" t="s">
        <v>1107</v>
      </c>
      <c r="G616" s="268" t="s">
        <v>460</v>
      </c>
      <c r="H616" s="269">
        <v>4.9139999999999997</v>
      </c>
      <c r="I616" s="270"/>
      <c r="J616" s="271">
        <f>ROUND(I616*H616,2)</f>
        <v>0</v>
      </c>
      <c r="K616" s="272"/>
      <c r="L616" s="273"/>
      <c r="M616" s="274" t="s">
        <v>1</v>
      </c>
      <c r="N616" s="275" t="s">
        <v>39</v>
      </c>
      <c r="O616" s="71"/>
      <c r="P616" s="220">
        <f>O616*H616</f>
        <v>0</v>
      </c>
      <c r="Q616" s="220">
        <v>1E-3</v>
      </c>
      <c r="R616" s="220">
        <f>Q616*H616</f>
        <v>4.914E-3</v>
      </c>
      <c r="S616" s="220">
        <v>0</v>
      </c>
      <c r="T616" s="221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222" t="s">
        <v>195</v>
      </c>
      <c r="AT616" s="222" t="s">
        <v>671</v>
      </c>
      <c r="AU616" s="222" t="s">
        <v>81</v>
      </c>
      <c r="AY616" s="17" t="s">
        <v>138</v>
      </c>
      <c r="BE616" s="223">
        <f>IF(N616="základní",J616,0)</f>
        <v>0</v>
      </c>
      <c r="BF616" s="223">
        <f>IF(N616="snížená",J616,0)</f>
        <v>0</v>
      </c>
      <c r="BG616" s="223">
        <f>IF(N616="zákl. přenesená",J616,0)</f>
        <v>0</v>
      </c>
      <c r="BH616" s="223">
        <f>IF(N616="sníž. přenesená",J616,0)</f>
        <v>0</v>
      </c>
      <c r="BI616" s="223">
        <f>IF(N616="nulová",J616,0)</f>
        <v>0</v>
      </c>
      <c r="BJ616" s="17" t="s">
        <v>79</v>
      </c>
      <c r="BK616" s="223">
        <f>ROUND(I616*H616,2)</f>
        <v>0</v>
      </c>
      <c r="BL616" s="17" t="s">
        <v>145</v>
      </c>
      <c r="BM616" s="222" t="s">
        <v>1108</v>
      </c>
    </row>
    <row r="617" spans="1:65" s="2" customFormat="1" ht="11.25">
      <c r="A617" s="34"/>
      <c r="B617" s="35"/>
      <c r="C617" s="36"/>
      <c r="D617" s="224" t="s">
        <v>147</v>
      </c>
      <c r="E617" s="36"/>
      <c r="F617" s="225" t="s">
        <v>1107</v>
      </c>
      <c r="G617" s="36"/>
      <c r="H617" s="36"/>
      <c r="I617" s="123"/>
      <c r="J617" s="36"/>
      <c r="K617" s="36"/>
      <c r="L617" s="39"/>
      <c r="M617" s="226"/>
      <c r="N617" s="227"/>
      <c r="O617" s="71"/>
      <c r="P617" s="71"/>
      <c r="Q617" s="71"/>
      <c r="R617" s="71"/>
      <c r="S617" s="71"/>
      <c r="T617" s="72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7" t="s">
        <v>147</v>
      </c>
      <c r="AU617" s="17" t="s">
        <v>81</v>
      </c>
    </row>
    <row r="618" spans="1:65" s="2" customFormat="1" ht="19.5">
      <c r="A618" s="34"/>
      <c r="B618" s="35"/>
      <c r="C618" s="36"/>
      <c r="D618" s="224" t="s">
        <v>180</v>
      </c>
      <c r="E618" s="36"/>
      <c r="F618" s="250" t="s">
        <v>1109</v>
      </c>
      <c r="G618" s="36"/>
      <c r="H618" s="36"/>
      <c r="I618" s="123"/>
      <c r="J618" s="36"/>
      <c r="K618" s="36"/>
      <c r="L618" s="39"/>
      <c r="M618" s="226"/>
      <c r="N618" s="227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180</v>
      </c>
      <c r="AU618" s="17" t="s">
        <v>81</v>
      </c>
    </row>
    <row r="619" spans="1:65" s="15" customFormat="1" ht="11.25">
      <c r="B619" s="251"/>
      <c r="C619" s="252"/>
      <c r="D619" s="224" t="s">
        <v>149</v>
      </c>
      <c r="E619" s="253" t="s">
        <v>1</v>
      </c>
      <c r="F619" s="254" t="s">
        <v>1110</v>
      </c>
      <c r="G619" s="252"/>
      <c r="H619" s="253" t="s">
        <v>1</v>
      </c>
      <c r="I619" s="255"/>
      <c r="J619" s="252"/>
      <c r="K619" s="252"/>
      <c r="L619" s="256"/>
      <c r="M619" s="257"/>
      <c r="N619" s="258"/>
      <c r="O619" s="258"/>
      <c r="P619" s="258"/>
      <c r="Q619" s="258"/>
      <c r="R619" s="258"/>
      <c r="S619" s="258"/>
      <c r="T619" s="259"/>
      <c r="AT619" s="260" t="s">
        <v>149</v>
      </c>
      <c r="AU619" s="260" t="s">
        <v>81</v>
      </c>
      <c r="AV619" s="15" t="s">
        <v>79</v>
      </c>
      <c r="AW619" s="15" t="s">
        <v>30</v>
      </c>
      <c r="AX619" s="15" t="s">
        <v>74</v>
      </c>
      <c r="AY619" s="260" t="s">
        <v>138</v>
      </c>
    </row>
    <row r="620" spans="1:65" s="13" customFormat="1" ht="11.25">
      <c r="B620" s="228"/>
      <c r="C620" s="229"/>
      <c r="D620" s="224" t="s">
        <v>149</v>
      </c>
      <c r="E620" s="230" t="s">
        <v>1</v>
      </c>
      <c r="F620" s="231" t="s">
        <v>1111</v>
      </c>
      <c r="G620" s="229"/>
      <c r="H620" s="232">
        <v>4.9139999999999997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149</v>
      </c>
      <c r="AU620" s="238" t="s">
        <v>81</v>
      </c>
      <c r="AV620" s="13" t="s">
        <v>81</v>
      </c>
      <c r="AW620" s="13" t="s">
        <v>30</v>
      </c>
      <c r="AX620" s="13" t="s">
        <v>74</v>
      </c>
      <c r="AY620" s="238" t="s">
        <v>138</v>
      </c>
    </row>
    <row r="621" spans="1:65" s="14" customFormat="1" ht="11.25">
      <c r="B621" s="239"/>
      <c r="C621" s="240"/>
      <c r="D621" s="224" t="s">
        <v>149</v>
      </c>
      <c r="E621" s="241" t="s">
        <v>1</v>
      </c>
      <c r="F621" s="242" t="s">
        <v>156</v>
      </c>
      <c r="G621" s="240"/>
      <c r="H621" s="243">
        <v>4.9139999999999997</v>
      </c>
      <c r="I621" s="244"/>
      <c r="J621" s="240"/>
      <c r="K621" s="240"/>
      <c r="L621" s="245"/>
      <c r="M621" s="246"/>
      <c r="N621" s="247"/>
      <c r="O621" s="247"/>
      <c r="P621" s="247"/>
      <c r="Q621" s="247"/>
      <c r="R621" s="247"/>
      <c r="S621" s="247"/>
      <c r="T621" s="248"/>
      <c r="AT621" s="249" t="s">
        <v>149</v>
      </c>
      <c r="AU621" s="249" t="s">
        <v>81</v>
      </c>
      <c r="AV621" s="14" t="s">
        <v>145</v>
      </c>
      <c r="AW621" s="14" t="s">
        <v>30</v>
      </c>
      <c r="AX621" s="14" t="s">
        <v>79</v>
      </c>
      <c r="AY621" s="249" t="s">
        <v>138</v>
      </c>
    </row>
    <row r="622" spans="1:65" s="2" customFormat="1" ht="21.75" customHeight="1">
      <c r="A622" s="34"/>
      <c r="B622" s="35"/>
      <c r="C622" s="210" t="s">
        <v>1112</v>
      </c>
      <c r="D622" s="210" t="s">
        <v>141</v>
      </c>
      <c r="E622" s="211" t="s">
        <v>1113</v>
      </c>
      <c r="F622" s="212" t="s">
        <v>1114</v>
      </c>
      <c r="G622" s="213" t="s">
        <v>351</v>
      </c>
      <c r="H622" s="214">
        <v>18.094999999999999</v>
      </c>
      <c r="I622" s="215"/>
      <c r="J622" s="216">
        <f>ROUND(I622*H622,2)</f>
        <v>0</v>
      </c>
      <c r="K622" s="217"/>
      <c r="L622" s="39"/>
      <c r="M622" s="218" t="s">
        <v>1</v>
      </c>
      <c r="N622" s="219" t="s">
        <v>39</v>
      </c>
      <c r="O622" s="71"/>
      <c r="P622" s="220">
        <f>O622*H622</f>
        <v>0</v>
      </c>
      <c r="Q622" s="220">
        <v>1.42E-3</v>
      </c>
      <c r="R622" s="220">
        <f>Q622*H622</f>
        <v>2.56949E-2</v>
      </c>
      <c r="S622" s="220">
        <v>0</v>
      </c>
      <c r="T622" s="221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222" t="s">
        <v>145</v>
      </c>
      <c r="AT622" s="222" t="s">
        <v>141</v>
      </c>
      <c r="AU622" s="222" t="s">
        <v>81</v>
      </c>
      <c r="AY622" s="17" t="s">
        <v>138</v>
      </c>
      <c r="BE622" s="223">
        <f>IF(N622="základní",J622,0)</f>
        <v>0</v>
      </c>
      <c r="BF622" s="223">
        <f>IF(N622="snížená",J622,0)</f>
        <v>0</v>
      </c>
      <c r="BG622" s="223">
        <f>IF(N622="zákl. přenesená",J622,0)</f>
        <v>0</v>
      </c>
      <c r="BH622" s="223">
        <f>IF(N622="sníž. přenesená",J622,0)</f>
        <v>0</v>
      </c>
      <c r="BI622" s="223">
        <f>IF(N622="nulová",J622,0)</f>
        <v>0</v>
      </c>
      <c r="BJ622" s="17" t="s">
        <v>79</v>
      </c>
      <c r="BK622" s="223">
        <f>ROUND(I622*H622,2)</f>
        <v>0</v>
      </c>
      <c r="BL622" s="17" t="s">
        <v>145</v>
      </c>
      <c r="BM622" s="222" t="s">
        <v>1115</v>
      </c>
    </row>
    <row r="623" spans="1:65" s="2" customFormat="1" ht="19.5">
      <c r="A623" s="34"/>
      <c r="B623" s="35"/>
      <c r="C623" s="36"/>
      <c r="D623" s="224" t="s">
        <v>147</v>
      </c>
      <c r="E623" s="36"/>
      <c r="F623" s="225" t="s">
        <v>1116</v>
      </c>
      <c r="G623" s="36"/>
      <c r="H623" s="36"/>
      <c r="I623" s="123"/>
      <c r="J623" s="36"/>
      <c r="K623" s="36"/>
      <c r="L623" s="39"/>
      <c r="M623" s="226"/>
      <c r="N623" s="227"/>
      <c r="O623" s="71"/>
      <c r="P623" s="71"/>
      <c r="Q623" s="71"/>
      <c r="R623" s="71"/>
      <c r="S623" s="71"/>
      <c r="T623" s="72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147</v>
      </c>
      <c r="AU623" s="17" t="s">
        <v>81</v>
      </c>
    </row>
    <row r="624" spans="1:65" s="15" customFormat="1" ht="11.25">
      <c r="B624" s="251"/>
      <c r="C624" s="252"/>
      <c r="D624" s="224" t="s">
        <v>149</v>
      </c>
      <c r="E624" s="253" t="s">
        <v>1</v>
      </c>
      <c r="F624" s="254" t="s">
        <v>847</v>
      </c>
      <c r="G624" s="252"/>
      <c r="H624" s="253" t="s">
        <v>1</v>
      </c>
      <c r="I624" s="255"/>
      <c r="J624" s="252"/>
      <c r="K624" s="252"/>
      <c r="L624" s="256"/>
      <c r="M624" s="257"/>
      <c r="N624" s="258"/>
      <c r="O624" s="258"/>
      <c r="P624" s="258"/>
      <c r="Q624" s="258"/>
      <c r="R624" s="258"/>
      <c r="S624" s="258"/>
      <c r="T624" s="259"/>
      <c r="AT624" s="260" t="s">
        <v>149</v>
      </c>
      <c r="AU624" s="260" t="s">
        <v>81</v>
      </c>
      <c r="AV624" s="15" t="s">
        <v>79</v>
      </c>
      <c r="AW624" s="15" t="s">
        <v>30</v>
      </c>
      <c r="AX624" s="15" t="s">
        <v>74</v>
      </c>
      <c r="AY624" s="260" t="s">
        <v>138</v>
      </c>
    </row>
    <row r="625" spans="1:65" s="15" customFormat="1" ht="22.5">
      <c r="B625" s="251"/>
      <c r="C625" s="252"/>
      <c r="D625" s="224" t="s">
        <v>149</v>
      </c>
      <c r="E625" s="253" t="s">
        <v>1</v>
      </c>
      <c r="F625" s="254" t="s">
        <v>1117</v>
      </c>
      <c r="G625" s="252"/>
      <c r="H625" s="253" t="s">
        <v>1</v>
      </c>
      <c r="I625" s="255"/>
      <c r="J625" s="252"/>
      <c r="K625" s="252"/>
      <c r="L625" s="256"/>
      <c r="M625" s="257"/>
      <c r="N625" s="258"/>
      <c r="O625" s="258"/>
      <c r="P625" s="258"/>
      <c r="Q625" s="258"/>
      <c r="R625" s="258"/>
      <c r="S625" s="258"/>
      <c r="T625" s="259"/>
      <c r="AT625" s="260" t="s">
        <v>149</v>
      </c>
      <c r="AU625" s="260" t="s">
        <v>81</v>
      </c>
      <c r="AV625" s="15" t="s">
        <v>79</v>
      </c>
      <c r="AW625" s="15" t="s">
        <v>30</v>
      </c>
      <c r="AX625" s="15" t="s">
        <v>74</v>
      </c>
      <c r="AY625" s="260" t="s">
        <v>138</v>
      </c>
    </row>
    <row r="626" spans="1:65" s="13" customFormat="1" ht="11.25">
      <c r="B626" s="228"/>
      <c r="C626" s="229"/>
      <c r="D626" s="224" t="s">
        <v>149</v>
      </c>
      <c r="E626" s="230" t="s">
        <v>1</v>
      </c>
      <c r="F626" s="231" t="s">
        <v>1118</v>
      </c>
      <c r="G626" s="229"/>
      <c r="H626" s="232">
        <v>7.0949999999999998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AT626" s="238" t="s">
        <v>149</v>
      </c>
      <c r="AU626" s="238" t="s">
        <v>81</v>
      </c>
      <c r="AV626" s="13" t="s">
        <v>81</v>
      </c>
      <c r="AW626" s="13" t="s">
        <v>30</v>
      </c>
      <c r="AX626" s="13" t="s">
        <v>74</v>
      </c>
      <c r="AY626" s="238" t="s">
        <v>138</v>
      </c>
    </row>
    <row r="627" spans="1:65" s="13" customFormat="1" ht="11.25">
      <c r="B627" s="228"/>
      <c r="C627" s="229"/>
      <c r="D627" s="224" t="s">
        <v>149</v>
      </c>
      <c r="E627" s="230" t="s">
        <v>1</v>
      </c>
      <c r="F627" s="231" t="s">
        <v>1119</v>
      </c>
      <c r="G627" s="229"/>
      <c r="H627" s="232">
        <v>11</v>
      </c>
      <c r="I627" s="233"/>
      <c r="J627" s="229"/>
      <c r="K627" s="229"/>
      <c r="L627" s="234"/>
      <c r="M627" s="235"/>
      <c r="N627" s="236"/>
      <c r="O627" s="236"/>
      <c r="P627" s="236"/>
      <c r="Q627" s="236"/>
      <c r="R627" s="236"/>
      <c r="S627" s="236"/>
      <c r="T627" s="237"/>
      <c r="AT627" s="238" t="s">
        <v>149</v>
      </c>
      <c r="AU627" s="238" t="s">
        <v>81</v>
      </c>
      <c r="AV627" s="13" t="s">
        <v>81</v>
      </c>
      <c r="AW627" s="13" t="s">
        <v>30</v>
      </c>
      <c r="AX627" s="13" t="s">
        <v>74</v>
      </c>
      <c r="AY627" s="238" t="s">
        <v>138</v>
      </c>
    </row>
    <row r="628" spans="1:65" s="14" customFormat="1" ht="11.25">
      <c r="B628" s="239"/>
      <c r="C628" s="240"/>
      <c r="D628" s="224" t="s">
        <v>149</v>
      </c>
      <c r="E628" s="241" t="s">
        <v>647</v>
      </c>
      <c r="F628" s="242" t="s">
        <v>156</v>
      </c>
      <c r="G628" s="240"/>
      <c r="H628" s="243">
        <v>18.094999999999999</v>
      </c>
      <c r="I628" s="244"/>
      <c r="J628" s="240"/>
      <c r="K628" s="240"/>
      <c r="L628" s="245"/>
      <c r="M628" s="246"/>
      <c r="N628" s="247"/>
      <c r="O628" s="247"/>
      <c r="P628" s="247"/>
      <c r="Q628" s="247"/>
      <c r="R628" s="247"/>
      <c r="S628" s="247"/>
      <c r="T628" s="248"/>
      <c r="AT628" s="249" t="s">
        <v>149</v>
      </c>
      <c r="AU628" s="249" t="s">
        <v>81</v>
      </c>
      <c r="AV628" s="14" t="s">
        <v>145</v>
      </c>
      <c r="AW628" s="14" t="s">
        <v>30</v>
      </c>
      <c r="AX628" s="14" t="s">
        <v>79</v>
      </c>
      <c r="AY628" s="249" t="s">
        <v>138</v>
      </c>
    </row>
    <row r="629" spans="1:65" s="2" customFormat="1" ht="21.75" customHeight="1">
      <c r="A629" s="34"/>
      <c r="B629" s="35"/>
      <c r="C629" s="210" t="s">
        <v>1120</v>
      </c>
      <c r="D629" s="210" t="s">
        <v>141</v>
      </c>
      <c r="E629" s="211" t="s">
        <v>1121</v>
      </c>
      <c r="F629" s="212" t="s">
        <v>1122</v>
      </c>
      <c r="G629" s="213" t="s">
        <v>351</v>
      </c>
      <c r="H629" s="214">
        <v>18.094999999999999</v>
      </c>
      <c r="I629" s="215"/>
      <c r="J629" s="216">
        <f>ROUND(I629*H629,2)</f>
        <v>0</v>
      </c>
      <c r="K629" s="217"/>
      <c r="L629" s="39"/>
      <c r="M629" s="218" t="s">
        <v>1</v>
      </c>
      <c r="N629" s="219" t="s">
        <v>39</v>
      </c>
      <c r="O629" s="71"/>
      <c r="P629" s="220">
        <f>O629*H629</f>
        <v>0</v>
      </c>
      <c r="Q629" s="220">
        <v>2E-3</v>
      </c>
      <c r="R629" s="220">
        <f>Q629*H629</f>
        <v>3.619E-2</v>
      </c>
      <c r="S629" s="220">
        <v>0</v>
      </c>
      <c r="T629" s="221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22" t="s">
        <v>248</v>
      </c>
      <c r="AT629" s="222" t="s">
        <v>141</v>
      </c>
      <c r="AU629" s="222" t="s">
        <v>81</v>
      </c>
      <c r="AY629" s="17" t="s">
        <v>138</v>
      </c>
      <c r="BE629" s="223">
        <f>IF(N629="základní",J629,0)</f>
        <v>0</v>
      </c>
      <c r="BF629" s="223">
        <f>IF(N629="snížená",J629,0)</f>
        <v>0</v>
      </c>
      <c r="BG629" s="223">
        <f>IF(N629="zákl. přenesená",J629,0)</f>
        <v>0</v>
      </c>
      <c r="BH629" s="223">
        <f>IF(N629="sníž. přenesená",J629,0)</f>
        <v>0</v>
      </c>
      <c r="BI629" s="223">
        <f>IF(N629="nulová",J629,0)</f>
        <v>0</v>
      </c>
      <c r="BJ629" s="17" t="s">
        <v>79</v>
      </c>
      <c r="BK629" s="223">
        <f>ROUND(I629*H629,2)</f>
        <v>0</v>
      </c>
      <c r="BL629" s="17" t="s">
        <v>248</v>
      </c>
      <c r="BM629" s="222" t="s">
        <v>1123</v>
      </c>
    </row>
    <row r="630" spans="1:65" s="2" customFormat="1" ht="29.25">
      <c r="A630" s="34"/>
      <c r="B630" s="35"/>
      <c r="C630" s="36"/>
      <c r="D630" s="224" t="s">
        <v>147</v>
      </c>
      <c r="E630" s="36"/>
      <c r="F630" s="225" t="s">
        <v>1124</v>
      </c>
      <c r="G630" s="36"/>
      <c r="H630" s="36"/>
      <c r="I630" s="123"/>
      <c r="J630" s="36"/>
      <c r="K630" s="36"/>
      <c r="L630" s="39"/>
      <c r="M630" s="226"/>
      <c r="N630" s="227"/>
      <c r="O630" s="71"/>
      <c r="P630" s="71"/>
      <c r="Q630" s="71"/>
      <c r="R630" s="71"/>
      <c r="S630" s="71"/>
      <c r="T630" s="72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T630" s="17" t="s">
        <v>147</v>
      </c>
      <c r="AU630" s="17" t="s">
        <v>81</v>
      </c>
    </row>
    <row r="631" spans="1:65" s="15" customFormat="1" ht="11.25">
      <c r="B631" s="251"/>
      <c r="C631" s="252"/>
      <c r="D631" s="224" t="s">
        <v>149</v>
      </c>
      <c r="E631" s="253" t="s">
        <v>1</v>
      </c>
      <c r="F631" s="254" t="s">
        <v>847</v>
      </c>
      <c r="G631" s="252"/>
      <c r="H631" s="253" t="s">
        <v>1</v>
      </c>
      <c r="I631" s="255"/>
      <c r="J631" s="252"/>
      <c r="K631" s="252"/>
      <c r="L631" s="256"/>
      <c r="M631" s="257"/>
      <c r="N631" s="258"/>
      <c r="O631" s="258"/>
      <c r="P631" s="258"/>
      <c r="Q631" s="258"/>
      <c r="R631" s="258"/>
      <c r="S631" s="258"/>
      <c r="T631" s="259"/>
      <c r="AT631" s="260" t="s">
        <v>149</v>
      </c>
      <c r="AU631" s="260" t="s">
        <v>81</v>
      </c>
      <c r="AV631" s="15" t="s">
        <v>79</v>
      </c>
      <c r="AW631" s="15" t="s">
        <v>30</v>
      </c>
      <c r="AX631" s="15" t="s">
        <v>74</v>
      </c>
      <c r="AY631" s="260" t="s">
        <v>138</v>
      </c>
    </row>
    <row r="632" spans="1:65" s="13" customFormat="1" ht="11.25">
      <c r="B632" s="228"/>
      <c r="C632" s="229"/>
      <c r="D632" s="224" t="s">
        <v>149</v>
      </c>
      <c r="E632" s="230" t="s">
        <v>1</v>
      </c>
      <c r="F632" s="231" t="s">
        <v>647</v>
      </c>
      <c r="G632" s="229"/>
      <c r="H632" s="232">
        <v>18.094999999999999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149</v>
      </c>
      <c r="AU632" s="238" t="s">
        <v>81</v>
      </c>
      <c r="AV632" s="13" t="s">
        <v>81</v>
      </c>
      <c r="AW632" s="13" t="s">
        <v>30</v>
      </c>
      <c r="AX632" s="13" t="s">
        <v>74</v>
      </c>
      <c r="AY632" s="238" t="s">
        <v>138</v>
      </c>
    </row>
    <row r="633" spans="1:65" s="14" customFormat="1" ht="11.25">
      <c r="B633" s="239"/>
      <c r="C633" s="240"/>
      <c r="D633" s="224" t="s">
        <v>149</v>
      </c>
      <c r="E633" s="241" t="s">
        <v>1</v>
      </c>
      <c r="F633" s="242" t="s">
        <v>156</v>
      </c>
      <c r="G633" s="240"/>
      <c r="H633" s="243">
        <v>18.094999999999999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AT633" s="249" t="s">
        <v>149</v>
      </c>
      <c r="AU633" s="249" t="s">
        <v>81</v>
      </c>
      <c r="AV633" s="14" t="s">
        <v>145</v>
      </c>
      <c r="AW633" s="14" t="s">
        <v>30</v>
      </c>
      <c r="AX633" s="14" t="s">
        <v>79</v>
      </c>
      <c r="AY633" s="249" t="s">
        <v>138</v>
      </c>
    </row>
    <row r="634" spans="1:65" s="2" customFormat="1" ht="16.5" customHeight="1">
      <c r="A634" s="34"/>
      <c r="B634" s="35"/>
      <c r="C634" s="265" t="s">
        <v>1125</v>
      </c>
      <c r="D634" s="265" t="s">
        <v>671</v>
      </c>
      <c r="E634" s="266" t="s">
        <v>1126</v>
      </c>
      <c r="F634" s="267" t="s">
        <v>1127</v>
      </c>
      <c r="G634" s="268" t="s">
        <v>1128</v>
      </c>
      <c r="H634" s="269">
        <v>10.856999999999999</v>
      </c>
      <c r="I634" s="270"/>
      <c r="J634" s="271">
        <f>ROUND(I634*H634,2)</f>
        <v>0</v>
      </c>
      <c r="K634" s="272"/>
      <c r="L634" s="273"/>
      <c r="M634" s="274" t="s">
        <v>1</v>
      </c>
      <c r="N634" s="275" t="s">
        <v>39</v>
      </c>
      <c r="O634" s="71"/>
      <c r="P634" s="220">
        <f>O634*H634</f>
        <v>0</v>
      </c>
      <c r="Q634" s="220">
        <v>1E-3</v>
      </c>
      <c r="R634" s="220">
        <f>Q634*H634</f>
        <v>1.0857E-2</v>
      </c>
      <c r="S634" s="220">
        <v>0</v>
      </c>
      <c r="T634" s="221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222" t="s">
        <v>195</v>
      </c>
      <c r="AT634" s="222" t="s">
        <v>671</v>
      </c>
      <c r="AU634" s="222" t="s">
        <v>81</v>
      </c>
      <c r="AY634" s="17" t="s">
        <v>138</v>
      </c>
      <c r="BE634" s="223">
        <f>IF(N634="základní",J634,0)</f>
        <v>0</v>
      </c>
      <c r="BF634" s="223">
        <f>IF(N634="snížená",J634,0)</f>
        <v>0</v>
      </c>
      <c r="BG634" s="223">
        <f>IF(N634="zákl. přenesená",J634,0)</f>
        <v>0</v>
      </c>
      <c r="BH634" s="223">
        <f>IF(N634="sníž. přenesená",J634,0)</f>
        <v>0</v>
      </c>
      <c r="BI634" s="223">
        <f>IF(N634="nulová",J634,0)</f>
        <v>0</v>
      </c>
      <c r="BJ634" s="17" t="s">
        <v>79</v>
      </c>
      <c r="BK634" s="223">
        <f>ROUND(I634*H634,2)</f>
        <v>0</v>
      </c>
      <c r="BL634" s="17" t="s">
        <v>145</v>
      </c>
      <c r="BM634" s="222" t="s">
        <v>1129</v>
      </c>
    </row>
    <row r="635" spans="1:65" s="2" customFormat="1" ht="11.25">
      <c r="A635" s="34"/>
      <c r="B635" s="35"/>
      <c r="C635" s="36"/>
      <c r="D635" s="224" t="s">
        <v>147</v>
      </c>
      <c r="E635" s="36"/>
      <c r="F635" s="225" t="s">
        <v>1127</v>
      </c>
      <c r="G635" s="36"/>
      <c r="H635" s="36"/>
      <c r="I635" s="123"/>
      <c r="J635" s="36"/>
      <c r="K635" s="36"/>
      <c r="L635" s="39"/>
      <c r="M635" s="226"/>
      <c r="N635" s="227"/>
      <c r="O635" s="71"/>
      <c r="P635" s="71"/>
      <c r="Q635" s="71"/>
      <c r="R635" s="71"/>
      <c r="S635" s="71"/>
      <c r="T635" s="72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7" t="s">
        <v>147</v>
      </c>
      <c r="AU635" s="17" t="s">
        <v>81</v>
      </c>
    </row>
    <row r="636" spans="1:65" s="15" customFormat="1" ht="11.25">
      <c r="B636" s="251"/>
      <c r="C636" s="252"/>
      <c r="D636" s="224" t="s">
        <v>149</v>
      </c>
      <c r="E636" s="253" t="s">
        <v>1</v>
      </c>
      <c r="F636" s="254" t="s">
        <v>847</v>
      </c>
      <c r="G636" s="252"/>
      <c r="H636" s="253" t="s">
        <v>1</v>
      </c>
      <c r="I636" s="255"/>
      <c r="J636" s="252"/>
      <c r="K636" s="252"/>
      <c r="L636" s="256"/>
      <c r="M636" s="257"/>
      <c r="N636" s="258"/>
      <c r="O636" s="258"/>
      <c r="P636" s="258"/>
      <c r="Q636" s="258"/>
      <c r="R636" s="258"/>
      <c r="S636" s="258"/>
      <c r="T636" s="259"/>
      <c r="AT636" s="260" t="s">
        <v>149</v>
      </c>
      <c r="AU636" s="260" t="s">
        <v>81</v>
      </c>
      <c r="AV636" s="15" t="s">
        <v>79</v>
      </c>
      <c r="AW636" s="15" t="s">
        <v>30</v>
      </c>
      <c r="AX636" s="15" t="s">
        <v>74</v>
      </c>
      <c r="AY636" s="260" t="s">
        <v>138</v>
      </c>
    </row>
    <row r="637" spans="1:65" s="15" customFormat="1" ht="11.25">
      <c r="B637" s="251"/>
      <c r="C637" s="252"/>
      <c r="D637" s="224" t="s">
        <v>149</v>
      </c>
      <c r="E637" s="253" t="s">
        <v>1</v>
      </c>
      <c r="F637" s="254" t="s">
        <v>1130</v>
      </c>
      <c r="G637" s="252"/>
      <c r="H637" s="253" t="s">
        <v>1</v>
      </c>
      <c r="I637" s="255"/>
      <c r="J637" s="252"/>
      <c r="K637" s="252"/>
      <c r="L637" s="256"/>
      <c r="M637" s="257"/>
      <c r="N637" s="258"/>
      <c r="O637" s="258"/>
      <c r="P637" s="258"/>
      <c r="Q637" s="258"/>
      <c r="R637" s="258"/>
      <c r="S637" s="258"/>
      <c r="T637" s="259"/>
      <c r="AT637" s="260" t="s">
        <v>149</v>
      </c>
      <c r="AU637" s="260" t="s">
        <v>81</v>
      </c>
      <c r="AV637" s="15" t="s">
        <v>79</v>
      </c>
      <c r="AW637" s="15" t="s">
        <v>30</v>
      </c>
      <c r="AX637" s="15" t="s">
        <v>74</v>
      </c>
      <c r="AY637" s="260" t="s">
        <v>138</v>
      </c>
    </row>
    <row r="638" spans="1:65" s="13" customFormat="1" ht="11.25">
      <c r="B638" s="228"/>
      <c r="C638" s="229"/>
      <c r="D638" s="224" t="s">
        <v>149</v>
      </c>
      <c r="E638" s="230" t="s">
        <v>1</v>
      </c>
      <c r="F638" s="231" t="s">
        <v>1131</v>
      </c>
      <c r="G638" s="229"/>
      <c r="H638" s="232">
        <v>10.856999999999999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149</v>
      </c>
      <c r="AU638" s="238" t="s">
        <v>81</v>
      </c>
      <c r="AV638" s="13" t="s">
        <v>81</v>
      </c>
      <c r="AW638" s="13" t="s">
        <v>30</v>
      </c>
      <c r="AX638" s="13" t="s">
        <v>74</v>
      </c>
      <c r="AY638" s="238" t="s">
        <v>138</v>
      </c>
    </row>
    <row r="639" spans="1:65" s="14" customFormat="1" ht="11.25">
      <c r="B639" s="239"/>
      <c r="C639" s="240"/>
      <c r="D639" s="224" t="s">
        <v>149</v>
      </c>
      <c r="E639" s="241" t="s">
        <v>1</v>
      </c>
      <c r="F639" s="242" t="s">
        <v>156</v>
      </c>
      <c r="G639" s="240"/>
      <c r="H639" s="243">
        <v>10.856999999999999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AT639" s="249" t="s">
        <v>149</v>
      </c>
      <c r="AU639" s="249" t="s">
        <v>81</v>
      </c>
      <c r="AV639" s="14" t="s">
        <v>145</v>
      </c>
      <c r="AW639" s="14" t="s">
        <v>30</v>
      </c>
      <c r="AX639" s="14" t="s">
        <v>79</v>
      </c>
      <c r="AY639" s="249" t="s">
        <v>138</v>
      </c>
    </row>
    <row r="640" spans="1:65" s="2" customFormat="1" ht="21.75" customHeight="1">
      <c r="A640" s="34"/>
      <c r="B640" s="35"/>
      <c r="C640" s="265" t="s">
        <v>1132</v>
      </c>
      <c r="D640" s="265" t="s">
        <v>671</v>
      </c>
      <c r="E640" s="266" t="s">
        <v>1133</v>
      </c>
      <c r="F640" s="267" t="s">
        <v>1134</v>
      </c>
      <c r="G640" s="268" t="s">
        <v>460</v>
      </c>
      <c r="H640" s="269">
        <v>21.713999999999999</v>
      </c>
      <c r="I640" s="270"/>
      <c r="J640" s="271">
        <f>ROUND(I640*H640,2)</f>
        <v>0</v>
      </c>
      <c r="K640" s="272"/>
      <c r="L640" s="273"/>
      <c r="M640" s="274" t="s">
        <v>1</v>
      </c>
      <c r="N640" s="275" t="s">
        <v>39</v>
      </c>
      <c r="O640" s="71"/>
      <c r="P640" s="220">
        <f>O640*H640</f>
        <v>0</v>
      </c>
      <c r="Q640" s="220">
        <v>1E-3</v>
      </c>
      <c r="R640" s="220">
        <f>Q640*H640</f>
        <v>2.1714000000000001E-2</v>
      </c>
      <c r="S640" s="220">
        <v>0</v>
      </c>
      <c r="T640" s="221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22" t="s">
        <v>195</v>
      </c>
      <c r="AT640" s="222" t="s">
        <v>671</v>
      </c>
      <c r="AU640" s="222" t="s">
        <v>81</v>
      </c>
      <c r="AY640" s="17" t="s">
        <v>138</v>
      </c>
      <c r="BE640" s="223">
        <f>IF(N640="základní",J640,0)</f>
        <v>0</v>
      </c>
      <c r="BF640" s="223">
        <f>IF(N640="snížená",J640,0)</f>
        <v>0</v>
      </c>
      <c r="BG640" s="223">
        <f>IF(N640="zákl. přenesená",J640,0)</f>
        <v>0</v>
      </c>
      <c r="BH640" s="223">
        <f>IF(N640="sníž. přenesená",J640,0)</f>
        <v>0</v>
      </c>
      <c r="BI640" s="223">
        <f>IF(N640="nulová",J640,0)</f>
        <v>0</v>
      </c>
      <c r="BJ640" s="17" t="s">
        <v>79</v>
      </c>
      <c r="BK640" s="223">
        <f>ROUND(I640*H640,2)</f>
        <v>0</v>
      </c>
      <c r="BL640" s="17" t="s">
        <v>145</v>
      </c>
      <c r="BM640" s="222" t="s">
        <v>1135</v>
      </c>
    </row>
    <row r="641" spans="1:65" s="2" customFormat="1" ht="19.5">
      <c r="A641" s="34"/>
      <c r="B641" s="35"/>
      <c r="C641" s="36"/>
      <c r="D641" s="224" t="s">
        <v>147</v>
      </c>
      <c r="E641" s="36"/>
      <c r="F641" s="225" t="s">
        <v>1134</v>
      </c>
      <c r="G641" s="36"/>
      <c r="H641" s="36"/>
      <c r="I641" s="123"/>
      <c r="J641" s="36"/>
      <c r="K641" s="36"/>
      <c r="L641" s="39"/>
      <c r="M641" s="226"/>
      <c r="N641" s="227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147</v>
      </c>
      <c r="AU641" s="17" t="s">
        <v>81</v>
      </c>
    </row>
    <row r="642" spans="1:65" s="15" customFormat="1" ht="11.25">
      <c r="B642" s="251"/>
      <c r="C642" s="252"/>
      <c r="D642" s="224" t="s">
        <v>149</v>
      </c>
      <c r="E642" s="253" t="s">
        <v>1</v>
      </c>
      <c r="F642" s="254" t="s">
        <v>847</v>
      </c>
      <c r="G642" s="252"/>
      <c r="H642" s="253" t="s">
        <v>1</v>
      </c>
      <c r="I642" s="255"/>
      <c r="J642" s="252"/>
      <c r="K642" s="252"/>
      <c r="L642" s="256"/>
      <c r="M642" s="257"/>
      <c r="N642" s="258"/>
      <c r="O642" s="258"/>
      <c r="P642" s="258"/>
      <c r="Q642" s="258"/>
      <c r="R642" s="258"/>
      <c r="S642" s="258"/>
      <c r="T642" s="259"/>
      <c r="AT642" s="260" t="s">
        <v>149</v>
      </c>
      <c r="AU642" s="260" t="s">
        <v>81</v>
      </c>
      <c r="AV642" s="15" t="s">
        <v>79</v>
      </c>
      <c r="AW642" s="15" t="s">
        <v>30</v>
      </c>
      <c r="AX642" s="15" t="s">
        <v>74</v>
      </c>
      <c r="AY642" s="260" t="s">
        <v>138</v>
      </c>
    </row>
    <row r="643" spans="1:65" s="15" customFormat="1" ht="11.25">
      <c r="B643" s="251"/>
      <c r="C643" s="252"/>
      <c r="D643" s="224" t="s">
        <v>149</v>
      </c>
      <c r="E643" s="253" t="s">
        <v>1</v>
      </c>
      <c r="F643" s="254" t="s">
        <v>1110</v>
      </c>
      <c r="G643" s="252"/>
      <c r="H643" s="253" t="s">
        <v>1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AT643" s="260" t="s">
        <v>149</v>
      </c>
      <c r="AU643" s="260" t="s">
        <v>81</v>
      </c>
      <c r="AV643" s="15" t="s">
        <v>79</v>
      </c>
      <c r="AW643" s="15" t="s">
        <v>30</v>
      </c>
      <c r="AX643" s="15" t="s">
        <v>74</v>
      </c>
      <c r="AY643" s="260" t="s">
        <v>138</v>
      </c>
    </row>
    <row r="644" spans="1:65" s="13" customFormat="1" ht="11.25">
      <c r="B644" s="228"/>
      <c r="C644" s="229"/>
      <c r="D644" s="224" t="s">
        <v>149</v>
      </c>
      <c r="E644" s="230" t="s">
        <v>1</v>
      </c>
      <c r="F644" s="231" t="s">
        <v>1136</v>
      </c>
      <c r="G644" s="229"/>
      <c r="H644" s="232">
        <v>21.713999999999999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149</v>
      </c>
      <c r="AU644" s="238" t="s">
        <v>81</v>
      </c>
      <c r="AV644" s="13" t="s">
        <v>81</v>
      </c>
      <c r="AW644" s="13" t="s">
        <v>30</v>
      </c>
      <c r="AX644" s="13" t="s">
        <v>74</v>
      </c>
      <c r="AY644" s="238" t="s">
        <v>138</v>
      </c>
    </row>
    <row r="645" spans="1:65" s="14" customFormat="1" ht="11.25">
      <c r="B645" s="239"/>
      <c r="C645" s="240"/>
      <c r="D645" s="224" t="s">
        <v>149</v>
      </c>
      <c r="E645" s="241" t="s">
        <v>1</v>
      </c>
      <c r="F645" s="242" t="s">
        <v>156</v>
      </c>
      <c r="G645" s="240"/>
      <c r="H645" s="243">
        <v>21.713999999999999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AT645" s="249" t="s">
        <v>149</v>
      </c>
      <c r="AU645" s="249" t="s">
        <v>81</v>
      </c>
      <c r="AV645" s="14" t="s">
        <v>145</v>
      </c>
      <c r="AW645" s="14" t="s">
        <v>30</v>
      </c>
      <c r="AX645" s="14" t="s">
        <v>79</v>
      </c>
      <c r="AY645" s="249" t="s">
        <v>138</v>
      </c>
    </row>
    <row r="646" spans="1:65" s="2" customFormat="1" ht="16.5" customHeight="1">
      <c r="A646" s="34"/>
      <c r="B646" s="35"/>
      <c r="C646" s="265" t="s">
        <v>534</v>
      </c>
      <c r="D646" s="265" t="s">
        <v>671</v>
      </c>
      <c r="E646" s="266" t="s">
        <v>1137</v>
      </c>
      <c r="F646" s="267" t="s">
        <v>1138</v>
      </c>
      <c r="G646" s="268" t="s">
        <v>460</v>
      </c>
      <c r="H646" s="269">
        <v>27.143000000000001</v>
      </c>
      <c r="I646" s="270"/>
      <c r="J646" s="271">
        <f>ROUND(I646*H646,2)</f>
        <v>0</v>
      </c>
      <c r="K646" s="272"/>
      <c r="L646" s="273"/>
      <c r="M646" s="274" t="s">
        <v>1</v>
      </c>
      <c r="N646" s="275" t="s">
        <v>39</v>
      </c>
      <c r="O646" s="71"/>
      <c r="P646" s="220">
        <f>O646*H646</f>
        <v>0</v>
      </c>
      <c r="Q646" s="220">
        <v>1E-3</v>
      </c>
      <c r="R646" s="220">
        <f>Q646*H646</f>
        <v>2.7143E-2</v>
      </c>
      <c r="S646" s="220">
        <v>0</v>
      </c>
      <c r="T646" s="221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22" t="s">
        <v>195</v>
      </c>
      <c r="AT646" s="222" t="s">
        <v>671</v>
      </c>
      <c r="AU646" s="222" t="s">
        <v>81</v>
      </c>
      <c r="AY646" s="17" t="s">
        <v>138</v>
      </c>
      <c r="BE646" s="223">
        <f>IF(N646="základní",J646,0)</f>
        <v>0</v>
      </c>
      <c r="BF646" s="223">
        <f>IF(N646="snížená",J646,0)</f>
        <v>0</v>
      </c>
      <c r="BG646" s="223">
        <f>IF(N646="zákl. přenesená",J646,0)</f>
        <v>0</v>
      </c>
      <c r="BH646" s="223">
        <f>IF(N646="sníž. přenesená",J646,0)</f>
        <v>0</v>
      </c>
      <c r="BI646" s="223">
        <f>IF(N646="nulová",J646,0)</f>
        <v>0</v>
      </c>
      <c r="BJ646" s="17" t="s">
        <v>79</v>
      </c>
      <c r="BK646" s="223">
        <f>ROUND(I646*H646,2)</f>
        <v>0</v>
      </c>
      <c r="BL646" s="17" t="s">
        <v>145</v>
      </c>
      <c r="BM646" s="222" t="s">
        <v>1139</v>
      </c>
    </row>
    <row r="647" spans="1:65" s="2" customFormat="1" ht="11.25">
      <c r="A647" s="34"/>
      <c r="B647" s="35"/>
      <c r="C647" s="36"/>
      <c r="D647" s="224" t="s">
        <v>147</v>
      </c>
      <c r="E647" s="36"/>
      <c r="F647" s="225" t="s">
        <v>1138</v>
      </c>
      <c r="G647" s="36"/>
      <c r="H647" s="36"/>
      <c r="I647" s="123"/>
      <c r="J647" s="36"/>
      <c r="K647" s="36"/>
      <c r="L647" s="39"/>
      <c r="M647" s="226"/>
      <c r="N647" s="227"/>
      <c r="O647" s="71"/>
      <c r="P647" s="71"/>
      <c r="Q647" s="71"/>
      <c r="R647" s="71"/>
      <c r="S647" s="71"/>
      <c r="T647" s="72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7" t="s">
        <v>147</v>
      </c>
      <c r="AU647" s="17" t="s">
        <v>81</v>
      </c>
    </row>
    <row r="648" spans="1:65" s="13" customFormat="1" ht="11.25">
      <c r="B648" s="228"/>
      <c r="C648" s="229"/>
      <c r="D648" s="224" t="s">
        <v>149</v>
      </c>
      <c r="E648" s="230" t="s">
        <v>1</v>
      </c>
      <c r="F648" s="231" t="s">
        <v>1140</v>
      </c>
      <c r="G648" s="229"/>
      <c r="H648" s="232">
        <v>27.143000000000001</v>
      </c>
      <c r="I648" s="233"/>
      <c r="J648" s="229"/>
      <c r="K648" s="229"/>
      <c r="L648" s="234"/>
      <c r="M648" s="235"/>
      <c r="N648" s="236"/>
      <c r="O648" s="236"/>
      <c r="P648" s="236"/>
      <c r="Q648" s="236"/>
      <c r="R648" s="236"/>
      <c r="S648" s="236"/>
      <c r="T648" s="237"/>
      <c r="AT648" s="238" t="s">
        <v>149</v>
      </c>
      <c r="AU648" s="238" t="s">
        <v>81</v>
      </c>
      <c r="AV648" s="13" t="s">
        <v>81</v>
      </c>
      <c r="AW648" s="13" t="s">
        <v>30</v>
      </c>
      <c r="AX648" s="13" t="s">
        <v>74</v>
      </c>
      <c r="AY648" s="238" t="s">
        <v>138</v>
      </c>
    </row>
    <row r="649" spans="1:65" s="14" customFormat="1" ht="11.25">
      <c r="B649" s="239"/>
      <c r="C649" s="240"/>
      <c r="D649" s="224" t="s">
        <v>149</v>
      </c>
      <c r="E649" s="241" t="s">
        <v>1</v>
      </c>
      <c r="F649" s="242" t="s">
        <v>156</v>
      </c>
      <c r="G649" s="240"/>
      <c r="H649" s="243">
        <v>27.143000000000001</v>
      </c>
      <c r="I649" s="244"/>
      <c r="J649" s="240"/>
      <c r="K649" s="240"/>
      <c r="L649" s="245"/>
      <c r="M649" s="246"/>
      <c r="N649" s="247"/>
      <c r="O649" s="247"/>
      <c r="P649" s="247"/>
      <c r="Q649" s="247"/>
      <c r="R649" s="247"/>
      <c r="S649" s="247"/>
      <c r="T649" s="248"/>
      <c r="AT649" s="249" t="s">
        <v>149</v>
      </c>
      <c r="AU649" s="249" t="s">
        <v>81</v>
      </c>
      <c r="AV649" s="14" t="s">
        <v>145</v>
      </c>
      <c r="AW649" s="14" t="s">
        <v>30</v>
      </c>
      <c r="AX649" s="14" t="s">
        <v>79</v>
      </c>
      <c r="AY649" s="249" t="s">
        <v>138</v>
      </c>
    </row>
    <row r="650" spans="1:65" s="12" customFormat="1" ht="22.9" customHeight="1">
      <c r="B650" s="194"/>
      <c r="C650" s="195"/>
      <c r="D650" s="196" t="s">
        <v>73</v>
      </c>
      <c r="E650" s="208" t="s">
        <v>139</v>
      </c>
      <c r="F650" s="208" t="s">
        <v>140</v>
      </c>
      <c r="G650" s="195"/>
      <c r="H650" s="195"/>
      <c r="I650" s="198"/>
      <c r="J650" s="209">
        <f>BK650</f>
        <v>0</v>
      </c>
      <c r="K650" s="195"/>
      <c r="L650" s="200"/>
      <c r="M650" s="201"/>
      <c r="N650" s="202"/>
      <c r="O650" s="202"/>
      <c r="P650" s="203">
        <f>SUM(P651:P737)</f>
        <v>0</v>
      </c>
      <c r="Q650" s="202"/>
      <c r="R650" s="203">
        <f>SUM(R651:R737)</f>
        <v>0.95724399999999998</v>
      </c>
      <c r="S650" s="202"/>
      <c r="T650" s="204">
        <f>SUM(T651:T737)</f>
        <v>0</v>
      </c>
      <c r="AR650" s="205" t="s">
        <v>79</v>
      </c>
      <c r="AT650" s="206" t="s">
        <v>73</v>
      </c>
      <c r="AU650" s="206" t="s">
        <v>79</v>
      </c>
      <c r="AY650" s="205" t="s">
        <v>138</v>
      </c>
      <c r="BK650" s="207">
        <f>SUM(BK651:BK737)</f>
        <v>0</v>
      </c>
    </row>
    <row r="651" spans="1:65" s="2" customFormat="1" ht="21.75" customHeight="1">
      <c r="A651" s="34"/>
      <c r="B651" s="35"/>
      <c r="C651" s="210" t="s">
        <v>539</v>
      </c>
      <c r="D651" s="210" t="s">
        <v>141</v>
      </c>
      <c r="E651" s="211" t="s">
        <v>1141</v>
      </c>
      <c r="F651" s="212" t="s">
        <v>1142</v>
      </c>
      <c r="G651" s="213" t="s">
        <v>423</v>
      </c>
      <c r="H651" s="214">
        <v>18.600000000000001</v>
      </c>
      <c r="I651" s="215"/>
      <c r="J651" s="216">
        <f>ROUND(I651*H651,2)</f>
        <v>0</v>
      </c>
      <c r="K651" s="217"/>
      <c r="L651" s="39"/>
      <c r="M651" s="218" t="s">
        <v>1</v>
      </c>
      <c r="N651" s="219" t="s">
        <v>39</v>
      </c>
      <c r="O651" s="71"/>
      <c r="P651" s="220">
        <f>O651*H651</f>
        <v>0</v>
      </c>
      <c r="Q651" s="220">
        <v>8.4000000000000003E-4</v>
      </c>
      <c r="R651" s="220">
        <f>Q651*H651</f>
        <v>1.5624000000000002E-2</v>
      </c>
      <c r="S651" s="220">
        <v>0</v>
      </c>
      <c r="T651" s="221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22" t="s">
        <v>145</v>
      </c>
      <c r="AT651" s="222" t="s">
        <v>141</v>
      </c>
      <c r="AU651" s="222" t="s">
        <v>81</v>
      </c>
      <c r="AY651" s="17" t="s">
        <v>138</v>
      </c>
      <c r="BE651" s="223">
        <f>IF(N651="základní",J651,0)</f>
        <v>0</v>
      </c>
      <c r="BF651" s="223">
        <f>IF(N651="snížená",J651,0)</f>
        <v>0</v>
      </c>
      <c r="BG651" s="223">
        <f>IF(N651="zákl. přenesená",J651,0)</f>
        <v>0</v>
      </c>
      <c r="BH651" s="223">
        <f>IF(N651="sníž. přenesená",J651,0)</f>
        <v>0</v>
      </c>
      <c r="BI651" s="223">
        <f>IF(N651="nulová",J651,0)</f>
        <v>0</v>
      </c>
      <c r="BJ651" s="17" t="s">
        <v>79</v>
      </c>
      <c r="BK651" s="223">
        <f>ROUND(I651*H651,2)</f>
        <v>0</v>
      </c>
      <c r="BL651" s="17" t="s">
        <v>145</v>
      </c>
      <c r="BM651" s="222" t="s">
        <v>1143</v>
      </c>
    </row>
    <row r="652" spans="1:65" s="2" customFormat="1" ht="19.5">
      <c r="A652" s="34"/>
      <c r="B652" s="35"/>
      <c r="C652" s="36"/>
      <c r="D652" s="224" t="s">
        <v>147</v>
      </c>
      <c r="E652" s="36"/>
      <c r="F652" s="225" t="s">
        <v>1144</v>
      </c>
      <c r="G652" s="36"/>
      <c r="H652" s="36"/>
      <c r="I652" s="123"/>
      <c r="J652" s="36"/>
      <c r="K652" s="36"/>
      <c r="L652" s="39"/>
      <c r="M652" s="226"/>
      <c r="N652" s="227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147</v>
      </c>
      <c r="AU652" s="17" t="s">
        <v>81</v>
      </c>
    </row>
    <row r="653" spans="1:65" s="15" customFormat="1" ht="11.25">
      <c r="B653" s="251"/>
      <c r="C653" s="252"/>
      <c r="D653" s="224" t="s">
        <v>149</v>
      </c>
      <c r="E653" s="253" t="s">
        <v>1</v>
      </c>
      <c r="F653" s="254" t="s">
        <v>1145</v>
      </c>
      <c r="G653" s="252"/>
      <c r="H653" s="253" t="s">
        <v>1</v>
      </c>
      <c r="I653" s="255"/>
      <c r="J653" s="252"/>
      <c r="K653" s="252"/>
      <c r="L653" s="256"/>
      <c r="M653" s="257"/>
      <c r="N653" s="258"/>
      <c r="O653" s="258"/>
      <c r="P653" s="258"/>
      <c r="Q653" s="258"/>
      <c r="R653" s="258"/>
      <c r="S653" s="258"/>
      <c r="T653" s="259"/>
      <c r="AT653" s="260" t="s">
        <v>149</v>
      </c>
      <c r="AU653" s="260" t="s">
        <v>81</v>
      </c>
      <c r="AV653" s="15" t="s">
        <v>79</v>
      </c>
      <c r="AW653" s="15" t="s">
        <v>30</v>
      </c>
      <c r="AX653" s="15" t="s">
        <v>74</v>
      </c>
      <c r="AY653" s="260" t="s">
        <v>138</v>
      </c>
    </row>
    <row r="654" spans="1:65" s="15" customFormat="1" ht="11.25">
      <c r="B654" s="251"/>
      <c r="C654" s="252"/>
      <c r="D654" s="224" t="s">
        <v>149</v>
      </c>
      <c r="E654" s="253" t="s">
        <v>1</v>
      </c>
      <c r="F654" s="254" t="s">
        <v>665</v>
      </c>
      <c r="G654" s="252"/>
      <c r="H654" s="253" t="s">
        <v>1</v>
      </c>
      <c r="I654" s="255"/>
      <c r="J654" s="252"/>
      <c r="K654" s="252"/>
      <c r="L654" s="256"/>
      <c r="M654" s="257"/>
      <c r="N654" s="258"/>
      <c r="O654" s="258"/>
      <c r="P654" s="258"/>
      <c r="Q654" s="258"/>
      <c r="R654" s="258"/>
      <c r="S654" s="258"/>
      <c r="T654" s="259"/>
      <c r="AT654" s="260" t="s">
        <v>149</v>
      </c>
      <c r="AU654" s="260" t="s">
        <v>81</v>
      </c>
      <c r="AV654" s="15" t="s">
        <v>79</v>
      </c>
      <c r="AW654" s="15" t="s">
        <v>30</v>
      </c>
      <c r="AX654" s="15" t="s">
        <v>74</v>
      </c>
      <c r="AY654" s="260" t="s">
        <v>138</v>
      </c>
    </row>
    <row r="655" spans="1:65" s="15" customFormat="1" ht="22.5">
      <c r="B655" s="251"/>
      <c r="C655" s="252"/>
      <c r="D655" s="224" t="s">
        <v>149</v>
      </c>
      <c r="E655" s="253" t="s">
        <v>1</v>
      </c>
      <c r="F655" s="254" t="s">
        <v>1146</v>
      </c>
      <c r="G655" s="252"/>
      <c r="H655" s="253" t="s">
        <v>1</v>
      </c>
      <c r="I655" s="255"/>
      <c r="J655" s="252"/>
      <c r="K655" s="252"/>
      <c r="L655" s="256"/>
      <c r="M655" s="257"/>
      <c r="N655" s="258"/>
      <c r="O655" s="258"/>
      <c r="P655" s="258"/>
      <c r="Q655" s="258"/>
      <c r="R655" s="258"/>
      <c r="S655" s="258"/>
      <c r="T655" s="259"/>
      <c r="AT655" s="260" t="s">
        <v>149</v>
      </c>
      <c r="AU655" s="260" t="s">
        <v>81</v>
      </c>
      <c r="AV655" s="15" t="s">
        <v>79</v>
      </c>
      <c r="AW655" s="15" t="s">
        <v>30</v>
      </c>
      <c r="AX655" s="15" t="s">
        <v>74</v>
      </c>
      <c r="AY655" s="260" t="s">
        <v>138</v>
      </c>
    </row>
    <row r="656" spans="1:65" s="13" customFormat="1" ht="11.25">
      <c r="B656" s="228"/>
      <c r="C656" s="229"/>
      <c r="D656" s="224" t="s">
        <v>149</v>
      </c>
      <c r="E656" s="230" t="s">
        <v>1</v>
      </c>
      <c r="F656" s="231" t="s">
        <v>605</v>
      </c>
      <c r="G656" s="229"/>
      <c r="H656" s="232">
        <v>18.600000000000001</v>
      </c>
      <c r="I656" s="233"/>
      <c r="J656" s="229"/>
      <c r="K656" s="229"/>
      <c r="L656" s="234"/>
      <c r="M656" s="235"/>
      <c r="N656" s="236"/>
      <c r="O656" s="236"/>
      <c r="P656" s="236"/>
      <c r="Q656" s="236"/>
      <c r="R656" s="236"/>
      <c r="S656" s="236"/>
      <c r="T656" s="237"/>
      <c r="AT656" s="238" t="s">
        <v>149</v>
      </c>
      <c r="AU656" s="238" t="s">
        <v>81</v>
      </c>
      <c r="AV656" s="13" t="s">
        <v>81</v>
      </c>
      <c r="AW656" s="13" t="s">
        <v>30</v>
      </c>
      <c r="AX656" s="13" t="s">
        <v>74</v>
      </c>
      <c r="AY656" s="238" t="s">
        <v>138</v>
      </c>
    </row>
    <row r="657" spans="1:65" s="14" customFormat="1" ht="11.25">
      <c r="B657" s="239"/>
      <c r="C657" s="240"/>
      <c r="D657" s="224" t="s">
        <v>149</v>
      </c>
      <c r="E657" s="241" t="s">
        <v>1</v>
      </c>
      <c r="F657" s="242" t="s">
        <v>156</v>
      </c>
      <c r="G657" s="240"/>
      <c r="H657" s="243">
        <v>18.600000000000001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AT657" s="249" t="s">
        <v>149</v>
      </c>
      <c r="AU657" s="249" t="s">
        <v>81</v>
      </c>
      <c r="AV657" s="14" t="s">
        <v>145</v>
      </c>
      <c r="AW657" s="14" t="s">
        <v>30</v>
      </c>
      <c r="AX657" s="14" t="s">
        <v>79</v>
      </c>
      <c r="AY657" s="249" t="s">
        <v>138</v>
      </c>
    </row>
    <row r="658" spans="1:65" s="2" customFormat="1" ht="21.75" customHeight="1">
      <c r="A658" s="34"/>
      <c r="B658" s="35"/>
      <c r="C658" s="265" t="s">
        <v>1147</v>
      </c>
      <c r="D658" s="265" t="s">
        <v>671</v>
      </c>
      <c r="E658" s="266" t="s">
        <v>1148</v>
      </c>
      <c r="F658" s="267" t="s">
        <v>1149</v>
      </c>
      <c r="G658" s="268" t="s">
        <v>423</v>
      </c>
      <c r="H658" s="269">
        <v>18.600000000000001</v>
      </c>
      <c r="I658" s="270"/>
      <c r="J658" s="271">
        <f>ROUND(I658*H658,2)</f>
        <v>0</v>
      </c>
      <c r="K658" s="272"/>
      <c r="L658" s="273"/>
      <c r="M658" s="274" t="s">
        <v>1</v>
      </c>
      <c r="N658" s="275" t="s">
        <v>39</v>
      </c>
      <c r="O658" s="71"/>
      <c r="P658" s="220">
        <f>O658*H658</f>
        <v>0</v>
      </c>
      <c r="Q658" s="220">
        <v>3.3050000000000003E-2</v>
      </c>
      <c r="R658" s="220">
        <f>Q658*H658</f>
        <v>0.61473000000000011</v>
      </c>
      <c r="S658" s="220">
        <v>0</v>
      </c>
      <c r="T658" s="221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22" t="s">
        <v>195</v>
      </c>
      <c r="AT658" s="222" t="s">
        <v>671</v>
      </c>
      <c r="AU658" s="222" t="s">
        <v>81</v>
      </c>
      <c r="AY658" s="17" t="s">
        <v>138</v>
      </c>
      <c r="BE658" s="223">
        <f>IF(N658="základní",J658,0)</f>
        <v>0</v>
      </c>
      <c r="BF658" s="223">
        <f>IF(N658="snížená",J658,0)</f>
        <v>0</v>
      </c>
      <c r="BG658" s="223">
        <f>IF(N658="zákl. přenesená",J658,0)</f>
        <v>0</v>
      </c>
      <c r="BH658" s="223">
        <f>IF(N658="sníž. přenesená",J658,0)</f>
        <v>0</v>
      </c>
      <c r="BI658" s="223">
        <f>IF(N658="nulová",J658,0)</f>
        <v>0</v>
      </c>
      <c r="BJ658" s="17" t="s">
        <v>79</v>
      </c>
      <c r="BK658" s="223">
        <f>ROUND(I658*H658,2)</f>
        <v>0</v>
      </c>
      <c r="BL658" s="17" t="s">
        <v>145</v>
      </c>
      <c r="BM658" s="222" t="s">
        <v>1150</v>
      </c>
    </row>
    <row r="659" spans="1:65" s="15" customFormat="1" ht="11.25">
      <c r="B659" s="251"/>
      <c r="C659" s="252"/>
      <c r="D659" s="224" t="s">
        <v>149</v>
      </c>
      <c r="E659" s="253" t="s">
        <v>1</v>
      </c>
      <c r="F659" s="254" t="s">
        <v>1145</v>
      </c>
      <c r="G659" s="252"/>
      <c r="H659" s="253" t="s">
        <v>1</v>
      </c>
      <c r="I659" s="255"/>
      <c r="J659" s="252"/>
      <c r="K659" s="252"/>
      <c r="L659" s="256"/>
      <c r="M659" s="257"/>
      <c r="N659" s="258"/>
      <c r="O659" s="258"/>
      <c r="P659" s="258"/>
      <c r="Q659" s="258"/>
      <c r="R659" s="258"/>
      <c r="S659" s="258"/>
      <c r="T659" s="259"/>
      <c r="AT659" s="260" t="s">
        <v>149</v>
      </c>
      <c r="AU659" s="260" t="s">
        <v>81</v>
      </c>
      <c r="AV659" s="15" t="s">
        <v>79</v>
      </c>
      <c r="AW659" s="15" t="s">
        <v>30</v>
      </c>
      <c r="AX659" s="15" t="s">
        <v>74</v>
      </c>
      <c r="AY659" s="260" t="s">
        <v>138</v>
      </c>
    </row>
    <row r="660" spans="1:65" s="15" customFormat="1" ht="11.25">
      <c r="B660" s="251"/>
      <c r="C660" s="252"/>
      <c r="D660" s="224" t="s">
        <v>149</v>
      </c>
      <c r="E660" s="253" t="s">
        <v>1</v>
      </c>
      <c r="F660" s="254" t="s">
        <v>665</v>
      </c>
      <c r="G660" s="252"/>
      <c r="H660" s="253" t="s">
        <v>1</v>
      </c>
      <c r="I660" s="255"/>
      <c r="J660" s="252"/>
      <c r="K660" s="252"/>
      <c r="L660" s="256"/>
      <c r="M660" s="257"/>
      <c r="N660" s="258"/>
      <c r="O660" s="258"/>
      <c r="P660" s="258"/>
      <c r="Q660" s="258"/>
      <c r="R660" s="258"/>
      <c r="S660" s="258"/>
      <c r="T660" s="259"/>
      <c r="AT660" s="260" t="s">
        <v>149</v>
      </c>
      <c r="AU660" s="260" t="s">
        <v>81</v>
      </c>
      <c r="AV660" s="15" t="s">
        <v>79</v>
      </c>
      <c r="AW660" s="15" t="s">
        <v>30</v>
      </c>
      <c r="AX660" s="15" t="s">
        <v>74</v>
      </c>
      <c r="AY660" s="260" t="s">
        <v>138</v>
      </c>
    </row>
    <row r="661" spans="1:65" s="15" customFormat="1" ht="22.5">
      <c r="B661" s="251"/>
      <c r="C661" s="252"/>
      <c r="D661" s="224" t="s">
        <v>149</v>
      </c>
      <c r="E661" s="253" t="s">
        <v>1</v>
      </c>
      <c r="F661" s="254" t="s">
        <v>1151</v>
      </c>
      <c r="G661" s="252"/>
      <c r="H661" s="253" t="s">
        <v>1</v>
      </c>
      <c r="I661" s="255"/>
      <c r="J661" s="252"/>
      <c r="K661" s="252"/>
      <c r="L661" s="256"/>
      <c r="M661" s="257"/>
      <c r="N661" s="258"/>
      <c r="O661" s="258"/>
      <c r="P661" s="258"/>
      <c r="Q661" s="258"/>
      <c r="R661" s="258"/>
      <c r="S661" s="258"/>
      <c r="T661" s="259"/>
      <c r="AT661" s="260" t="s">
        <v>149</v>
      </c>
      <c r="AU661" s="260" t="s">
        <v>81</v>
      </c>
      <c r="AV661" s="15" t="s">
        <v>79</v>
      </c>
      <c r="AW661" s="15" t="s">
        <v>30</v>
      </c>
      <c r="AX661" s="15" t="s">
        <v>74</v>
      </c>
      <c r="AY661" s="260" t="s">
        <v>138</v>
      </c>
    </row>
    <row r="662" spans="1:65" s="13" customFormat="1" ht="11.25">
      <c r="B662" s="228"/>
      <c r="C662" s="229"/>
      <c r="D662" s="224" t="s">
        <v>149</v>
      </c>
      <c r="E662" s="230" t="s">
        <v>1</v>
      </c>
      <c r="F662" s="231" t="s">
        <v>1152</v>
      </c>
      <c r="G662" s="229"/>
      <c r="H662" s="232">
        <v>18.600000000000001</v>
      </c>
      <c r="I662" s="233"/>
      <c r="J662" s="229"/>
      <c r="K662" s="229"/>
      <c r="L662" s="234"/>
      <c r="M662" s="235"/>
      <c r="N662" s="236"/>
      <c r="O662" s="236"/>
      <c r="P662" s="236"/>
      <c r="Q662" s="236"/>
      <c r="R662" s="236"/>
      <c r="S662" s="236"/>
      <c r="T662" s="237"/>
      <c r="AT662" s="238" t="s">
        <v>149</v>
      </c>
      <c r="AU662" s="238" t="s">
        <v>81</v>
      </c>
      <c r="AV662" s="13" t="s">
        <v>81</v>
      </c>
      <c r="AW662" s="13" t="s">
        <v>30</v>
      </c>
      <c r="AX662" s="13" t="s">
        <v>74</v>
      </c>
      <c r="AY662" s="238" t="s">
        <v>138</v>
      </c>
    </row>
    <row r="663" spans="1:65" s="14" customFormat="1" ht="11.25">
      <c r="B663" s="239"/>
      <c r="C663" s="240"/>
      <c r="D663" s="224" t="s">
        <v>149</v>
      </c>
      <c r="E663" s="241" t="s">
        <v>605</v>
      </c>
      <c r="F663" s="242" t="s">
        <v>156</v>
      </c>
      <c r="G663" s="240"/>
      <c r="H663" s="243">
        <v>18.600000000000001</v>
      </c>
      <c r="I663" s="244"/>
      <c r="J663" s="240"/>
      <c r="K663" s="240"/>
      <c r="L663" s="245"/>
      <c r="M663" s="246"/>
      <c r="N663" s="247"/>
      <c r="O663" s="247"/>
      <c r="P663" s="247"/>
      <c r="Q663" s="247"/>
      <c r="R663" s="247"/>
      <c r="S663" s="247"/>
      <c r="T663" s="248"/>
      <c r="AT663" s="249" t="s">
        <v>149</v>
      </c>
      <c r="AU663" s="249" t="s">
        <v>81</v>
      </c>
      <c r="AV663" s="14" t="s">
        <v>145</v>
      </c>
      <c r="AW663" s="14" t="s">
        <v>30</v>
      </c>
      <c r="AX663" s="14" t="s">
        <v>79</v>
      </c>
      <c r="AY663" s="249" t="s">
        <v>138</v>
      </c>
    </row>
    <row r="664" spans="1:65" s="2" customFormat="1" ht="16.5" customHeight="1">
      <c r="A664" s="34"/>
      <c r="B664" s="35"/>
      <c r="C664" s="210" t="s">
        <v>1153</v>
      </c>
      <c r="D664" s="210" t="s">
        <v>141</v>
      </c>
      <c r="E664" s="211" t="s">
        <v>1154</v>
      </c>
      <c r="F664" s="212" t="s">
        <v>1155</v>
      </c>
      <c r="G664" s="213" t="s">
        <v>144</v>
      </c>
      <c r="H664" s="214">
        <v>2</v>
      </c>
      <c r="I664" s="215"/>
      <c r="J664" s="216">
        <f>ROUND(I664*H664,2)</f>
        <v>0</v>
      </c>
      <c r="K664" s="217"/>
      <c r="L664" s="39"/>
      <c r="M664" s="218" t="s">
        <v>1</v>
      </c>
      <c r="N664" s="219" t="s">
        <v>39</v>
      </c>
      <c r="O664" s="71"/>
      <c r="P664" s="220">
        <f>O664*H664</f>
        <v>0</v>
      </c>
      <c r="Q664" s="220">
        <v>8.5419999999999996E-2</v>
      </c>
      <c r="R664" s="220">
        <f>Q664*H664</f>
        <v>0.17083999999999999</v>
      </c>
      <c r="S664" s="220">
        <v>0</v>
      </c>
      <c r="T664" s="221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22" t="s">
        <v>145</v>
      </c>
      <c r="AT664" s="222" t="s">
        <v>141</v>
      </c>
      <c r="AU664" s="222" t="s">
        <v>81</v>
      </c>
      <c r="AY664" s="17" t="s">
        <v>138</v>
      </c>
      <c r="BE664" s="223">
        <f>IF(N664="základní",J664,0)</f>
        <v>0</v>
      </c>
      <c r="BF664" s="223">
        <f>IF(N664="snížená",J664,0)</f>
        <v>0</v>
      </c>
      <c r="BG664" s="223">
        <f>IF(N664="zákl. přenesená",J664,0)</f>
        <v>0</v>
      </c>
      <c r="BH664" s="223">
        <f>IF(N664="sníž. přenesená",J664,0)</f>
        <v>0</v>
      </c>
      <c r="BI664" s="223">
        <f>IF(N664="nulová",J664,0)</f>
        <v>0</v>
      </c>
      <c r="BJ664" s="17" t="s">
        <v>79</v>
      </c>
      <c r="BK664" s="223">
        <f>ROUND(I664*H664,2)</f>
        <v>0</v>
      </c>
      <c r="BL664" s="17" t="s">
        <v>145</v>
      </c>
      <c r="BM664" s="222" t="s">
        <v>1156</v>
      </c>
    </row>
    <row r="665" spans="1:65" s="2" customFormat="1" ht="11.25">
      <c r="A665" s="34"/>
      <c r="B665" s="35"/>
      <c r="C665" s="36"/>
      <c r="D665" s="224" t="s">
        <v>147</v>
      </c>
      <c r="E665" s="36"/>
      <c r="F665" s="225" t="s">
        <v>1157</v>
      </c>
      <c r="G665" s="36"/>
      <c r="H665" s="36"/>
      <c r="I665" s="123"/>
      <c r="J665" s="36"/>
      <c r="K665" s="36"/>
      <c r="L665" s="39"/>
      <c r="M665" s="226"/>
      <c r="N665" s="227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147</v>
      </c>
      <c r="AU665" s="17" t="s">
        <v>81</v>
      </c>
    </row>
    <row r="666" spans="1:65" s="13" customFormat="1" ht="11.25">
      <c r="B666" s="228"/>
      <c r="C666" s="229"/>
      <c r="D666" s="224" t="s">
        <v>149</v>
      </c>
      <c r="E666" s="230" t="s">
        <v>1</v>
      </c>
      <c r="F666" s="231" t="s">
        <v>81</v>
      </c>
      <c r="G666" s="229"/>
      <c r="H666" s="232">
        <v>2</v>
      </c>
      <c r="I666" s="233"/>
      <c r="J666" s="229"/>
      <c r="K666" s="229"/>
      <c r="L666" s="234"/>
      <c r="M666" s="235"/>
      <c r="N666" s="236"/>
      <c r="O666" s="236"/>
      <c r="P666" s="236"/>
      <c r="Q666" s="236"/>
      <c r="R666" s="236"/>
      <c r="S666" s="236"/>
      <c r="T666" s="237"/>
      <c r="AT666" s="238" t="s">
        <v>149</v>
      </c>
      <c r="AU666" s="238" t="s">
        <v>81</v>
      </c>
      <c r="AV666" s="13" t="s">
        <v>81</v>
      </c>
      <c r="AW666" s="13" t="s">
        <v>30</v>
      </c>
      <c r="AX666" s="13" t="s">
        <v>74</v>
      </c>
      <c r="AY666" s="238" t="s">
        <v>138</v>
      </c>
    </row>
    <row r="667" spans="1:65" s="14" customFormat="1" ht="11.25">
      <c r="B667" s="239"/>
      <c r="C667" s="240"/>
      <c r="D667" s="224" t="s">
        <v>149</v>
      </c>
      <c r="E667" s="241" t="s">
        <v>1</v>
      </c>
      <c r="F667" s="242" t="s">
        <v>156</v>
      </c>
      <c r="G667" s="240"/>
      <c r="H667" s="243">
        <v>2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AT667" s="249" t="s">
        <v>149</v>
      </c>
      <c r="AU667" s="249" t="s">
        <v>81</v>
      </c>
      <c r="AV667" s="14" t="s">
        <v>145</v>
      </c>
      <c r="AW667" s="14" t="s">
        <v>30</v>
      </c>
      <c r="AX667" s="14" t="s">
        <v>79</v>
      </c>
      <c r="AY667" s="249" t="s">
        <v>138</v>
      </c>
    </row>
    <row r="668" spans="1:65" s="2" customFormat="1" ht="21.75" customHeight="1">
      <c r="A668" s="34"/>
      <c r="B668" s="35"/>
      <c r="C668" s="210" t="s">
        <v>1158</v>
      </c>
      <c r="D668" s="210" t="s">
        <v>141</v>
      </c>
      <c r="E668" s="211" t="s">
        <v>1159</v>
      </c>
      <c r="F668" s="212" t="s">
        <v>1160</v>
      </c>
      <c r="G668" s="213" t="s">
        <v>144</v>
      </c>
      <c r="H668" s="214">
        <v>1</v>
      </c>
      <c r="I668" s="215"/>
      <c r="J668" s="216">
        <f>ROUND(I668*H668,2)</f>
        <v>0</v>
      </c>
      <c r="K668" s="217"/>
      <c r="L668" s="39"/>
      <c r="M668" s="218" t="s">
        <v>1</v>
      </c>
      <c r="N668" s="219" t="s">
        <v>39</v>
      </c>
      <c r="O668" s="71"/>
      <c r="P668" s="220">
        <f>O668*H668</f>
        <v>0</v>
      </c>
      <c r="Q668" s="220">
        <v>6.9999999999999999E-4</v>
      </c>
      <c r="R668" s="220">
        <f>Q668*H668</f>
        <v>6.9999999999999999E-4</v>
      </c>
      <c r="S668" s="220">
        <v>0</v>
      </c>
      <c r="T668" s="221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222" t="s">
        <v>145</v>
      </c>
      <c r="AT668" s="222" t="s">
        <v>141</v>
      </c>
      <c r="AU668" s="222" t="s">
        <v>81</v>
      </c>
      <c r="AY668" s="17" t="s">
        <v>138</v>
      </c>
      <c r="BE668" s="223">
        <f>IF(N668="základní",J668,0)</f>
        <v>0</v>
      </c>
      <c r="BF668" s="223">
        <f>IF(N668="snížená",J668,0)</f>
        <v>0</v>
      </c>
      <c r="BG668" s="223">
        <f>IF(N668="zákl. přenesená",J668,0)</f>
        <v>0</v>
      </c>
      <c r="BH668" s="223">
        <f>IF(N668="sníž. přenesená",J668,0)</f>
        <v>0</v>
      </c>
      <c r="BI668" s="223">
        <f>IF(N668="nulová",J668,0)</f>
        <v>0</v>
      </c>
      <c r="BJ668" s="17" t="s">
        <v>79</v>
      </c>
      <c r="BK668" s="223">
        <f>ROUND(I668*H668,2)</f>
        <v>0</v>
      </c>
      <c r="BL668" s="17" t="s">
        <v>145</v>
      </c>
      <c r="BM668" s="222" t="s">
        <v>1161</v>
      </c>
    </row>
    <row r="669" spans="1:65" s="2" customFormat="1" ht="19.5">
      <c r="A669" s="34"/>
      <c r="B669" s="35"/>
      <c r="C669" s="36"/>
      <c r="D669" s="224" t="s">
        <v>147</v>
      </c>
      <c r="E669" s="36"/>
      <c r="F669" s="225" t="s">
        <v>1162</v>
      </c>
      <c r="G669" s="36"/>
      <c r="H669" s="36"/>
      <c r="I669" s="123"/>
      <c r="J669" s="36"/>
      <c r="K669" s="36"/>
      <c r="L669" s="39"/>
      <c r="M669" s="226"/>
      <c r="N669" s="227"/>
      <c r="O669" s="71"/>
      <c r="P669" s="71"/>
      <c r="Q669" s="71"/>
      <c r="R669" s="71"/>
      <c r="S669" s="71"/>
      <c r="T669" s="72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7" t="s">
        <v>147</v>
      </c>
      <c r="AU669" s="17" t="s">
        <v>81</v>
      </c>
    </row>
    <row r="670" spans="1:65" s="15" customFormat="1" ht="11.25">
      <c r="B670" s="251"/>
      <c r="C670" s="252"/>
      <c r="D670" s="224" t="s">
        <v>149</v>
      </c>
      <c r="E670" s="253" t="s">
        <v>1</v>
      </c>
      <c r="F670" s="254" t="s">
        <v>665</v>
      </c>
      <c r="G670" s="252"/>
      <c r="H670" s="253" t="s">
        <v>1</v>
      </c>
      <c r="I670" s="255"/>
      <c r="J670" s="252"/>
      <c r="K670" s="252"/>
      <c r="L670" s="256"/>
      <c r="M670" s="257"/>
      <c r="N670" s="258"/>
      <c r="O670" s="258"/>
      <c r="P670" s="258"/>
      <c r="Q670" s="258"/>
      <c r="R670" s="258"/>
      <c r="S670" s="258"/>
      <c r="T670" s="259"/>
      <c r="AT670" s="260" t="s">
        <v>149</v>
      </c>
      <c r="AU670" s="260" t="s">
        <v>81</v>
      </c>
      <c r="AV670" s="15" t="s">
        <v>79</v>
      </c>
      <c r="AW670" s="15" t="s">
        <v>30</v>
      </c>
      <c r="AX670" s="15" t="s">
        <v>74</v>
      </c>
      <c r="AY670" s="260" t="s">
        <v>138</v>
      </c>
    </row>
    <row r="671" spans="1:65" s="13" customFormat="1" ht="11.25">
      <c r="B671" s="228"/>
      <c r="C671" s="229"/>
      <c r="D671" s="224" t="s">
        <v>149</v>
      </c>
      <c r="E671" s="230" t="s">
        <v>1</v>
      </c>
      <c r="F671" s="231" t="s">
        <v>1163</v>
      </c>
      <c r="G671" s="229"/>
      <c r="H671" s="232">
        <v>1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AT671" s="238" t="s">
        <v>149</v>
      </c>
      <c r="AU671" s="238" t="s">
        <v>81</v>
      </c>
      <c r="AV671" s="13" t="s">
        <v>81</v>
      </c>
      <c r="AW671" s="13" t="s">
        <v>30</v>
      </c>
      <c r="AX671" s="13" t="s">
        <v>74</v>
      </c>
      <c r="AY671" s="238" t="s">
        <v>138</v>
      </c>
    </row>
    <row r="672" spans="1:65" s="14" customFormat="1" ht="11.25">
      <c r="B672" s="239"/>
      <c r="C672" s="240"/>
      <c r="D672" s="224" t="s">
        <v>149</v>
      </c>
      <c r="E672" s="241" t="s">
        <v>1</v>
      </c>
      <c r="F672" s="242" t="s">
        <v>156</v>
      </c>
      <c r="G672" s="240"/>
      <c r="H672" s="243">
        <v>1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AT672" s="249" t="s">
        <v>149</v>
      </c>
      <c r="AU672" s="249" t="s">
        <v>81</v>
      </c>
      <c r="AV672" s="14" t="s">
        <v>145</v>
      </c>
      <c r="AW672" s="14" t="s">
        <v>30</v>
      </c>
      <c r="AX672" s="14" t="s">
        <v>79</v>
      </c>
      <c r="AY672" s="249" t="s">
        <v>138</v>
      </c>
    </row>
    <row r="673" spans="1:65" s="2" customFormat="1" ht="21.75" customHeight="1">
      <c r="A673" s="34"/>
      <c r="B673" s="35"/>
      <c r="C673" s="265" t="s">
        <v>1164</v>
      </c>
      <c r="D673" s="265" t="s">
        <v>671</v>
      </c>
      <c r="E673" s="266" t="s">
        <v>1165</v>
      </c>
      <c r="F673" s="267" t="s">
        <v>1166</v>
      </c>
      <c r="G673" s="268" t="s">
        <v>144</v>
      </c>
      <c r="H673" s="269">
        <v>1</v>
      </c>
      <c r="I673" s="270"/>
      <c r="J673" s="271">
        <f>ROUND(I673*H673,2)</f>
        <v>0</v>
      </c>
      <c r="K673" s="272"/>
      <c r="L673" s="273"/>
      <c r="M673" s="274" t="s">
        <v>1</v>
      </c>
      <c r="N673" s="275" t="s">
        <v>39</v>
      </c>
      <c r="O673" s="71"/>
      <c r="P673" s="220">
        <f>O673*H673</f>
        <v>0</v>
      </c>
      <c r="Q673" s="220">
        <v>5.0000000000000001E-3</v>
      </c>
      <c r="R673" s="220">
        <f>Q673*H673</f>
        <v>5.0000000000000001E-3</v>
      </c>
      <c r="S673" s="220">
        <v>0</v>
      </c>
      <c r="T673" s="221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22" t="s">
        <v>195</v>
      </c>
      <c r="AT673" s="222" t="s">
        <v>671</v>
      </c>
      <c r="AU673" s="222" t="s">
        <v>81</v>
      </c>
      <c r="AY673" s="17" t="s">
        <v>138</v>
      </c>
      <c r="BE673" s="223">
        <f>IF(N673="základní",J673,0)</f>
        <v>0</v>
      </c>
      <c r="BF673" s="223">
        <f>IF(N673="snížená",J673,0)</f>
        <v>0</v>
      </c>
      <c r="BG673" s="223">
        <f>IF(N673="zákl. přenesená",J673,0)</f>
        <v>0</v>
      </c>
      <c r="BH673" s="223">
        <f>IF(N673="sníž. přenesená",J673,0)</f>
        <v>0</v>
      </c>
      <c r="BI673" s="223">
        <f>IF(N673="nulová",J673,0)</f>
        <v>0</v>
      </c>
      <c r="BJ673" s="17" t="s">
        <v>79</v>
      </c>
      <c r="BK673" s="223">
        <f>ROUND(I673*H673,2)</f>
        <v>0</v>
      </c>
      <c r="BL673" s="17" t="s">
        <v>145</v>
      </c>
      <c r="BM673" s="222" t="s">
        <v>1167</v>
      </c>
    </row>
    <row r="674" spans="1:65" s="2" customFormat="1" ht="11.25">
      <c r="A674" s="34"/>
      <c r="B674" s="35"/>
      <c r="C674" s="36"/>
      <c r="D674" s="224" t="s">
        <v>147</v>
      </c>
      <c r="E674" s="36"/>
      <c r="F674" s="225" t="s">
        <v>1166</v>
      </c>
      <c r="G674" s="36"/>
      <c r="H674" s="36"/>
      <c r="I674" s="123"/>
      <c r="J674" s="36"/>
      <c r="K674" s="36"/>
      <c r="L674" s="39"/>
      <c r="M674" s="226"/>
      <c r="N674" s="227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147</v>
      </c>
      <c r="AU674" s="17" t="s">
        <v>81</v>
      </c>
    </row>
    <row r="675" spans="1:65" s="15" customFormat="1" ht="11.25">
      <c r="B675" s="251"/>
      <c r="C675" s="252"/>
      <c r="D675" s="224" t="s">
        <v>149</v>
      </c>
      <c r="E675" s="253" t="s">
        <v>1</v>
      </c>
      <c r="F675" s="254" t="s">
        <v>665</v>
      </c>
      <c r="G675" s="252"/>
      <c r="H675" s="253" t="s">
        <v>1</v>
      </c>
      <c r="I675" s="255"/>
      <c r="J675" s="252"/>
      <c r="K675" s="252"/>
      <c r="L675" s="256"/>
      <c r="M675" s="257"/>
      <c r="N675" s="258"/>
      <c r="O675" s="258"/>
      <c r="P675" s="258"/>
      <c r="Q675" s="258"/>
      <c r="R675" s="258"/>
      <c r="S675" s="258"/>
      <c r="T675" s="259"/>
      <c r="AT675" s="260" t="s">
        <v>149</v>
      </c>
      <c r="AU675" s="260" t="s">
        <v>81</v>
      </c>
      <c r="AV675" s="15" t="s">
        <v>79</v>
      </c>
      <c r="AW675" s="15" t="s">
        <v>30</v>
      </c>
      <c r="AX675" s="15" t="s">
        <v>74</v>
      </c>
      <c r="AY675" s="260" t="s">
        <v>138</v>
      </c>
    </row>
    <row r="676" spans="1:65" s="13" customFormat="1" ht="11.25">
      <c r="B676" s="228"/>
      <c r="C676" s="229"/>
      <c r="D676" s="224" t="s">
        <v>149</v>
      </c>
      <c r="E676" s="230" t="s">
        <v>1</v>
      </c>
      <c r="F676" s="231" t="s">
        <v>79</v>
      </c>
      <c r="G676" s="229"/>
      <c r="H676" s="232">
        <v>1</v>
      </c>
      <c r="I676" s="233"/>
      <c r="J676" s="229"/>
      <c r="K676" s="229"/>
      <c r="L676" s="234"/>
      <c r="M676" s="235"/>
      <c r="N676" s="236"/>
      <c r="O676" s="236"/>
      <c r="P676" s="236"/>
      <c r="Q676" s="236"/>
      <c r="R676" s="236"/>
      <c r="S676" s="236"/>
      <c r="T676" s="237"/>
      <c r="AT676" s="238" t="s">
        <v>149</v>
      </c>
      <c r="AU676" s="238" t="s">
        <v>81</v>
      </c>
      <c r="AV676" s="13" t="s">
        <v>81</v>
      </c>
      <c r="AW676" s="13" t="s">
        <v>30</v>
      </c>
      <c r="AX676" s="13" t="s">
        <v>74</v>
      </c>
      <c r="AY676" s="238" t="s">
        <v>138</v>
      </c>
    </row>
    <row r="677" spans="1:65" s="14" customFormat="1" ht="11.25">
      <c r="B677" s="239"/>
      <c r="C677" s="240"/>
      <c r="D677" s="224" t="s">
        <v>149</v>
      </c>
      <c r="E677" s="241" t="s">
        <v>1</v>
      </c>
      <c r="F677" s="242" t="s">
        <v>156</v>
      </c>
      <c r="G677" s="240"/>
      <c r="H677" s="243">
        <v>1</v>
      </c>
      <c r="I677" s="244"/>
      <c r="J677" s="240"/>
      <c r="K677" s="240"/>
      <c r="L677" s="245"/>
      <c r="M677" s="246"/>
      <c r="N677" s="247"/>
      <c r="O677" s="247"/>
      <c r="P677" s="247"/>
      <c r="Q677" s="247"/>
      <c r="R677" s="247"/>
      <c r="S677" s="247"/>
      <c r="T677" s="248"/>
      <c r="AT677" s="249" t="s">
        <v>149</v>
      </c>
      <c r="AU677" s="249" t="s">
        <v>81</v>
      </c>
      <c r="AV677" s="14" t="s">
        <v>145</v>
      </c>
      <c r="AW677" s="14" t="s">
        <v>30</v>
      </c>
      <c r="AX677" s="14" t="s">
        <v>79</v>
      </c>
      <c r="AY677" s="249" t="s">
        <v>138</v>
      </c>
    </row>
    <row r="678" spans="1:65" s="2" customFormat="1" ht="21.75" customHeight="1">
      <c r="A678" s="34"/>
      <c r="B678" s="35"/>
      <c r="C678" s="210" t="s">
        <v>1168</v>
      </c>
      <c r="D678" s="210" t="s">
        <v>141</v>
      </c>
      <c r="E678" s="211" t="s">
        <v>1169</v>
      </c>
      <c r="F678" s="212" t="s">
        <v>1170</v>
      </c>
      <c r="G678" s="213" t="s">
        <v>144</v>
      </c>
      <c r="H678" s="214">
        <v>1</v>
      </c>
      <c r="I678" s="215"/>
      <c r="J678" s="216">
        <f>ROUND(I678*H678,2)</f>
        <v>0</v>
      </c>
      <c r="K678" s="217"/>
      <c r="L678" s="39"/>
      <c r="M678" s="218" t="s">
        <v>1</v>
      </c>
      <c r="N678" s="219" t="s">
        <v>39</v>
      </c>
      <c r="O678" s="71"/>
      <c r="P678" s="220">
        <f>O678*H678</f>
        <v>0</v>
      </c>
      <c r="Q678" s="220">
        <v>0.10940999999999999</v>
      </c>
      <c r="R678" s="220">
        <f>Q678*H678</f>
        <v>0.10940999999999999</v>
      </c>
      <c r="S678" s="220">
        <v>0</v>
      </c>
      <c r="T678" s="221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222" t="s">
        <v>145</v>
      </c>
      <c r="AT678" s="222" t="s">
        <v>141</v>
      </c>
      <c r="AU678" s="222" t="s">
        <v>81</v>
      </c>
      <c r="AY678" s="17" t="s">
        <v>138</v>
      </c>
      <c r="BE678" s="223">
        <f>IF(N678="základní",J678,0)</f>
        <v>0</v>
      </c>
      <c r="BF678" s="223">
        <f>IF(N678="snížená",J678,0)</f>
        <v>0</v>
      </c>
      <c r="BG678" s="223">
        <f>IF(N678="zákl. přenesená",J678,0)</f>
        <v>0</v>
      </c>
      <c r="BH678" s="223">
        <f>IF(N678="sníž. přenesená",J678,0)</f>
        <v>0</v>
      </c>
      <c r="BI678" s="223">
        <f>IF(N678="nulová",J678,0)</f>
        <v>0</v>
      </c>
      <c r="BJ678" s="17" t="s">
        <v>79</v>
      </c>
      <c r="BK678" s="223">
        <f>ROUND(I678*H678,2)</f>
        <v>0</v>
      </c>
      <c r="BL678" s="17" t="s">
        <v>145</v>
      </c>
      <c r="BM678" s="222" t="s">
        <v>1171</v>
      </c>
    </row>
    <row r="679" spans="1:65" s="2" customFormat="1" ht="19.5">
      <c r="A679" s="34"/>
      <c r="B679" s="35"/>
      <c r="C679" s="36"/>
      <c r="D679" s="224" t="s">
        <v>147</v>
      </c>
      <c r="E679" s="36"/>
      <c r="F679" s="225" t="s">
        <v>1172</v>
      </c>
      <c r="G679" s="36"/>
      <c r="H679" s="36"/>
      <c r="I679" s="123"/>
      <c r="J679" s="36"/>
      <c r="K679" s="36"/>
      <c r="L679" s="39"/>
      <c r="M679" s="226"/>
      <c r="N679" s="227"/>
      <c r="O679" s="71"/>
      <c r="P679" s="71"/>
      <c r="Q679" s="71"/>
      <c r="R679" s="71"/>
      <c r="S679" s="71"/>
      <c r="T679" s="72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147</v>
      </c>
      <c r="AU679" s="17" t="s">
        <v>81</v>
      </c>
    </row>
    <row r="680" spans="1:65" s="15" customFormat="1" ht="11.25">
      <c r="B680" s="251"/>
      <c r="C680" s="252"/>
      <c r="D680" s="224" t="s">
        <v>149</v>
      </c>
      <c r="E680" s="253" t="s">
        <v>1</v>
      </c>
      <c r="F680" s="254" t="s">
        <v>665</v>
      </c>
      <c r="G680" s="252"/>
      <c r="H680" s="253" t="s">
        <v>1</v>
      </c>
      <c r="I680" s="255"/>
      <c r="J680" s="252"/>
      <c r="K680" s="252"/>
      <c r="L680" s="256"/>
      <c r="M680" s="257"/>
      <c r="N680" s="258"/>
      <c r="O680" s="258"/>
      <c r="P680" s="258"/>
      <c r="Q680" s="258"/>
      <c r="R680" s="258"/>
      <c r="S680" s="258"/>
      <c r="T680" s="259"/>
      <c r="AT680" s="260" t="s">
        <v>149</v>
      </c>
      <c r="AU680" s="260" t="s">
        <v>81</v>
      </c>
      <c r="AV680" s="15" t="s">
        <v>79</v>
      </c>
      <c r="AW680" s="15" t="s">
        <v>30</v>
      </c>
      <c r="AX680" s="15" t="s">
        <v>74</v>
      </c>
      <c r="AY680" s="260" t="s">
        <v>138</v>
      </c>
    </row>
    <row r="681" spans="1:65" s="13" customFormat="1" ht="11.25">
      <c r="B681" s="228"/>
      <c r="C681" s="229"/>
      <c r="D681" s="224" t="s">
        <v>149</v>
      </c>
      <c r="E681" s="230" t="s">
        <v>1</v>
      </c>
      <c r="F681" s="231" t="s">
        <v>1163</v>
      </c>
      <c r="G681" s="229"/>
      <c r="H681" s="232">
        <v>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149</v>
      </c>
      <c r="AU681" s="238" t="s">
        <v>81</v>
      </c>
      <c r="AV681" s="13" t="s">
        <v>81</v>
      </c>
      <c r="AW681" s="13" t="s">
        <v>30</v>
      </c>
      <c r="AX681" s="13" t="s">
        <v>74</v>
      </c>
      <c r="AY681" s="238" t="s">
        <v>138</v>
      </c>
    </row>
    <row r="682" spans="1:65" s="14" customFormat="1" ht="11.25">
      <c r="B682" s="239"/>
      <c r="C682" s="240"/>
      <c r="D682" s="224" t="s">
        <v>149</v>
      </c>
      <c r="E682" s="241" t="s">
        <v>1</v>
      </c>
      <c r="F682" s="242" t="s">
        <v>156</v>
      </c>
      <c r="G682" s="240"/>
      <c r="H682" s="243">
        <v>1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149</v>
      </c>
      <c r="AU682" s="249" t="s">
        <v>81</v>
      </c>
      <c r="AV682" s="14" t="s">
        <v>145</v>
      </c>
      <c r="AW682" s="14" t="s">
        <v>30</v>
      </c>
      <c r="AX682" s="14" t="s">
        <v>79</v>
      </c>
      <c r="AY682" s="249" t="s">
        <v>138</v>
      </c>
    </row>
    <row r="683" spans="1:65" s="2" customFormat="1" ht="16.5" customHeight="1">
      <c r="A683" s="34"/>
      <c r="B683" s="35"/>
      <c r="C683" s="265" t="s">
        <v>1173</v>
      </c>
      <c r="D683" s="265" t="s">
        <v>671</v>
      </c>
      <c r="E683" s="266" t="s">
        <v>1174</v>
      </c>
      <c r="F683" s="267" t="s">
        <v>1175</v>
      </c>
      <c r="G683" s="268" t="s">
        <v>144</v>
      </c>
      <c r="H683" s="269">
        <v>1</v>
      </c>
      <c r="I683" s="270"/>
      <c r="J683" s="271">
        <f>ROUND(I683*H683,2)</f>
        <v>0</v>
      </c>
      <c r="K683" s="272"/>
      <c r="L683" s="273"/>
      <c r="M683" s="274" t="s">
        <v>1</v>
      </c>
      <c r="N683" s="275" t="s">
        <v>39</v>
      </c>
      <c r="O683" s="71"/>
      <c r="P683" s="220">
        <f>O683*H683</f>
        <v>0</v>
      </c>
      <c r="Q683" s="220">
        <v>6.4999999999999997E-3</v>
      </c>
      <c r="R683" s="220">
        <f>Q683*H683</f>
        <v>6.4999999999999997E-3</v>
      </c>
      <c r="S683" s="220">
        <v>0</v>
      </c>
      <c r="T683" s="221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22" t="s">
        <v>195</v>
      </c>
      <c r="AT683" s="222" t="s">
        <v>671</v>
      </c>
      <c r="AU683" s="222" t="s">
        <v>81</v>
      </c>
      <c r="AY683" s="17" t="s">
        <v>138</v>
      </c>
      <c r="BE683" s="223">
        <f>IF(N683="základní",J683,0)</f>
        <v>0</v>
      </c>
      <c r="BF683" s="223">
        <f>IF(N683="snížená",J683,0)</f>
        <v>0</v>
      </c>
      <c r="BG683" s="223">
        <f>IF(N683="zákl. přenesená",J683,0)</f>
        <v>0</v>
      </c>
      <c r="BH683" s="223">
        <f>IF(N683="sníž. přenesená",J683,0)</f>
        <v>0</v>
      </c>
      <c r="BI683" s="223">
        <f>IF(N683="nulová",J683,0)</f>
        <v>0</v>
      </c>
      <c r="BJ683" s="17" t="s">
        <v>79</v>
      </c>
      <c r="BK683" s="223">
        <f>ROUND(I683*H683,2)</f>
        <v>0</v>
      </c>
      <c r="BL683" s="17" t="s">
        <v>145</v>
      </c>
      <c r="BM683" s="222" t="s">
        <v>1176</v>
      </c>
    </row>
    <row r="684" spans="1:65" s="2" customFormat="1" ht="11.25">
      <c r="A684" s="34"/>
      <c r="B684" s="35"/>
      <c r="C684" s="36"/>
      <c r="D684" s="224" t="s">
        <v>147</v>
      </c>
      <c r="E684" s="36"/>
      <c r="F684" s="225" t="s">
        <v>1175</v>
      </c>
      <c r="G684" s="36"/>
      <c r="H684" s="36"/>
      <c r="I684" s="123"/>
      <c r="J684" s="36"/>
      <c r="K684" s="36"/>
      <c r="L684" s="39"/>
      <c r="M684" s="226"/>
      <c r="N684" s="227"/>
      <c r="O684" s="71"/>
      <c r="P684" s="71"/>
      <c r="Q684" s="71"/>
      <c r="R684" s="71"/>
      <c r="S684" s="71"/>
      <c r="T684" s="72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7" t="s">
        <v>147</v>
      </c>
      <c r="AU684" s="17" t="s">
        <v>81</v>
      </c>
    </row>
    <row r="685" spans="1:65" s="15" customFormat="1" ht="11.25">
      <c r="B685" s="251"/>
      <c r="C685" s="252"/>
      <c r="D685" s="224" t="s">
        <v>149</v>
      </c>
      <c r="E685" s="253" t="s">
        <v>1</v>
      </c>
      <c r="F685" s="254" t="s">
        <v>665</v>
      </c>
      <c r="G685" s="252"/>
      <c r="H685" s="253" t="s">
        <v>1</v>
      </c>
      <c r="I685" s="255"/>
      <c r="J685" s="252"/>
      <c r="K685" s="252"/>
      <c r="L685" s="256"/>
      <c r="M685" s="257"/>
      <c r="N685" s="258"/>
      <c r="O685" s="258"/>
      <c r="P685" s="258"/>
      <c r="Q685" s="258"/>
      <c r="R685" s="258"/>
      <c r="S685" s="258"/>
      <c r="T685" s="259"/>
      <c r="AT685" s="260" t="s">
        <v>149</v>
      </c>
      <c r="AU685" s="260" t="s">
        <v>81</v>
      </c>
      <c r="AV685" s="15" t="s">
        <v>79</v>
      </c>
      <c r="AW685" s="15" t="s">
        <v>30</v>
      </c>
      <c r="AX685" s="15" t="s">
        <v>74</v>
      </c>
      <c r="AY685" s="260" t="s">
        <v>138</v>
      </c>
    </row>
    <row r="686" spans="1:65" s="13" customFormat="1" ht="11.25">
      <c r="B686" s="228"/>
      <c r="C686" s="229"/>
      <c r="D686" s="224" t="s">
        <v>149</v>
      </c>
      <c r="E686" s="230" t="s">
        <v>1</v>
      </c>
      <c r="F686" s="231" t="s">
        <v>79</v>
      </c>
      <c r="G686" s="229"/>
      <c r="H686" s="232">
        <v>1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AT686" s="238" t="s">
        <v>149</v>
      </c>
      <c r="AU686" s="238" t="s">
        <v>81</v>
      </c>
      <c r="AV686" s="13" t="s">
        <v>81</v>
      </c>
      <c r="AW686" s="13" t="s">
        <v>30</v>
      </c>
      <c r="AX686" s="13" t="s">
        <v>74</v>
      </c>
      <c r="AY686" s="238" t="s">
        <v>138</v>
      </c>
    </row>
    <row r="687" spans="1:65" s="14" customFormat="1" ht="11.25">
      <c r="B687" s="239"/>
      <c r="C687" s="240"/>
      <c r="D687" s="224" t="s">
        <v>149</v>
      </c>
      <c r="E687" s="241" t="s">
        <v>1</v>
      </c>
      <c r="F687" s="242" t="s">
        <v>156</v>
      </c>
      <c r="G687" s="240"/>
      <c r="H687" s="243">
        <v>1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AT687" s="249" t="s">
        <v>149</v>
      </c>
      <c r="AU687" s="249" t="s">
        <v>81</v>
      </c>
      <c r="AV687" s="14" t="s">
        <v>145</v>
      </c>
      <c r="AW687" s="14" t="s">
        <v>30</v>
      </c>
      <c r="AX687" s="14" t="s">
        <v>79</v>
      </c>
      <c r="AY687" s="249" t="s">
        <v>138</v>
      </c>
    </row>
    <row r="688" spans="1:65" s="2" customFormat="1" ht="16.5" customHeight="1">
      <c r="A688" s="34"/>
      <c r="B688" s="35"/>
      <c r="C688" s="265" t="s">
        <v>1177</v>
      </c>
      <c r="D688" s="265" t="s">
        <v>671</v>
      </c>
      <c r="E688" s="266" t="s">
        <v>1178</v>
      </c>
      <c r="F688" s="267" t="s">
        <v>1179</v>
      </c>
      <c r="G688" s="268" t="s">
        <v>144</v>
      </c>
      <c r="H688" s="269">
        <v>1</v>
      </c>
      <c r="I688" s="270"/>
      <c r="J688" s="271">
        <f>ROUND(I688*H688,2)</f>
        <v>0</v>
      </c>
      <c r="K688" s="272"/>
      <c r="L688" s="273"/>
      <c r="M688" s="274" t="s">
        <v>1</v>
      </c>
      <c r="N688" s="275" t="s">
        <v>39</v>
      </c>
      <c r="O688" s="71"/>
      <c r="P688" s="220">
        <f>O688*H688</f>
        <v>0</v>
      </c>
      <c r="Q688" s="220">
        <v>4.0000000000000002E-4</v>
      </c>
      <c r="R688" s="220">
        <f>Q688*H688</f>
        <v>4.0000000000000002E-4</v>
      </c>
      <c r="S688" s="220">
        <v>0</v>
      </c>
      <c r="T688" s="221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22" t="s">
        <v>195</v>
      </c>
      <c r="AT688" s="222" t="s">
        <v>671</v>
      </c>
      <c r="AU688" s="222" t="s">
        <v>81</v>
      </c>
      <c r="AY688" s="17" t="s">
        <v>138</v>
      </c>
      <c r="BE688" s="223">
        <f>IF(N688="základní",J688,0)</f>
        <v>0</v>
      </c>
      <c r="BF688" s="223">
        <f>IF(N688="snížená",J688,0)</f>
        <v>0</v>
      </c>
      <c r="BG688" s="223">
        <f>IF(N688="zákl. přenesená",J688,0)</f>
        <v>0</v>
      </c>
      <c r="BH688" s="223">
        <f>IF(N688="sníž. přenesená",J688,0)</f>
        <v>0</v>
      </c>
      <c r="BI688" s="223">
        <f>IF(N688="nulová",J688,0)</f>
        <v>0</v>
      </c>
      <c r="BJ688" s="17" t="s">
        <v>79</v>
      </c>
      <c r="BK688" s="223">
        <f>ROUND(I688*H688,2)</f>
        <v>0</v>
      </c>
      <c r="BL688" s="17" t="s">
        <v>145</v>
      </c>
      <c r="BM688" s="222" t="s">
        <v>1180</v>
      </c>
    </row>
    <row r="689" spans="1:65" s="2" customFormat="1" ht="11.25">
      <c r="A689" s="34"/>
      <c r="B689" s="35"/>
      <c r="C689" s="36"/>
      <c r="D689" s="224" t="s">
        <v>147</v>
      </c>
      <c r="E689" s="36"/>
      <c r="F689" s="225" t="s">
        <v>1179</v>
      </c>
      <c r="G689" s="36"/>
      <c r="H689" s="36"/>
      <c r="I689" s="123"/>
      <c r="J689" s="36"/>
      <c r="K689" s="36"/>
      <c r="L689" s="39"/>
      <c r="M689" s="226"/>
      <c r="N689" s="227"/>
      <c r="O689" s="71"/>
      <c r="P689" s="71"/>
      <c r="Q689" s="71"/>
      <c r="R689" s="71"/>
      <c r="S689" s="71"/>
      <c r="T689" s="72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7" t="s">
        <v>147</v>
      </c>
      <c r="AU689" s="17" t="s">
        <v>81</v>
      </c>
    </row>
    <row r="690" spans="1:65" s="15" customFormat="1" ht="11.25">
      <c r="B690" s="251"/>
      <c r="C690" s="252"/>
      <c r="D690" s="224" t="s">
        <v>149</v>
      </c>
      <c r="E690" s="253" t="s">
        <v>1</v>
      </c>
      <c r="F690" s="254" t="s">
        <v>665</v>
      </c>
      <c r="G690" s="252"/>
      <c r="H690" s="253" t="s">
        <v>1</v>
      </c>
      <c r="I690" s="255"/>
      <c r="J690" s="252"/>
      <c r="K690" s="252"/>
      <c r="L690" s="256"/>
      <c r="M690" s="257"/>
      <c r="N690" s="258"/>
      <c r="O690" s="258"/>
      <c r="P690" s="258"/>
      <c r="Q690" s="258"/>
      <c r="R690" s="258"/>
      <c r="S690" s="258"/>
      <c r="T690" s="259"/>
      <c r="AT690" s="260" t="s">
        <v>149</v>
      </c>
      <c r="AU690" s="260" t="s">
        <v>81</v>
      </c>
      <c r="AV690" s="15" t="s">
        <v>79</v>
      </c>
      <c r="AW690" s="15" t="s">
        <v>30</v>
      </c>
      <c r="AX690" s="15" t="s">
        <v>74</v>
      </c>
      <c r="AY690" s="260" t="s">
        <v>138</v>
      </c>
    </row>
    <row r="691" spans="1:65" s="13" customFormat="1" ht="11.25">
      <c r="B691" s="228"/>
      <c r="C691" s="229"/>
      <c r="D691" s="224" t="s">
        <v>149</v>
      </c>
      <c r="E691" s="230" t="s">
        <v>1</v>
      </c>
      <c r="F691" s="231" t="s">
        <v>79</v>
      </c>
      <c r="G691" s="229"/>
      <c r="H691" s="232">
        <v>1</v>
      </c>
      <c r="I691" s="233"/>
      <c r="J691" s="229"/>
      <c r="K691" s="229"/>
      <c r="L691" s="234"/>
      <c r="M691" s="235"/>
      <c r="N691" s="236"/>
      <c r="O691" s="236"/>
      <c r="P691" s="236"/>
      <c r="Q691" s="236"/>
      <c r="R691" s="236"/>
      <c r="S691" s="236"/>
      <c r="T691" s="237"/>
      <c r="AT691" s="238" t="s">
        <v>149</v>
      </c>
      <c r="AU691" s="238" t="s">
        <v>81</v>
      </c>
      <c r="AV691" s="13" t="s">
        <v>81</v>
      </c>
      <c r="AW691" s="13" t="s">
        <v>30</v>
      </c>
      <c r="AX691" s="13" t="s">
        <v>74</v>
      </c>
      <c r="AY691" s="238" t="s">
        <v>138</v>
      </c>
    </row>
    <row r="692" spans="1:65" s="14" customFormat="1" ht="11.25">
      <c r="B692" s="239"/>
      <c r="C692" s="240"/>
      <c r="D692" s="224" t="s">
        <v>149</v>
      </c>
      <c r="E692" s="241" t="s">
        <v>1</v>
      </c>
      <c r="F692" s="242" t="s">
        <v>156</v>
      </c>
      <c r="G692" s="240"/>
      <c r="H692" s="243">
        <v>1</v>
      </c>
      <c r="I692" s="244"/>
      <c r="J692" s="240"/>
      <c r="K692" s="240"/>
      <c r="L692" s="245"/>
      <c r="M692" s="246"/>
      <c r="N692" s="247"/>
      <c r="O692" s="247"/>
      <c r="P692" s="247"/>
      <c r="Q692" s="247"/>
      <c r="R692" s="247"/>
      <c r="S692" s="247"/>
      <c r="T692" s="248"/>
      <c r="AT692" s="249" t="s">
        <v>149</v>
      </c>
      <c r="AU692" s="249" t="s">
        <v>81</v>
      </c>
      <c r="AV692" s="14" t="s">
        <v>145</v>
      </c>
      <c r="AW692" s="14" t="s">
        <v>30</v>
      </c>
      <c r="AX692" s="14" t="s">
        <v>79</v>
      </c>
      <c r="AY692" s="249" t="s">
        <v>138</v>
      </c>
    </row>
    <row r="693" spans="1:65" s="2" customFormat="1" ht="16.5" customHeight="1">
      <c r="A693" s="34"/>
      <c r="B693" s="35"/>
      <c r="C693" s="265" t="s">
        <v>1181</v>
      </c>
      <c r="D693" s="265" t="s">
        <v>671</v>
      </c>
      <c r="E693" s="266" t="s">
        <v>1182</v>
      </c>
      <c r="F693" s="267" t="s">
        <v>1183</v>
      </c>
      <c r="G693" s="268" t="s">
        <v>144</v>
      </c>
      <c r="H693" s="269">
        <v>1</v>
      </c>
      <c r="I693" s="270"/>
      <c r="J693" s="271">
        <f>ROUND(I693*H693,2)</f>
        <v>0</v>
      </c>
      <c r="K693" s="272"/>
      <c r="L693" s="273"/>
      <c r="M693" s="274" t="s">
        <v>1</v>
      </c>
      <c r="N693" s="275" t="s">
        <v>39</v>
      </c>
      <c r="O693" s="71"/>
      <c r="P693" s="220">
        <f>O693*H693</f>
        <v>0</v>
      </c>
      <c r="Q693" s="220">
        <v>1.4999999999999999E-4</v>
      </c>
      <c r="R693" s="220">
        <f>Q693*H693</f>
        <v>1.4999999999999999E-4</v>
      </c>
      <c r="S693" s="220">
        <v>0</v>
      </c>
      <c r="T693" s="221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22" t="s">
        <v>195</v>
      </c>
      <c r="AT693" s="222" t="s">
        <v>671</v>
      </c>
      <c r="AU693" s="222" t="s">
        <v>81</v>
      </c>
      <c r="AY693" s="17" t="s">
        <v>138</v>
      </c>
      <c r="BE693" s="223">
        <f>IF(N693="základní",J693,0)</f>
        <v>0</v>
      </c>
      <c r="BF693" s="223">
        <f>IF(N693="snížená",J693,0)</f>
        <v>0</v>
      </c>
      <c r="BG693" s="223">
        <f>IF(N693="zákl. přenesená",J693,0)</f>
        <v>0</v>
      </c>
      <c r="BH693" s="223">
        <f>IF(N693="sníž. přenesená",J693,0)</f>
        <v>0</v>
      </c>
      <c r="BI693" s="223">
        <f>IF(N693="nulová",J693,0)</f>
        <v>0</v>
      </c>
      <c r="BJ693" s="17" t="s">
        <v>79</v>
      </c>
      <c r="BK693" s="223">
        <f>ROUND(I693*H693,2)</f>
        <v>0</v>
      </c>
      <c r="BL693" s="17" t="s">
        <v>145</v>
      </c>
      <c r="BM693" s="222" t="s">
        <v>1184</v>
      </c>
    </row>
    <row r="694" spans="1:65" s="2" customFormat="1" ht="11.25">
      <c r="A694" s="34"/>
      <c r="B694" s="35"/>
      <c r="C694" s="36"/>
      <c r="D694" s="224" t="s">
        <v>147</v>
      </c>
      <c r="E694" s="36"/>
      <c r="F694" s="225" t="s">
        <v>1183</v>
      </c>
      <c r="G694" s="36"/>
      <c r="H694" s="36"/>
      <c r="I694" s="123"/>
      <c r="J694" s="36"/>
      <c r="K694" s="36"/>
      <c r="L694" s="39"/>
      <c r="M694" s="226"/>
      <c r="N694" s="227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147</v>
      </c>
      <c r="AU694" s="17" t="s">
        <v>81</v>
      </c>
    </row>
    <row r="695" spans="1:65" s="15" customFormat="1" ht="11.25">
      <c r="B695" s="251"/>
      <c r="C695" s="252"/>
      <c r="D695" s="224" t="s">
        <v>149</v>
      </c>
      <c r="E695" s="253" t="s">
        <v>1</v>
      </c>
      <c r="F695" s="254" t="s">
        <v>665</v>
      </c>
      <c r="G695" s="252"/>
      <c r="H695" s="253" t="s">
        <v>1</v>
      </c>
      <c r="I695" s="255"/>
      <c r="J695" s="252"/>
      <c r="K695" s="252"/>
      <c r="L695" s="256"/>
      <c r="M695" s="257"/>
      <c r="N695" s="258"/>
      <c r="O695" s="258"/>
      <c r="P695" s="258"/>
      <c r="Q695" s="258"/>
      <c r="R695" s="258"/>
      <c r="S695" s="258"/>
      <c r="T695" s="259"/>
      <c r="AT695" s="260" t="s">
        <v>149</v>
      </c>
      <c r="AU695" s="260" t="s">
        <v>81</v>
      </c>
      <c r="AV695" s="15" t="s">
        <v>79</v>
      </c>
      <c r="AW695" s="15" t="s">
        <v>30</v>
      </c>
      <c r="AX695" s="15" t="s">
        <v>74</v>
      </c>
      <c r="AY695" s="260" t="s">
        <v>138</v>
      </c>
    </row>
    <row r="696" spans="1:65" s="13" customFormat="1" ht="11.25">
      <c r="B696" s="228"/>
      <c r="C696" s="229"/>
      <c r="D696" s="224" t="s">
        <v>149</v>
      </c>
      <c r="E696" s="230" t="s">
        <v>1</v>
      </c>
      <c r="F696" s="231" t="s">
        <v>79</v>
      </c>
      <c r="G696" s="229"/>
      <c r="H696" s="232">
        <v>1</v>
      </c>
      <c r="I696" s="233"/>
      <c r="J696" s="229"/>
      <c r="K696" s="229"/>
      <c r="L696" s="234"/>
      <c r="M696" s="235"/>
      <c r="N696" s="236"/>
      <c r="O696" s="236"/>
      <c r="P696" s="236"/>
      <c r="Q696" s="236"/>
      <c r="R696" s="236"/>
      <c r="S696" s="236"/>
      <c r="T696" s="237"/>
      <c r="AT696" s="238" t="s">
        <v>149</v>
      </c>
      <c r="AU696" s="238" t="s">
        <v>81</v>
      </c>
      <c r="AV696" s="13" t="s">
        <v>81</v>
      </c>
      <c r="AW696" s="13" t="s">
        <v>30</v>
      </c>
      <c r="AX696" s="13" t="s">
        <v>74</v>
      </c>
      <c r="AY696" s="238" t="s">
        <v>138</v>
      </c>
    </row>
    <row r="697" spans="1:65" s="14" customFormat="1" ht="11.25">
      <c r="B697" s="239"/>
      <c r="C697" s="240"/>
      <c r="D697" s="224" t="s">
        <v>149</v>
      </c>
      <c r="E697" s="241" t="s">
        <v>1</v>
      </c>
      <c r="F697" s="242" t="s">
        <v>156</v>
      </c>
      <c r="G697" s="240"/>
      <c r="H697" s="243">
        <v>1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AT697" s="249" t="s">
        <v>149</v>
      </c>
      <c r="AU697" s="249" t="s">
        <v>81</v>
      </c>
      <c r="AV697" s="14" t="s">
        <v>145</v>
      </c>
      <c r="AW697" s="14" t="s">
        <v>30</v>
      </c>
      <c r="AX697" s="14" t="s">
        <v>79</v>
      </c>
      <c r="AY697" s="249" t="s">
        <v>138</v>
      </c>
    </row>
    <row r="698" spans="1:65" s="2" customFormat="1" ht="21.75" customHeight="1">
      <c r="A698" s="34"/>
      <c r="B698" s="35"/>
      <c r="C698" s="210" t="s">
        <v>1185</v>
      </c>
      <c r="D698" s="210" t="s">
        <v>141</v>
      </c>
      <c r="E698" s="211" t="s">
        <v>1186</v>
      </c>
      <c r="F698" s="212" t="s">
        <v>1187</v>
      </c>
      <c r="G698" s="213" t="s">
        <v>144</v>
      </c>
      <c r="H698" s="214">
        <v>1</v>
      </c>
      <c r="I698" s="215"/>
      <c r="J698" s="216">
        <f>ROUND(I698*H698,2)</f>
        <v>0</v>
      </c>
      <c r="K698" s="217"/>
      <c r="L698" s="39"/>
      <c r="M698" s="218" t="s">
        <v>1</v>
      </c>
      <c r="N698" s="219" t="s">
        <v>39</v>
      </c>
      <c r="O698" s="71"/>
      <c r="P698" s="220">
        <f>O698*H698</f>
        <v>0</v>
      </c>
      <c r="Q698" s="220">
        <v>5.4000000000000001E-4</v>
      </c>
      <c r="R698" s="220">
        <f>Q698*H698</f>
        <v>5.4000000000000001E-4</v>
      </c>
      <c r="S698" s="220">
        <v>0</v>
      </c>
      <c r="T698" s="221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22" t="s">
        <v>145</v>
      </c>
      <c r="AT698" s="222" t="s">
        <v>141</v>
      </c>
      <c r="AU698" s="222" t="s">
        <v>81</v>
      </c>
      <c r="AY698" s="17" t="s">
        <v>138</v>
      </c>
      <c r="BE698" s="223">
        <f>IF(N698="základní",J698,0)</f>
        <v>0</v>
      </c>
      <c r="BF698" s="223">
        <f>IF(N698="snížená",J698,0)</f>
        <v>0</v>
      </c>
      <c r="BG698" s="223">
        <f>IF(N698="zákl. přenesená",J698,0)</f>
        <v>0</v>
      </c>
      <c r="BH698" s="223">
        <f>IF(N698="sníž. přenesená",J698,0)</f>
        <v>0</v>
      </c>
      <c r="BI698" s="223">
        <f>IF(N698="nulová",J698,0)</f>
        <v>0</v>
      </c>
      <c r="BJ698" s="17" t="s">
        <v>79</v>
      </c>
      <c r="BK698" s="223">
        <f>ROUND(I698*H698,2)</f>
        <v>0</v>
      </c>
      <c r="BL698" s="17" t="s">
        <v>145</v>
      </c>
      <c r="BM698" s="222" t="s">
        <v>1188</v>
      </c>
    </row>
    <row r="699" spans="1:65" s="2" customFormat="1" ht="19.5">
      <c r="A699" s="34"/>
      <c r="B699" s="35"/>
      <c r="C699" s="36"/>
      <c r="D699" s="224" t="s">
        <v>147</v>
      </c>
      <c r="E699" s="36"/>
      <c r="F699" s="225" t="s">
        <v>1189</v>
      </c>
      <c r="G699" s="36"/>
      <c r="H699" s="36"/>
      <c r="I699" s="123"/>
      <c r="J699" s="36"/>
      <c r="K699" s="36"/>
      <c r="L699" s="39"/>
      <c r="M699" s="226"/>
      <c r="N699" s="227"/>
      <c r="O699" s="71"/>
      <c r="P699" s="71"/>
      <c r="Q699" s="71"/>
      <c r="R699" s="71"/>
      <c r="S699" s="71"/>
      <c r="T699" s="72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147</v>
      </c>
      <c r="AU699" s="17" t="s">
        <v>81</v>
      </c>
    </row>
    <row r="700" spans="1:65" s="15" customFormat="1" ht="11.25">
      <c r="B700" s="251"/>
      <c r="C700" s="252"/>
      <c r="D700" s="224" t="s">
        <v>149</v>
      </c>
      <c r="E700" s="253" t="s">
        <v>1</v>
      </c>
      <c r="F700" s="254" t="s">
        <v>665</v>
      </c>
      <c r="G700" s="252"/>
      <c r="H700" s="253" t="s">
        <v>1</v>
      </c>
      <c r="I700" s="255"/>
      <c r="J700" s="252"/>
      <c r="K700" s="252"/>
      <c r="L700" s="256"/>
      <c r="M700" s="257"/>
      <c r="N700" s="258"/>
      <c r="O700" s="258"/>
      <c r="P700" s="258"/>
      <c r="Q700" s="258"/>
      <c r="R700" s="258"/>
      <c r="S700" s="258"/>
      <c r="T700" s="259"/>
      <c r="AT700" s="260" t="s">
        <v>149</v>
      </c>
      <c r="AU700" s="260" t="s">
        <v>81</v>
      </c>
      <c r="AV700" s="15" t="s">
        <v>79</v>
      </c>
      <c r="AW700" s="15" t="s">
        <v>30</v>
      </c>
      <c r="AX700" s="15" t="s">
        <v>74</v>
      </c>
      <c r="AY700" s="260" t="s">
        <v>138</v>
      </c>
    </row>
    <row r="701" spans="1:65" s="13" customFormat="1" ht="11.25">
      <c r="B701" s="228"/>
      <c r="C701" s="229"/>
      <c r="D701" s="224" t="s">
        <v>149</v>
      </c>
      <c r="E701" s="230" t="s">
        <v>1</v>
      </c>
      <c r="F701" s="231" t="s">
        <v>1190</v>
      </c>
      <c r="G701" s="229"/>
      <c r="H701" s="232">
        <v>1</v>
      </c>
      <c r="I701" s="233"/>
      <c r="J701" s="229"/>
      <c r="K701" s="229"/>
      <c r="L701" s="234"/>
      <c r="M701" s="235"/>
      <c r="N701" s="236"/>
      <c r="O701" s="236"/>
      <c r="P701" s="236"/>
      <c r="Q701" s="236"/>
      <c r="R701" s="236"/>
      <c r="S701" s="236"/>
      <c r="T701" s="237"/>
      <c r="AT701" s="238" t="s">
        <v>149</v>
      </c>
      <c r="AU701" s="238" t="s">
        <v>81</v>
      </c>
      <c r="AV701" s="13" t="s">
        <v>81</v>
      </c>
      <c r="AW701" s="13" t="s">
        <v>30</v>
      </c>
      <c r="AX701" s="13" t="s">
        <v>74</v>
      </c>
      <c r="AY701" s="238" t="s">
        <v>138</v>
      </c>
    </row>
    <row r="702" spans="1:65" s="14" customFormat="1" ht="11.25">
      <c r="B702" s="239"/>
      <c r="C702" s="240"/>
      <c r="D702" s="224" t="s">
        <v>149</v>
      </c>
      <c r="E702" s="241" t="s">
        <v>1</v>
      </c>
      <c r="F702" s="242" t="s">
        <v>156</v>
      </c>
      <c r="G702" s="240"/>
      <c r="H702" s="243">
        <v>1</v>
      </c>
      <c r="I702" s="244"/>
      <c r="J702" s="240"/>
      <c r="K702" s="240"/>
      <c r="L702" s="245"/>
      <c r="M702" s="246"/>
      <c r="N702" s="247"/>
      <c r="O702" s="247"/>
      <c r="P702" s="247"/>
      <c r="Q702" s="247"/>
      <c r="R702" s="247"/>
      <c r="S702" s="247"/>
      <c r="T702" s="248"/>
      <c r="AT702" s="249" t="s">
        <v>149</v>
      </c>
      <c r="AU702" s="249" t="s">
        <v>81</v>
      </c>
      <c r="AV702" s="14" t="s">
        <v>145</v>
      </c>
      <c r="AW702" s="14" t="s">
        <v>30</v>
      </c>
      <c r="AX702" s="14" t="s">
        <v>79</v>
      </c>
      <c r="AY702" s="249" t="s">
        <v>138</v>
      </c>
    </row>
    <row r="703" spans="1:65" s="2" customFormat="1" ht="16.5" customHeight="1">
      <c r="A703" s="34"/>
      <c r="B703" s="35"/>
      <c r="C703" s="210" t="s">
        <v>1191</v>
      </c>
      <c r="D703" s="210" t="s">
        <v>141</v>
      </c>
      <c r="E703" s="211" t="s">
        <v>1192</v>
      </c>
      <c r="F703" s="212" t="s">
        <v>1193</v>
      </c>
      <c r="G703" s="213" t="s">
        <v>423</v>
      </c>
      <c r="H703" s="214">
        <v>2.1</v>
      </c>
      <c r="I703" s="215"/>
      <c r="J703" s="216">
        <f>ROUND(I703*H703,2)</f>
        <v>0</v>
      </c>
      <c r="K703" s="217"/>
      <c r="L703" s="39"/>
      <c r="M703" s="218" t="s">
        <v>1</v>
      </c>
      <c r="N703" s="219" t="s">
        <v>39</v>
      </c>
      <c r="O703" s="71"/>
      <c r="P703" s="220">
        <f>O703*H703</f>
        <v>0</v>
      </c>
      <c r="Q703" s="220">
        <v>0</v>
      </c>
      <c r="R703" s="220">
        <f>Q703*H703</f>
        <v>0</v>
      </c>
      <c r="S703" s="220">
        <v>0</v>
      </c>
      <c r="T703" s="221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22" t="s">
        <v>145</v>
      </c>
      <c r="AT703" s="222" t="s">
        <v>141</v>
      </c>
      <c r="AU703" s="222" t="s">
        <v>81</v>
      </c>
      <c r="AY703" s="17" t="s">
        <v>138</v>
      </c>
      <c r="BE703" s="223">
        <f>IF(N703="základní",J703,0)</f>
        <v>0</v>
      </c>
      <c r="BF703" s="223">
        <f>IF(N703="snížená",J703,0)</f>
        <v>0</v>
      </c>
      <c r="BG703" s="223">
        <f>IF(N703="zákl. přenesená",J703,0)</f>
        <v>0</v>
      </c>
      <c r="BH703" s="223">
        <f>IF(N703="sníž. přenesená",J703,0)</f>
        <v>0</v>
      </c>
      <c r="BI703" s="223">
        <f>IF(N703="nulová",J703,0)</f>
        <v>0</v>
      </c>
      <c r="BJ703" s="17" t="s">
        <v>79</v>
      </c>
      <c r="BK703" s="223">
        <f>ROUND(I703*H703,2)</f>
        <v>0</v>
      </c>
      <c r="BL703" s="17" t="s">
        <v>145</v>
      </c>
      <c r="BM703" s="222" t="s">
        <v>1194</v>
      </c>
    </row>
    <row r="704" spans="1:65" s="2" customFormat="1" ht="19.5">
      <c r="A704" s="34"/>
      <c r="B704" s="35"/>
      <c r="C704" s="36"/>
      <c r="D704" s="224" t="s">
        <v>147</v>
      </c>
      <c r="E704" s="36"/>
      <c r="F704" s="225" t="s">
        <v>1195</v>
      </c>
      <c r="G704" s="36"/>
      <c r="H704" s="36"/>
      <c r="I704" s="123"/>
      <c r="J704" s="36"/>
      <c r="K704" s="36"/>
      <c r="L704" s="39"/>
      <c r="M704" s="226"/>
      <c r="N704" s="227"/>
      <c r="O704" s="71"/>
      <c r="P704" s="71"/>
      <c r="Q704" s="71"/>
      <c r="R704" s="71"/>
      <c r="S704" s="71"/>
      <c r="T704" s="72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7" t="s">
        <v>147</v>
      </c>
      <c r="AU704" s="17" t="s">
        <v>81</v>
      </c>
    </row>
    <row r="705" spans="1:65" s="15" customFormat="1" ht="11.25">
      <c r="B705" s="251"/>
      <c r="C705" s="252"/>
      <c r="D705" s="224" t="s">
        <v>149</v>
      </c>
      <c r="E705" s="253" t="s">
        <v>1</v>
      </c>
      <c r="F705" s="254" t="s">
        <v>665</v>
      </c>
      <c r="G705" s="252"/>
      <c r="H705" s="253" t="s">
        <v>1</v>
      </c>
      <c r="I705" s="255"/>
      <c r="J705" s="252"/>
      <c r="K705" s="252"/>
      <c r="L705" s="256"/>
      <c r="M705" s="257"/>
      <c r="N705" s="258"/>
      <c r="O705" s="258"/>
      <c r="P705" s="258"/>
      <c r="Q705" s="258"/>
      <c r="R705" s="258"/>
      <c r="S705" s="258"/>
      <c r="T705" s="259"/>
      <c r="AT705" s="260" t="s">
        <v>149</v>
      </c>
      <c r="AU705" s="260" t="s">
        <v>81</v>
      </c>
      <c r="AV705" s="15" t="s">
        <v>79</v>
      </c>
      <c r="AW705" s="15" t="s">
        <v>30</v>
      </c>
      <c r="AX705" s="15" t="s">
        <v>74</v>
      </c>
      <c r="AY705" s="260" t="s">
        <v>138</v>
      </c>
    </row>
    <row r="706" spans="1:65" s="13" customFormat="1" ht="11.25">
      <c r="B706" s="228"/>
      <c r="C706" s="229"/>
      <c r="D706" s="224" t="s">
        <v>149</v>
      </c>
      <c r="E706" s="230" t="s">
        <v>1</v>
      </c>
      <c r="F706" s="231" t="s">
        <v>1196</v>
      </c>
      <c r="G706" s="229"/>
      <c r="H706" s="232">
        <v>2.1</v>
      </c>
      <c r="I706" s="233"/>
      <c r="J706" s="229"/>
      <c r="K706" s="229"/>
      <c r="L706" s="234"/>
      <c r="M706" s="235"/>
      <c r="N706" s="236"/>
      <c r="O706" s="236"/>
      <c r="P706" s="236"/>
      <c r="Q706" s="236"/>
      <c r="R706" s="236"/>
      <c r="S706" s="236"/>
      <c r="T706" s="237"/>
      <c r="AT706" s="238" t="s">
        <v>149</v>
      </c>
      <c r="AU706" s="238" t="s">
        <v>81</v>
      </c>
      <c r="AV706" s="13" t="s">
        <v>81</v>
      </c>
      <c r="AW706" s="13" t="s">
        <v>30</v>
      </c>
      <c r="AX706" s="13" t="s">
        <v>74</v>
      </c>
      <c r="AY706" s="238" t="s">
        <v>138</v>
      </c>
    </row>
    <row r="707" spans="1:65" s="14" customFormat="1" ht="11.25">
      <c r="B707" s="239"/>
      <c r="C707" s="240"/>
      <c r="D707" s="224" t="s">
        <v>149</v>
      </c>
      <c r="E707" s="241" t="s">
        <v>1</v>
      </c>
      <c r="F707" s="242" t="s">
        <v>156</v>
      </c>
      <c r="G707" s="240"/>
      <c r="H707" s="243">
        <v>2.1</v>
      </c>
      <c r="I707" s="244"/>
      <c r="J707" s="240"/>
      <c r="K707" s="240"/>
      <c r="L707" s="245"/>
      <c r="M707" s="246"/>
      <c r="N707" s="247"/>
      <c r="O707" s="247"/>
      <c r="P707" s="247"/>
      <c r="Q707" s="247"/>
      <c r="R707" s="247"/>
      <c r="S707" s="247"/>
      <c r="T707" s="248"/>
      <c r="AT707" s="249" t="s">
        <v>149</v>
      </c>
      <c r="AU707" s="249" t="s">
        <v>81</v>
      </c>
      <c r="AV707" s="14" t="s">
        <v>145</v>
      </c>
      <c r="AW707" s="14" t="s">
        <v>30</v>
      </c>
      <c r="AX707" s="14" t="s">
        <v>79</v>
      </c>
      <c r="AY707" s="249" t="s">
        <v>138</v>
      </c>
    </row>
    <row r="708" spans="1:65" s="2" customFormat="1" ht="21.75" customHeight="1">
      <c r="A708" s="34"/>
      <c r="B708" s="35"/>
      <c r="C708" s="210" t="s">
        <v>1197</v>
      </c>
      <c r="D708" s="210" t="s">
        <v>141</v>
      </c>
      <c r="E708" s="211" t="s">
        <v>1198</v>
      </c>
      <c r="F708" s="212" t="s">
        <v>1199</v>
      </c>
      <c r="G708" s="213" t="s">
        <v>144</v>
      </c>
      <c r="H708" s="214">
        <v>2</v>
      </c>
      <c r="I708" s="215"/>
      <c r="J708" s="216">
        <f>ROUND(I708*H708,2)</f>
        <v>0</v>
      </c>
      <c r="K708" s="217"/>
      <c r="L708" s="39"/>
      <c r="M708" s="218" t="s">
        <v>1</v>
      </c>
      <c r="N708" s="219" t="s">
        <v>39</v>
      </c>
      <c r="O708" s="71"/>
      <c r="P708" s="220">
        <f>O708*H708</f>
        <v>0</v>
      </c>
      <c r="Q708" s="220">
        <v>2.3000000000000001E-4</v>
      </c>
      <c r="R708" s="220">
        <f>Q708*H708</f>
        <v>4.6000000000000001E-4</v>
      </c>
      <c r="S708" s="220">
        <v>0</v>
      </c>
      <c r="T708" s="221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22" t="s">
        <v>145</v>
      </c>
      <c r="AT708" s="222" t="s">
        <v>141</v>
      </c>
      <c r="AU708" s="222" t="s">
        <v>81</v>
      </c>
      <c r="AY708" s="17" t="s">
        <v>138</v>
      </c>
      <c r="BE708" s="223">
        <f>IF(N708="základní",J708,0)</f>
        <v>0</v>
      </c>
      <c r="BF708" s="223">
        <f>IF(N708="snížená",J708,0)</f>
        <v>0</v>
      </c>
      <c r="BG708" s="223">
        <f>IF(N708="zákl. přenesená",J708,0)</f>
        <v>0</v>
      </c>
      <c r="BH708" s="223">
        <f>IF(N708="sníž. přenesená",J708,0)</f>
        <v>0</v>
      </c>
      <c r="BI708" s="223">
        <f>IF(N708="nulová",J708,0)</f>
        <v>0</v>
      </c>
      <c r="BJ708" s="17" t="s">
        <v>79</v>
      </c>
      <c r="BK708" s="223">
        <f>ROUND(I708*H708,2)</f>
        <v>0</v>
      </c>
      <c r="BL708" s="17" t="s">
        <v>145</v>
      </c>
      <c r="BM708" s="222" t="s">
        <v>1200</v>
      </c>
    </row>
    <row r="709" spans="1:65" s="2" customFormat="1" ht="19.5">
      <c r="A709" s="34"/>
      <c r="B709" s="35"/>
      <c r="C709" s="36"/>
      <c r="D709" s="224" t="s">
        <v>147</v>
      </c>
      <c r="E709" s="36"/>
      <c r="F709" s="225" t="s">
        <v>1201</v>
      </c>
      <c r="G709" s="36"/>
      <c r="H709" s="36"/>
      <c r="I709" s="123"/>
      <c r="J709" s="36"/>
      <c r="K709" s="36"/>
      <c r="L709" s="39"/>
      <c r="M709" s="226"/>
      <c r="N709" s="227"/>
      <c r="O709" s="71"/>
      <c r="P709" s="71"/>
      <c r="Q709" s="71"/>
      <c r="R709" s="71"/>
      <c r="S709" s="71"/>
      <c r="T709" s="72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147</v>
      </c>
      <c r="AU709" s="17" t="s">
        <v>81</v>
      </c>
    </row>
    <row r="710" spans="1:65" s="15" customFormat="1" ht="11.25">
      <c r="B710" s="251"/>
      <c r="C710" s="252"/>
      <c r="D710" s="224" t="s">
        <v>149</v>
      </c>
      <c r="E710" s="253" t="s">
        <v>1</v>
      </c>
      <c r="F710" s="254" t="s">
        <v>666</v>
      </c>
      <c r="G710" s="252"/>
      <c r="H710" s="253" t="s">
        <v>1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AT710" s="260" t="s">
        <v>149</v>
      </c>
      <c r="AU710" s="260" t="s">
        <v>81</v>
      </c>
      <c r="AV710" s="15" t="s">
        <v>79</v>
      </c>
      <c r="AW710" s="15" t="s">
        <v>30</v>
      </c>
      <c r="AX710" s="15" t="s">
        <v>74</v>
      </c>
      <c r="AY710" s="260" t="s">
        <v>138</v>
      </c>
    </row>
    <row r="711" spans="1:65" s="15" customFormat="1" ht="11.25">
      <c r="B711" s="251"/>
      <c r="C711" s="252"/>
      <c r="D711" s="224" t="s">
        <v>149</v>
      </c>
      <c r="E711" s="253" t="s">
        <v>1</v>
      </c>
      <c r="F711" s="254" t="s">
        <v>847</v>
      </c>
      <c r="G711" s="252"/>
      <c r="H711" s="253" t="s">
        <v>1</v>
      </c>
      <c r="I711" s="255"/>
      <c r="J711" s="252"/>
      <c r="K711" s="252"/>
      <c r="L711" s="256"/>
      <c r="M711" s="257"/>
      <c r="N711" s="258"/>
      <c r="O711" s="258"/>
      <c r="P711" s="258"/>
      <c r="Q711" s="258"/>
      <c r="R711" s="258"/>
      <c r="S711" s="258"/>
      <c r="T711" s="259"/>
      <c r="AT711" s="260" t="s">
        <v>149</v>
      </c>
      <c r="AU711" s="260" t="s">
        <v>81</v>
      </c>
      <c r="AV711" s="15" t="s">
        <v>79</v>
      </c>
      <c r="AW711" s="15" t="s">
        <v>30</v>
      </c>
      <c r="AX711" s="15" t="s">
        <v>74</v>
      </c>
      <c r="AY711" s="260" t="s">
        <v>138</v>
      </c>
    </row>
    <row r="712" spans="1:65" s="15" customFormat="1" ht="11.25">
      <c r="B712" s="251"/>
      <c r="C712" s="252"/>
      <c r="D712" s="224" t="s">
        <v>149</v>
      </c>
      <c r="E712" s="253" t="s">
        <v>1</v>
      </c>
      <c r="F712" s="254" t="s">
        <v>665</v>
      </c>
      <c r="G712" s="252"/>
      <c r="H712" s="253" t="s">
        <v>1</v>
      </c>
      <c r="I712" s="255"/>
      <c r="J712" s="252"/>
      <c r="K712" s="252"/>
      <c r="L712" s="256"/>
      <c r="M712" s="257"/>
      <c r="N712" s="258"/>
      <c r="O712" s="258"/>
      <c r="P712" s="258"/>
      <c r="Q712" s="258"/>
      <c r="R712" s="258"/>
      <c r="S712" s="258"/>
      <c r="T712" s="259"/>
      <c r="AT712" s="260" t="s">
        <v>149</v>
      </c>
      <c r="AU712" s="260" t="s">
        <v>81</v>
      </c>
      <c r="AV712" s="15" t="s">
        <v>79</v>
      </c>
      <c r="AW712" s="15" t="s">
        <v>30</v>
      </c>
      <c r="AX712" s="15" t="s">
        <v>74</v>
      </c>
      <c r="AY712" s="260" t="s">
        <v>138</v>
      </c>
    </row>
    <row r="713" spans="1:65" s="13" customFormat="1" ht="11.25">
      <c r="B713" s="228"/>
      <c r="C713" s="229"/>
      <c r="D713" s="224" t="s">
        <v>149</v>
      </c>
      <c r="E713" s="230" t="s">
        <v>1</v>
      </c>
      <c r="F713" s="231" t="s">
        <v>1202</v>
      </c>
      <c r="G713" s="229"/>
      <c r="H713" s="232">
        <v>2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149</v>
      </c>
      <c r="AU713" s="238" t="s">
        <v>81</v>
      </c>
      <c r="AV713" s="13" t="s">
        <v>81</v>
      </c>
      <c r="AW713" s="13" t="s">
        <v>30</v>
      </c>
      <c r="AX713" s="13" t="s">
        <v>74</v>
      </c>
      <c r="AY713" s="238" t="s">
        <v>138</v>
      </c>
    </row>
    <row r="714" spans="1:65" s="14" customFormat="1" ht="11.25">
      <c r="B714" s="239"/>
      <c r="C714" s="240"/>
      <c r="D714" s="224" t="s">
        <v>149</v>
      </c>
      <c r="E714" s="241" t="s">
        <v>1</v>
      </c>
      <c r="F714" s="242" t="s">
        <v>156</v>
      </c>
      <c r="G714" s="240"/>
      <c r="H714" s="243">
        <v>2</v>
      </c>
      <c r="I714" s="244"/>
      <c r="J714" s="240"/>
      <c r="K714" s="240"/>
      <c r="L714" s="245"/>
      <c r="M714" s="246"/>
      <c r="N714" s="247"/>
      <c r="O714" s="247"/>
      <c r="P714" s="247"/>
      <c r="Q714" s="247"/>
      <c r="R714" s="247"/>
      <c r="S714" s="247"/>
      <c r="T714" s="248"/>
      <c r="AT714" s="249" t="s">
        <v>149</v>
      </c>
      <c r="AU714" s="249" t="s">
        <v>81</v>
      </c>
      <c r="AV714" s="14" t="s">
        <v>145</v>
      </c>
      <c r="AW714" s="14" t="s">
        <v>30</v>
      </c>
      <c r="AX714" s="14" t="s">
        <v>79</v>
      </c>
      <c r="AY714" s="249" t="s">
        <v>138</v>
      </c>
    </row>
    <row r="715" spans="1:65" s="2" customFormat="1" ht="21.75" customHeight="1">
      <c r="A715" s="34"/>
      <c r="B715" s="35"/>
      <c r="C715" s="210" t="s">
        <v>1203</v>
      </c>
      <c r="D715" s="210" t="s">
        <v>141</v>
      </c>
      <c r="E715" s="211" t="s">
        <v>1204</v>
      </c>
      <c r="F715" s="212" t="s">
        <v>1205</v>
      </c>
      <c r="G715" s="213" t="s">
        <v>144</v>
      </c>
      <c r="H715" s="214">
        <v>1</v>
      </c>
      <c r="I715" s="215"/>
      <c r="J715" s="216">
        <f>ROUND(I715*H715,2)</f>
        <v>0</v>
      </c>
      <c r="K715" s="217"/>
      <c r="L715" s="39"/>
      <c r="M715" s="218" t="s">
        <v>1</v>
      </c>
      <c r="N715" s="219" t="s">
        <v>39</v>
      </c>
      <c r="O715" s="71"/>
      <c r="P715" s="220">
        <f>O715*H715</f>
        <v>0</v>
      </c>
      <c r="Q715" s="220">
        <v>6.4900000000000001E-3</v>
      </c>
      <c r="R715" s="220">
        <f>Q715*H715</f>
        <v>6.4900000000000001E-3</v>
      </c>
      <c r="S715" s="220">
        <v>0</v>
      </c>
      <c r="T715" s="221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222" t="s">
        <v>145</v>
      </c>
      <c r="AT715" s="222" t="s">
        <v>141</v>
      </c>
      <c r="AU715" s="222" t="s">
        <v>81</v>
      </c>
      <c r="AY715" s="17" t="s">
        <v>138</v>
      </c>
      <c r="BE715" s="223">
        <f>IF(N715="základní",J715,0)</f>
        <v>0</v>
      </c>
      <c r="BF715" s="223">
        <f>IF(N715="snížená",J715,0)</f>
        <v>0</v>
      </c>
      <c r="BG715" s="223">
        <f>IF(N715="zákl. přenesená",J715,0)</f>
        <v>0</v>
      </c>
      <c r="BH715" s="223">
        <f>IF(N715="sníž. přenesená",J715,0)</f>
        <v>0</v>
      </c>
      <c r="BI715" s="223">
        <f>IF(N715="nulová",J715,0)</f>
        <v>0</v>
      </c>
      <c r="BJ715" s="17" t="s">
        <v>79</v>
      </c>
      <c r="BK715" s="223">
        <f>ROUND(I715*H715,2)</f>
        <v>0</v>
      </c>
      <c r="BL715" s="17" t="s">
        <v>145</v>
      </c>
      <c r="BM715" s="222" t="s">
        <v>1206</v>
      </c>
    </row>
    <row r="716" spans="1:65" s="2" customFormat="1" ht="19.5">
      <c r="A716" s="34"/>
      <c r="B716" s="35"/>
      <c r="C716" s="36"/>
      <c r="D716" s="224" t="s">
        <v>147</v>
      </c>
      <c r="E716" s="36"/>
      <c r="F716" s="225" t="s">
        <v>1207</v>
      </c>
      <c r="G716" s="36"/>
      <c r="H716" s="36"/>
      <c r="I716" s="123"/>
      <c r="J716" s="36"/>
      <c r="K716" s="36"/>
      <c r="L716" s="39"/>
      <c r="M716" s="226"/>
      <c r="N716" s="227"/>
      <c r="O716" s="71"/>
      <c r="P716" s="71"/>
      <c r="Q716" s="71"/>
      <c r="R716" s="71"/>
      <c r="S716" s="71"/>
      <c r="T716" s="72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7" t="s">
        <v>147</v>
      </c>
      <c r="AU716" s="17" t="s">
        <v>81</v>
      </c>
    </row>
    <row r="717" spans="1:65" s="15" customFormat="1" ht="11.25">
      <c r="B717" s="251"/>
      <c r="C717" s="252"/>
      <c r="D717" s="224" t="s">
        <v>149</v>
      </c>
      <c r="E717" s="253" t="s">
        <v>1</v>
      </c>
      <c r="F717" s="254" t="s">
        <v>848</v>
      </c>
      <c r="G717" s="252"/>
      <c r="H717" s="253" t="s">
        <v>1</v>
      </c>
      <c r="I717" s="255"/>
      <c r="J717" s="252"/>
      <c r="K717" s="252"/>
      <c r="L717" s="256"/>
      <c r="M717" s="257"/>
      <c r="N717" s="258"/>
      <c r="O717" s="258"/>
      <c r="P717" s="258"/>
      <c r="Q717" s="258"/>
      <c r="R717" s="258"/>
      <c r="S717" s="258"/>
      <c r="T717" s="259"/>
      <c r="AT717" s="260" t="s">
        <v>149</v>
      </c>
      <c r="AU717" s="260" t="s">
        <v>81</v>
      </c>
      <c r="AV717" s="15" t="s">
        <v>79</v>
      </c>
      <c r="AW717" s="15" t="s">
        <v>30</v>
      </c>
      <c r="AX717" s="15" t="s">
        <v>74</v>
      </c>
      <c r="AY717" s="260" t="s">
        <v>138</v>
      </c>
    </row>
    <row r="718" spans="1:65" s="13" customFormat="1" ht="11.25">
      <c r="B718" s="228"/>
      <c r="C718" s="229"/>
      <c r="D718" s="224" t="s">
        <v>149</v>
      </c>
      <c r="E718" s="230" t="s">
        <v>1</v>
      </c>
      <c r="F718" s="231" t="s">
        <v>79</v>
      </c>
      <c r="G718" s="229"/>
      <c r="H718" s="232">
        <v>1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149</v>
      </c>
      <c r="AU718" s="238" t="s">
        <v>81</v>
      </c>
      <c r="AV718" s="13" t="s">
        <v>81</v>
      </c>
      <c r="AW718" s="13" t="s">
        <v>30</v>
      </c>
      <c r="AX718" s="13" t="s">
        <v>74</v>
      </c>
      <c r="AY718" s="238" t="s">
        <v>138</v>
      </c>
    </row>
    <row r="719" spans="1:65" s="14" customFormat="1" ht="11.25">
      <c r="B719" s="239"/>
      <c r="C719" s="240"/>
      <c r="D719" s="224" t="s">
        <v>149</v>
      </c>
      <c r="E719" s="241" t="s">
        <v>1</v>
      </c>
      <c r="F719" s="242" t="s">
        <v>156</v>
      </c>
      <c r="G719" s="240"/>
      <c r="H719" s="243">
        <v>1</v>
      </c>
      <c r="I719" s="244"/>
      <c r="J719" s="240"/>
      <c r="K719" s="240"/>
      <c r="L719" s="245"/>
      <c r="M719" s="246"/>
      <c r="N719" s="247"/>
      <c r="O719" s="247"/>
      <c r="P719" s="247"/>
      <c r="Q719" s="247"/>
      <c r="R719" s="247"/>
      <c r="S719" s="247"/>
      <c r="T719" s="248"/>
      <c r="AT719" s="249" t="s">
        <v>149</v>
      </c>
      <c r="AU719" s="249" t="s">
        <v>81</v>
      </c>
      <c r="AV719" s="14" t="s">
        <v>145</v>
      </c>
      <c r="AW719" s="14" t="s">
        <v>30</v>
      </c>
      <c r="AX719" s="14" t="s">
        <v>79</v>
      </c>
      <c r="AY719" s="249" t="s">
        <v>138</v>
      </c>
    </row>
    <row r="720" spans="1:65" s="2" customFormat="1" ht="21.75" customHeight="1">
      <c r="A720" s="34"/>
      <c r="B720" s="35"/>
      <c r="C720" s="210" t="s">
        <v>1208</v>
      </c>
      <c r="D720" s="210" t="s">
        <v>141</v>
      </c>
      <c r="E720" s="211" t="s">
        <v>1209</v>
      </c>
      <c r="F720" s="212" t="s">
        <v>1210</v>
      </c>
      <c r="G720" s="213" t="s">
        <v>429</v>
      </c>
      <c r="H720" s="214">
        <v>28</v>
      </c>
      <c r="I720" s="215"/>
      <c r="J720" s="216">
        <f>ROUND(I720*H720,2)</f>
        <v>0</v>
      </c>
      <c r="K720" s="217"/>
      <c r="L720" s="39"/>
      <c r="M720" s="218" t="s">
        <v>1</v>
      </c>
      <c r="N720" s="219" t="s">
        <v>39</v>
      </c>
      <c r="O720" s="71"/>
      <c r="P720" s="220">
        <f>O720*H720</f>
        <v>0</v>
      </c>
      <c r="Q720" s="220">
        <v>8.8000000000000003E-4</v>
      </c>
      <c r="R720" s="220">
        <f>Q720*H720</f>
        <v>2.4640000000000002E-2</v>
      </c>
      <c r="S720" s="220">
        <v>0</v>
      </c>
      <c r="T720" s="221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22" t="s">
        <v>145</v>
      </c>
      <c r="AT720" s="222" t="s">
        <v>141</v>
      </c>
      <c r="AU720" s="222" t="s">
        <v>81</v>
      </c>
      <c r="AY720" s="17" t="s">
        <v>138</v>
      </c>
      <c r="BE720" s="223">
        <f>IF(N720="základní",J720,0)</f>
        <v>0</v>
      </c>
      <c r="BF720" s="223">
        <f>IF(N720="snížená",J720,0)</f>
        <v>0</v>
      </c>
      <c r="BG720" s="223">
        <f>IF(N720="zákl. přenesená",J720,0)</f>
        <v>0</v>
      </c>
      <c r="BH720" s="223">
        <f>IF(N720="sníž. přenesená",J720,0)</f>
        <v>0</v>
      </c>
      <c r="BI720" s="223">
        <f>IF(N720="nulová",J720,0)</f>
        <v>0</v>
      </c>
      <c r="BJ720" s="17" t="s">
        <v>79</v>
      </c>
      <c r="BK720" s="223">
        <f>ROUND(I720*H720,2)</f>
        <v>0</v>
      </c>
      <c r="BL720" s="17" t="s">
        <v>145</v>
      </c>
      <c r="BM720" s="222" t="s">
        <v>1211</v>
      </c>
    </row>
    <row r="721" spans="1:65" s="2" customFormat="1" ht="19.5">
      <c r="A721" s="34"/>
      <c r="B721" s="35"/>
      <c r="C721" s="36"/>
      <c r="D721" s="224" t="s">
        <v>147</v>
      </c>
      <c r="E721" s="36"/>
      <c r="F721" s="225" t="s">
        <v>1212</v>
      </c>
      <c r="G721" s="36"/>
      <c r="H721" s="36"/>
      <c r="I721" s="123"/>
      <c r="J721" s="36"/>
      <c r="K721" s="36"/>
      <c r="L721" s="39"/>
      <c r="M721" s="226"/>
      <c r="N721" s="227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147</v>
      </c>
      <c r="AU721" s="17" t="s">
        <v>81</v>
      </c>
    </row>
    <row r="722" spans="1:65" s="15" customFormat="1" ht="11.25">
      <c r="B722" s="251"/>
      <c r="C722" s="252"/>
      <c r="D722" s="224" t="s">
        <v>149</v>
      </c>
      <c r="E722" s="253" t="s">
        <v>1</v>
      </c>
      <c r="F722" s="254" t="s">
        <v>665</v>
      </c>
      <c r="G722" s="252"/>
      <c r="H722" s="253" t="s">
        <v>1</v>
      </c>
      <c r="I722" s="255"/>
      <c r="J722" s="252"/>
      <c r="K722" s="252"/>
      <c r="L722" s="256"/>
      <c r="M722" s="257"/>
      <c r="N722" s="258"/>
      <c r="O722" s="258"/>
      <c r="P722" s="258"/>
      <c r="Q722" s="258"/>
      <c r="R722" s="258"/>
      <c r="S722" s="258"/>
      <c r="T722" s="259"/>
      <c r="AT722" s="260" t="s">
        <v>149</v>
      </c>
      <c r="AU722" s="260" t="s">
        <v>81</v>
      </c>
      <c r="AV722" s="15" t="s">
        <v>79</v>
      </c>
      <c r="AW722" s="15" t="s">
        <v>30</v>
      </c>
      <c r="AX722" s="15" t="s">
        <v>74</v>
      </c>
      <c r="AY722" s="260" t="s">
        <v>138</v>
      </c>
    </row>
    <row r="723" spans="1:65" s="15" customFormat="1" ht="11.25">
      <c r="B723" s="251"/>
      <c r="C723" s="252"/>
      <c r="D723" s="224" t="s">
        <v>149</v>
      </c>
      <c r="E723" s="253" t="s">
        <v>1</v>
      </c>
      <c r="F723" s="254" t="s">
        <v>666</v>
      </c>
      <c r="G723" s="252"/>
      <c r="H723" s="253" t="s">
        <v>1</v>
      </c>
      <c r="I723" s="255"/>
      <c r="J723" s="252"/>
      <c r="K723" s="252"/>
      <c r="L723" s="256"/>
      <c r="M723" s="257"/>
      <c r="N723" s="258"/>
      <c r="O723" s="258"/>
      <c r="P723" s="258"/>
      <c r="Q723" s="258"/>
      <c r="R723" s="258"/>
      <c r="S723" s="258"/>
      <c r="T723" s="259"/>
      <c r="AT723" s="260" t="s">
        <v>149</v>
      </c>
      <c r="AU723" s="260" t="s">
        <v>81</v>
      </c>
      <c r="AV723" s="15" t="s">
        <v>79</v>
      </c>
      <c r="AW723" s="15" t="s">
        <v>30</v>
      </c>
      <c r="AX723" s="15" t="s">
        <v>74</v>
      </c>
      <c r="AY723" s="260" t="s">
        <v>138</v>
      </c>
    </row>
    <row r="724" spans="1:65" s="13" customFormat="1" ht="11.25">
      <c r="B724" s="228"/>
      <c r="C724" s="229"/>
      <c r="D724" s="224" t="s">
        <v>149</v>
      </c>
      <c r="E724" s="230" t="s">
        <v>1</v>
      </c>
      <c r="F724" s="231" t="s">
        <v>1213</v>
      </c>
      <c r="G724" s="229"/>
      <c r="H724" s="232">
        <v>28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149</v>
      </c>
      <c r="AU724" s="238" t="s">
        <v>81</v>
      </c>
      <c r="AV724" s="13" t="s">
        <v>81</v>
      </c>
      <c r="AW724" s="13" t="s">
        <v>30</v>
      </c>
      <c r="AX724" s="13" t="s">
        <v>74</v>
      </c>
      <c r="AY724" s="238" t="s">
        <v>138</v>
      </c>
    </row>
    <row r="725" spans="1:65" s="14" customFormat="1" ht="11.25">
      <c r="B725" s="239"/>
      <c r="C725" s="240"/>
      <c r="D725" s="224" t="s">
        <v>149</v>
      </c>
      <c r="E725" s="241" t="s">
        <v>1</v>
      </c>
      <c r="F725" s="242" t="s">
        <v>156</v>
      </c>
      <c r="G725" s="240"/>
      <c r="H725" s="243">
        <v>28</v>
      </c>
      <c r="I725" s="244"/>
      <c r="J725" s="240"/>
      <c r="K725" s="240"/>
      <c r="L725" s="245"/>
      <c r="M725" s="246"/>
      <c r="N725" s="247"/>
      <c r="O725" s="247"/>
      <c r="P725" s="247"/>
      <c r="Q725" s="247"/>
      <c r="R725" s="247"/>
      <c r="S725" s="247"/>
      <c r="T725" s="248"/>
      <c r="AT725" s="249" t="s">
        <v>149</v>
      </c>
      <c r="AU725" s="249" t="s">
        <v>81</v>
      </c>
      <c r="AV725" s="14" t="s">
        <v>145</v>
      </c>
      <c r="AW725" s="14" t="s">
        <v>30</v>
      </c>
      <c r="AX725" s="14" t="s">
        <v>79</v>
      </c>
      <c r="AY725" s="249" t="s">
        <v>138</v>
      </c>
    </row>
    <row r="726" spans="1:65" s="2" customFormat="1" ht="21.75" customHeight="1">
      <c r="A726" s="34"/>
      <c r="B726" s="35"/>
      <c r="C726" s="210" t="s">
        <v>1214</v>
      </c>
      <c r="D726" s="210" t="s">
        <v>141</v>
      </c>
      <c r="E726" s="211" t="s">
        <v>1215</v>
      </c>
      <c r="F726" s="212" t="s">
        <v>1216</v>
      </c>
      <c r="G726" s="213" t="s">
        <v>429</v>
      </c>
      <c r="H726" s="214">
        <v>28</v>
      </c>
      <c r="I726" s="215"/>
      <c r="J726" s="216">
        <f>ROUND(I726*H726,2)</f>
        <v>0</v>
      </c>
      <c r="K726" s="217"/>
      <c r="L726" s="39"/>
      <c r="M726" s="218" t="s">
        <v>1</v>
      </c>
      <c r="N726" s="219" t="s">
        <v>39</v>
      </c>
      <c r="O726" s="71"/>
      <c r="P726" s="220">
        <f>O726*H726</f>
        <v>0</v>
      </c>
      <c r="Q726" s="220">
        <v>0</v>
      </c>
      <c r="R726" s="220">
        <f>Q726*H726</f>
        <v>0</v>
      </c>
      <c r="S726" s="220">
        <v>0</v>
      </c>
      <c r="T726" s="221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22" t="s">
        <v>145</v>
      </c>
      <c r="AT726" s="222" t="s">
        <v>141</v>
      </c>
      <c r="AU726" s="222" t="s">
        <v>81</v>
      </c>
      <c r="AY726" s="17" t="s">
        <v>138</v>
      </c>
      <c r="BE726" s="223">
        <f>IF(N726="základní",J726,0)</f>
        <v>0</v>
      </c>
      <c r="BF726" s="223">
        <f>IF(N726="snížená",J726,0)</f>
        <v>0</v>
      </c>
      <c r="BG726" s="223">
        <f>IF(N726="zákl. přenesená",J726,0)</f>
        <v>0</v>
      </c>
      <c r="BH726" s="223">
        <f>IF(N726="sníž. přenesená",J726,0)</f>
        <v>0</v>
      </c>
      <c r="BI726" s="223">
        <f>IF(N726="nulová",J726,0)</f>
        <v>0</v>
      </c>
      <c r="BJ726" s="17" t="s">
        <v>79</v>
      </c>
      <c r="BK726" s="223">
        <f>ROUND(I726*H726,2)</f>
        <v>0</v>
      </c>
      <c r="BL726" s="17" t="s">
        <v>145</v>
      </c>
      <c r="BM726" s="222" t="s">
        <v>1217</v>
      </c>
    </row>
    <row r="727" spans="1:65" s="2" customFormat="1" ht="19.5">
      <c r="A727" s="34"/>
      <c r="B727" s="35"/>
      <c r="C727" s="36"/>
      <c r="D727" s="224" t="s">
        <v>147</v>
      </c>
      <c r="E727" s="36"/>
      <c r="F727" s="225" t="s">
        <v>1218</v>
      </c>
      <c r="G727" s="36"/>
      <c r="H727" s="36"/>
      <c r="I727" s="123"/>
      <c r="J727" s="36"/>
      <c r="K727" s="36"/>
      <c r="L727" s="39"/>
      <c r="M727" s="226"/>
      <c r="N727" s="227"/>
      <c r="O727" s="71"/>
      <c r="P727" s="71"/>
      <c r="Q727" s="71"/>
      <c r="R727" s="71"/>
      <c r="S727" s="71"/>
      <c r="T727" s="72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7" t="s">
        <v>147</v>
      </c>
      <c r="AU727" s="17" t="s">
        <v>81</v>
      </c>
    </row>
    <row r="728" spans="1:65" s="15" customFormat="1" ht="11.25">
      <c r="B728" s="251"/>
      <c r="C728" s="252"/>
      <c r="D728" s="224" t="s">
        <v>149</v>
      </c>
      <c r="E728" s="253" t="s">
        <v>1</v>
      </c>
      <c r="F728" s="254" t="s">
        <v>666</v>
      </c>
      <c r="G728" s="252"/>
      <c r="H728" s="253" t="s">
        <v>1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AT728" s="260" t="s">
        <v>149</v>
      </c>
      <c r="AU728" s="260" t="s">
        <v>81</v>
      </c>
      <c r="AV728" s="15" t="s">
        <v>79</v>
      </c>
      <c r="AW728" s="15" t="s">
        <v>30</v>
      </c>
      <c r="AX728" s="15" t="s">
        <v>74</v>
      </c>
      <c r="AY728" s="260" t="s">
        <v>138</v>
      </c>
    </row>
    <row r="729" spans="1:65" s="15" customFormat="1" ht="11.25">
      <c r="B729" s="251"/>
      <c r="C729" s="252"/>
      <c r="D729" s="224" t="s">
        <v>149</v>
      </c>
      <c r="E729" s="253" t="s">
        <v>1</v>
      </c>
      <c r="F729" s="254" t="s">
        <v>665</v>
      </c>
      <c r="G729" s="252"/>
      <c r="H729" s="253" t="s">
        <v>1</v>
      </c>
      <c r="I729" s="255"/>
      <c r="J729" s="252"/>
      <c r="K729" s="252"/>
      <c r="L729" s="256"/>
      <c r="M729" s="257"/>
      <c r="N729" s="258"/>
      <c r="O729" s="258"/>
      <c r="P729" s="258"/>
      <c r="Q729" s="258"/>
      <c r="R729" s="258"/>
      <c r="S729" s="258"/>
      <c r="T729" s="259"/>
      <c r="AT729" s="260" t="s">
        <v>149</v>
      </c>
      <c r="AU729" s="260" t="s">
        <v>81</v>
      </c>
      <c r="AV729" s="15" t="s">
        <v>79</v>
      </c>
      <c r="AW729" s="15" t="s">
        <v>30</v>
      </c>
      <c r="AX729" s="15" t="s">
        <v>74</v>
      </c>
      <c r="AY729" s="260" t="s">
        <v>138</v>
      </c>
    </row>
    <row r="730" spans="1:65" s="13" customFormat="1" ht="11.25">
      <c r="B730" s="228"/>
      <c r="C730" s="229"/>
      <c r="D730" s="224" t="s">
        <v>149</v>
      </c>
      <c r="E730" s="230" t="s">
        <v>1</v>
      </c>
      <c r="F730" s="231" t="s">
        <v>1213</v>
      </c>
      <c r="G730" s="229"/>
      <c r="H730" s="232">
        <v>28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149</v>
      </c>
      <c r="AU730" s="238" t="s">
        <v>81</v>
      </c>
      <c r="AV730" s="13" t="s">
        <v>81</v>
      </c>
      <c r="AW730" s="13" t="s">
        <v>30</v>
      </c>
      <c r="AX730" s="13" t="s">
        <v>74</v>
      </c>
      <c r="AY730" s="238" t="s">
        <v>138</v>
      </c>
    </row>
    <row r="731" spans="1:65" s="14" customFormat="1" ht="11.25">
      <c r="B731" s="239"/>
      <c r="C731" s="240"/>
      <c r="D731" s="224" t="s">
        <v>149</v>
      </c>
      <c r="E731" s="241" t="s">
        <v>1</v>
      </c>
      <c r="F731" s="242" t="s">
        <v>156</v>
      </c>
      <c r="G731" s="240"/>
      <c r="H731" s="243">
        <v>28</v>
      </c>
      <c r="I731" s="244"/>
      <c r="J731" s="240"/>
      <c r="K731" s="240"/>
      <c r="L731" s="245"/>
      <c r="M731" s="246"/>
      <c r="N731" s="247"/>
      <c r="O731" s="247"/>
      <c r="P731" s="247"/>
      <c r="Q731" s="247"/>
      <c r="R731" s="247"/>
      <c r="S731" s="247"/>
      <c r="T731" s="248"/>
      <c r="AT731" s="249" t="s">
        <v>149</v>
      </c>
      <c r="AU731" s="249" t="s">
        <v>81</v>
      </c>
      <c r="AV731" s="14" t="s">
        <v>145</v>
      </c>
      <c r="AW731" s="14" t="s">
        <v>30</v>
      </c>
      <c r="AX731" s="14" t="s">
        <v>79</v>
      </c>
      <c r="AY731" s="249" t="s">
        <v>138</v>
      </c>
    </row>
    <row r="732" spans="1:65" s="2" customFormat="1" ht="21.75" customHeight="1">
      <c r="A732" s="34"/>
      <c r="B732" s="35"/>
      <c r="C732" s="210" t="s">
        <v>1219</v>
      </c>
      <c r="D732" s="210" t="s">
        <v>141</v>
      </c>
      <c r="E732" s="211" t="s">
        <v>1220</v>
      </c>
      <c r="F732" s="212" t="s">
        <v>1221</v>
      </c>
      <c r="G732" s="213" t="s">
        <v>144</v>
      </c>
      <c r="H732" s="214">
        <v>44</v>
      </c>
      <c r="I732" s="215"/>
      <c r="J732" s="216">
        <f>ROUND(I732*H732,2)</f>
        <v>0</v>
      </c>
      <c r="K732" s="217"/>
      <c r="L732" s="39"/>
      <c r="M732" s="218" t="s">
        <v>1</v>
      </c>
      <c r="N732" s="219" t="s">
        <v>39</v>
      </c>
      <c r="O732" s="71"/>
      <c r="P732" s="220">
        <f>O732*H732</f>
        <v>0</v>
      </c>
      <c r="Q732" s="220">
        <v>4.0000000000000003E-5</v>
      </c>
      <c r="R732" s="220">
        <f>Q732*H732</f>
        <v>1.7600000000000001E-3</v>
      </c>
      <c r="S732" s="220">
        <v>0</v>
      </c>
      <c r="T732" s="221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22" t="s">
        <v>145</v>
      </c>
      <c r="AT732" s="222" t="s">
        <v>141</v>
      </c>
      <c r="AU732" s="222" t="s">
        <v>81</v>
      </c>
      <c r="AY732" s="17" t="s">
        <v>138</v>
      </c>
      <c r="BE732" s="223">
        <f>IF(N732="základní",J732,0)</f>
        <v>0</v>
      </c>
      <c r="BF732" s="223">
        <f>IF(N732="snížená",J732,0)</f>
        <v>0</v>
      </c>
      <c r="BG732" s="223">
        <f>IF(N732="zákl. přenesená",J732,0)</f>
        <v>0</v>
      </c>
      <c r="BH732" s="223">
        <f>IF(N732="sníž. přenesená",J732,0)</f>
        <v>0</v>
      </c>
      <c r="BI732" s="223">
        <f>IF(N732="nulová",J732,0)</f>
        <v>0</v>
      </c>
      <c r="BJ732" s="17" t="s">
        <v>79</v>
      </c>
      <c r="BK732" s="223">
        <f>ROUND(I732*H732,2)</f>
        <v>0</v>
      </c>
      <c r="BL732" s="17" t="s">
        <v>145</v>
      </c>
      <c r="BM732" s="222" t="s">
        <v>1222</v>
      </c>
    </row>
    <row r="733" spans="1:65" s="2" customFormat="1" ht="19.5">
      <c r="A733" s="34"/>
      <c r="B733" s="35"/>
      <c r="C733" s="36"/>
      <c r="D733" s="224" t="s">
        <v>147</v>
      </c>
      <c r="E733" s="36"/>
      <c r="F733" s="225" t="s">
        <v>1223</v>
      </c>
      <c r="G733" s="36"/>
      <c r="H733" s="36"/>
      <c r="I733" s="123"/>
      <c r="J733" s="36"/>
      <c r="K733" s="36"/>
      <c r="L733" s="39"/>
      <c r="M733" s="226"/>
      <c r="N733" s="227"/>
      <c r="O733" s="71"/>
      <c r="P733" s="71"/>
      <c r="Q733" s="71"/>
      <c r="R733" s="71"/>
      <c r="S733" s="71"/>
      <c r="T733" s="72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7" t="s">
        <v>147</v>
      </c>
      <c r="AU733" s="17" t="s">
        <v>81</v>
      </c>
    </row>
    <row r="734" spans="1:65" s="15" customFormat="1" ht="11.25">
      <c r="B734" s="251"/>
      <c r="C734" s="252"/>
      <c r="D734" s="224" t="s">
        <v>149</v>
      </c>
      <c r="E734" s="253" t="s">
        <v>1</v>
      </c>
      <c r="F734" s="254" t="s">
        <v>1145</v>
      </c>
      <c r="G734" s="252"/>
      <c r="H734" s="253" t="s">
        <v>1</v>
      </c>
      <c r="I734" s="255"/>
      <c r="J734" s="252"/>
      <c r="K734" s="252"/>
      <c r="L734" s="256"/>
      <c r="M734" s="257"/>
      <c r="N734" s="258"/>
      <c r="O734" s="258"/>
      <c r="P734" s="258"/>
      <c r="Q734" s="258"/>
      <c r="R734" s="258"/>
      <c r="S734" s="258"/>
      <c r="T734" s="259"/>
      <c r="AT734" s="260" t="s">
        <v>149</v>
      </c>
      <c r="AU734" s="260" t="s">
        <v>81</v>
      </c>
      <c r="AV734" s="15" t="s">
        <v>79</v>
      </c>
      <c r="AW734" s="15" t="s">
        <v>30</v>
      </c>
      <c r="AX734" s="15" t="s">
        <v>74</v>
      </c>
      <c r="AY734" s="260" t="s">
        <v>138</v>
      </c>
    </row>
    <row r="735" spans="1:65" s="15" customFormat="1" ht="11.25">
      <c r="B735" s="251"/>
      <c r="C735" s="252"/>
      <c r="D735" s="224" t="s">
        <v>149</v>
      </c>
      <c r="E735" s="253" t="s">
        <v>1</v>
      </c>
      <c r="F735" s="254" t="s">
        <v>665</v>
      </c>
      <c r="G735" s="252"/>
      <c r="H735" s="253" t="s">
        <v>1</v>
      </c>
      <c r="I735" s="255"/>
      <c r="J735" s="252"/>
      <c r="K735" s="252"/>
      <c r="L735" s="256"/>
      <c r="M735" s="257"/>
      <c r="N735" s="258"/>
      <c r="O735" s="258"/>
      <c r="P735" s="258"/>
      <c r="Q735" s="258"/>
      <c r="R735" s="258"/>
      <c r="S735" s="258"/>
      <c r="T735" s="259"/>
      <c r="AT735" s="260" t="s">
        <v>149</v>
      </c>
      <c r="AU735" s="260" t="s">
        <v>81</v>
      </c>
      <c r="AV735" s="15" t="s">
        <v>79</v>
      </c>
      <c r="AW735" s="15" t="s">
        <v>30</v>
      </c>
      <c r="AX735" s="15" t="s">
        <v>74</v>
      </c>
      <c r="AY735" s="260" t="s">
        <v>138</v>
      </c>
    </row>
    <row r="736" spans="1:65" s="13" customFormat="1" ht="11.25">
      <c r="B736" s="228"/>
      <c r="C736" s="229"/>
      <c r="D736" s="224" t="s">
        <v>149</v>
      </c>
      <c r="E736" s="230" t="s">
        <v>1</v>
      </c>
      <c r="F736" s="231" t="s">
        <v>1224</v>
      </c>
      <c r="G736" s="229"/>
      <c r="H736" s="232">
        <v>44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149</v>
      </c>
      <c r="AU736" s="238" t="s">
        <v>81</v>
      </c>
      <c r="AV736" s="13" t="s">
        <v>81</v>
      </c>
      <c r="AW736" s="13" t="s">
        <v>30</v>
      </c>
      <c r="AX736" s="13" t="s">
        <v>74</v>
      </c>
      <c r="AY736" s="238" t="s">
        <v>138</v>
      </c>
    </row>
    <row r="737" spans="1:65" s="14" customFormat="1" ht="11.25">
      <c r="B737" s="239"/>
      <c r="C737" s="240"/>
      <c r="D737" s="224" t="s">
        <v>149</v>
      </c>
      <c r="E737" s="241" t="s">
        <v>1</v>
      </c>
      <c r="F737" s="242" t="s">
        <v>156</v>
      </c>
      <c r="G737" s="240"/>
      <c r="H737" s="243">
        <v>44</v>
      </c>
      <c r="I737" s="244"/>
      <c r="J737" s="240"/>
      <c r="K737" s="240"/>
      <c r="L737" s="245"/>
      <c r="M737" s="246"/>
      <c r="N737" s="247"/>
      <c r="O737" s="247"/>
      <c r="P737" s="247"/>
      <c r="Q737" s="247"/>
      <c r="R737" s="247"/>
      <c r="S737" s="247"/>
      <c r="T737" s="248"/>
      <c r="AT737" s="249" t="s">
        <v>149</v>
      </c>
      <c r="AU737" s="249" t="s">
        <v>81</v>
      </c>
      <c r="AV737" s="14" t="s">
        <v>145</v>
      </c>
      <c r="AW737" s="14" t="s">
        <v>30</v>
      </c>
      <c r="AX737" s="14" t="s">
        <v>79</v>
      </c>
      <c r="AY737" s="249" t="s">
        <v>138</v>
      </c>
    </row>
    <row r="738" spans="1:65" s="12" customFormat="1" ht="22.9" customHeight="1">
      <c r="B738" s="194"/>
      <c r="C738" s="195"/>
      <c r="D738" s="196" t="s">
        <v>73</v>
      </c>
      <c r="E738" s="208" t="s">
        <v>483</v>
      </c>
      <c r="F738" s="208" t="s">
        <v>484</v>
      </c>
      <c r="G738" s="195"/>
      <c r="H738" s="195"/>
      <c r="I738" s="198"/>
      <c r="J738" s="209">
        <f>BK738</f>
        <v>0</v>
      </c>
      <c r="K738" s="195"/>
      <c r="L738" s="200"/>
      <c r="M738" s="201"/>
      <c r="N738" s="202"/>
      <c r="O738" s="202"/>
      <c r="P738" s="203">
        <v>0</v>
      </c>
      <c r="Q738" s="202"/>
      <c r="R738" s="203">
        <v>0</v>
      </c>
      <c r="S738" s="202"/>
      <c r="T738" s="204">
        <v>0</v>
      </c>
      <c r="AR738" s="205" t="s">
        <v>79</v>
      </c>
      <c r="AT738" s="206" t="s">
        <v>73</v>
      </c>
      <c r="AU738" s="206" t="s">
        <v>79</v>
      </c>
      <c r="AY738" s="205" t="s">
        <v>138</v>
      </c>
      <c r="BK738" s="207">
        <v>0</v>
      </c>
    </row>
    <row r="739" spans="1:65" s="12" customFormat="1" ht="22.9" customHeight="1">
      <c r="B739" s="194"/>
      <c r="C739" s="195"/>
      <c r="D739" s="196" t="s">
        <v>73</v>
      </c>
      <c r="E739" s="208" t="s">
        <v>557</v>
      </c>
      <c r="F739" s="208" t="s">
        <v>558</v>
      </c>
      <c r="G739" s="195"/>
      <c r="H739" s="195"/>
      <c r="I739" s="198"/>
      <c r="J739" s="209">
        <f>BK739</f>
        <v>0</v>
      </c>
      <c r="K739" s="195"/>
      <c r="L739" s="200"/>
      <c r="M739" s="201"/>
      <c r="N739" s="202"/>
      <c r="O739" s="202"/>
      <c r="P739" s="203">
        <f>SUM(P740:P741)</f>
        <v>0</v>
      </c>
      <c r="Q739" s="202"/>
      <c r="R739" s="203">
        <f>SUM(R740:R741)</f>
        <v>0</v>
      </c>
      <c r="S739" s="202"/>
      <c r="T739" s="204">
        <f>SUM(T740:T741)</f>
        <v>0</v>
      </c>
      <c r="AR739" s="205" t="s">
        <v>79</v>
      </c>
      <c r="AT739" s="206" t="s">
        <v>73</v>
      </c>
      <c r="AU739" s="206" t="s">
        <v>79</v>
      </c>
      <c r="AY739" s="205" t="s">
        <v>138</v>
      </c>
      <c r="BK739" s="207">
        <f>SUM(BK740:BK741)</f>
        <v>0</v>
      </c>
    </row>
    <row r="740" spans="1:65" s="2" customFormat="1" ht="21.75" customHeight="1">
      <c r="A740" s="34"/>
      <c r="B740" s="35"/>
      <c r="C740" s="210" t="s">
        <v>1225</v>
      </c>
      <c r="D740" s="210" t="s">
        <v>141</v>
      </c>
      <c r="E740" s="211" t="s">
        <v>1226</v>
      </c>
      <c r="F740" s="212" t="s">
        <v>1227</v>
      </c>
      <c r="G740" s="213" t="s">
        <v>488</v>
      </c>
      <c r="H740" s="214">
        <v>110.495</v>
      </c>
      <c r="I740" s="215"/>
      <c r="J740" s="216">
        <f>ROUND(I740*H740,2)</f>
        <v>0</v>
      </c>
      <c r="K740" s="217"/>
      <c r="L740" s="39"/>
      <c r="M740" s="218" t="s">
        <v>1</v>
      </c>
      <c r="N740" s="219" t="s">
        <v>39</v>
      </c>
      <c r="O740" s="71"/>
      <c r="P740" s="220">
        <f>O740*H740</f>
        <v>0</v>
      </c>
      <c r="Q740" s="220">
        <v>0</v>
      </c>
      <c r="R740" s="220">
        <f>Q740*H740</f>
        <v>0</v>
      </c>
      <c r="S740" s="220">
        <v>0</v>
      </c>
      <c r="T740" s="221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22" t="s">
        <v>145</v>
      </c>
      <c r="AT740" s="222" t="s">
        <v>141</v>
      </c>
      <c r="AU740" s="222" t="s">
        <v>81</v>
      </c>
      <c r="AY740" s="17" t="s">
        <v>138</v>
      </c>
      <c r="BE740" s="223">
        <f>IF(N740="základní",J740,0)</f>
        <v>0</v>
      </c>
      <c r="BF740" s="223">
        <f>IF(N740="snížená",J740,0)</f>
        <v>0</v>
      </c>
      <c r="BG740" s="223">
        <f>IF(N740="zákl. přenesená",J740,0)</f>
        <v>0</v>
      </c>
      <c r="BH740" s="223">
        <f>IF(N740="sníž. přenesená",J740,0)</f>
        <v>0</v>
      </c>
      <c r="BI740" s="223">
        <f>IF(N740="nulová",J740,0)</f>
        <v>0</v>
      </c>
      <c r="BJ740" s="17" t="s">
        <v>79</v>
      </c>
      <c r="BK740" s="223">
        <f>ROUND(I740*H740,2)</f>
        <v>0</v>
      </c>
      <c r="BL740" s="17" t="s">
        <v>145</v>
      </c>
      <c r="BM740" s="222" t="s">
        <v>1228</v>
      </c>
    </row>
    <row r="741" spans="1:65" s="2" customFormat="1" ht="29.25">
      <c r="A741" s="34"/>
      <c r="B741" s="35"/>
      <c r="C741" s="36"/>
      <c r="D741" s="224" t="s">
        <v>147</v>
      </c>
      <c r="E741" s="36"/>
      <c r="F741" s="225" t="s">
        <v>1229</v>
      </c>
      <c r="G741" s="36"/>
      <c r="H741" s="36"/>
      <c r="I741" s="123"/>
      <c r="J741" s="36"/>
      <c r="K741" s="36"/>
      <c r="L741" s="39"/>
      <c r="M741" s="226"/>
      <c r="N741" s="227"/>
      <c r="O741" s="71"/>
      <c r="P741" s="71"/>
      <c r="Q741" s="71"/>
      <c r="R741" s="71"/>
      <c r="S741" s="71"/>
      <c r="T741" s="72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T741" s="17" t="s">
        <v>147</v>
      </c>
      <c r="AU741" s="17" t="s">
        <v>81</v>
      </c>
    </row>
    <row r="742" spans="1:65" s="12" customFormat="1" ht="25.9" customHeight="1">
      <c r="B742" s="194"/>
      <c r="C742" s="195"/>
      <c r="D742" s="196" t="s">
        <v>73</v>
      </c>
      <c r="E742" s="197" t="s">
        <v>1230</v>
      </c>
      <c r="F742" s="197" t="s">
        <v>1231</v>
      </c>
      <c r="G742" s="195"/>
      <c r="H742" s="195"/>
      <c r="I742" s="198"/>
      <c r="J742" s="199">
        <f>BK742</f>
        <v>0</v>
      </c>
      <c r="K742" s="195"/>
      <c r="L742" s="200"/>
      <c r="M742" s="201"/>
      <c r="N742" s="202"/>
      <c r="O742" s="202"/>
      <c r="P742" s="203">
        <f>P743+P820</f>
        <v>0</v>
      </c>
      <c r="Q742" s="202"/>
      <c r="R742" s="203">
        <f>R743+R820</f>
        <v>0.24749439999999998</v>
      </c>
      <c r="S742" s="202"/>
      <c r="T742" s="204">
        <f>T743+T820</f>
        <v>0</v>
      </c>
      <c r="AR742" s="205" t="s">
        <v>81</v>
      </c>
      <c r="AT742" s="206" t="s">
        <v>73</v>
      </c>
      <c r="AU742" s="206" t="s">
        <v>74</v>
      </c>
      <c r="AY742" s="205" t="s">
        <v>138</v>
      </c>
      <c r="BK742" s="207">
        <f>BK743+BK820</f>
        <v>0</v>
      </c>
    </row>
    <row r="743" spans="1:65" s="12" customFormat="1" ht="22.9" customHeight="1">
      <c r="B743" s="194"/>
      <c r="C743" s="195"/>
      <c r="D743" s="196" t="s">
        <v>73</v>
      </c>
      <c r="E743" s="208" t="s">
        <v>1232</v>
      </c>
      <c r="F743" s="208" t="s">
        <v>1233</v>
      </c>
      <c r="G743" s="195"/>
      <c r="H743" s="195"/>
      <c r="I743" s="198"/>
      <c r="J743" s="209">
        <f>BK743</f>
        <v>0</v>
      </c>
      <c r="K743" s="195"/>
      <c r="L743" s="200"/>
      <c r="M743" s="201"/>
      <c r="N743" s="202"/>
      <c r="O743" s="202"/>
      <c r="P743" s="203">
        <f>SUM(P744:P819)</f>
        <v>0</v>
      </c>
      <c r="Q743" s="202"/>
      <c r="R743" s="203">
        <f>SUM(R744:R819)</f>
        <v>0.24749439999999998</v>
      </c>
      <c r="S743" s="202"/>
      <c r="T743" s="204">
        <f>SUM(T744:T819)</f>
        <v>0</v>
      </c>
      <c r="AR743" s="205" t="s">
        <v>81</v>
      </c>
      <c r="AT743" s="206" t="s">
        <v>73</v>
      </c>
      <c r="AU743" s="206" t="s">
        <v>79</v>
      </c>
      <c r="AY743" s="205" t="s">
        <v>138</v>
      </c>
      <c r="BK743" s="207">
        <f>SUM(BK744:BK819)</f>
        <v>0</v>
      </c>
    </row>
    <row r="744" spans="1:65" s="2" customFormat="1" ht="21.75" customHeight="1">
      <c r="A744" s="34"/>
      <c r="B744" s="35"/>
      <c r="C744" s="210" t="s">
        <v>1234</v>
      </c>
      <c r="D744" s="210" t="s">
        <v>141</v>
      </c>
      <c r="E744" s="211" t="s">
        <v>1235</v>
      </c>
      <c r="F744" s="212" t="s">
        <v>1236</v>
      </c>
      <c r="G744" s="213" t="s">
        <v>351</v>
      </c>
      <c r="H744" s="214">
        <v>2.004</v>
      </c>
      <c r="I744" s="215"/>
      <c r="J744" s="216">
        <f>ROUND(I744*H744,2)</f>
        <v>0</v>
      </c>
      <c r="K744" s="217"/>
      <c r="L744" s="39"/>
      <c r="M744" s="218" t="s">
        <v>1</v>
      </c>
      <c r="N744" s="219" t="s">
        <v>39</v>
      </c>
      <c r="O744" s="71"/>
      <c r="P744" s="220">
        <f>O744*H744</f>
        <v>0</v>
      </c>
      <c r="Q744" s="220">
        <v>4.0000000000000002E-4</v>
      </c>
      <c r="R744" s="220">
        <f>Q744*H744</f>
        <v>8.0160000000000008E-4</v>
      </c>
      <c r="S744" s="220">
        <v>0</v>
      </c>
      <c r="T744" s="221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22" t="s">
        <v>248</v>
      </c>
      <c r="AT744" s="222" t="s">
        <v>141</v>
      </c>
      <c r="AU744" s="222" t="s">
        <v>81</v>
      </c>
      <c r="AY744" s="17" t="s">
        <v>138</v>
      </c>
      <c r="BE744" s="223">
        <f>IF(N744="základní",J744,0)</f>
        <v>0</v>
      </c>
      <c r="BF744" s="223">
        <f>IF(N744="snížená",J744,0)</f>
        <v>0</v>
      </c>
      <c r="BG744" s="223">
        <f>IF(N744="zákl. přenesená",J744,0)</f>
        <v>0</v>
      </c>
      <c r="BH744" s="223">
        <f>IF(N744="sníž. přenesená",J744,0)</f>
        <v>0</v>
      </c>
      <c r="BI744" s="223">
        <f>IF(N744="nulová",J744,0)</f>
        <v>0</v>
      </c>
      <c r="BJ744" s="17" t="s">
        <v>79</v>
      </c>
      <c r="BK744" s="223">
        <f>ROUND(I744*H744,2)</f>
        <v>0</v>
      </c>
      <c r="BL744" s="17" t="s">
        <v>248</v>
      </c>
      <c r="BM744" s="222" t="s">
        <v>1237</v>
      </c>
    </row>
    <row r="745" spans="1:65" s="2" customFormat="1" ht="19.5">
      <c r="A745" s="34"/>
      <c r="B745" s="35"/>
      <c r="C745" s="36"/>
      <c r="D745" s="224" t="s">
        <v>147</v>
      </c>
      <c r="E745" s="36"/>
      <c r="F745" s="225" t="s">
        <v>1238</v>
      </c>
      <c r="G745" s="36"/>
      <c r="H745" s="36"/>
      <c r="I745" s="123"/>
      <c r="J745" s="36"/>
      <c r="K745" s="36"/>
      <c r="L745" s="39"/>
      <c r="M745" s="226"/>
      <c r="N745" s="227"/>
      <c r="O745" s="71"/>
      <c r="P745" s="71"/>
      <c r="Q745" s="71"/>
      <c r="R745" s="71"/>
      <c r="S745" s="71"/>
      <c r="T745" s="72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147</v>
      </c>
      <c r="AU745" s="17" t="s">
        <v>81</v>
      </c>
    </row>
    <row r="746" spans="1:65" s="15" customFormat="1" ht="11.25">
      <c r="B746" s="251"/>
      <c r="C746" s="252"/>
      <c r="D746" s="224" t="s">
        <v>149</v>
      </c>
      <c r="E746" s="253" t="s">
        <v>1</v>
      </c>
      <c r="F746" s="254" t="s">
        <v>847</v>
      </c>
      <c r="G746" s="252"/>
      <c r="H746" s="253" t="s">
        <v>1</v>
      </c>
      <c r="I746" s="255"/>
      <c r="J746" s="252"/>
      <c r="K746" s="252"/>
      <c r="L746" s="256"/>
      <c r="M746" s="257"/>
      <c r="N746" s="258"/>
      <c r="O746" s="258"/>
      <c r="P746" s="258"/>
      <c r="Q746" s="258"/>
      <c r="R746" s="258"/>
      <c r="S746" s="258"/>
      <c r="T746" s="259"/>
      <c r="AT746" s="260" t="s">
        <v>149</v>
      </c>
      <c r="AU746" s="260" t="s">
        <v>81</v>
      </c>
      <c r="AV746" s="15" t="s">
        <v>79</v>
      </c>
      <c r="AW746" s="15" t="s">
        <v>30</v>
      </c>
      <c r="AX746" s="15" t="s">
        <v>74</v>
      </c>
      <c r="AY746" s="260" t="s">
        <v>138</v>
      </c>
    </row>
    <row r="747" spans="1:65" s="15" customFormat="1" ht="11.25">
      <c r="B747" s="251"/>
      <c r="C747" s="252"/>
      <c r="D747" s="224" t="s">
        <v>149</v>
      </c>
      <c r="E747" s="253" t="s">
        <v>1</v>
      </c>
      <c r="F747" s="254" t="s">
        <v>1239</v>
      </c>
      <c r="G747" s="252"/>
      <c r="H747" s="253" t="s">
        <v>1</v>
      </c>
      <c r="I747" s="255"/>
      <c r="J747" s="252"/>
      <c r="K747" s="252"/>
      <c r="L747" s="256"/>
      <c r="M747" s="257"/>
      <c r="N747" s="258"/>
      <c r="O747" s="258"/>
      <c r="P747" s="258"/>
      <c r="Q747" s="258"/>
      <c r="R747" s="258"/>
      <c r="S747" s="258"/>
      <c r="T747" s="259"/>
      <c r="AT747" s="260" t="s">
        <v>149</v>
      </c>
      <c r="AU747" s="260" t="s">
        <v>81</v>
      </c>
      <c r="AV747" s="15" t="s">
        <v>79</v>
      </c>
      <c r="AW747" s="15" t="s">
        <v>30</v>
      </c>
      <c r="AX747" s="15" t="s">
        <v>74</v>
      </c>
      <c r="AY747" s="260" t="s">
        <v>138</v>
      </c>
    </row>
    <row r="748" spans="1:65" s="13" customFormat="1" ht="11.25">
      <c r="B748" s="228"/>
      <c r="C748" s="229"/>
      <c r="D748" s="224" t="s">
        <v>149</v>
      </c>
      <c r="E748" s="230" t="s">
        <v>1</v>
      </c>
      <c r="F748" s="231" t="s">
        <v>1240</v>
      </c>
      <c r="G748" s="229"/>
      <c r="H748" s="232">
        <v>2.004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AT748" s="238" t="s">
        <v>149</v>
      </c>
      <c r="AU748" s="238" t="s">
        <v>81</v>
      </c>
      <c r="AV748" s="13" t="s">
        <v>81</v>
      </c>
      <c r="AW748" s="13" t="s">
        <v>30</v>
      </c>
      <c r="AX748" s="13" t="s">
        <v>74</v>
      </c>
      <c r="AY748" s="238" t="s">
        <v>138</v>
      </c>
    </row>
    <row r="749" spans="1:65" s="14" customFormat="1" ht="11.25">
      <c r="B749" s="239"/>
      <c r="C749" s="240"/>
      <c r="D749" s="224" t="s">
        <v>149</v>
      </c>
      <c r="E749" s="241" t="s">
        <v>611</v>
      </c>
      <c r="F749" s="242" t="s">
        <v>156</v>
      </c>
      <c r="G749" s="240"/>
      <c r="H749" s="243">
        <v>2.004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AT749" s="249" t="s">
        <v>149</v>
      </c>
      <c r="AU749" s="249" t="s">
        <v>81</v>
      </c>
      <c r="AV749" s="14" t="s">
        <v>145</v>
      </c>
      <c r="AW749" s="14" t="s">
        <v>30</v>
      </c>
      <c r="AX749" s="14" t="s">
        <v>79</v>
      </c>
      <c r="AY749" s="249" t="s">
        <v>138</v>
      </c>
    </row>
    <row r="750" spans="1:65" s="2" customFormat="1" ht="21.75" customHeight="1">
      <c r="A750" s="34"/>
      <c r="B750" s="35"/>
      <c r="C750" s="210" t="s">
        <v>1241</v>
      </c>
      <c r="D750" s="210" t="s">
        <v>141</v>
      </c>
      <c r="E750" s="211" t="s">
        <v>1242</v>
      </c>
      <c r="F750" s="212" t="s">
        <v>1243</v>
      </c>
      <c r="G750" s="213" t="s">
        <v>351</v>
      </c>
      <c r="H750" s="214">
        <v>19.111000000000001</v>
      </c>
      <c r="I750" s="215"/>
      <c r="J750" s="216">
        <f>ROUND(I750*H750,2)</f>
        <v>0</v>
      </c>
      <c r="K750" s="217"/>
      <c r="L750" s="39"/>
      <c r="M750" s="218" t="s">
        <v>1</v>
      </c>
      <c r="N750" s="219" t="s">
        <v>39</v>
      </c>
      <c r="O750" s="71"/>
      <c r="P750" s="220">
        <f>O750*H750</f>
        <v>0</v>
      </c>
      <c r="Q750" s="220">
        <v>4.0000000000000002E-4</v>
      </c>
      <c r="R750" s="220">
        <f>Q750*H750</f>
        <v>7.6444000000000008E-3</v>
      </c>
      <c r="S750" s="220">
        <v>0</v>
      </c>
      <c r="T750" s="221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22" t="s">
        <v>248</v>
      </c>
      <c r="AT750" s="222" t="s">
        <v>141</v>
      </c>
      <c r="AU750" s="222" t="s">
        <v>81</v>
      </c>
      <c r="AY750" s="17" t="s">
        <v>138</v>
      </c>
      <c r="BE750" s="223">
        <f>IF(N750="základní",J750,0)</f>
        <v>0</v>
      </c>
      <c r="BF750" s="223">
        <f>IF(N750="snížená",J750,0)</f>
        <v>0</v>
      </c>
      <c r="BG750" s="223">
        <f>IF(N750="zákl. přenesená",J750,0)</f>
        <v>0</v>
      </c>
      <c r="BH750" s="223">
        <f>IF(N750="sníž. přenesená",J750,0)</f>
        <v>0</v>
      </c>
      <c r="BI750" s="223">
        <f>IF(N750="nulová",J750,0)</f>
        <v>0</v>
      </c>
      <c r="BJ750" s="17" t="s">
        <v>79</v>
      </c>
      <c r="BK750" s="223">
        <f>ROUND(I750*H750,2)</f>
        <v>0</v>
      </c>
      <c r="BL750" s="17" t="s">
        <v>248</v>
      </c>
      <c r="BM750" s="222" t="s">
        <v>1244</v>
      </c>
    </row>
    <row r="751" spans="1:65" s="2" customFormat="1" ht="19.5">
      <c r="A751" s="34"/>
      <c r="B751" s="35"/>
      <c r="C751" s="36"/>
      <c r="D751" s="224" t="s">
        <v>147</v>
      </c>
      <c r="E751" s="36"/>
      <c r="F751" s="225" t="s">
        <v>1245</v>
      </c>
      <c r="G751" s="36"/>
      <c r="H751" s="36"/>
      <c r="I751" s="123"/>
      <c r="J751" s="36"/>
      <c r="K751" s="36"/>
      <c r="L751" s="39"/>
      <c r="M751" s="226"/>
      <c r="N751" s="227"/>
      <c r="O751" s="71"/>
      <c r="P751" s="71"/>
      <c r="Q751" s="71"/>
      <c r="R751" s="71"/>
      <c r="S751" s="71"/>
      <c r="T751" s="72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T751" s="17" t="s">
        <v>147</v>
      </c>
      <c r="AU751" s="17" t="s">
        <v>81</v>
      </c>
    </row>
    <row r="752" spans="1:65" s="15" customFormat="1" ht="11.25">
      <c r="B752" s="251"/>
      <c r="C752" s="252"/>
      <c r="D752" s="224" t="s">
        <v>149</v>
      </c>
      <c r="E752" s="253" t="s">
        <v>1</v>
      </c>
      <c r="F752" s="254" t="s">
        <v>847</v>
      </c>
      <c r="G752" s="252"/>
      <c r="H752" s="253" t="s">
        <v>1</v>
      </c>
      <c r="I752" s="255"/>
      <c r="J752" s="252"/>
      <c r="K752" s="252"/>
      <c r="L752" s="256"/>
      <c r="M752" s="257"/>
      <c r="N752" s="258"/>
      <c r="O752" s="258"/>
      <c r="P752" s="258"/>
      <c r="Q752" s="258"/>
      <c r="R752" s="258"/>
      <c r="S752" s="258"/>
      <c r="T752" s="259"/>
      <c r="AT752" s="260" t="s">
        <v>149</v>
      </c>
      <c r="AU752" s="260" t="s">
        <v>81</v>
      </c>
      <c r="AV752" s="15" t="s">
        <v>79</v>
      </c>
      <c r="AW752" s="15" t="s">
        <v>30</v>
      </c>
      <c r="AX752" s="15" t="s">
        <v>74</v>
      </c>
      <c r="AY752" s="260" t="s">
        <v>138</v>
      </c>
    </row>
    <row r="753" spans="1:65" s="15" customFormat="1" ht="11.25">
      <c r="B753" s="251"/>
      <c r="C753" s="252"/>
      <c r="D753" s="224" t="s">
        <v>149</v>
      </c>
      <c r="E753" s="253" t="s">
        <v>1</v>
      </c>
      <c r="F753" s="254" t="s">
        <v>1239</v>
      </c>
      <c r="G753" s="252"/>
      <c r="H753" s="253" t="s">
        <v>1</v>
      </c>
      <c r="I753" s="255"/>
      <c r="J753" s="252"/>
      <c r="K753" s="252"/>
      <c r="L753" s="256"/>
      <c r="M753" s="257"/>
      <c r="N753" s="258"/>
      <c r="O753" s="258"/>
      <c r="P753" s="258"/>
      <c r="Q753" s="258"/>
      <c r="R753" s="258"/>
      <c r="S753" s="258"/>
      <c r="T753" s="259"/>
      <c r="AT753" s="260" t="s">
        <v>149</v>
      </c>
      <c r="AU753" s="260" t="s">
        <v>81</v>
      </c>
      <c r="AV753" s="15" t="s">
        <v>79</v>
      </c>
      <c r="AW753" s="15" t="s">
        <v>30</v>
      </c>
      <c r="AX753" s="15" t="s">
        <v>74</v>
      </c>
      <c r="AY753" s="260" t="s">
        <v>138</v>
      </c>
    </row>
    <row r="754" spans="1:65" s="13" customFormat="1" ht="11.25">
      <c r="B754" s="228"/>
      <c r="C754" s="229"/>
      <c r="D754" s="224" t="s">
        <v>149</v>
      </c>
      <c r="E754" s="230" t="s">
        <v>1</v>
      </c>
      <c r="F754" s="231" t="s">
        <v>1246</v>
      </c>
      <c r="G754" s="229"/>
      <c r="H754" s="232">
        <v>19.111000000000001</v>
      </c>
      <c r="I754" s="233"/>
      <c r="J754" s="229"/>
      <c r="K754" s="229"/>
      <c r="L754" s="234"/>
      <c r="M754" s="235"/>
      <c r="N754" s="236"/>
      <c r="O754" s="236"/>
      <c r="P754" s="236"/>
      <c r="Q754" s="236"/>
      <c r="R754" s="236"/>
      <c r="S754" s="236"/>
      <c r="T754" s="237"/>
      <c r="AT754" s="238" t="s">
        <v>149</v>
      </c>
      <c r="AU754" s="238" t="s">
        <v>81</v>
      </c>
      <c r="AV754" s="13" t="s">
        <v>81</v>
      </c>
      <c r="AW754" s="13" t="s">
        <v>30</v>
      </c>
      <c r="AX754" s="13" t="s">
        <v>74</v>
      </c>
      <c r="AY754" s="238" t="s">
        <v>138</v>
      </c>
    </row>
    <row r="755" spans="1:65" s="14" customFormat="1" ht="11.25">
      <c r="B755" s="239"/>
      <c r="C755" s="240"/>
      <c r="D755" s="224" t="s">
        <v>149</v>
      </c>
      <c r="E755" s="241" t="s">
        <v>614</v>
      </c>
      <c r="F755" s="242" t="s">
        <v>156</v>
      </c>
      <c r="G755" s="240"/>
      <c r="H755" s="243">
        <v>19.111000000000001</v>
      </c>
      <c r="I755" s="244"/>
      <c r="J755" s="240"/>
      <c r="K755" s="240"/>
      <c r="L755" s="245"/>
      <c r="M755" s="246"/>
      <c r="N755" s="247"/>
      <c r="O755" s="247"/>
      <c r="P755" s="247"/>
      <c r="Q755" s="247"/>
      <c r="R755" s="247"/>
      <c r="S755" s="247"/>
      <c r="T755" s="248"/>
      <c r="AT755" s="249" t="s">
        <v>149</v>
      </c>
      <c r="AU755" s="249" t="s">
        <v>81</v>
      </c>
      <c r="AV755" s="14" t="s">
        <v>145</v>
      </c>
      <c r="AW755" s="14" t="s">
        <v>30</v>
      </c>
      <c r="AX755" s="14" t="s">
        <v>79</v>
      </c>
      <c r="AY755" s="249" t="s">
        <v>138</v>
      </c>
    </row>
    <row r="756" spans="1:65" s="2" customFormat="1" ht="16.5" customHeight="1">
      <c r="A756" s="34"/>
      <c r="B756" s="35"/>
      <c r="C756" s="265" t="s">
        <v>1247</v>
      </c>
      <c r="D756" s="265" t="s">
        <v>671</v>
      </c>
      <c r="E756" s="266" t="s">
        <v>1248</v>
      </c>
      <c r="F756" s="267" t="s">
        <v>1249</v>
      </c>
      <c r="G756" s="268" t="s">
        <v>351</v>
      </c>
      <c r="H756" s="269">
        <v>21.114999999999998</v>
      </c>
      <c r="I756" s="270"/>
      <c r="J756" s="271">
        <f>ROUND(I756*H756,2)</f>
        <v>0</v>
      </c>
      <c r="K756" s="272"/>
      <c r="L756" s="273"/>
      <c r="M756" s="274" t="s">
        <v>1</v>
      </c>
      <c r="N756" s="275" t="s">
        <v>39</v>
      </c>
      <c r="O756" s="71"/>
      <c r="P756" s="220">
        <f>O756*H756</f>
        <v>0</v>
      </c>
      <c r="Q756" s="220">
        <v>3.8800000000000002E-3</v>
      </c>
      <c r="R756" s="220">
        <f>Q756*H756</f>
        <v>8.1926200000000005E-2</v>
      </c>
      <c r="S756" s="220">
        <v>0</v>
      </c>
      <c r="T756" s="221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22" t="s">
        <v>913</v>
      </c>
      <c r="AT756" s="222" t="s">
        <v>671</v>
      </c>
      <c r="AU756" s="222" t="s">
        <v>81</v>
      </c>
      <c r="AY756" s="17" t="s">
        <v>138</v>
      </c>
      <c r="BE756" s="223">
        <f>IF(N756="základní",J756,0)</f>
        <v>0</v>
      </c>
      <c r="BF756" s="223">
        <f>IF(N756="snížená",J756,0)</f>
        <v>0</v>
      </c>
      <c r="BG756" s="223">
        <f>IF(N756="zákl. přenesená",J756,0)</f>
        <v>0</v>
      </c>
      <c r="BH756" s="223">
        <f>IF(N756="sníž. přenesená",J756,0)</f>
        <v>0</v>
      </c>
      <c r="BI756" s="223">
        <f>IF(N756="nulová",J756,0)</f>
        <v>0</v>
      </c>
      <c r="BJ756" s="17" t="s">
        <v>79</v>
      </c>
      <c r="BK756" s="223">
        <f>ROUND(I756*H756,2)</f>
        <v>0</v>
      </c>
      <c r="BL756" s="17" t="s">
        <v>248</v>
      </c>
      <c r="BM756" s="222" t="s">
        <v>1250</v>
      </c>
    </row>
    <row r="757" spans="1:65" s="15" customFormat="1" ht="11.25">
      <c r="B757" s="251"/>
      <c r="C757" s="252"/>
      <c r="D757" s="224" t="s">
        <v>149</v>
      </c>
      <c r="E757" s="253" t="s">
        <v>1</v>
      </c>
      <c r="F757" s="254" t="s">
        <v>1239</v>
      </c>
      <c r="G757" s="252"/>
      <c r="H757" s="253" t="s">
        <v>1</v>
      </c>
      <c r="I757" s="255"/>
      <c r="J757" s="252"/>
      <c r="K757" s="252"/>
      <c r="L757" s="256"/>
      <c r="M757" s="257"/>
      <c r="N757" s="258"/>
      <c r="O757" s="258"/>
      <c r="P757" s="258"/>
      <c r="Q757" s="258"/>
      <c r="R757" s="258"/>
      <c r="S757" s="258"/>
      <c r="T757" s="259"/>
      <c r="AT757" s="260" t="s">
        <v>149</v>
      </c>
      <c r="AU757" s="260" t="s">
        <v>81</v>
      </c>
      <c r="AV757" s="15" t="s">
        <v>79</v>
      </c>
      <c r="AW757" s="15" t="s">
        <v>30</v>
      </c>
      <c r="AX757" s="15" t="s">
        <v>74</v>
      </c>
      <c r="AY757" s="260" t="s">
        <v>138</v>
      </c>
    </row>
    <row r="758" spans="1:65" s="13" customFormat="1" ht="11.25">
      <c r="B758" s="228"/>
      <c r="C758" s="229"/>
      <c r="D758" s="224" t="s">
        <v>149</v>
      </c>
      <c r="E758" s="230" t="s">
        <v>1</v>
      </c>
      <c r="F758" s="231" t="s">
        <v>1251</v>
      </c>
      <c r="G758" s="229"/>
      <c r="H758" s="232">
        <v>21.114999999999998</v>
      </c>
      <c r="I758" s="233"/>
      <c r="J758" s="229"/>
      <c r="K758" s="229"/>
      <c r="L758" s="234"/>
      <c r="M758" s="235"/>
      <c r="N758" s="236"/>
      <c r="O758" s="236"/>
      <c r="P758" s="236"/>
      <c r="Q758" s="236"/>
      <c r="R758" s="236"/>
      <c r="S758" s="236"/>
      <c r="T758" s="237"/>
      <c r="AT758" s="238" t="s">
        <v>149</v>
      </c>
      <c r="AU758" s="238" t="s">
        <v>81</v>
      </c>
      <c r="AV758" s="13" t="s">
        <v>81</v>
      </c>
      <c r="AW758" s="13" t="s">
        <v>30</v>
      </c>
      <c r="AX758" s="13" t="s">
        <v>74</v>
      </c>
      <c r="AY758" s="238" t="s">
        <v>138</v>
      </c>
    </row>
    <row r="759" spans="1:65" s="14" customFormat="1" ht="11.25">
      <c r="B759" s="239"/>
      <c r="C759" s="240"/>
      <c r="D759" s="224" t="s">
        <v>149</v>
      </c>
      <c r="E759" s="241" t="s">
        <v>1</v>
      </c>
      <c r="F759" s="242" t="s">
        <v>156</v>
      </c>
      <c r="G759" s="240"/>
      <c r="H759" s="243">
        <v>21.114999999999998</v>
      </c>
      <c r="I759" s="244"/>
      <c r="J759" s="240"/>
      <c r="K759" s="240"/>
      <c r="L759" s="245"/>
      <c r="M759" s="246"/>
      <c r="N759" s="247"/>
      <c r="O759" s="247"/>
      <c r="P759" s="247"/>
      <c r="Q759" s="247"/>
      <c r="R759" s="247"/>
      <c r="S759" s="247"/>
      <c r="T759" s="248"/>
      <c r="AT759" s="249" t="s">
        <v>149</v>
      </c>
      <c r="AU759" s="249" t="s">
        <v>81</v>
      </c>
      <c r="AV759" s="14" t="s">
        <v>145</v>
      </c>
      <c r="AW759" s="14" t="s">
        <v>30</v>
      </c>
      <c r="AX759" s="14" t="s">
        <v>79</v>
      </c>
      <c r="AY759" s="249" t="s">
        <v>138</v>
      </c>
    </row>
    <row r="760" spans="1:65" s="2" customFormat="1" ht="21.75" customHeight="1">
      <c r="A760" s="34"/>
      <c r="B760" s="35"/>
      <c r="C760" s="210" t="s">
        <v>1252</v>
      </c>
      <c r="D760" s="210" t="s">
        <v>141</v>
      </c>
      <c r="E760" s="211" t="s">
        <v>1253</v>
      </c>
      <c r="F760" s="212" t="s">
        <v>1254</v>
      </c>
      <c r="G760" s="213" t="s">
        <v>351</v>
      </c>
      <c r="H760" s="214">
        <v>42.55</v>
      </c>
      <c r="I760" s="215"/>
      <c r="J760" s="216">
        <f>ROUND(I760*H760,2)</f>
        <v>0</v>
      </c>
      <c r="K760" s="217"/>
      <c r="L760" s="39"/>
      <c r="M760" s="218" t="s">
        <v>1</v>
      </c>
      <c r="N760" s="219" t="s">
        <v>39</v>
      </c>
      <c r="O760" s="71"/>
      <c r="P760" s="220">
        <f>O760*H760</f>
        <v>0</v>
      </c>
      <c r="Q760" s="220">
        <v>0</v>
      </c>
      <c r="R760" s="220">
        <f>Q760*H760</f>
        <v>0</v>
      </c>
      <c r="S760" s="220">
        <v>0</v>
      </c>
      <c r="T760" s="221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22" t="s">
        <v>248</v>
      </c>
      <c r="AT760" s="222" t="s">
        <v>141</v>
      </c>
      <c r="AU760" s="222" t="s">
        <v>81</v>
      </c>
      <c r="AY760" s="17" t="s">
        <v>138</v>
      </c>
      <c r="BE760" s="223">
        <f>IF(N760="základní",J760,0)</f>
        <v>0</v>
      </c>
      <c r="BF760" s="223">
        <f>IF(N760="snížená",J760,0)</f>
        <v>0</v>
      </c>
      <c r="BG760" s="223">
        <f>IF(N760="zákl. přenesená",J760,0)</f>
        <v>0</v>
      </c>
      <c r="BH760" s="223">
        <f>IF(N760="sníž. přenesená",J760,0)</f>
        <v>0</v>
      </c>
      <c r="BI760" s="223">
        <f>IF(N760="nulová",J760,0)</f>
        <v>0</v>
      </c>
      <c r="BJ760" s="17" t="s">
        <v>79</v>
      </c>
      <c r="BK760" s="223">
        <f>ROUND(I760*H760,2)</f>
        <v>0</v>
      </c>
      <c r="BL760" s="17" t="s">
        <v>248</v>
      </c>
      <c r="BM760" s="222" t="s">
        <v>1255</v>
      </c>
    </row>
    <row r="761" spans="1:65" s="2" customFormat="1" ht="29.25">
      <c r="A761" s="34"/>
      <c r="B761" s="35"/>
      <c r="C761" s="36"/>
      <c r="D761" s="224" t="s">
        <v>147</v>
      </c>
      <c r="E761" s="36"/>
      <c r="F761" s="225" t="s">
        <v>1256</v>
      </c>
      <c r="G761" s="36"/>
      <c r="H761" s="36"/>
      <c r="I761" s="123"/>
      <c r="J761" s="36"/>
      <c r="K761" s="36"/>
      <c r="L761" s="39"/>
      <c r="M761" s="226"/>
      <c r="N761" s="227"/>
      <c r="O761" s="71"/>
      <c r="P761" s="71"/>
      <c r="Q761" s="71"/>
      <c r="R761" s="71"/>
      <c r="S761" s="71"/>
      <c r="T761" s="72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147</v>
      </c>
      <c r="AU761" s="17" t="s">
        <v>81</v>
      </c>
    </row>
    <row r="762" spans="1:65" s="15" customFormat="1" ht="11.25">
      <c r="B762" s="251"/>
      <c r="C762" s="252"/>
      <c r="D762" s="224" t="s">
        <v>149</v>
      </c>
      <c r="E762" s="253" t="s">
        <v>1</v>
      </c>
      <c r="F762" s="254" t="s">
        <v>847</v>
      </c>
      <c r="G762" s="252"/>
      <c r="H762" s="253" t="s">
        <v>1</v>
      </c>
      <c r="I762" s="255"/>
      <c r="J762" s="252"/>
      <c r="K762" s="252"/>
      <c r="L762" s="256"/>
      <c r="M762" s="257"/>
      <c r="N762" s="258"/>
      <c r="O762" s="258"/>
      <c r="P762" s="258"/>
      <c r="Q762" s="258"/>
      <c r="R762" s="258"/>
      <c r="S762" s="258"/>
      <c r="T762" s="259"/>
      <c r="AT762" s="260" t="s">
        <v>149</v>
      </c>
      <c r="AU762" s="260" t="s">
        <v>81</v>
      </c>
      <c r="AV762" s="15" t="s">
        <v>79</v>
      </c>
      <c r="AW762" s="15" t="s">
        <v>30</v>
      </c>
      <c r="AX762" s="15" t="s">
        <v>74</v>
      </c>
      <c r="AY762" s="260" t="s">
        <v>138</v>
      </c>
    </row>
    <row r="763" spans="1:65" s="15" customFormat="1" ht="11.25">
      <c r="B763" s="251"/>
      <c r="C763" s="252"/>
      <c r="D763" s="224" t="s">
        <v>149</v>
      </c>
      <c r="E763" s="253" t="s">
        <v>1</v>
      </c>
      <c r="F763" s="254" t="s">
        <v>1257</v>
      </c>
      <c r="G763" s="252"/>
      <c r="H763" s="253" t="s">
        <v>1</v>
      </c>
      <c r="I763" s="255"/>
      <c r="J763" s="252"/>
      <c r="K763" s="252"/>
      <c r="L763" s="256"/>
      <c r="M763" s="257"/>
      <c r="N763" s="258"/>
      <c r="O763" s="258"/>
      <c r="P763" s="258"/>
      <c r="Q763" s="258"/>
      <c r="R763" s="258"/>
      <c r="S763" s="258"/>
      <c r="T763" s="259"/>
      <c r="AT763" s="260" t="s">
        <v>149</v>
      </c>
      <c r="AU763" s="260" t="s">
        <v>81</v>
      </c>
      <c r="AV763" s="15" t="s">
        <v>79</v>
      </c>
      <c r="AW763" s="15" t="s">
        <v>30</v>
      </c>
      <c r="AX763" s="15" t="s">
        <v>74</v>
      </c>
      <c r="AY763" s="260" t="s">
        <v>138</v>
      </c>
    </row>
    <row r="764" spans="1:65" s="13" customFormat="1" ht="11.25">
      <c r="B764" s="228"/>
      <c r="C764" s="229"/>
      <c r="D764" s="224" t="s">
        <v>149</v>
      </c>
      <c r="E764" s="230" t="s">
        <v>1</v>
      </c>
      <c r="F764" s="231" t="s">
        <v>1258</v>
      </c>
      <c r="G764" s="229"/>
      <c r="H764" s="232">
        <v>42.55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AT764" s="238" t="s">
        <v>149</v>
      </c>
      <c r="AU764" s="238" t="s">
        <v>81</v>
      </c>
      <c r="AV764" s="13" t="s">
        <v>81</v>
      </c>
      <c r="AW764" s="13" t="s">
        <v>30</v>
      </c>
      <c r="AX764" s="13" t="s">
        <v>74</v>
      </c>
      <c r="AY764" s="238" t="s">
        <v>138</v>
      </c>
    </row>
    <row r="765" spans="1:65" s="14" customFormat="1" ht="11.25">
      <c r="B765" s="239"/>
      <c r="C765" s="240"/>
      <c r="D765" s="224" t="s">
        <v>149</v>
      </c>
      <c r="E765" s="241" t="s">
        <v>1</v>
      </c>
      <c r="F765" s="242" t="s">
        <v>156</v>
      </c>
      <c r="G765" s="240"/>
      <c r="H765" s="243">
        <v>42.55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AT765" s="249" t="s">
        <v>149</v>
      </c>
      <c r="AU765" s="249" t="s">
        <v>81</v>
      </c>
      <c r="AV765" s="14" t="s">
        <v>145</v>
      </c>
      <c r="AW765" s="14" t="s">
        <v>30</v>
      </c>
      <c r="AX765" s="14" t="s">
        <v>79</v>
      </c>
      <c r="AY765" s="249" t="s">
        <v>138</v>
      </c>
    </row>
    <row r="766" spans="1:65" s="2" customFormat="1" ht="16.5" customHeight="1">
      <c r="A766" s="34"/>
      <c r="B766" s="35"/>
      <c r="C766" s="265" t="s">
        <v>1259</v>
      </c>
      <c r="D766" s="265" t="s">
        <v>671</v>
      </c>
      <c r="E766" s="266" t="s">
        <v>1260</v>
      </c>
      <c r="F766" s="267" t="s">
        <v>1261</v>
      </c>
      <c r="G766" s="268" t="s">
        <v>488</v>
      </c>
      <c r="H766" s="269">
        <v>2.1000000000000001E-2</v>
      </c>
      <c r="I766" s="270"/>
      <c r="J766" s="271">
        <f>ROUND(I766*H766,2)</f>
        <v>0</v>
      </c>
      <c r="K766" s="272"/>
      <c r="L766" s="273"/>
      <c r="M766" s="274" t="s">
        <v>1</v>
      </c>
      <c r="N766" s="275" t="s">
        <v>39</v>
      </c>
      <c r="O766" s="71"/>
      <c r="P766" s="220">
        <f>O766*H766</f>
        <v>0</v>
      </c>
      <c r="Q766" s="220">
        <v>1</v>
      </c>
      <c r="R766" s="220">
        <f>Q766*H766</f>
        <v>2.1000000000000001E-2</v>
      </c>
      <c r="S766" s="220">
        <v>0</v>
      </c>
      <c r="T766" s="221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22" t="s">
        <v>913</v>
      </c>
      <c r="AT766" s="222" t="s">
        <v>671</v>
      </c>
      <c r="AU766" s="222" t="s">
        <v>81</v>
      </c>
      <c r="AY766" s="17" t="s">
        <v>138</v>
      </c>
      <c r="BE766" s="223">
        <f>IF(N766="základní",J766,0)</f>
        <v>0</v>
      </c>
      <c r="BF766" s="223">
        <f>IF(N766="snížená",J766,0)</f>
        <v>0</v>
      </c>
      <c r="BG766" s="223">
        <f>IF(N766="zákl. přenesená",J766,0)</f>
        <v>0</v>
      </c>
      <c r="BH766" s="223">
        <f>IF(N766="sníž. přenesená",J766,0)</f>
        <v>0</v>
      </c>
      <c r="BI766" s="223">
        <f>IF(N766="nulová",J766,0)</f>
        <v>0</v>
      </c>
      <c r="BJ766" s="17" t="s">
        <v>79</v>
      </c>
      <c r="BK766" s="223">
        <f>ROUND(I766*H766,2)</f>
        <v>0</v>
      </c>
      <c r="BL766" s="17" t="s">
        <v>248</v>
      </c>
      <c r="BM766" s="222" t="s">
        <v>1262</v>
      </c>
    </row>
    <row r="767" spans="1:65" s="15" customFormat="1" ht="11.25">
      <c r="B767" s="251"/>
      <c r="C767" s="252"/>
      <c r="D767" s="224" t="s">
        <v>149</v>
      </c>
      <c r="E767" s="253" t="s">
        <v>1</v>
      </c>
      <c r="F767" s="254" t="s">
        <v>1263</v>
      </c>
      <c r="G767" s="252"/>
      <c r="H767" s="253" t="s">
        <v>1</v>
      </c>
      <c r="I767" s="255"/>
      <c r="J767" s="252"/>
      <c r="K767" s="252"/>
      <c r="L767" s="256"/>
      <c r="M767" s="257"/>
      <c r="N767" s="258"/>
      <c r="O767" s="258"/>
      <c r="P767" s="258"/>
      <c r="Q767" s="258"/>
      <c r="R767" s="258"/>
      <c r="S767" s="258"/>
      <c r="T767" s="259"/>
      <c r="AT767" s="260" t="s">
        <v>149</v>
      </c>
      <c r="AU767" s="260" t="s">
        <v>81</v>
      </c>
      <c r="AV767" s="15" t="s">
        <v>79</v>
      </c>
      <c r="AW767" s="15" t="s">
        <v>30</v>
      </c>
      <c r="AX767" s="15" t="s">
        <v>74</v>
      </c>
      <c r="AY767" s="260" t="s">
        <v>138</v>
      </c>
    </row>
    <row r="768" spans="1:65" s="13" customFormat="1" ht="11.25">
      <c r="B768" s="228"/>
      <c r="C768" s="229"/>
      <c r="D768" s="224" t="s">
        <v>149</v>
      </c>
      <c r="E768" s="230" t="s">
        <v>1</v>
      </c>
      <c r="F768" s="231" t="s">
        <v>1264</v>
      </c>
      <c r="G768" s="229"/>
      <c r="H768" s="232">
        <v>2.1000000000000001E-2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149</v>
      </c>
      <c r="AU768" s="238" t="s">
        <v>81</v>
      </c>
      <c r="AV768" s="13" t="s">
        <v>81</v>
      </c>
      <c r="AW768" s="13" t="s">
        <v>30</v>
      </c>
      <c r="AX768" s="13" t="s">
        <v>74</v>
      </c>
      <c r="AY768" s="238" t="s">
        <v>138</v>
      </c>
    </row>
    <row r="769" spans="1:65" s="14" customFormat="1" ht="11.25">
      <c r="B769" s="239"/>
      <c r="C769" s="240"/>
      <c r="D769" s="224" t="s">
        <v>149</v>
      </c>
      <c r="E769" s="241" t="s">
        <v>1</v>
      </c>
      <c r="F769" s="242" t="s">
        <v>156</v>
      </c>
      <c r="G769" s="240"/>
      <c r="H769" s="243">
        <v>2.1000000000000001E-2</v>
      </c>
      <c r="I769" s="244"/>
      <c r="J769" s="240"/>
      <c r="K769" s="240"/>
      <c r="L769" s="245"/>
      <c r="M769" s="246"/>
      <c r="N769" s="247"/>
      <c r="O769" s="247"/>
      <c r="P769" s="247"/>
      <c r="Q769" s="247"/>
      <c r="R769" s="247"/>
      <c r="S769" s="247"/>
      <c r="T769" s="248"/>
      <c r="AT769" s="249" t="s">
        <v>149</v>
      </c>
      <c r="AU769" s="249" t="s">
        <v>81</v>
      </c>
      <c r="AV769" s="14" t="s">
        <v>145</v>
      </c>
      <c r="AW769" s="14" t="s">
        <v>30</v>
      </c>
      <c r="AX769" s="14" t="s">
        <v>79</v>
      </c>
      <c r="AY769" s="249" t="s">
        <v>138</v>
      </c>
    </row>
    <row r="770" spans="1:65" s="2" customFormat="1" ht="21.75" customHeight="1">
      <c r="A770" s="34"/>
      <c r="B770" s="35"/>
      <c r="C770" s="210" t="s">
        <v>1265</v>
      </c>
      <c r="D770" s="210" t="s">
        <v>141</v>
      </c>
      <c r="E770" s="211" t="s">
        <v>1266</v>
      </c>
      <c r="F770" s="212" t="s">
        <v>1267</v>
      </c>
      <c r="G770" s="213" t="s">
        <v>351</v>
      </c>
      <c r="H770" s="214">
        <v>42.87</v>
      </c>
      <c r="I770" s="215"/>
      <c r="J770" s="216">
        <f>ROUND(I770*H770,2)</f>
        <v>0</v>
      </c>
      <c r="K770" s="217"/>
      <c r="L770" s="39"/>
      <c r="M770" s="218" t="s">
        <v>1</v>
      </c>
      <c r="N770" s="219" t="s">
        <v>39</v>
      </c>
      <c r="O770" s="71"/>
      <c r="P770" s="220">
        <f>O770*H770</f>
        <v>0</v>
      </c>
      <c r="Q770" s="220">
        <v>0</v>
      </c>
      <c r="R770" s="220">
        <f>Q770*H770</f>
        <v>0</v>
      </c>
      <c r="S770" s="220">
        <v>0</v>
      </c>
      <c r="T770" s="221">
        <f>S770*H770</f>
        <v>0</v>
      </c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R770" s="222" t="s">
        <v>248</v>
      </c>
      <c r="AT770" s="222" t="s">
        <v>141</v>
      </c>
      <c r="AU770" s="222" t="s">
        <v>81</v>
      </c>
      <c r="AY770" s="17" t="s">
        <v>138</v>
      </c>
      <c r="BE770" s="223">
        <f>IF(N770="základní",J770,0)</f>
        <v>0</v>
      </c>
      <c r="BF770" s="223">
        <f>IF(N770="snížená",J770,0)</f>
        <v>0</v>
      </c>
      <c r="BG770" s="223">
        <f>IF(N770="zákl. přenesená",J770,0)</f>
        <v>0</v>
      </c>
      <c r="BH770" s="223">
        <f>IF(N770="sníž. přenesená",J770,0)</f>
        <v>0</v>
      </c>
      <c r="BI770" s="223">
        <f>IF(N770="nulová",J770,0)</f>
        <v>0</v>
      </c>
      <c r="BJ770" s="17" t="s">
        <v>79</v>
      </c>
      <c r="BK770" s="223">
        <f>ROUND(I770*H770,2)</f>
        <v>0</v>
      </c>
      <c r="BL770" s="17" t="s">
        <v>248</v>
      </c>
      <c r="BM770" s="222" t="s">
        <v>1268</v>
      </c>
    </row>
    <row r="771" spans="1:65" s="2" customFormat="1" ht="29.25">
      <c r="A771" s="34"/>
      <c r="B771" s="35"/>
      <c r="C771" s="36"/>
      <c r="D771" s="224" t="s">
        <v>147</v>
      </c>
      <c r="E771" s="36"/>
      <c r="F771" s="225" t="s">
        <v>1269</v>
      </c>
      <c r="G771" s="36"/>
      <c r="H771" s="36"/>
      <c r="I771" s="123"/>
      <c r="J771" s="36"/>
      <c r="K771" s="36"/>
      <c r="L771" s="39"/>
      <c r="M771" s="226"/>
      <c r="N771" s="227"/>
      <c r="O771" s="71"/>
      <c r="P771" s="71"/>
      <c r="Q771" s="71"/>
      <c r="R771" s="71"/>
      <c r="S771" s="71"/>
      <c r="T771" s="72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T771" s="17" t="s">
        <v>147</v>
      </c>
      <c r="AU771" s="17" t="s">
        <v>81</v>
      </c>
    </row>
    <row r="772" spans="1:65" s="15" customFormat="1" ht="11.25">
      <c r="B772" s="251"/>
      <c r="C772" s="252"/>
      <c r="D772" s="224" t="s">
        <v>149</v>
      </c>
      <c r="E772" s="253" t="s">
        <v>1</v>
      </c>
      <c r="F772" s="254" t="s">
        <v>847</v>
      </c>
      <c r="G772" s="252"/>
      <c r="H772" s="253" t="s">
        <v>1</v>
      </c>
      <c r="I772" s="255"/>
      <c r="J772" s="252"/>
      <c r="K772" s="252"/>
      <c r="L772" s="256"/>
      <c r="M772" s="257"/>
      <c r="N772" s="258"/>
      <c r="O772" s="258"/>
      <c r="P772" s="258"/>
      <c r="Q772" s="258"/>
      <c r="R772" s="258"/>
      <c r="S772" s="258"/>
      <c r="T772" s="259"/>
      <c r="AT772" s="260" t="s">
        <v>149</v>
      </c>
      <c r="AU772" s="260" t="s">
        <v>81</v>
      </c>
      <c r="AV772" s="15" t="s">
        <v>79</v>
      </c>
      <c r="AW772" s="15" t="s">
        <v>30</v>
      </c>
      <c r="AX772" s="15" t="s">
        <v>74</v>
      </c>
      <c r="AY772" s="260" t="s">
        <v>138</v>
      </c>
    </row>
    <row r="773" spans="1:65" s="15" customFormat="1" ht="11.25">
      <c r="B773" s="251"/>
      <c r="C773" s="252"/>
      <c r="D773" s="224" t="s">
        <v>149</v>
      </c>
      <c r="E773" s="253" t="s">
        <v>1</v>
      </c>
      <c r="F773" s="254" t="s">
        <v>1270</v>
      </c>
      <c r="G773" s="252"/>
      <c r="H773" s="253" t="s">
        <v>1</v>
      </c>
      <c r="I773" s="255"/>
      <c r="J773" s="252"/>
      <c r="K773" s="252"/>
      <c r="L773" s="256"/>
      <c r="M773" s="257"/>
      <c r="N773" s="258"/>
      <c r="O773" s="258"/>
      <c r="P773" s="258"/>
      <c r="Q773" s="258"/>
      <c r="R773" s="258"/>
      <c r="S773" s="258"/>
      <c r="T773" s="259"/>
      <c r="AT773" s="260" t="s">
        <v>149</v>
      </c>
      <c r="AU773" s="260" t="s">
        <v>81</v>
      </c>
      <c r="AV773" s="15" t="s">
        <v>79</v>
      </c>
      <c r="AW773" s="15" t="s">
        <v>30</v>
      </c>
      <c r="AX773" s="15" t="s">
        <v>74</v>
      </c>
      <c r="AY773" s="260" t="s">
        <v>138</v>
      </c>
    </row>
    <row r="774" spans="1:65" s="13" customFormat="1" ht="22.5">
      <c r="B774" s="228"/>
      <c r="C774" s="229"/>
      <c r="D774" s="224" t="s">
        <v>149</v>
      </c>
      <c r="E774" s="230" t="s">
        <v>1</v>
      </c>
      <c r="F774" s="231" t="s">
        <v>1271</v>
      </c>
      <c r="G774" s="229"/>
      <c r="H774" s="232">
        <v>42.87</v>
      </c>
      <c r="I774" s="233"/>
      <c r="J774" s="229"/>
      <c r="K774" s="229"/>
      <c r="L774" s="234"/>
      <c r="M774" s="235"/>
      <c r="N774" s="236"/>
      <c r="O774" s="236"/>
      <c r="P774" s="236"/>
      <c r="Q774" s="236"/>
      <c r="R774" s="236"/>
      <c r="S774" s="236"/>
      <c r="T774" s="237"/>
      <c r="AT774" s="238" t="s">
        <v>149</v>
      </c>
      <c r="AU774" s="238" t="s">
        <v>81</v>
      </c>
      <c r="AV774" s="13" t="s">
        <v>81</v>
      </c>
      <c r="AW774" s="13" t="s">
        <v>30</v>
      </c>
      <c r="AX774" s="13" t="s">
        <v>74</v>
      </c>
      <c r="AY774" s="238" t="s">
        <v>138</v>
      </c>
    </row>
    <row r="775" spans="1:65" s="14" customFormat="1" ht="11.25">
      <c r="B775" s="239"/>
      <c r="C775" s="240"/>
      <c r="D775" s="224" t="s">
        <v>149</v>
      </c>
      <c r="E775" s="241" t="s">
        <v>608</v>
      </c>
      <c r="F775" s="242" t="s">
        <v>156</v>
      </c>
      <c r="G775" s="240"/>
      <c r="H775" s="243">
        <v>42.87</v>
      </c>
      <c r="I775" s="244"/>
      <c r="J775" s="240"/>
      <c r="K775" s="240"/>
      <c r="L775" s="245"/>
      <c r="M775" s="246"/>
      <c r="N775" s="247"/>
      <c r="O775" s="247"/>
      <c r="P775" s="247"/>
      <c r="Q775" s="247"/>
      <c r="R775" s="247"/>
      <c r="S775" s="247"/>
      <c r="T775" s="248"/>
      <c r="AT775" s="249" t="s">
        <v>149</v>
      </c>
      <c r="AU775" s="249" t="s">
        <v>81</v>
      </c>
      <c r="AV775" s="14" t="s">
        <v>145</v>
      </c>
      <c r="AW775" s="14" t="s">
        <v>30</v>
      </c>
      <c r="AX775" s="14" t="s">
        <v>79</v>
      </c>
      <c r="AY775" s="249" t="s">
        <v>138</v>
      </c>
    </row>
    <row r="776" spans="1:65" s="2" customFormat="1" ht="16.5" customHeight="1">
      <c r="A776" s="34"/>
      <c r="B776" s="35"/>
      <c r="C776" s="265" t="s">
        <v>1272</v>
      </c>
      <c r="D776" s="265" t="s">
        <v>671</v>
      </c>
      <c r="E776" s="266" t="s">
        <v>1273</v>
      </c>
      <c r="F776" s="267" t="s">
        <v>1274</v>
      </c>
      <c r="G776" s="268" t="s">
        <v>488</v>
      </c>
      <c r="H776" s="269">
        <v>2.1000000000000001E-2</v>
      </c>
      <c r="I776" s="270"/>
      <c r="J776" s="271">
        <f>ROUND(I776*H776,2)</f>
        <v>0</v>
      </c>
      <c r="K776" s="272"/>
      <c r="L776" s="273"/>
      <c r="M776" s="274" t="s">
        <v>1</v>
      </c>
      <c r="N776" s="275" t="s">
        <v>39</v>
      </c>
      <c r="O776" s="71"/>
      <c r="P776" s="220">
        <f>O776*H776</f>
        <v>0</v>
      </c>
      <c r="Q776" s="220">
        <v>1</v>
      </c>
      <c r="R776" s="220">
        <f>Q776*H776</f>
        <v>2.1000000000000001E-2</v>
      </c>
      <c r="S776" s="220">
        <v>0</v>
      </c>
      <c r="T776" s="221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222" t="s">
        <v>913</v>
      </c>
      <c r="AT776" s="222" t="s">
        <v>671</v>
      </c>
      <c r="AU776" s="222" t="s">
        <v>81</v>
      </c>
      <c r="AY776" s="17" t="s">
        <v>138</v>
      </c>
      <c r="BE776" s="223">
        <f>IF(N776="základní",J776,0)</f>
        <v>0</v>
      </c>
      <c r="BF776" s="223">
        <f>IF(N776="snížená",J776,0)</f>
        <v>0</v>
      </c>
      <c r="BG776" s="223">
        <f>IF(N776="zákl. přenesená",J776,0)</f>
        <v>0</v>
      </c>
      <c r="BH776" s="223">
        <f>IF(N776="sníž. přenesená",J776,0)</f>
        <v>0</v>
      </c>
      <c r="BI776" s="223">
        <f>IF(N776="nulová",J776,0)</f>
        <v>0</v>
      </c>
      <c r="BJ776" s="17" t="s">
        <v>79</v>
      </c>
      <c r="BK776" s="223">
        <f>ROUND(I776*H776,2)</f>
        <v>0</v>
      </c>
      <c r="BL776" s="17" t="s">
        <v>248</v>
      </c>
      <c r="BM776" s="222" t="s">
        <v>1275</v>
      </c>
    </row>
    <row r="777" spans="1:65" s="15" customFormat="1" ht="11.25">
      <c r="B777" s="251"/>
      <c r="C777" s="252"/>
      <c r="D777" s="224" t="s">
        <v>149</v>
      </c>
      <c r="E777" s="253" t="s">
        <v>1</v>
      </c>
      <c r="F777" s="254" t="s">
        <v>847</v>
      </c>
      <c r="G777" s="252"/>
      <c r="H777" s="253" t="s">
        <v>1</v>
      </c>
      <c r="I777" s="255"/>
      <c r="J777" s="252"/>
      <c r="K777" s="252"/>
      <c r="L777" s="256"/>
      <c r="M777" s="257"/>
      <c r="N777" s="258"/>
      <c r="O777" s="258"/>
      <c r="P777" s="258"/>
      <c r="Q777" s="258"/>
      <c r="R777" s="258"/>
      <c r="S777" s="258"/>
      <c r="T777" s="259"/>
      <c r="AT777" s="260" t="s">
        <v>149</v>
      </c>
      <c r="AU777" s="260" t="s">
        <v>81</v>
      </c>
      <c r="AV777" s="15" t="s">
        <v>79</v>
      </c>
      <c r="AW777" s="15" t="s">
        <v>30</v>
      </c>
      <c r="AX777" s="15" t="s">
        <v>74</v>
      </c>
      <c r="AY777" s="260" t="s">
        <v>138</v>
      </c>
    </row>
    <row r="778" spans="1:65" s="15" customFormat="1" ht="11.25">
      <c r="B778" s="251"/>
      <c r="C778" s="252"/>
      <c r="D778" s="224" t="s">
        <v>149</v>
      </c>
      <c r="E778" s="253" t="s">
        <v>1</v>
      </c>
      <c r="F778" s="254" t="s">
        <v>1263</v>
      </c>
      <c r="G778" s="252"/>
      <c r="H778" s="253" t="s">
        <v>1</v>
      </c>
      <c r="I778" s="255"/>
      <c r="J778" s="252"/>
      <c r="K778" s="252"/>
      <c r="L778" s="256"/>
      <c r="M778" s="257"/>
      <c r="N778" s="258"/>
      <c r="O778" s="258"/>
      <c r="P778" s="258"/>
      <c r="Q778" s="258"/>
      <c r="R778" s="258"/>
      <c r="S778" s="258"/>
      <c r="T778" s="259"/>
      <c r="AT778" s="260" t="s">
        <v>149</v>
      </c>
      <c r="AU778" s="260" t="s">
        <v>81</v>
      </c>
      <c r="AV778" s="15" t="s">
        <v>79</v>
      </c>
      <c r="AW778" s="15" t="s">
        <v>30</v>
      </c>
      <c r="AX778" s="15" t="s">
        <v>74</v>
      </c>
      <c r="AY778" s="260" t="s">
        <v>138</v>
      </c>
    </row>
    <row r="779" spans="1:65" s="13" customFormat="1" ht="11.25">
      <c r="B779" s="228"/>
      <c r="C779" s="229"/>
      <c r="D779" s="224" t="s">
        <v>149</v>
      </c>
      <c r="E779" s="230" t="s">
        <v>1</v>
      </c>
      <c r="F779" s="231" t="s">
        <v>1276</v>
      </c>
      <c r="G779" s="229"/>
      <c r="H779" s="232">
        <v>2.1000000000000001E-2</v>
      </c>
      <c r="I779" s="233"/>
      <c r="J779" s="229"/>
      <c r="K779" s="229"/>
      <c r="L779" s="234"/>
      <c r="M779" s="235"/>
      <c r="N779" s="236"/>
      <c r="O779" s="236"/>
      <c r="P779" s="236"/>
      <c r="Q779" s="236"/>
      <c r="R779" s="236"/>
      <c r="S779" s="236"/>
      <c r="T779" s="237"/>
      <c r="AT779" s="238" t="s">
        <v>149</v>
      </c>
      <c r="AU779" s="238" t="s">
        <v>81</v>
      </c>
      <c r="AV779" s="13" t="s">
        <v>81</v>
      </c>
      <c r="AW779" s="13" t="s">
        <v>30</v>
      </c>
      <c r="AX779" s="13" t="s">
        <v>74</v>
      </c>
      <c r="AY779" s="238" t="s">
        <v>138</v>
      </c>
    </row>
    <row r="780" spans="1:65" s="14" customFormat="1" ht="11.25">
      <c r="B780" s="239"/>
      <c r="C780" s="240"/>
      <c r="D780" s="224" t="s">
        <v>149</v>
      </c>
      <c r="E780" s="241" t="s">
        <v>1</v>
      </c>
      <c r="F780" s="242" t="s">
        <v>156</v>
      </c>
      <c r="G780" s="240"/>
      <c r="H780" s="243">
        <v>2.1000000000000001E-2</v>
      </c>
      <c r="I780" s="244"/>
      <c r="J780" s="240"/>
      <c r="K780" s="240"/>
      <c r="L780" s="245"/>
      <c r="M780" s="246"/>
      <c r="N780" s="247"/>
      <c r="O780" s="247"/>
      <c r="P780" s="247"/>
      <c r="Q780" s="247"/>
      <c r="R780" s="247"/>
      <c r="S780" s="247"/>
      <c r="T780" s="248"/>
      <c r="AT780" s="249" t="s">
        <v>149</v>
      </c>
      <c r="AU780" s="249" t="s">
        <v>81</v>
      </c>
      <c r="AV780" s="14" t="s">
        <v>145</v>
      </c>
      <c r="AW780" s="14" t="s">
        <v>30</v>
      </c>
      <c r="AX780" s="14" t="s">
        <v>79</v>
      </c>
      <c r="AY780" s="249" t="s">
        <v>138</v>
      </c>
    </row>
    <row r="781" spans="1:65" s="2" customFormat="1" ht="21.75" customHeight="1">
      <c r="A781" s="34"/>
      <c r="B781" s="35"/>
      <c r="C781" s="210" t="s">
        <v>1277</v>
      </c>
      <c r="D781" s="210" t="s">
        <v>141</v>
      </c>
      <c r="E781" s="211" t="s">
        <v>1278</v>
      </c>
      <c r="F781" s="212" t="s">
        <v>1279</v>
      </c>
      <c r="G781" s="213" t="s">
        <v>351</v>
      </c>
      <c r="H781" s="214">
        <v>6.82</v>
      </c>
      <c r="I781" s="215"/>
      <c r="J781" s="216">
        <f>ROUND(I781*H781,2)</f>
        <v>0</v>
      </c>
      <c r="K781" s="217"/>
      <c r="L781" s="39"/>
      <c r="M781" s="218" t="s">
        <v>1</v>
      </c>
      <c r="N781" s="219" t="s">
        <v>39</v>
      </c>
      <c r="O781" s="71"/>
      <c r="P781" s="220">
        <f>O781*H781</f>
        <v>0</v>
      </c>
      <c r="Q781" s="220">
        <v>0</v>
      </c>
      <c r="R781" s="220">
        <f>Q781*H781</f>
        <v>0</v>
      </c>
      <c r="S781" s="220">
        <v>0</v>
      </c>
      <c r="T781" s="221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22" t="s">
        <v>248</v>
      </c>
      <c r="AT781" s="222" t="s">
        <v>141</v>
      </c>
      <c r="AU781" s="222" t="s">
        <v>81</v>
      </c>
      <c r="AY781" s="17" t="s">
        <v>138</v>
      </c>
      <c r="BE781" s="223">
        <f>IF(N781="základní",J781,0)</f>
        <v>0</v>
      </c>
      <c r="BF781" s="223">
        <f>IF(N781="snížená",J781,0)</f>
        <v>0</v>
      </c>
      <c r="BG781" s="223">
        <f>IF(N781="zákl. přenesená",J781,0)</f>
        <v>0</v>
      </c>
      <c r="BH781" s="223">
        <f>IF(N781="sníž. přenesená",J781,0)</f>
        <v>0</v>
      </c>
      <c r="BI781" s="223">
        <f>IF(N781="nulová",J781,0)</f>
        <v>0</v>
      </c>
      <c r="BJ781" s="17" t="s">
        <v>79</v>
      </c>
      <c r="BK781" s="223">
        <f>ROUND(I781*H781,2)</f>
        <v>0</v>
      </c>
      <c r="BL781" s="17" t="s">
        <v>248</v>
      </c>
      <c r="BM781" s="222" t="s">
        <v>1280</v>
      </c>
    </row>
    <row r="782" spans="1:65" s="2" customFormat="1" ht="29.25">
      <c r="A782" s="34"/>
      <c r="B782" s="35"/>
      <c r="C782" s="36"/>
      <c r="D782" s="224" t="s">
        <v>147</v>
      </c>
      <c r="E782" s="36"/>
      <c r="F782" s="225" t="s">
        <v>1281</v>
      </c>
      <c r="G782" s="36"/>
      <c r="H782" s="36"/>
      <c r="I782" s="123"/>
      <c r="J782" s="36"/>
      <c r="K782" s="36"/>
      <c r="L782" s="39"/>
      <c r="M782" s="226"/>
      <c r="N782" s="227"/>
      <c r="O782" s="71"/>
      <c r="P782" s="71"/>
      <c r="Q782" s="71"/>
      <c r="R782" s="71"/>
      <c r="S782" s="71"/>
      <c r="T782" s="72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147</v>
      </c>
      <c r="AU782" s="17" t="s">
        <v>81</v>
      </c>
    </row>
    <row r="783" spans="1:65" s="15" customFormat="1" ht="11.25">
      <c r="B783" s="251"/>
      <c r="C783" s="252"/>
      <c r="D783" s="224" t="s">
        <v>149</v>
      </c>
      <c r="E783" s="253" t="s">
        <v>1</v>
      </c>
      <c r="F783" s="254" t="s">
        <v>666</v>
      </c>
      <c r="G783" s="252"/>
      <c r="H783" s="253" t="s">
        <v>1</v>
      </c>
      <c r="I783" s="255"/>
      <c r="J783" s="252"/>
      <c r="K783" s="252"/>
      <c r="L783" s="256"/>
      <c r="M783" s="257"/>
      <c r="N783" s="258"/>
      <c r="O783" s="258"/>
      <c r="P783" s="258"/>
      <c r="Q783" s="258"/>
      <c r="R783" s="258"/>
      <c r="S783" s="258"/>
      <c r="T783" s="259"/>
      <c r="AT783" s="260" t="s">
        <v>149</v>
      </c>
      <c r="AU783" s="260" t="s">
        <v>81</v>
      </c>
      <c r="AV783" s="15" t="s">
        <v>79</v>
      </c>
      <c r="AW783" s="15" t="s">
        <v>30</v>
      </c>
      <c r="AX783" s="15" t="s">
        <v>74</v>
      </c>
      <c r="AY783" s="260" t="s">
        <v>138</v>
      </c>
    </row>
    <row r="784" spans="1:65" s="15" customFormat="1" ht="11.25">
      <c r="B784" s="251"/>
      <c r="C784" s="252"/>
      <c r="D784" s="224" t="s">
        <v>149</v>
      </c>
      <c r="E784" s="253" t="s">
        <v>1</v>
      </c>
      <c r="F784" s="254" t="s">
        <v>847</v>
      </c>
      <c r="G784" s="252"/>
      <c r="H784" s="253" t="s">
        <v>1</v>
      </c>
      <c r="I784" s="255"/>
      <c r="J784" s="252"/>
      <c r="K784" s="252"/>
      <c r="L784" s="256"/>
      <c r="M784" s="257"/>
      <c r="N784" s="258"/>
      <c r="O784" s="258"/>
      <c r="P784" s="258"/>
      <c r="Q784" s="258"/>
      <c r="R784" s="258"/>
      <c r="S784" s="258"/>
      <c r="T784" s="259"/>
      <c r="AT784" s="260" t="s">
        <v>149</v>
      </c>
      <c r="AU784" s="260" t="s">
        <v>81</v>
      </c>
      <c r="AV784" s="15" t="s">
        <v>79</v>
      </c>
      <c r="AW784" s="15" t="s">
        <v>30</v>
      </c>
      <c r="AX784" s="15" t="s">
        <v>74</v>
      </c>
      <c r="AY784" s="260" t="s">
        <v>138</v>
      </c>
    </row>
    <row r="785" spans="1:65" s="15" customFormat="1" ht="22.5">
      <c r="B785" s="251"/>
      <c r="C785" s="252"/>
      <c r="D785" s="224" t="s">
        <v>149</v>
      </c>
      <c r="E785" s="253" t="s">
        <v>1</v>
      </c>
      <c r="F785" s="254" t="s">
        <v>1282</v>
      </c>
      <c r="G785" s="252"/>
      <c r="H785" s="253" t="s">
        <v>1</v>
      </c>
      <c r="I785" s="255"/>
      <c r="J785" s="252"/>
      <c r="K785" s="252"/>
      <c r="L785" s="256"/>
      <c r="M785" s="257"/>
      <c r="N785" s="258"/>
      <c r="O785" s="258"/>
      <c r="P785" s="258"/>
      <c r="Q785" s="258"/>
      <c r="R785" s="258"/>
      <c r="S785" s="258"/>
      <c r="T785" s="259"/>
      <c r="AT785" s="260" t="s">
        <v>149</v>
      </c>
      <c r="AU785" s="260" t="s">
        <v>81</v>
      </c>
      <c r="AV785" s="15" t="s">
        <v>79</v>
      </c>
      <c r="AW785" s="15" t="s">
        <v>30</v>
      </c>
      <c r="AX785" s="15" t="s">
        <v>74</v>
      </c>
      <c r="AY785" s="260" t="s">
        <v>138</v>
      </c>
    </row>
    <row r="786" spans="1:65" s="13" customFormat="1" ht="11.25">
      <c r="B786" s="228"/>
      <c r="C786" s="229"/>
      <c r="D786" s="224" t="s">
        <v>149</v>
      </c>
      <c r="E786" s="230" t="s">
        <v>1</v>
      </c>
      <c r="F786" s="231" t="s">
        <v>1283</v>
      </c>
      <c r="G786" s="229"/>
      <c r="H786" s="232">
        <v>6.82</v>
      </c>
      <c r="I786" s="233"/>
      <c r="J786" s="229"/>
      <c r="K786" s="229"/>
      <c r="L786" s="234"/>
      <c r="M786" s="235"/>
      <c r="N786" s="236"/>
      <c r="O786" s="236"/>
      <c r="P786" s="236"/>
      <c r="Q786" s="236"/>
      <c r="R786" s="236"/>
      <c r="S786" s="236"/>
      <c r="T786" s="237"/>
      <c r="AT786" s="238" t="s">
        <v>149</v>
      </c>
      <c r="AU786" s="238" t="s">
        <v>81</v>
      </c>
      <c r="AV786" s="13" t="s">
        <v>81</v>
      </c>
      <c r="AW786" s="13" t="s">
        <v>30</v>
      </c>
      <c r="AX786" s="13" t="s">
        <v>74</v>
      </c>
      <c r="AY786" s="238" t="s">
        <v>138</v>
      </c>
    </row>
    <row r="787" spans="1:65" s="14" customFormat="1" ht="11.25">
      <c r="B787" s="239"/>
      <c r="C787" s="240"/>
      <c r="D787" s="224" t="s">
        <v>149</v>
      </c>
      <c r="E787" s="241" t="s">
        <v>620</v>
      </c>
      <c r="F787" s="242" t="s">
        <v>156</v>
      </c>
      <c r="G787" s="240"/>
      <c r="H787" s="243">
        <v>6.82</v>
      </c>
      <c r="I787" s="244"/>
      <c r="J787" s="240"/>
      <c r="K787" s="240"/>
      <c r="L787" s="245"/>
      <c r="M787" s="246"/>
      <c r="N787" s="247"/>
      <c r="O787" s="247"/>
      <c r="P787" s="247"/>
      <c r="Q787" s="247"/>
      <c r="R787" s="247"/>
      <c r="S787" s="247"/>
      <c r="T787" s="248"/>
      <c r="AT787" s="249" t="s">
        <v>149</v>
      </c>
      <c r="AU787" s="249" t="s">
        <v>81</v>
      </c>
      <c r="AV787" s="14" t="s">
        <v>145</v>
      </c>
      <c r="AW787" s="14" t="s">
        <v>30</v>
      </c>
      <c r="AX787" s="14" t="s">
        <v>79</v>
      </c>
      <c r="AY787" s="249" t="s">
        <v>138</v>
      </c>
    </row>
    <row r="788" spans="1:65" s="2" customFormat="1" ht="16.5" customHeight="1">
      <c r="A788" s="34"/>
      <c r="B788" s="35"/>
      <c r="C788" s="265" t="s">
        <v>1284</v>
      </c>
      <c r="D788" s="265" t="s">
        <v>671</v>
      </c>
      <c r="E788" s="266" t="s">
        <v>1285</v>
      </c>
      <c r="F788" s="267" t="s">
        <v>1286</v>
      </c>
      <c r="G788" s="268" t="s">
        <v>351</v>
      </c>
      <c r="H788" s="269">
        <v>6.82</v>
      </c>
      <c r="I788" s="270"/>
      <c r="J788" s="271">
        <f>ROUND(I788*H788,2)</f>
        <v>0</v>
      </c>
      <c r="K788" s="272"/>
      <c r="L788" s="273"/>
      <c r="M788" s="274" t="s">
        <v>1</v>
      </c>
      <c r="N788" s="275" t="s">
        <v>39</v>
      </c>
      <c r="O788" s="71"/>
      <c r="P788" s="220">
        <f>O788*H788</f>
        <v>0</v>
      </c>
      <c r="Q788" s="220">
        <v>1.1199999999999999E-3</v>
      </c>
      <c r="R788" s="220">
        <f>Q788*H788</f>
        <v>7.6384000000000001E-3</v>
      </c>
      <c r="S788" s="220">
        <v>0</v>
      </c>
      <c r="T788" s="221">
        <f>S788*H788</f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222" t="s">
        <v>195</v>
      </c>
      <c r="AT788" s="222" t="s">
        <v>671</v>
      </c>
      <c r="AU788" s="222" t="s">
        <v>81</v>
      </c>
      <c r="AY788" s="17" t="s">
        <v>138</v>
      </c>
      <c r="BE788" s="223">
        <f>IF(N788="základní",J788,0)</f>
        <v>0</v>
      </c>
      <c r="BF788" s="223">
        <f>IF(N788="snížená",J788,0)</f>
        <v>0</v>
      </c>
      <c r="BG788" s="223">
        <f>IF(N788="zákl. přenesená",J788,0)</f>
        <v>0</v>
      </c>
      <c r="BH788" s="223">
        <f>IF(N788="sníž. přenesená",J788,0)</f>
        <v>0</v>
      </c>
      <c r="BI788" s="223">
        <f>IF(N788="nulová",J788,0)</f>
        <v>0</v>
      </c>
      <c r="BJ788" s="17" t="s">
        <v>79</v>
      </c>
      <c r="BK788" s="223">
        <f>ROUND(I788*H788,2)</f>
        <v>0</v>
      </c>
      <c r="BL788" s="17" t="s">
        <v>145</v>
      </c>
      <c r="BM788" s="222" t="s">
        <v>1287</v>
      </c>
    </row>
    <row r="789" spans="1:65" s="15" customFormat="1" ht="11.25">
      <c r="B789" s="251"/>
      <c r="C789" s="252"/>
      <c r="D789" s="224" t="s">
        <v>149</v>
      </c>
      <c r="E789" s="253" t="s">
        <v>1</v>
      </c>
      <c r="F789" s="254" t="s">
        <v>666</v>
      </c>
      <c r="G789" s="252"/>
      <c r="H789" s="253" t="s">
        <v>1</v>
      </c>
      <c r="I789" s="255"/>
      <c r="J789" s="252"/>
      <c r="K789" s="252"/>
      <c r="L789" s="256"/>
      <c r="M789" s="257"/>
      <c r="N789" s="258"/>
      <c r="O789" s="258"/>
      <c r="P789" s="258"/>
      <c r="Q789" s="258"/>
      <c r="R789" s="258"/>
      <c r="S789" s="258"/>
      <c r="T789" s="259"/>
      <c r="AT789" s="260" t="s">
        <v>149</v>
      </c>
      <c r="AU789" s="260" t="s">
        <v>81</v>
      </c>
      <c r="AV789" s="15" t="s">
        <v>79</v>
      </c>
      <c r="AW789" s="15" t="s">
        <v>30</v>
      </c>
      <c r="AX789" s="15" t="s">
        <v>74</v>
      </c>
      <c r="AY789" s="260" t="s">
        <v>138</v>
      </c>
    </row>
    <row r="790" spans="1:65" s="15" customFormat="1" ht="11.25">
      <c r="B790" s="251"/>
      <c r="C790" s="252"/>
      <c r="D790" s="224" t="s">
        <v>149</v>
      </c>
      <c r="E790" s="253" t="s">
        <v>1</v>
      </c>
      <c r="F790" s="254" t="s">
        <v>847</v>
      </c>
      <c r="G790" s="252"/>
      <c r="H790" s="253" t="s">
        <v>1</v>
      </c>
      <c r="I790" s="255"/>
      <c r="J790" s="252"/>
      <c r="K790" s="252"/>
      <c r="L790" s="256"/>
      <c r="M790" s="257"/>
      <c r="N790" s="258"/>
      <c r="O790" s="258"/>
      <c r="P790" s="258"/>
      <c r="Q790" s="258"/>
      <c r="R790" s="258"/>
      <c r="S790" s="258"/>
      <c r="T790" s="259"/>
      <c r="AT790" s="260" t="s">
        <v>149</v>
      </c>
      <c r="AU790" s="260" t="s">
        <v>81</v>
      </c>
      <c r="AV790" s="15" t="s">
        <v>79</v>
      </c>
      <c r="AW790" s="15" t="s">
        <v>30</v>
      </c>
      <c r="AX790" s="15" t="s">
        <v>74</v>
      </c>
      <c r="AY790" s="260" t="s">
        <v>138</v>
      </c>
    </row>
    <row r="791" spans="1:65" s="15" customFormat="1" ht="22.5">
      <c r="B791" s="251"/>
      <c r="C791" s="252"/>
      <c r="D791" s="224" t="s">
        <v>149</v>
      </c>
      <c r="E791" s="253" t="s">
        <v>1</v>
      </c>
      <c r="F791" s="254" t="s">
        <v>1282</v>
      </c>
      <c r="G791" s="252"/>
      <c r="H791" s="253" t="s">
        <v>1</v>
      </c>
      <c r="I791" s="255"/>
      <c r="J791" s="252"/>
      <c r="K791" s="252"/>
      <c r="L791" s="256"/>
      <c r="M791" s="257"/>
      <c r="N791" s="258"/>
      <c r="O791" s="258"/>
      <c r="P791" s="258"/>
      <c r="Q791" s="258"/>
      <c r="R791" s="258"/>
      <c r="S791" s="258"/>
      <c r="T791" s="259"/>
      <c r="AT791" s="260" t="s">
        <v>149</v>
      </c>
      <c r="AU791" s="260" t="s">
        <v>81</v>
      </c>
      <c r="AV791" s="15" t="s">
        <v>79</v>
      </c>
      <c r="AW791" s="15" t="s">
        <v>30</v>
      </c>
      <c r="AX791" s="15" t="s">
        <v>74</v>
      </c>
      <c r="AY791" s="260" t="s">
        <v>138</v>
      </c>
    </row>
    <row r="792" spans="1:65" s="13" customFormat="1" ht="11.25">
      <c r="B792" s="228"/>
      <c r="C792" s="229"/>
      <c r="D792" s="224" t="s">
        <v>149</v>
      </c>
      <c r="E792" s="230" t="s">
        <v>1</v>
      </c>
      <c r="F792" s="231" t="s">
        <v>620</v>
      </c>
      <c r="G792" s="229"/>
      <c r="H792" s="232">
        <v>6.82</v>
      </c>
      <c r="I792" s="233"/>
      <c r="J792" s="229"/>
      <c r="K792" s="229"/>
      <c r="L792" s="234"/>
      <c r="M792" s="235"/>
      <c r="N792" s="236"/>
      <c r="O792" s="236"/>
      <c r="P792" s="236"/>
      <c r="Q792" s="236"/>
      <c r="R792" s="236"/>
      <c r="S792" s="236"/>
      <c r="T792" s="237"/>
      <c r="AT792" s="238" t="s">
        <v>149</v>
      </c>
      <c r="AU792" s="238" t="s">
        <v>81</v>
      </c>
      <c r="AV792" s="13" t="s">
        <v>81</v>
      </c>
      <c r="AW792" s="13" t="s">
        <v>30</v>
      </c>
      <c r="AX792" s="13" t="s">
        <v>74</v>
      </c>
      <c r="AY792" s="238" t="s">
        <v>138</v>
      </c>
    </row>
    <row r="793" spans="1:65" s="14" customFormat="1" ht="11.25">
      <c r="B793" s="239"/>
      <c r="C793" s="240"/>
      <c r="D793" s="224" t="s">
        <v>149</v>
      </c>
      <c r="E793" s="241" t="s">
        <v>1</v>
      </c>
      <c r="F793" s="242" t="s">
        <v>156</v>
      </c>
      <c r="G793" s="240"/>
      <c r="H793" s="243">
        <v>6.82</v>
      </c>
      <c r="I793" s="244"/>
      <c r="J793" s="240"/>
      <c r="K793" s="240"/>
      <c r="L793" s="245"/>
      <c r="M793" s="246"/>
      <c r="N793" s="247"/>
      <c r="O793" s="247"/>
      <c r="P793" s="247"/>
      <c r="Q793" s="247"/>
      <c r="R793" s="247"/>
      <c r="S793" s="247"/>
      <c r="T793" s="248"/>
      <c r="AT793" s="249" t="s">
        <v>149</v>
      </c>
      <c r="AU793" s="249" t="s">
        <v>81</v>
      </c>
      <c r="AV793" s="14" t="s">
        <v>145</v>
      </c>
      <c r="AW793" s="14" t="s">
        <v>30</v>
      </c>
      <c r="AX793" s="14" t="s">
        <v>79</v>
      </c>
      <c r="AY793" s="249" t="s">
        <v>138</v>
      </c>
    </row>
    <row r="794" spans="1:65" s="2" customFormat="1" ht="16.5" customHeight="1">
      <c r="A794" s="34"/>
      <c r="B794" s="35"/>
      <c r="C794" s="210" t="s">
        <v>1288</v>
      </c>
      <c r="D794" s="210" t="s">
        <v>141</v>
      </c>
      <c r="E794" s="211" t="s">
        <v>1289</v>
      </c>
      <c r="F794" s="212" t="s">
        <v>1290</v>
      </c>
      <c r="G794" s="213" t="s">
        <v>351</v>
      </c>
      <c r="H794" s="214">
        <v>13.64</v>
      </c>
      <c r="I794" s="215"/>
      <c r="J794" s="216">
        <f>ROUND(I794*H794,2)</f>
        <v>0</v>
      </c>
      <c r="K794" s="217"/>
      <c r="L794" s="39"/>
      <c r="M794" s="218" t="s">
        <v>1</v>
      </c>
      <c r="N794" s="219" t="s">
        <v>39</v>
      </c>
      <c r="O794" s="71"/>
      <c r="P794" s="220">
        <f>O794*H794</f>
        <v>0</v>
      </c>
      <c r="Q794" s="220">
        <v>0</v>
      </c>
      <c r="R794" s="220">
        <f>Q794*H794</f>
        <v>0</v>
      </c>
      <c r="S794" s="220">
        <v>0</v>
      </c>
      <c r="T794" s="221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222" t="s">
        <v>145</v>
      </c>
      <c r="AT794" s="222" t="s">
        <v>141</v>
      </c>
      <c r="AU794" s="222" t="s">
        <v>81</v>
      </c>
      <c r="AY794" s="17" t="s">
        <v>138</v>
      </c>
      <c r="BE794" s="223">
        <f>IF(N794="základní",J794,0)</f>
        <v>0</v>
      </c>
      <c r="BF794" s="223">
        <f>IF(N794="snížená",J794,0)</f>
        <v>0</v>
      </c>
      <c r="BG794" s="223">
        <f>IF(N794="zákl. přenesená",J794,0)</f>
        <v>0</v>
      </c>
      <c r="BH794" s="223">
        <f>IF(N794="sníž. přenesená",J794,0)</f>
        <v>0</v>
      </c>
      <c r="BI794" s="223">
        <f>IF(N794="nulová",J794,0)</f>
        <v>0</v>
      </c>
      <c r="BJ794" s="17" t="s">
        <v>79</v>
      </c>
      <c r="BK794" s="223">
        <f>ROUND(I794*H794,2)</f>
        <v>0</v>
      </c>
      <c r="BL794" s="17" t="s">
        <v>145</v>
      </c>
      <c r="BM794" s="222" t="s">
        <v>1291</v>
      </c>
    </row>
    <row r="795" spans="1:65" s="2" customFormat="1" ht="19.5">
      <c r="A795" s="34"/>
      <c r="B795" s="35"/>
      <c r="C795" s="36"/>
      <c r="D795" s="224" t="s">
        <v>147</v>
      </c>
      <c r="E795" s="36"/>
      <c r="F795" s="225" t="s">
        <v>1292</v>
      </c>
      <c r="G795" s="36"/>
      <c r="H795" s="36"/>
      <c r="I795" s="123"/>
      <c r="J795" s="36"/>
      <c r="K795" s="36"/>
      <c r="L795" s="39"/>
      <c r="M795" s="226"/>
      <c r="N795" s="227"/>
      <c r="O795" s="71"/>
      <c r="P795" s="71"/>
      <c r="Q795" s="71"/>
      <c r="R795" s="71"/>
      <c r="S795" s="71"/>
      <c r="T795" s="72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T795" s="17" t="s">
        <v>147</v>
      </c>
      <c r="AU795" s="17" t="s">
        <v>81</v>
      </c>
    </row>
    <row r="796" spans="1:65" s="15" customFormat="1" ht="11.25">
      <c r="B796" s="251"/>
      <c r="C796" s="252"/>
      <c r="D796" s="224" t="s">
        <v>149</v>
      </c>
      <c r="E796" s="253" t="s">
        <v>1</v>
      </c>
      <c r="F796" s="254" t="s">
        <v>666</v>
      </c>
      <c r="G796" s="252"/>
      <c r="H796" s="253" t="s">
        <v>1</v>
      </c>
      <c r="I796" s="255"/>
      <c r="J796" s="252"/>
      <c r="K796" s="252"/>
      <c r="L796" s="256"/>
      <c r="M796" s="257"/>
      <c r="N796" s="258"/>
      <c r="O796" s="258"/>
      <c r="P796" s="258"/>
      <c r="Q796" s="258"/>
      <c r="R796" s="258"/>
      <c r="S796" s="258"/>
      <c r="T796" s="259"/>
      <c r="AT796" s="260" t="s">
        <v>149</v>
      </c>
      <c r="AU796" s="260" t="s">
        <v>81</v>
      </c>
      <c r="AV796" s="15" t="s">
        <v>79</v>
      </c>
      <c r="AW796" s="15" t="s">
        <v>30</v>
      </c>
      <c r="AX796" s="15" t="s">
        <v>74</v>
      </c>
      <c r="AY796" s="260" t="s">
        <v>138</v>
      </c>
    </row>
    <row r="797" spans="1:65" s="15" customFormat="1" ht="11.25">
      <c r="B797" s="251"/>
      <c r="C797" s="252"/>
      <c r="D797" s="224" t="s">
        <v>149</v>
      </c>
      <c r="E797" s="253" t="s">
        <v>1</v>
      </c>
      <c r="F797" s="254" t="s">
        <v>847</v>
      </c>
      <c r="G797" s="252"/>
      <c r="H797" s="253" t="s">
        <v>1</v>
      </c>
      <c r="I797" s="255"/>
      <c r="J797" s="252"/>
      <c r="K797" s="252"/>
      <c r="L797" s="256"/>
      <c r="M797" s="257"/>
      <c r="N797" s="258"/>
      <c r="O797" s="258"/>
      <c r="P797" s="258"/>
      <c r="Q797" s="258"/>
      <c r="R797" s="258"/>
      <c r="S797" s="258"/>
      <c r="T797" s="259"/>
      <c r="AT797" s="260" t="s">
        <v>149</v>
      </c>
      <c r="AU797" s="260" t="s">
        <v>81</v>
      </c>
      <c r="AV797" s="15" t="s">
        <v>79</v>
      </c>
      <c r="AW797" s="15" t="s">
        <v>30</v>
      </c>
      <c r="AX797" s="15" t="s">
        <v>74</v>
      </c>
      <c r="AY797" s="260" t="s">
        <v>138</v>
      </c>
    </row>
    <row r="798" spans="1:65" s="15" customFormat="1" ht="11.25">
      <c r="B798" s="251"/>
      <c r="C798" s="252"/>
      <c r="D798" s="224" t="s">
        <v>149</v>
      </c>
      <c r="E798" s="253" t="s">
        <v>1</v>
      </c>
      <c r="F798" s="254" t="s">
        <v>1293</v>
      </c>
      <c r="G798" s="252"/>
      <c r="H798" s="253" t="s">
        <v>1</v>
      </c>
      <c r="I798" s="255"/>
      <c r="J798" s="252"/>
      <c r="K798" s="252"/>
      <c r="L798" s="256"/>
      <c r="M798" s="257"/>
      <c r="N798" s="258"/>
      <c r="O798" s="258"/>
      <c r="P798" s="258"/>
      <c r="Q798" s="258"/>
      <c r="R798" s="258"/>
      <c r="S798" s="258"/>
      <c r="T798" s="259"/>
      <c r="AT798" s="260" t="s">
        <v>149</v>
      </c>
      <c r="AU798" s="260" t="s">
        <v>81</v>
      </c>
      <c r="AV798" s="15" t="s">
        <v>79</v>
      </c>
      <c r="AW798" s="15" t="s">
        <v>30</v>
      </c>
      <c r="AX798" s="15" t="s">
        <v>74</v>
      </c>
      <c r="AY798" s="260" t="s">
        <v>138</v>
      </c>
    </row>
    <row r="799" spans="1:65" s="13" customFormat="1" ht="11.25">
      <c r="B799" s="228"/>
      <c r="C799" s="229"/>
      <c r="D799" s="224" t="s">
        <v>149</v>
      </c>
      <c r="E799" s="230" t="s">
        <v>1</v>
      </c>
      <c r="F799" s="231" t="s">
        <v>1294</v>
      </c>
      <c r="G799" s="229"/>
      <c r="H799" s="232">
        <v>13.64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AT799" s="238" t="s">
        <v>149</v>
      </c>
      <c r="AU799" s="238" t="s">
        <v>81</v>
      </c>
      <c r="AV799" s="13" t="s">
        <v>81</v>
      </c>
      <c r="AW799" s="13" t="s">
        <v>30</v>
      </c>
      <c r="AX799" s="13" t="s">
        <v>74</v>
      </c>
      <c r="AY799" s="238" t="s">
        <v>138</v>
      </c>
    </row>
    <row r="800" spans="1:65" s="14" customFormat="1" ht="11.25">
      <c r="B800" s="239"/>
      <c r="C800" s="240"/>
      <c r="D800" s="224" t="s">
        <v>149</v>
      </c>
      <c r="E800" s="241" t="s">
        <v>1</v>
      </c>
      <c r="F800" s="242" t="s">
        <v>156</v>
      </c>
      <c r="G800" s="240"/>
      <c r="H800" s="243">
        <v>13.64</v>
      </c>
      <c r="I800" s="244"/>
      <c r="J800" s="240"/>
      <c r="K800" s="240"/>
      <c r="L800" s="245"/>
      <c r="M800" s="246"/>
      <c r="N800" s="247"/>
      <c r="O800" s="247"/>
      <c r="P800" s="247"/>
      <c r="Q800" s="247"/>
      <c r="R800" s="247"/>
      <c r="S800" s="247"/>
      <c r="T800" s="248"/>
      <c r="AT800" s="249" t="s">
        <v>149</v>
      </c>
      <c r="AU800" s="249" t="s">
        <v>81</v>
      </c>
      <c r="AV800" s="14" t="s">
        <v>145</v>
      </c>
      <c r="AW800" s="14" t="s">
        <v>30</v>
      </c>
      <c r="AX800" s="14" t="s">
        <v>79</v>
      </c>
      <c r="AY800" s="249" t="s">
        <v>138</v>
      </c>
    </row>
    <row r="801" spans="1:65" s="2" customFormat="1" ht="21.75" customHeight="1">
      <c r="A801" s="34"/>
      <c r="B801" s="35"/>
      <c r="C801" s="210" t="s">
        <v>1295</v>
      </c>
      <c r="D801" s="210" t="s">
        <v>141</v>
      </c>
      <c r="E801" s="211" t="s">
        <v>1296</v>
      </c>
      <c r="F801" s="212" t="s">
        <v>1297</v>
      </c>
      <c r="G801" s="213" t="s">
        <v>351</v>
      </c>
      <c r="H801" s="214">
        <v>56.19</v>
      </c>
      <c r="I801" s="215"/>
      <c r="J801" s="216">
        <f>ROUND(I801*H801,2)</f>
        <v>0</v>
      </c>
      <c r="K801" s="217"/>
      <c r="L801" s="39"/>
      <c r="M801" s="218" t="s">
        <v>1</v>
      </c>
      <c r="N801" s="219" t="s">
        <v>39</v>
      </c>
      <c r="O801" s="71"/>
      <c r="P801" s="220">
        <f>O801*H801</f>
        <v>0</v>
      </c>
      <c r="Q801" s="220">
        <v>1.0200000000000001E-3</v>
      </c>
      <c r="R801" s="220">
        <f>Q801*H801</f>
        <v>5.7313800000000005E-2</v>
      </c>
      <c r="S801" s="220">
        <v>0</v>
      </c>
      <c r="T801" s="221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22" t="s">
        <v>145</v>
      </c>
      <c r="AT801" s="222" t="s">
        <v>141</v>
      </c>
      <c r="AU801" s="222" t="s">
        <v>81</v>
      </c>
      <c r="AY801" s="17" t="s">
        <v>138</v>
      </c>
      <c r="BE801" s="223">
        <f>IF(N801="základní",J801,0)</f>
        <v>0</v>
      </c>
      <c r="BF801" s="223">
        <f>IF(N801="snížená",J801,0)</f>
        <v>0</v>
      </c>
      <c r="BG801" s="223">
        <f>IF(N801="zákl. přenesená",J801,0)</f>
        <v>0</v>
      </c>
      <c r="BH801" s="223">
        <f>IF(N801="sníž. přenesená",J801,0)</f>
        <v>0</v>
      </c>
      <c r="BI801" s="223">
        <f>IF(N801="nulová",J801,0)</f>
        <v>0</v>
      </c>
      <c r="BJ801" s="17" t="s">
        <v>79</v>
      </c>
      <c r="BK801" s="223">
        <f>ROUND(I801*H801,2)</f>
        <v>0</v>
      </c>
      <c r="BL801" s="17" t="s">
        <v>145</v>
      </c>
      <c r="BM801" s="222" t="s">
        <v>1298</v>
      </c>
    </row>
    <row r="802" spans="1:65" s="2" customFormat="1" ht="19.5">
      <c r="A802" s="34"/>
      <c r="B802" s="35"/>
      <c r="C802" s="36"/>
      <c r="D802" s="224" t="s">
        <v>147</v>
      </c>
      <c r="E802" s="36"/>
      <c r="F802" s="225" t="s">
        <v>1299</v>
      </c>
      <c r="G802" s="36"/>
      <c r="H802" s="36"/>
      <c r="I802" s="123"/>
      <c r="J802" s="36"/>
      <c r="K802" s="36"/>
      <c r="L802" s="39"/>
      <c r="M802" s="226"/>
      <c r="N802" s="227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147</v>
      </c>
      <c r="AU802" s="17" t="s">
        <v>81</v>
      </c>
    </row>
    <row r="803" spans="1:65" s="15" customFormat="1" ht="11.25">
      <c r="B803" s="251"/>
      <c r="C803" s="252"/>
      <c r="D803" s="224" t="s">
        <v>149</v>
      </c>
      <c r="E803" s="253" t="s">
        <v>1</v>
      </c>
      <c r="F803" s="254" t="s">
        <v>666</v>
      </c>
      <c r="G803" s="252"/>
      <c r="H803" s="253" t="s">
        <v>1</v>
      </c>
      <c r="I803" s="255"/>
      <c r="J803" s="252"/>
      <c r="K803" s="252"/>
      <c r="L803" s="256"/>
      <c r="M803" s="257"/>
      <c r="N803" s="258"/>
      <c r="O803" s="258"/>
      <c r="P803" s="258"/>
      <c r="Q803" s="258"/>
      <c r="R803" s="258"/>
      <c r="S803" s="258"/>
      <c r="T803" s="259"/>
      <c r="AT803" s="260" t="s">
        <v>149</v>
      </c>
      <c r="AU803" s="260" t="s">
        <v>81</v>
      </c>
      <c r="AV803" s="15" t="s">
        <v>79</v>
      </c>
      <c r="AW803" s="15" t="s">
        <v>30</v>
      </c>
      <c r="AX803" s="15" t="s">
        <v>74</v>
      </c>
      <c r="AY803" s="260" t="s">
        <v>138</v>
      </c>
    </row>
    <row r="804" spans="1:65" s="15" customFormat="1" ht="11.25">
      <c r="B804" s="251"/>
      <c r="C804" s="252"/>
      <c r="D804" s="224" t="s">
        <v>149</v>
      </c>
      <c r="E804" s="253" t="s">
        <v>1</v>
      </c>
      <c r="F804" s="254" t="s">
        <v>847</v>
      </c>
      <c r="G804" s="252"/>
      <c r="H804" s="253" t="s">
        <v>1</v>
      </c>
      <c r="I804" s="255"/>
      <c r="J804" s="252"/>
      <c r="K804" s="252"/>
      <c r="L804" s="256"/>
      <c r="M804" s="257"/>
      <c r="N804" s="258"/>
      <c r="O804" s="258"/>
      <c r="P804" s="258"/>
      <c r="Q804" s="258"/>
      <c r="R804" s="258"/>
      <c r="S804" s="258"/>
      <c r="T804" s="259"/>
      <c r="AT804" s="260" t="s">
        <v>149</v>
      </c>
      <c r="AU804" s="260" t="s">
        <v>81</v>
      </c>
      <c r="AV804" s="15" t="s">
        <v>79</v>
      </c>
      <c r="AW804" s="15" t="s">
        <v>30</v>
      </c>
      <c r="AX804" s="15" t="s">
        <v>74</v>
      </c>
      <c r="AY804" s="260" t="s">
        <v>138</v>
      </c>
    </row>
    <row r="805" spans="1:65" s="15" customFormat="1" ht="22.5">
      <c r="B805" s="251"/>
      <c r="C805" s="252"/>
      <c r="D805" s="224" t="s">
        <v>149</v>
      </c>
      <c r="E805" s="253" t="s">
        <v>1</v>
      </c>
      <c r="F805" s="254" t="s">
        <v>1300</v>
      </c>
      <c r="G805" s="252"/>
      <c r="H805" s="253" t="s">
        <v>1</v>
      </c>
      <c r="I805" s="255"/>
      <c r="J805" s="252"/>
      <c r="K805" s="252"/>
      <c r="L805" s="256"/>
      <c r="M805" s="257"/>
      <c r="N805" s="258"/>
      <c r="O805" s="258"/>
      <c r="P805" s="258"/>
      <c r="Q805" s="258"/>
      <c r="R805" s="258"/>
      <c r="S805" s="258"/>
      <c r="T805" s="259"/>
      <c r="AT805" s="260" t="s">
        <v>149</v>
      </c>
      <c r="AU805" s="260" t="s">
        <v>81</v>
      </c>
      <c r="AV805" s="15" t="s">
        <v>79</v>
      </c>
      <c r="AW805" s="15" t="s">
        <v>30</v>
      </c>
      <c r="AX805" s="15" t="s">
        <v>74</v>
      </c>
      <c r="AY805" s="260" t="s">
        <v>138</v>
      </c>
    </row>
    <row r="806" spans="1:65" s="13" customFormat="1" ht="11.25">
      <c r="B806" s="228"/>
      <c r="C806" s="229"/>
      <c r="D806" s="224" t="s">
        <v>149</v>
      </c>
      <c r="E806" s="230" t="s">
        <v>1</v>
      </c>
      <c r="F806" s="231" t="s">
        <v>1301</v>
      </c>
      <c r="G806" s="229"/>
      <c r="H806" s="232">
        <v>56.19</v>
      </c>
      <c r="I806" s="233"/>
      <c r="J806" s="229"/>
      <c r="K806" s="229"/>
      <c r="L806" s="234"/>
      <c r="M806" s="235"/>
      <c r="N806" s="236"/>
      <c r="O806" s="236"/>
      <c r="P806" s="236"/>
      <c r="Q806" s="236"/>
      <c r="R806" s="236"/>
      <c r="S806" s="236"/>
      <c r="T806" s="237"/>
      <c r="AT806" s="238" t="s">
        <v>149</v>
      </c>
      <c r="AU806" s="238" t="s">
        <v>81</v>
      </c>
      <c r="AV806" s="13" t="s">
        <v>81</v>
      </c>
      <c r="AW806" s="13" t="s">
        <v>30</v>
      </c>
      <c r="AX806" s="13" t="s">
        <v>74</v>
      </c>
      <c r="AY806" s="238" t="s">
        <v>138</v>
      </c>
    </row>
    <row r="807" spans="1:65" s="14" customFormat="1" ht="11.25">
      <c r="B807" s="239"/>
      <c r="C807" s="240"/>
      <c r="D807" s="224" t="s">
        <v>149</v>
      </c>
      <c r="E807" s="241" t="s">
        <v>1</v>
      </c>
      <c r="F807" s="242" t="s">
        <v>156</v>
      </c>
      <c r="G807" s="240"/>
      <c r="H807" s="243">
        <v>56.19</v>
      </c>
      <c r="I807" s="244"/>
      <c r="J807" s="240"/>
      <c r="K807" s="240"/>
      <c r="L807" s="245"/>
      <c r="M807" s="246"/>
      <c r="N807" s="247"/>
      <c r="O807" s="247"/>
      <c r="P807" s="247"/>
      <c r="Q807" s="247"/>
      <c r="R807" s="247"/>
      <c r="S807" s="247"/>
      <c r="T807" s="248"/>
      <c r="AT807" s="249" t="s">
        <v>149</v>
      </c>
      <c r="AU807" s="249" t="s">
        <v>81</v>
      </c>
      <c r="AV807" s="14" t="s">
        <v>145</v>
      </c>
      <c r="AW807" s="14" t="s">
        <v>30</v>
      </c>
      <c r="AX807" s="14" t="s">
        <v>79</v>
      </c>
      <c r="AY807" s="249" t="s">
        <v>138</v>
      </c>
    </row>
    <row r="808" spans="1:65" s="2" customFormat="1" ht="21.75" customHeight="1">
      <c r="A808" s="34"/>
      <c r="B808" s="35"/>
      <c r="C808" s="210" t="s">
        <v>1302</v>
      </c>
      <c r="D808" s="210" t="s">
        <v>141</v>
      </c>
      <c r="E808" s="211" t="s">
        <v>1303</v>
      </c>
      <c r="F808" s="212" t="s">
        <v>1304</v>
      </c>
      <c r="G808" s="213" t="s">
        <v>423</v>
      </c>
      <c r="H808" s="214">
        <v>17.3</v>
      </c>
      <c r="I808" s="215"/>
      <c r="J808" s="216">
        <f>ROUND(I808*H808,2)</f>
        <v>0</v>
      </c>
      <c r="K808" s="217"/>
      <c r="L808" s="39"/>
      <c r="M808" s="218" t="s">
        <v>1</v>
      </c>
      <c r="N808" s="219" t="s">
        <v>39</v>
      </c>
      <c r="O808" s="71"/>
      <c r="P808" s="220">
        <f>O808*H808</f>
        <v>0</v>
      </c>
      <c r="Q808" s="220">
        <v>3.0000000000000001E-5</v>
      </c>
      <c r="R808" s="220">
        <f>Q808*H808</f>
        <v>5.1900000000000004E-4</v>
      </c>
      <c r="S808" s="220">
        <v>0</v>
      </c>
      <c r="T808" s="221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222" t="s">
        <v>145</v>
      </c>
      <c r="AT808" s="222" t="s">
        <v>141</v>
      </c>
      <c r="AU808" s="222" t="s">
        <v>81</v>
      </c>
      <c r="AY808" s="17" t="s">
        <v>138</v>
      </c>
      <c r="BE808" s="223">
        <f>IF(N808="základní",J808,0)</f>
        <v>0</v>
      </c>
      <c r="BF808" s="223">
        <f>IF(N808="snížená",J808,0)</f>
        <v>0</v>
      </c>
      <c r="BG808" s="223">
        <f>IF(N808="zákl. přenesená",J808,0)</f>
        <v>0</v>
      </c>
      <c r="BH808" s="223">
        <f>IF(N808="sníž. přenesená",J808,0)</f>
        <v>0</v>
      </c>
      <c r="BI808" s="223">
        <f>IF(N808="nulová",J808,0)</f>
        <v>0</v>
      </c>
      <c r="BJ808" s="17" t="s">
        <v>79</v>
      </c>
      <c r="BK808" s="223">
        <f>ROUND(I808*H808,2)</f>
        <v>0</v>
      </c>
      <c r="BL808" s="17" t="s">
        <v>145</v>
      </c>
      <c r="BM808" s="222" t="s">
        <v>1305</v>
      </c>
    </row>
    <row r="809" spans="1:65" s="2" customFormat="1" ht="19.5">
      <c r="A809" s="34"/>
      <c r="B809" s="35"/>
      <c r="C809" s="36"/>
      <c r="D809" s="224" t="s">
        <v>147</v>
      </c>
      <c r="E809" s="36"/>
      <c r="F809" s="225" t="s">
        <v>1306</v>
      </c>
      <c r="G809" s="36"/>
      <c r="H809" s="36"/>
      <c r="I809" s="123"/>
      <c r="J809" s="36"/>
      <c r="K809" s="36"/>
      <c r="L809" s="39"/>
      <c r="M809" s="226"/>
      <c r="N809" s="227"/>
      <c r="O809" s="71"/>
      <c r="P809" s="71"/>
      <c r="Q809" s="71"/>
      <c r="R809" s="71"/>
      <c r="S809" s="71"/>
      <c r="T809" s="72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T809" s="17" t="s">
        <v>147</v>
      </c>
      <c r="AU809" s="17" t="s">
        <v>81</v>
      </c>
    </row>
    <row r="810" spans="1:65" s="15" customFormat="1" ht="11.25">
      <c r="B810" s="251"/>
      <c r="C810" s="252"/>
      <c r="D810" s="224" t="s">
        <v>149</v>
      </c>
      <c r="E810" s="253" t="s">
        <v>1</v>
      </c>
      <c r="F810" s="254" t="s">
        <v>847</v>
      </c>
      <c r="G810" s="252"/>
      <c r="H810" s="253" t="s">
        <v>1</v>
      </c>
      <c r="I810" s="255"/>
      <c r="J810" s="252"/>
      <c r="K810" s="252"/>
      <c r="L810" s="256"/>
      <c r="M810" s="257"/>
      <c r="N810" s="258"/>
      <c r="O810" s="258"/>
      <c r="P810" s="258"/>
      <c r="Q810" s="258"/>
      <c r="R810" s="258"/>
      <c r="S810" s="258"/>
      <c r="T810" s="259"/>
      <c r="AT810" s="260" t="s">
        <v>149</v>
      </c>
      <c r="AU810" s="260" t="s">
        <v>81</v>
      </c>
      <c r="AV810" s="15" t="s">
        <v>79</v>
      </c>
      <c r="AW810" s="15" t="s">
        <v>30</v>
      </c>
      <c r="AX810" s="15" t="s">
        <v>74</v>
      </c>
      <c r="AY810" s="260" t="s">
        <v>138</v>
      </c>
    </row>
    <row r="811" spans="1:65" s="13" customFormat="1" ht="11.25">
      <c r="B811" s="228"/>
      <c r="C811" s="229"/>
      <c r="D811" s="224" t="s">
        <v>149</v>
      </c>
      <c r="E811" s="230" t="s">
        <v>1</v>
      </c>
      <c r="F811" s="231" t="s">
        <v>1307</v>
      </c>
      <c r="G811" s="229"/>
      <c r="H811" s="232">
        <v>6.6</v>
      </c>
      <c r="I811" s="233"/>
      <c r="J811" s="229"/>
      <c r="K811" s="229"/>
      <c r="L811" s="234"/>
      <c r="M811" s="235"/>
      <c r="N811" s="236"/>
      <c r="O811" s="236"/>
      <c r="P811" s="236"/>
      <c r="Q811" s="236"/>
      <c r="R811" s="236"/>
      <c r="S811" s="236"/>
      <c r="T811" s="237"/>
      <c r="AT811" s="238" t="s">
        <v>149</v>
      </c>
      <c r="AU811" s="238" t="s">
        <v>81</v>
      </c>
      <c r="AV811" s="13" t="s">
        <v>81</v>
      </c>
      <c r="AW811" s="13" t="s">
        <v>30</v>
      </c>
      <c r="AX811" s="13" t="s">
        <v>74</v>
      </c>
      <c r="AY811" s="238" t="s">
        <v>138</v>
      </c>
    </row>
    <row r="812" spans="1:65" s="13" customFormat="1" ht="11.25">
      <c r="B812" s="228"/>
      <c r="C812" s="229"/>
      <c r="D812" s="224" t="s">
        <v>149</v>
      </c>
      <c r="E812" s="230" t="s">
        <v>1</v>
      </c>
      <c r="F812" s="231" t="s">
        <v>1308</v>
      </c>
      <c r="G812" s="229"/>
      <c r="H812" s="232">
        <v>10.7</v>
      </c>
      <c r="I812" s="233"/>
      <c r="J812" s="229"/>
      <c r="K812" s="229"/>
      <c r="L812" s="234"/>
      <c r="M812" s="235"/>
      <c r="N812" s="236"/>
      <c r="O812" s="236"/>
      <c r="P812" s="236"/>
      <c r="Q812" s="236"/>
      <c r="R812" s="236"/>
      <c r="S812" s="236"/>
      <c r="T812" s="237"/>
      <c r="AT812" s="238" t="s">
        <v>149</v>
      </c>
      <c r="AU812" s="238" t="s">
        <v>81</v>
      </c>
      <c r="AV812" s="13" t="s">
        <v>81</v>
      </c>
      <c r="AW812" s="13" t="s">
        <v>30</v>
      </c>
      <c r="AX812" s="13" t="s">
        <v>74</v>
      </c>
      <c r="AY812" s="238" t="s">
        <v>138</v>
      </c>
    </row>
    <row r="813" spans="1:65" s="14" customFormat="1" ht="11.25">
      <c r="B813" s="239"/>
      <c r="C813" s="240"/>
      <c r="D813" s="224" t="s">
        <v>149</v>
      </c>
      <c r="E813" s="241" t="s">
        <v>1</v>
      </c>
      <c r="F813" s="242" t="s">
        <v>156</v>
      </c>
      <c r="G813" s="240"/>
      <c r="H813" s="243">
        <v>17.3</v>
      </c>
      <c r="I813" s="244"/>
      <c r="J813" s="240"/>
      <c r="K813" s="240"/>
      <c r="L813" s="245"/>
      <c r="M813" s="246"/>
      <c r="N813" s="247"/>
      <c r="O813" s="247"/>
      <c r="P813" s="247"/>
      <c r="Q813" s="247"/>
      <c r="R813" s="247"/>
      <c r="S813" s="247"/>
      <c r="T813" s="248"/>
      <c r="AT813" s="249" t="s">
        <v>149</v>
      </c>
      <c r="AU813" s="249" t="s">
        <v>81</v>
      </c>
      <c r="AV813" s="14" t="s">
        <v>145</v>
      </c>
      <c r="AW813" s="14" t="s">
        <v>30</v>
      </c>
      <c r="AX813" s="14" t="s">
        <v>79</v>
      </c>
      <c r="AY813" s="249" t="s">
        <v>138</v>
      </c>
    </row>
    <row r="814" spans="1:65" s="2" customFormat="1" ht="21.75" customHeight="1">
      <c r="A814" s="34"/>
      <c r="B814" s="35"/>
      <c r="C814" s="210" t="s">
        <v>1309</v>
      </c>
      <c r="D814" s="210" t="s">
        <v>141</v>
      </c>
      <c r="E814" s="211" t="s">
        <v>1310</v>
      </c>
      <c r="F814" s="212" t="s">
        <v>1311</v>
      </c>
      <c r="G814" s="213" t="s">
        <v>423</v>
      </c>
      <c r="H814" s="214">
        <v>17.3</v>
      </c>
      <c r="I814" s="215"/>
      <c r="J814" s="216">
        <f>ROUND(I814*H814,2)</f>
        <v>0</v>
      </c>
      <c r="K814" s="217"/>
      <c r="L814" s="39"/>
      <c r="M814" s="218" t="s">
        <v>1</v>
      </c>
      <c r="N814" s="219" t="s">
        <v>39</v>
      </c>
      <c r="O814" s="71"/>
      <c r="P814" s="220">
        <f>O814*H814</f>
        <v>0</v>
      </c>
      <c r="Q814" s="220">
        <v>2.8700000000000002E-3</v>
      </c>
      <c r="R814" s="220">
        <f>Q814*H814</f>
        <v>4.9651000000000008E-2</v>
      </c>
      <c r="S814" s="220">
        <v>0</v>
      </c>
      <c r="T814" s="221">
        <f>S814*H814</f>
        <v>0</v>
      </c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R814" s="222" t="s">
        <v>145</v>
      </c>
      <c r="AT814" s="222" t="s">
        <v>141</v>
      </c>
      <c r="AU814" s="222" t="s">
        <v>81</v>
      </c>
      <c r="AY814" s="17" t="s">
        <v>138</v>
      </c>
      <c r="BE814" s="223">
        <f>IF(N814="základní",J814,0)</f>
        <v>0</v>
      </c>
      <c r="BF814" s="223">
        <f>IF(N814="snížená",J814,0)</f>
        <v>0</v>
      </c>
      <c r="BG814" s="223">
        <f>IF(N814="zákl. přenesená",J814,0)</f>
        <v>0</v>
      </c>
      <c r="BH814" s="223">
        <f>IF(N814="sníž. přenesená",J814,0)</f>
        <v>0</v>
      </c>
      <c r="BI814" s="223">
        <f>IF(N814="nulová",J814,0)</f>
        <v>0</v>
      </c>
      <c r="BJ814" s="17" t="s">
        <v>79</v>
      </c>
      <c r="BK814" s="223">
        <f>ROUND(I814*H814,2)</f>
        <v>0</v>
      </c>
      <c r="BL814" s="17" t="s">
        <v>145</v>
      </c>
      <c r="BM814" s="222" t="s">
        <v>1312</v>
      </c>
    </row>
    <row r="815" spans="1:65" s="2" customFormat="1" ht="19.5">
      <c r="A815" s="34"/>
      <c r="B815" s="35"/>
      <c r="C815" s="36"/>
      <c r="D815" s="224" t="s">
        <v>147</v>
      </c>
      <c r="E815" s="36"/>
      <c r="F815" s="225" t="s">
        <v>1313</v>
      </c>
      <c r="G815" s="36"/>
      <c r="H815" s="36"/>
      <c r="I815" s="123"/>
      <c r="J815" s="36"/>
      <c r="K815" s="36"/>
      <c r="L815" s="39"/>
      <c r="M815" s="226"/>
      <c r="N815" s="227"/>
      <c r="O815" s="71"/>
      <c r="P815" s="71"/>
      <c r="Q815" s="71"/>
      <c r="R815" s="71"/>
      <c r="S815" s="71"/>
      <c r="T815" s="72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T815" s="17" t="s">
        <v>147</v>
      </c>
      <c r="AU815" s="17" t="s">
        <v>81</v>
      </c>
    </row>
    <row r="816" spans="1:65" s="15" customFormat="1" ht="11.25">
      <c r="B816" s="251"/>
      <c r="C816" s="252"/>
      <c r="D816" s="224" t="s">
        <v>149</v>
      </c>
      <c r="E816" s="253" t="s">
        <v>1</v>
      </c>
      <c r="F816" s="254" t="s">
        <v>847</v>
      </c>
      <c r="G816" s="252"/>
      <c r="H816" s="253" t="s">
        <v>1</v>
      </c>
      <c r="I816" s="255"/>
      <c r="J816" s="252"/>
      <c r="K816" s="252"/>
      <c r="L816" s="256"/>
      <c r="M816" s="257"/>
      <c r="N816" s="258"/>
      <c r="O816" s="258"/>
      <c r="P816" s="258"/>
      <c r="Q816" s="258"/>
      <c r="R816" s="258"/>
      <c r="S816" s="258"/>
      <c r="T816" s="259"/>
      <c r="AT816" s="260" t="s">
        <v>149</v>
      </c>
      <c r="AU816" s="260" t="s">
        <v>81</v>
      </c>
      <c r="AV816" s="15" t="s">
        <v>79</v>
      </c>
      <c r="AW816" s="15" t="s">
        <v>30</v>
      </c>
      <c r="AX816" s="15" t="s">
        <v>74</v>
      </c>
      <c r="AY816" s="260" t="s">
        <v>138</v>
      </c>
    </row>
    <row r="817" spans="1:63" s="13" customFormat="1" ht="11.25">
      <c r="B817" s="228"/>
      <c r="C817" s="229"/>
      <c r="D817" s="224" t="s">
        <v>149</v>
      </c>
      <c r="E817" s="230" t="s">
        <v>1</v>
      </c>
      <c r="F817" s="231" t="s">
        <v>1307</v>
      </c>
      <c r="G817" s="229"/>
      <c r="H817" s="232">
        <v>6.6</v>
      </c>
      <c r="I817" s="233"/>
      <c r="J817" s="229"/>
      <c r="K817" s="229"/>
      <c r="L817" s="234"/>
      <c r="M817" s="235"/>
      <c r="N817" s="236"/>
      <c r="O817" s="236"/>
      <c r="P817" s="236"/>
      <c r="Q817" s="236"/>
      <c r="R817" s="236"/>
      <c r="S817" s="236"/>
      <c r="T817" s="237"/>
      <c r="AT817" s="238" t="s">
        <v>149</v>
      </c>
      <c r="AU817" s="238" t="s">
        <v>81</v>
      </c>
      <c r="AV817" s="13" t="s">
        <v>81</v>
      </c>
      <c r="AW817" s="13" t="s">
        <v>30</v>
      </c>
      <c r="AX817" s="13" t="s">
        <v>74</v>
      </c>
      <c r="AY817" s="238" t="s">
        <v>138</v>
      </c>
    </row>
    <row r="818" spans="1:63" s="13" customFormat="1" ht="11.25">
      <c r="B818" s="228"/>
      <c r="C818" s="229"/>
      <c r="D818" s="224" t="s">
        <v>149</v>
      </c>
      <c r="E818" s="230" t="s">
        <v>1</v>
      </c>
      <c r="F818" s="231" t="s">
        <v>1308</v>
      </c>
      <c r="G818" s="229"/>
      <c r="H818" s="232">
        <v>10.7</v>
      </c>
      <c r="I818" s="233"/>
      <c r="J818" s="229"/>
      <c r="K818" s="229"/>
      <c r="L818" s="234"/>
      <c r="M818" s="235"/>
      <c r="N818" s="236"/>
      <c r="O818" s="236"/>
      <c r="P818" s="236"/>
      <c r="Q818" s="236"/>
      <c r="R818" s="236"/>
      <c r="S818" s="236"/>
      <c r="T818" s="237"/>
      <c r="AT818" s="238" t="s">
        <v>149</v>
      </c>
      <c r="AU818" s="238" t="s">
        <v>81</v>
      </c>
      <c r="AV818" s="13" t="s">
        <v>81</v>
      </c>
      <c r="AW818" s="13" t="s">
        <v>30</v>
      </c>
      <c r="AX818" s="13" t="s">
        <v>74</v>
      </c>
      <c r="AY818" s="238" t="s">
        <v>138</v>
      </c>
    </row>
    <row r="819" spans="1:63" s="14" customFormat="1" ht="11.25">
      <c r="B819" s="239"/>
      <c r="C819" s="240"/>
      <c r="D819" s="224" t="s">
        <v>149</v>
      </c>
      <c r="E819" s="241" t="s">
        <v>1</v>
      </c>
      <c r="F819" s="242" t="s">
        <v>156</v>
      </c>
      <c r="G819" s="240"/>
      <c r="H819" s="243">
        <v>17.3</v>
      </c>
      <c r="I819" s="244"/>
      <c r="J819" s="240"/>
      <c r="K819" s="240"/>
      <c r="L819" s="245"/>
      <c r="M819" s="246"/>
      <c r="N819" s="247"/>
      <c r="O819" s="247"/>
      <c r="P819" s="247"/>
      <c r="Q819" s="247"/>
      <c r="R819" s="247"/>
      <c r="S819" s="247"/>
      <c r="T819" s="248"/>
      <c r="AT819" s="249" t="s">
        <v>149</v>
      </c>
      <c r="AU819" s="249" t="s">
        <v>81</v>
      </c>
      <c r="AV819" s="14" t="s">
        <v>145</v>
      </c>
      <c r="AW819" s="14" t="s">
        <v>30</v>
      </c>
      <c r="AX819" s="14" t="s">
        <v>79</v>
      </c>
      <c r="AY819" s="249" t="s">
        <v>138</v>
      </c>
    </row>
    <row r="820" spans="1:63" s="12" customFormat="1" ht="22.9" customHeight="1">
      <c r="B820" s="194"/>
      <c r="C820" s="195"/>
      <c r="D820" s="196" t="s">
        <v>73</v>
      </c>
      <c r="E820" s="208" t="s">
        <v>1314</v>
      </c>
      <c r="F820" s="208" t="s">
        <v>1315</v>
      </c>
      <c r="G820" s="195"/>
      <c r="H820" s="195"/>
      <c r="I820" s="198"/>
      <c r="J820" s="209">
        <f>BK820</f>
        <v>0</v>
      </c>
      <c r="K820" s="195"/>
      <c r="L820" s="200"/>
      <c r="M820" s="276"/>
      <c r="N820" s="277"/>
      <c r="O820" s="277"/>
      <c r="P820" s="278">
        <v>0</v>
      </c>
      <c r="Q820" s="277"/>
      <c r="R820" s="278">
        <v>0</v>
      </c>
      <c r="S820" s="277"/>
      <c r="T820" s="279">
        <v>0</v>
      </c>
      <c r="AR820" s="205" t="s">
        <v>81</v>
      </c>
      <c r="AT820" s="206" t="s">
        <v>73</v>
      </c>
      <c r="AU820" s="206" t="s">
        <v>79</v>
      </c>
      <c r="AY820" s="205" t="s">
        <v>138</v>
      </c>
      <c r="BK820" s="207">
        <v>0</v>
      </c>
    </row>
    <row r="821" spans="1:63" s="2" customFormat="1" ht="6.95" customHeight="1">
      <c r="A821" s="34"/>
      <c r="B821" s="54"/>
      <c r="C821" s="55"/>
      <c r="D821" s="55"/>
      <c r="E821" s="55"/>
      <c r="F821" s="55"/>
      <c r="G821" s="55"/>
      <c r="H821" s="55"/>
      <c r="I821" s="159"/>
      <c r="J821" s="55"/>
      <c r="K821" s="55"/>
      <c r="L821" s="39"/>
      <c r="M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</row>
  </sheetData>
  <sheetProtection algorithmName="SHA-512" hashValue="k1BaYgzRgNI0wRptrJTm9L2LxEYkBaYmhwcy0aXDEtSOOuoTbAOdlytFq4Y00pWv7PfjxRMgauuI7S22QMTq+A==" saltValue="4yaU4gGIsTN2Jk9j73zsYHxPMbhrt6YtwCGJfksKhC17As277uniIE1mkGAzG4au9rwuib01qkrvxT0Q5mU39g==" spinCount="100000" sheet="1" objects="1" scenarios="1" formatColumns="0" formatRows="0" autoFilter="0"/>
  <autoFilter ref="C132:K820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66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5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96</v>
      </c>
      <c r="AZ2" s="116" t="s">
        <v>566</v>
      </c>
      <c r="BA2" s="116" t="s">
        <v>1316</v>
      </c>
      <c r="BB2" s="116" t="s">
        <v>1</v>
      </c>
      <c r="BC2" s="116" t="s">
        <v>1317</v>
      </c>
      <c r="BD2" s="116" t="s">
        <v>81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81</v>
      </c>
      <c r="AZ3" s="116" t="s">
        <v>578</v>
      </c>
      <c r="BA3" s="116" t="s">
        <v>579</v>
      </c>
      <c r="BB3" s="116" t="s">
        <v>1</v>
      </c>
      <c r="BC3" s="116" t="s">
        <v>1318</v>
      </c>
      <c r="BD3" s="116" t="s">
        <v>81</v>
      </c>
    </row>
    <row r="4" spans="1:56" s="1" customFormat="1" ht="24.95" customHeight="1">
      <c r="B4" s="20"/>
      <c r="D4" s="120" t="s">
        <v>104</v>
      </c>
      <c r="I4" s="115"/>
      <c r="L4" s="20"/>
      <c r="M4" s="121" t="s">
        <v>10</v>
      </c>
      <c r="AT4" s="17" t="s">
        <v>4</v>
      </c>
      <c r="AZ4" s="116" t="s">
        <v>581</v>
      </c>
      <c r="BA4" s="116" t="s">
        <v>582</v>
      </c>
      <c r="BB4" s="116" t="s">
        <v>1</v>
      </c>
      <c r="BC4" s="116" t="s">
        <v>1319</v>
      </c>
      <c r="BD4" s="116" t="s">
        <v>81</v>
      </c>
    </row>
    <row r="5" spans="1:56" s="1" customFormat="1" ht="6.95" customHeight="1">
      <c r="B5" s="20"/>
      <c r="I5" s="115"/>
      <c r="L5" s="20"/>
      <c r="AZ5" s="116" t="s">
        <v>584</v>
      </c>
      <c r="BA5" s="116" t="s">
        <v>585</v>
      </c>
      <c r="BB5" s="116" t="s">
        <v>1</v>
      </c>
      <c r="BC5" s="116" t="s">
        <v>1320</v>
      </c>
      <c r="BD5" s="116" t="s">
        <v>81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587</v>
      </c>
      <c r="BA6" s="116" t="s">
        <v>1321</v>
      </c>
      <c r="BB6" s="116" t="s">
        <v>1</v>
      </c>
      <c r="BC6" s="116" t="s">
        <v>1322</v>
      </c>
      <c r="BD6" s="116" t="s">
        <v>81</v>
      </c>
    </row>
    <row r="7" spans="1:56" s="1" customFormat="1" ht="16.5" customHeight="1">
      <c r="B7" s="20"/>
      <c r="E7" s="343" t="str">
        <f>'Rekapitulace stavby'!K6</f>
        <v>Demolice a výstavba lávky M 7/1 pod zámeckými schody ve Fryštátě</v>
      </c>
      <c r="F7" s="344"/>
      <c r="G7" s="344"/>
      <c r="H7" s="344"/>
      <c r="I7" s="115"/>
      <c r="L7" s="20"/>
      <c r="AZ7" s="116" t="s">
        <v>597</v>
      </c>
      <c r="BA7" s="116" t="s">
        <v>598</v>
      </c>
      <c r="BB7" s="116" t="s">
        <v>1</v>
      </c>
      <c r="BC7" s="116" t="s">
        <v>1323</v>
      </c>
      <c r="BD7" s="116" t="s">
        <v>81</v>
      </c>
    </row>
    <row r="8" spans="1:56" s="1" customFormat="1" ht="12" customHeight="1">
      <c r="B8" s="20"/>
      <c r="D8" s="122" t="s">
        <v>105</v>
      </c>
      <c r="I8" s="115"/>
      <c r="L8" s="20"/>
      <c r="AZ8" s="116" t="s">
        <v>600</v>
      </c>
      <c r="BA8" s="116" t="s">
        <v>601</v>
      </c>
      <c r="BB8" s="116" t="s">
        <v>1</v>
      </c>
      <c r="BC8" s="116" t="s">
        <v>1324</v>
      </c>
      <c r="BD8" s="116" t="s">
        <v>81</v>
      </c>
    </row>
    <row r="9" spans="1:56" s="2" customFormat="1" ht="23.25" customHeight="1">
      <c r="A9" s="34"/>
      <c r="B9" s="39"/>
      <c r="C9" s="34"/>
      <c r="D9" s="34"/>
      <c r="E9" s="343" t="s">
        <v>106</v>
      </c>
      <c r="F9" s="345"/>
      <c r="G9" s="345"/>
      <c r="H9" s="345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1325</v>
      </c>
      <c r="BA9" s="116" t="s">
        <v>1326</v>
      </c>
      <c r="BB9" s="116" t="s">
        <v>1</v>
      </c>
      <c r="BC9" s="116" t="s">
        <v>1327</v>
      </c>
      <c r="BD9" s="116" t="s">
        <v>162</v>
      </c>
    </row>
    <row r="10" spans="1:56" s="2" customFormat="1" ht="12" customHeight="1">
      <c r="A10" s="34"/>
      <c r="B10" s="39"/>
      <c r="C10" s="34"/>
      <c r="D10" s="122" t="s">
        <v>107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6" t="s">
        <v>605</v>
      </c>
      <c r="BA10" s="116" t="s">
        <v>606</v>
      </c>
      <c r="BB10" s="116" t="s">
        <v>1</v>
      </c>
      <c r="BC10" s="116" t="s">
        <v>1328</v>
      </c>
      <c r="BD10" s="116" t="s">
        <v>81</v>
      </c>
    </row>
    <row r="11" spans="1:56" s="2" customFormat="1" ht="16.5" customHeight="1">
      <c r="A11" s="34"/>
      <c r="B11" s="39"/>
      <c r="C11" s="34"/>
      <c r="D11" s="34"/>
      <c r="E11" s="346" t="s">
        <v>1329</v>
      </c>
      <c r="F11" s="345"/>
      <c r="G11" s="345"/>
      <c r="H11" s="345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6" t="s">
        <v>1330</v>
      </c>
      <c r="BA11" s="116" t="s">
        <v>1331</v>
      </c>
      <c r="BB11" s="116" t="s">
        <v>1</v>
      </c>
      <c r="BC11" s="116" t="s">
        <v>477</v>
      </c>
      <c r="BD11" s="116" t="s">
        <v>162</v>
      </c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6" t="s">
        <v>608</v>
      </c>
      <c r="BA12" s="116" t="s">
        <v>1332</v>
      </c>
      <c r="BB12" s="116" t="s">
        <v>1</v>
      </c>
      <c r="BC12" s="116" t="s">
        <v>1333</v>
      </c>
      <c r="BD12" s="116" t="s">
        <v>162</v>
      </c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97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6" t="s">
        <v>611</v>
      </c>
      <c r="BA13" s="116" t="s">
        <v>1334</v>
      </c>
      <c r="BB13" s="116" t="s">
        <v>1</v>
      </c>
      <c r="BC13" s="116" t="s">
        <v>1335</v>
      </c>
      <c r="BD13" s="116" t="s">
        <v>162</v>
      </c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28. 1. 2020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6" t="s">
        <v>1336</v>
      </c>
      <c r="BA14" s="116" t="s">
        <v>618</v>
      </c>
      <c r="BB14" s="116" t="s">
        <v>1</v>
      </c>
      <c r="BC14" s="116" t="s">
        <v>944</v>
      </c>
      <c r="BD14" s="116" t="s">
        <v>162</v>
      </c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6" t="s">
        <v>620</v>
      </c>
      <c r="BA15" s="116" t="s">
        <v>1337</v>
      </c>
      <c r="BB15" s="116" t="s">
        <v>1</v>
      </c>
      <c r="BC15" s="116" t="s">
        <v>1338</v>
      </c>
      <c r="BD15" s="116" t="s">
        <v>81</v>
      </c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16" t="s">
        <v>1339</v>
      </c>
      <c r="BA16" s="116" t="s">
        <v>1340</v>
      </c>
      <c r="BB16" s="116" t="s">
        <v>1</v>
      </c>
      <c r="BC16" s="116" t="s">
        <v>1341</v>
      </c>
      <c r="BD16" s="116" t="s">
        <v>162</v>
      </c>
    </row>
    <row r="17" spans="1:56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4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16" t="s">
        <v>1342</v>
      </c>
      <c r="BA17" s="116" t="s">
        <v>604</v>
      </c>
      <c r="BB17" s="116" t="s">
        <v>1</v>
      </c>
      <c r="BC17" s="116" t="s">
        <v>405</v>
      </c>
      <c r="BD17" s="116" t="s">
        <v>81</v>
      </c>
    </row>
    <row r="18" spans="1:56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16" t="s">
        <v>1343</v>
      </c>
      <c r="BA18" s="116" t="s">
        <v>1344</v>
      </c>
      <c r="BB18" s="116" t="s">
        <v>1</v>
      </c>
      <c r="BC18" s="116" t="s">
        <v>1345</v>
      </c>
      <c r="BD18" s="116" t="s">
        <v>81</v>
      </c>
    </row>
    <row r="19" spans="1:56" s="2" customFormat="1" ht="12" customHeight="1">
      <c r="A19" s="34"/>
      <c r="B19" s="39"/>
      <c r="C19" s="34"/>
      <c r="D19" s="122" t="s">
        <v>27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16" t="s">
        <v>1346</v>
      </c>
      <c r="BA19" s="116" t="s">
        <v>1347</v>
      </c>
      <c r="BB19" s="116" t="s">
        <v>1</v>
      </c>
      <c r="BC19" s="116" t="s">
        <v>1348</v>
      </c>
      <c r="BD19" s="116" t="s">
        <v>81</v>
      </c>
    </row>
    <row r="20" spans="1:56" s="2" customFormat="1" ht="18" customHeight="1">
      <c r="A20" s="34"/>
      <c r="B20" s="39"/>
      <c r="C20" s="34"/>
      <c r="D20" s="34"/>
      <c r="E20" s="347" t="str">
        <f>'Rekapitulace stavby'!E14</f>
        <v>Vyplň údaj</v>
      </c>
      <c r="F20" s="348"/>
      <c r="G20" s="348"/>
      <c r="H20" s="348"/>
      <c r="I20" s="124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16" t="s">
        <v>1349</v>
      </c>
      <c r="BA20" s="116" t="s">
        <v>1350</v>
      </c>
      <c r="BB20" s="116" t="s">
        <v>1</v>
      </c>
      <c r="BC20" s="116" t="s">
        <v>1351</v>
      </c>
      <c r="BD20" s="116" t="s">
        <v>81</v>
      </c>
    </row>
    <row r="21" spans="1:56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16" t="s">
        <v>625</v>
      </c>
      <c r="BA21" s="116" t="s">
        <v>626</v>
      </c>
      <c r="BB21" s="116" t="s">
        <v>1</v>
      </c>
      <c r="BC21" s="116" t="s">
        <v>1352</v>
      </c>
      <c r="BD21" s="116" t="s">
        <v>81</v>
      </c>
    </row>
    <row r="22" spans="1:56" s="2" customFormat="1" ht="12" customHeight="1">
      <c r="A22" s="34"/>
      <c r="B22" s="39"/>
      <c r="C22" s="34"/>
      <c r="D22" s="122" t="s">
        <v>29</v>
      </c>
      <c r="E22" s="34"/>
      <c r="F22" s="34"/>
      <c r="G22" s="34"/>
      <c r="H22" s="34"/>
      <c r="I22" s="124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16" t="s">
        <v>629</v>
      </c>
      <c r="BA22" s="116" t="s">
        <v>1353</v>
      </c>
      <c r="BB22" s="116" t="s">
        <v>1</v>
      </c>
      <c r="BC22" s="116" t="s">
        <v>1354</v>
      </c>
      <c r="BD22" s="116" t="s">
        <v>81</v>
      </c>
    </row>
    <row r="23" spans="1:56" s="2" customFormat="1" ht="18" customHeight="1">
      <c r="A23" s="34"/>
      <c r="B23" s="39"/>
      <c r="C23" s="34"/>
      <c r="D23" s="34"/>
      <c r="E23" s="110" t="s">
        <v>628</v>
      </c>
      <c r="F23" s="34"/>
      <c r="G23" s="34"/>
      <c r="H23" s="34"/>
      <c r="I23" s="124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16" t="s">
        <v>1355</v>
      </c>
      <c r="BA23" s="116" t="s">
        <v>1356</v>
      </c>
      <c r="BB23" s="116" t="s">
        <v>1</v>
      </c>
      <c r="BC23" s="116" t="s">
        <v>1357</v>
      </c>
      <c r="BD23" s="116" t="s">
        <v>81</v>
      </c>
    </row>
    <row r="24" spans="1:56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16" t="s">
        <v>1358</v>
      </c>
      <c r="BA24" s="116" t="s">
        <v>1358</v>
      </c>
      <c r="BB24" s="116" t="s">
        <v>1</v>
      </c>
      <c r="BC24" s="116" t="s">
        <v>1359</v>
      </c>
      <c r="BD24" s="116" t="s">
        <v>81</v>
      </c>
    </row>
    <row r="25" spans="1:56" s="2" customFormat="1" ht="12" customHeight="1">
      <c r="A25" s="34"/>
      <c r="B25" s="39"/>
      <c r="C25" s="34"/>
      <c r="D25" s="122" t="s">
        <v>31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16" t="s">
        <v>1360</v>
      </c>
      <c r="BA25" s="116" t="s">
        <v>1361</v>
      </c>
      <c r="BB25" s="116" t="s">
        <v>1</v>
      </c>
      <c r="BC25" s="116" t="s">
        <v>1362</v>
      </c>
      <c r="BD25" s="116" t="s">
        <v>81</v>
      </c>
    </row>
    <row r="26" spans="1:56" s="2" customFormat="1" ht="18" customHeight="1">
      <c r="A26" s="34"/>
      <c r="B26" s="39"/>
      <c r="C26" s="34"/>
      <c r="D26" s="34"/>
      <c r="E26" s="110" t="s">
        <v>628</v>
      </c>
      <c r="F26" s="34"/>
      <c r="G26" s="34"/>
      <c r="H26" s="34"/>
      <c r="I26" s="124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56" s="2" customFormat="1" ht="12" customHeight="1">
      <c r="A28" s="34"/>
      <c r="B28" s="39"/>
      <c r="C28" s="34"/>
      <c r="D28" s="122" t="s">
        <v>33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8" customFormat="1" ht="16.5" customHeight="1">
      <c r="A29" s="126"/>
      <c r="B29" s="127"/>
      <c r="C29" s="126"/>
      <c r="D29" s="126"/>
      <c r="E29" s="349" t="s">
        <v>1</v>
      </c>
      <c r="F29" s="349"/>
      <c r="G29" s="349"/>
      <c r="H29" s="349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56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25.35" customHeight="1">
      <c r="A32" s="34"/>
      <c r="B32" s="39"/>
      <c r="C32" s="34"/>
      <c r="D32" s="132" t="s">
        <v>34</v>
      </c>
      <c r="E32" s="34"/>
      <c r="F32" s="34"/>
      <c r="G32" s="34"/>
      <c r="H32" s="34"/>
      <c r="I32" s="123"/>
      <c r="J32" s="133">
        <f>ROUND(J132,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4" t="s">
        <v>36</v>
      </c>
      <c r="G34" s="34"/>
      <c r="H34" s="34"/>
      <c r="I34" s="135" t="s">
        <v>35</v>
      </c>
      <c r="J34" s="134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6" t="s">
        <v>38</v>
      </c>
      <c r="E35" s="122" t="s">
        <v>39</v>
      </c>
      <c r="F35" s="137">
        <f>ROUND((SUM(BE132:BE667)),  2)</f>
        <v>0</v>
      </c>
      <c r="G35" s="34"/>
      <c r="H35" s="34"/>
      <c r="I35" s="138">
        <v>0.21</v>
      </c>
      <c r="J35" s="137">
        <f>ROUND(((SUM(BE132:BE667))*I35),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2" t="s">
        <v>40</v>
      </c>
      <c r="F36" s="137">
        <f>ROUND((SUM(BF132:BF667)),  2)</f>
        <v>0</v>
      </c>
      <c r="G36" s="34"/>
      <c r="H36" s="34"/>
      <c r="I36" s="138">
        <v>0.15</v>
      </c>
      <c r="J36" s="137">
        <f>ROUND(((SUM(BF132:BF667))*I36),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2" t="s">
        <v>41</v>
      </c>
      <c r="F37" s="137">
        <f>ROUND((SUM(BG132:BG667)),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2" t="s">
        <v>42</v>
      </c>
      <c r="F38" s="137">
        <f>ROUND((SUM(BH132:BH667)),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2" t="s">
        <v>43</v>
      </c>
      <c r="F39" s="137">
        <f>ROUND((SUM(BI132:BI667)),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44</v>
      </c>
      <c r="E41" s="141"/>
      <c r="F41" s="141"/>
      <c r="G41" s="142" t="s">
        <v>45</v>
      </c>
      <c r="H41" s="143" t="s">
        <v>46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7" t="s">
        <v>47</v>
      </c>
      <c r="E50" s="148"/>
      <c r="F50" s="148"/>
      <c r="G50" s="147" t="s">
        <v>48</v>
      </c>
      <c r="H50" s="148"/>
      <c r="I50" s="149"/>
      <c r="J50" s="148"/>
      <c r="K50" s="14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50" t="s">
        <v>49</v>
      </c>
      <c r="E61" s="151"/>
      <c r="F61" s="152" t="s">
        <v>50</v>
      </c>
      <c r="G61" s="150" t="s">
        <v>49</v>
      </c>
      <c r="H61" s="151"/>
      <c r="I61" s="153"/>
      <c r="J61" s="154" t="s">
        <v>50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7" t="s">
        <v>51</v>
      </c>
      <c r="E65" s="155"/>
      <c r="F65" s="155"/>
      <c r="G65" s="147" t="s">
        <v>52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50" t="s">
        <v>49</v>
      </c>
      <c r="E76" s="151"/>
      <c r="F76" s="152" t="s">
        <v>50</v>
      </c>
      <c r="G76" s="150" t="s">
        <v>49</v>
      </c>
      <c r="H76" s="151"/>
      <c r="I76" s="153"/>
      <c r="J76" s="154" t="s">
        <v>50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50" t="str">
        <f>E7</f>
        <v>Demolice a výstavba lávky M 7/1 pod zámeckými schody ve Fryštátě</v>
      </c>
      <c r="F85" s="351"/>
      <c r="G85" s="351"/>
      <c r="H85" s="351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23.25" customHeight="1">
      <c r="A87" s="34"/>
      <c r="B87" s="35"/>
      <c r="C87" s="36"/>
      <c r="D87" s="36"/>
      <c r="E87" s="350" t="s">
        <v>106</v>
      </c>
      <c r="F87" s="352"/>
      <c r="G87" s="352"/>
      <c r="H87" s="352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107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8" t="str">
        <f>E11</f>
        <v>SO241 - OPĚRNÁ ZEĎ</v>
      </c>
      <c r="F89" s="352"/>
      <c r="G89" s="352"/>
      <c r="H89" s="352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4" t="s">
        <v>22</v>
      </c>
      <c r="J91" s="66" t="str">
        <f>IF(J14="","",J14)</f>
        <v>28. 1. 2020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4" t="s">
        <v>29</v>
      </c>
      <c r="J93" s="32" t="str">
        <f>E23</f>
        <v>Dopravoprojekt Ostrava a.s.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4" t="s">
        <v>31</v>
      </c>
      <c r="J94" s="32" t="str">
        <f>E26</f>
        <v>Dopravoprojekt Ostrava a.s.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111</v>
      </c>
      <c r="D96" s="164"/>
      <c r="E96" s="164"/>
      <c r="F96" s="164"/>
      <c r="G96" s="164"/>
      <c r="H96" s="164"/>
      <c r="I96" s="165"/>
      <c r="J96" s="166" t="s">
        <v>112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7" t="s">
        <v>113</v>
      </c>
      <c r="D98" s="36"/>
      <c r="E98" s="36"/>
      <c r="F98" s="36"/>
      <c r="G98" s="36"/>
      <c r="H98" s="36"/>
      <c r="I98" s="123"/>
      <c r="J98" s="84">
        <f>J132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114</v>
      </c>
    </row>
    <row r="99" spans="1:47" s="9" customFormat="1" ht="24.95" customHeight="1">
      <c r="B99" s="168"/>
      <c r="C99" s="169"/>
      <c r="D99" s="170" t="s">
        <v>115</v>
      </c>
      <c r="E99" s="171"/>
      <c r="F99" s="171"/>
      <c r="G99" s="171"/>
      <c r="H99" s="171"/>
      <c r="I99" s="172"/>
      <c r="J99" s="173">
        <f>J133</f>
        <v>0</v>
      </c>
      <c r="K99" s="169"/>
      <c r="L99" s="174"/>
    </row>
    <row r="100" spans="1:47" s="10" customFormat="1" ht="19.899999999999999" customHeight="1">
      <c r="B100" s="175"/>
      <c r="C100" s="104"/>
      <c r="D100" s="176" t="s">
        <v>324</v>
      </c>
      <c r="E100" s="177"/>
      <c r="F100" s="177"/>
      <c r="G100" s="177"/>
      <c r="H100" s="177"/>
      <c r="I100" s="178"/>
      <c r="J100" s="179">
        <f>J134</f>
        <v>0</v>
      </c>
      <c r="K100" s="104"/>
      <c r="L100" s="180"/>
    </row>
    <row r="101" spans="1:47" s="10" customFormat="1" ht="19.899999999999999" customHeight="1">
      <c r="B101" s="175"/>
      <c r="C101" s="104"/>
      <c r="D101" s="176" t="s">
        <v>652</v>
      </c>
      <c r="E101" s="177"/>
      <c r="F101" s="177"/>
      <c r="G101" s="177"/>
      <c r="H101" s="177"/>
      <c r="I101" s="178"/>
      <c r="J101" s="179">
        <f>J307</f>
        <v>0</v>
      </c>
      <c r="K101" s="104"/>
      <c r="L101" s="180"/>
    </row>
    <row r="102" spans="1:47" s="10" customFormat="1" ht="19.899999999999999" customHeight="1">
      <c r="B102" s="175"/>
      <c r="C102" s="104"/>
      <c r="D102" s="176" t="s">
        <v>653</v>
      </c>
      <c r="E102" s="177"/>
      <c r="F102" s="177"/>
      <c r="G102" s="177"/>
      <c r="H102" s="177"/>
      <c r="I102" s="178"/>
      <c r="J102" s="179">
        <f>J382</f>
        <v>0</v>
      </c>
      <c r="K102" s="104"/>
      <c r="L102" s="180"/>
    </row>
    <row r="103" spans="1:47" s="10" customFormat="1" ht="19.899999999999999" customHeight="1">
      <c r="B103" s="175"/>
      <c r="C103" s="104"/>
      <c r="D103" s="176" t="s">
        <v>654</v>
      </c>
      <c r="E103" s="177"/>
      <c r="F103" s="177"/>
      <c r="G103" s="177"/>
      <c r="H103" s="177"/>
      <c r="I103" s="178"/>
      <c r="J103" s="179">
        <f>J444</f>
        <v>0</v>
      </c>
      <c r="K103" s="104"/>
      <c r="L103" s="180"/>
    </row>
    <row r="104" spans="1:47" s="10" customFormat="1" ht="19.899999999999999" customHeight="1">
      <c r="B104" s="175"/>
      <c r="C104" s="104"/>
      <c r="D104" s="176" t="s">
        <v>655</v>
      </c>
      <c r="E104" s="177"/>
      <c r="F104" s="177"/>
      <c r="G104" s="177"/>
      <c r="H104" s="177"/>
      <c r="I104" s="178"/>
      <c r="J104" s="179">
        <f>J460</f>
        <v>0</v>
      </c>
      <c r="K104" s="104"/>
      <c r="L104" s="180"/>
    </row>
    <row r="105" spans="1:47" s="10" customFormat="1" ht="19.899999999999999" customHeight="1">
      <c r="B105" s="175"/>
      <c r="C105" s="104"/>
      <c r="D105" s="176" t="s">
        <v>656</v>
      </c>
      <c r="E105" s="177"/>
      <c r="F105" s="177"/>
      <c r="G105" s="177"/>
      <c r="H105" s="177"/>
      <c r="I105" s="178"/>
      <c r="J105" s="179">
        <f>J505</f>
        <v>0</v>
      </c>
      <c r="K105" s="104"/>
      <c r="L105" s="180"/>
    </row>
    <row r="106" spans="1:47" s="10" customFormat="1" ht="19.899999999999999" customHeight="1">
      <c r="B106" s="175"/>
      <c r="C106" s="104"/>
      <c r="D106" s="176" t="s">
        <v>116</v>
      </c>
      <c r="E106" s="177"/>
      <c r="F106" s="177"/>
      <c r="G106" s="177"/>
      <c r="H106" s="177"/>
      <c r="I106" s="178"/>
      <c r="J106" s="179">
        <f>J512</f>
        <v>0</v>
      </c>
      <c r="K106" s="104"/>
      <c r="L106" s="180"/>
    </row>
    <row r="107" spans="1:47" s="10" customFormat="1" ht="19.899999999999999" customHeight="1">
      <c r="B107" s="175"/>
      <c r="C107" s="104"/>
      <c r="D107" s="176" t="s">
        <v>325</v>
      </c>
      <c r="E107" s="177"/>
      <c r="F107" s="177"/>
      <c r="G107" s="177"/>
      <c r="H107" s="177"/>
      <c r="I107" s="178"/>
      <c r="J107" s="179">
        <f>J583</f>
        <v>0</v>
      </c>
      <c r="K107" s="104"/>
      <c r="L107" s="180"/>
    </row>
    <row r="108" spans="1:47" s="10" customFormat="1" ht="19.899999999999999" customHeight="1">
      <c r="B108" s="175"/>
      <c r="C108" s="104"/>
      <c r="D108" s="176" t="s">
        <v>326</v>
      </c>
      <c r="E108" s="177"/>
      <c r="F108" s="177"/>
      <c r="G108" s="177"/>
      <c r="H108" s="177"/>
      <c r="I108" s="178"/>
      <c r="J108" s="179">
        <f>J584</f>
        <v>0</v>
      </c>
      <c r="K108" s="104"/>
      <c r="L108" s="180"/>
    </row>
    <row r="109" spans="1:47" s="9" customFormat="1" ht="24.95" customHeight="1">
      <c r="B109" s="168"/>
      <c r="C109" s="169"/>
      <c r="D109" s="170" t="s">
        <v>657</v>
      </c>
      <c r="E109" s="171"/>
      <c r="F109" s="171"/>
      <c r="G109" s="171"/>
      <c r="H109" s="171"/>
      <c r="I109" s="172"/>
      <c r="J109" s="173">
        <f>J585</f>
        <v>0</v>
      </c>
      <c r="K109" s="169"/>
      <c r="L109" s="174"/>
    </row>
    <row r="110" spans="1:47" s="10" customFormat="1" ht="19.899999999999999" customHeight="1">
      <c r="B110" s="175"/>
      <c r="C110" s="104"/>
      <c r="D110" s="176" t="s">
        <v>658</v>
      </c>
      <c r="E110" s="177"/>
      <c r="F110" s="177"/>
      <c r="G110" s="177"/>
      <c r="H110" s="177"/>
      <c r="I110" s="178"/>
      <c r="J110" s="179">
        <f>J586</f>
        <v>0</v>
      </c>
      <c r="K110" s="104"/>
      <c r="L110" s="180"/>
    </row>
    <row r="111" spans="1:47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23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159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162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123</v>
      </c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50" t="str">
        <f>E7</f>
        <v>Demolice a výstavba lávky M 7/1 pod zámeckými schody ve Fryštátě</v>
      </c>
      <c r="F120" s="351"/>
      <c r="G120" s="351"/>
      <c r="H120" s="351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1" customFormat="1" ht="12" customHeight="1">
      <c r="B121" s="21"/>
      <c r="C121" s="29" t="s">
        <v>105</v>
      </c>
      <c r="D121" s="22"/>
      <c r="E121" s="22"/>
      <c r="F121" s="22"/>
      <c r="G121" s="22"/>
      <c r="H121" s="22"/>
      <c r="I121" s="115"/>
      <c r="J121" s="22"/>
      <c r="K121" s="22"/>
      <c r="L121" s="20"/>
    </row>
    <row r="122" spans="1:31" s="2" customFormat="1" ht="23.25" customHeight="1">
      <c r="A122" s="34"/>
      <c r="B122" s="35"/>
      <c r="C122" s="36"/>
      <c r="D122" s="36"/>
      <c r="E122" s="350" t="s">
        <v>106</v>
      </c>
      <c r="F122" s="352"/>
      <c r="G122" s="352"/>
      <c r="H122" s="352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107</v>
      </c>
      <c r="D123" s="36"/>
      <c r="E123" s="36"/>
      <c r="F123" s="36"/>
      <c r="G123" s="36"/>
      <c r="H123" s="36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98" t="str">
        <f>E11</f>
        <v>SO241 - OPĚRNÁ ZEĎ</v>
      </c>
      <c r="F124" s="352"/>
      <c r="G124" s="352"/>
      <c r="H124" s="352"/>
      <c r="I124" s="123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23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F14</f>
        <v xml:space="preserve"> </v>
      </c>
      <c r="G126" s="36"/>
      <c r="H126" s="36"/>
      <c r="I126" s="124" t="s">
        <v>22</v>
      </c>
      <c r="J126" s="66" t="str">
        <f>IF(J14="","",J14)</f>
        <v>28. 1. 2020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123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5.7" customHeight="1">
      <c r="A128" s="34"/>
      <c r="B128" s="35"/>
      <c r="C128" s="29" t="s">
        <v>24</v>
      </c>
      <c r="D128" s="36"/>
      <c r="E128" s="36"/>
      <c r="F128" s="27" t="str">
        <f>E17</f>
        <v xml:space="preserve"> </v>
      </c>
      <c r="G128" s="36"/>
      <c r="H128" s="36"/>
      <c r="I128" s="124" t="s">
        <v>29</v>
      </c>
      <c r="J128" s="32" t="str">
        <f>E23</f>
        <v>Dopravoprojekt Ostrava a.s.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>
      <c r="A129" s="34"/>
      <c r="B129" s="35"/>
      <c r="C129" s="29" t="s">
        <v>27</v>
      </c>
      <c r="D129" s="36"/>
      <c r="E129" s="36"/>
      <c r="F129" s="27" t="str">
        <f>IF(E20="","",E20)</f>
        <v>Vyplň údaj</v>
      </c>
      <c r="G129" s="36"/>
      <c r="H129" s="36"/>
      <c r="I129" s="124" t="s">
        <v>31</v>
      </c>
      <c r="J129" s="32" t="str">
        <f>E26</f>
        <v>Dopravoprojekt Ostrava a.s.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123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81"/>
      <c r="B131" s="182"/>
      <c r="C131" s="183" t="s">
        <v>124</v>
      </c>
      <c r="D131" s="184" t="s">
        <v>59</v>
      </c>
      <c r="E131" s="184" t="s">
        <v>55</v>
      </c>
      <c r="F131" s="184" t="s">
        <v>56</v>
      </c>
      <c r="G131" s="184" t="s">
        <v>125</v>
      </c>
      <c r="H131" s="184" t="s">
        <v>126</v>
      </c>
      <c r="I131" s="185" t="s">
        <v>127</v>
      </c>
      <c r="J131" s="186" t="s">
        <v>112</v>
      </c>
      <c r="K131" s="187" t="s">
        <v>128</v>
      </c>
      <c r="L131" s="188"/>
      <c r="M131" s="75" t="s">
        <v>1</v>
      </c>
      <c r="N131" s="76" t="s">
        <v>38</v>
      </c>
      <c r="O131" s="76" t="s">
        <v>129</v>
      </c>
      <c r="P131" s="76" t="s">
        <v>130</v>
      </c>
      <c r="Q131" s="76" t="s">
        <v>131</v>
      </c>
      <c r="R131" s="76" t="s">
        <v>132</v>
      </c>
      <c r="S131" s="76" t="s">
        <v>133</v>
      </c>
      <c r="T131" s="77" t="s">
        <v>134</v>
      </c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</row>
    <row r="132" spans="1:65" s="2" customFormat="1" ht="22.9" customHeight="1">
      <c r="A132" s="34"/>
      <c r="B132" s="35"/>
      <c r="C132" s="82" t="s">
        <v>135</v>
      </c>
      <c r="D132" s="36"/>
      <c r="E132" s="36"/>
      <c r="F132" s="36"/>
      <c r="G132" s="36"/>
      <c r="H132" s="36"/>
      <c r="I132" s="123"/>
      <c r="J132" s="189">
        <f>BK132</f>
        <v>0</v>
      </c>
      <c r="K132" s="36"/>
      <c r="L132" s="39"/>
      <c r="M132" s="78"/>
      <c r="N132" s="190"/>
      <c r="O132" s="79"/>
      <c r="P132" s="191">
        <f>P133+P585</f>
        <v>0</v>
      </c>
      <c r="Q132" s="79"/>
      <c r="R132" s="191">
        <f>R133+R585</f>
        <v>182.02457038000003</v>
      </c>
      <c r="S132" s="79"/>
      <c r="T132" s="192">
        <f>T133+T585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73</v>
      </c>
      <c r="AU132" s="17" t="s">
        <v>114</v>
      </c>
      <c r="BK132" s="193">
        <f>BK133+BK585</f>
        <v>0</v>
      </c>
    </row>
    <row r="133" spans="1:65" s="12" customFormat="1" ht="25.9" customHeight="1">
      <c r="B133" s="194"/>
      <c r="C133" s="195"/>
      <c r="D133" s="196" t="s">
        <v>73</v>
      </c>
      <c r="E133" s="197" t="s">
        <v>136</v>
      </c>
      <c r="F133" s="197" t="s">
        <v>137</v>
      </c>
      <c r="G133" s="195"/>
      <c r="H133" s="195"/>
      <c r="I133" s="198"/>
      <c r="J133" s="199">
        <f>BK133</f>
        <v>0</v>
      </c>
      <c r="K133" s="195"/>
      <c r="L133" s="200"/>
      <c r="M133" s="201"/>
      <c r="N133" s="202"/>
      <c r="O133" s="202"/>
      <c r="P133" s="203">
        <f>P134+P307+P382+P444+P460+P505+P512+P583+P584</f>
        <v>0</v>
      </c>
      <c r="Q133" s="202"/>
      <c r="R133" s="203">
        <f>R134+R307+R382+R444+R460+R505+R512+R583+R584</f>
        <v>180.71554898000002</v>
      </c>
      <c r="S133" s="202"/>
      <c r="T133" s="204">
        <f>T134+T307+T382+T444+T460+T505+T512+T583+T584</f>
        <v>0</v>
      </c>
      <c r="AR133" s="205" t="s">
        <v>79</v>
      </c>
      <c r="AT133" s="206" t="s">
        <v>73</v>
      </c>
      <c r="AU133" s="206" t="s">
        <v>74</v>
      </c>
      <c r="AY133" s="205" t="s">
        <v>138</v>
      </c>
      <c r="BK133" s="207">
        <f>BK134+BK307+BK382+BK444+BK460+BK505+BK512+BK583+BK584</f>
        <v>0</v>
      </c>
    </row>
    <row r="134" spans="1:65" s="12" customFormat="1" ht="22.9" customHeight="1">
      <c r="B134" s="194"/>
      <c r="C134" s="195"/>
      <c r="D134" s="196" t="s">
        <v>73</v>
      </c>
      <c r="E134" s="208" t="s">
        <v>79</v>
      </c>
      <c r="F134" s="208" t="s">
        <v>327</v>
      </c>
      <c r="G134" s="195"/>
      <c r="H134" s="195"/>
      <c r="I134" s="198"/>
      <c r="J134" s="209">
        <f>BK134</f>
        <v>0</v>
      </c>
      <c r="K134" s="195"/>
      <c r="L134" s="200"/>
      <c r="M134" s="201"/>
      <c r="N134" s="202"/>
      <c r="O134" s="202"/>
      <c r="P134" s="203">
        <f>SUM(P135:P306)</f>
        <v>0</v>
      </c>
      <c r="Q134" s="202"/>
      <c r="R134" s="203">
        <f>SUM(R135:R306)</f>
        <v>65.366023400000003</v>
      </c>
      <c r="S134" s="202"/>
      <c r="T134" s="204">
        <f>SUM(T135:T306)</f>
        <v>0</v>
      </c>
      <c r="AR134" s="205" t="s">
        <v>79</v>
      </c>
      <c r="AT134" s="206" t="s">
        <v>73</v>
      </c>
      <c r="AU134" s="206" t="s">
        <v>79</v>
      </c>
      <c r="AY134" s="205" t="s">
        <v>138</v>
      </c>
      <c r="BK134" s="207">
        <f>SUM(BK135:BK306)</f>
        <v>0</v>
      </c>
    </row>
    <row r="135" spans="1:65" s="2" customFormat="1" ht="16.5" customHeight="1">
      <c r="A135" s="34"/>
      <c r="B135" s="35"/>
      <c r="C135" s="210" t="s">
        <v>771</v>
      </c>
      <c r="D135" s="210" t="s">
        <v>141</v>
      </c>
      <c r="E135" s="211" t="s">
        <v>1363</v>
      </c>
      <c r="F135" s="212" t="s">
        <v>1364</v>
      </c>
      <c r="G135" s="213" t="s">
        <v>423</v>
      </c>
      <c r="H135" s="214">
        <v>50</v>
      </c>
      <c r="I135" s="215"/>
      <c r="J135" s="216">
        <f>ROUND(I135*H135,2)</f>
        <v>0</v>
      </c>
      <c r="K135" s="217"/>
      <c r="L135" s="39"/>
      <c r="M135" s="218" t="s">
        <v>1</v>
      </c>
      <c r="N135" s="219" t="s">
        <v>39</v>
      </c>
      <c r="O135" s="71"/>
      <c r="P135" s="220">
        <f>O135*H135</f>
        <v>0</v>
      </c>
      <c r="Q135" s="220">
        <v>2.102E-2</v>
      </c>
      <c r="R135" s="220">
        <f>Q135*H135</f>
        <v>1.0509999999999999</v>
      </c>
      <c r="S135" s="220">
        <v>0</v>
      </c>
      <c r="T135" s="22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2" t="s">
        <v>145</v>
      </c>
      <c r="AT135" s="222" t="s">
        <v>141</v>
      </c>
      <c r="AU135" s="222" t="s">
        <v>81</v>
      </c>
      <c r="AY135" s="17" t="s">
        <v>138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7" t="s">
        <v>79</v>
      </c>
      <c r="BK135" s="223">
        <f>ROUND(I135*H135,2)</f>
        <v>0</v>
      </c>
      <c r="BL135" s="17" t="s">
        <v>145</v>
      </c>
      <c r="BM135" s="222" t="s">
        <v>1365</v>
      </c>
    </row>
    <row r="136" spans="1:65" s="2" customFormat="1" ht="11.25">
      <c r="A136" s="34"/>
      <c r="B136" s="35"/>
      <c r="C136" s="36"/>
      <c r="D136" s="224" t="s">
        <v>147</v>
      </c>
      <c r="E136" s="36"/>
      <c r="F136" s="225" t="s">
        <v>1366</v>
      </c>
      <c r="G136" s="36"/>
      <c r="H136" s="36"/>
      <c r="I136" s="123"/>
      <c r="J136" s="36"/>
      <c r="K136" s="36"/>
      <c r="L136" s="39"/>
      <c r="M136" s="226"/>
      <c r="N136" s="227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147</v>
      </c>
      <c r="AU136" s="17" t="s">
        <v>81</v>
      </c>
    </row>
    <row r="137" spans="1:65" s="15" customFormat="1" ht="11.25">
      <c r="B137" s="251"/>
      <c r="C137" s="252"/>
      <c r="D137" s="224" t="s">
        <v>149</v>
      </c>
      <c r="E137" s="253" t="s">
        <v>1</v>
      </c>
      <c r="F137" s="254" t="s">
        <v>1367</v>
      </c>
      <c r="G137" s="252"/>
      <c r="H137" s="253" t="s">
        <v>1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AT137" s="260" t="s">
        <v>149</v>
      </c>
      <c r="AU137" s="260" t="s">
        <v>81</v>
      </c>
      <c r="AV137" s="15" t="s">
        <v>79</v>
      </c>
      <c r="AW137" s="15" t="s">
        <v>30</v>
      </c>
      <c r="AX137" s="15" t="s">
        <v>74</v>
      </c>
      <c r="AY137" s="260" t="s">
        <v>138</v>
      </c>
    </row>
    <row r="138" spans="1:65" s="13" customFormat="1" ht="11.25">
      <c r="B138" s="228"/>
      <c r="C138" s="229"/>
      <c r="D138" s="224" t="s">
        <v>149</v>
      </c>
      <c r="E138" s="230" t="s">
        <v>1</v>
      </c>
      <c r="F138" s="231" t="s">
        <v>510</v>
      </c>
      <c r="G138" s="229"/>
      <c r="H138" s="232">
        <v>50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149</v>
      </c>
      <c r="AU138" s="238" t="s">
        <v>81</v>
      </c>
      <c r="AV138" s="13" t="s">
        <v>81</v>
      </c>
      <c r="AW138" s="13" t="s">
        <v>30</v>
      </c>
      <c r="AX138" s="13" t="s">
        <v>74</v>
      </c>
      <c r="AY138" s="238" t="s">
        <v>138</v>
      </c>
    </row>
    <row r="139" spans="1:65" s="14" customFormat="1" ht="11.25">
      <c r="B139" s="239"/>
      <c r="C139" s="240"/>
      <c r="D139" s="224" t="s">
        <v>149</v>
      </c>
      <c r="E139" s="241" t="s">
        <v>1368</v>
      </c>
      <c r="F139" s="242" t="s">
        <v>156</v>
      </c>
      <c r="G139" s="240"/>
      <c r="H139" s="243">
        <v>50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149</v>
      </c>
      <c r="AU139" s="249" t="s">
        <v>81</v>
      </c>
      <c r="AV139" s="14" t="s">
        <v>145</v>
      </c>
      <c r="AW139" s="14" t="s">
        <v>30</v>
      </c>
      <c r="AX139" s="14" t="s">
        <v>79</v>
      </c>
      <c r="AY139" s="249" t="s">
        <v>138</v>
      </c>
    </row>
    <row r="140" spans="1:65" s="2" customFormat="1" ht="16.5" customHeight="1">
      <c r="A140" s="34"/>
      <c r="B140" s="35"/>
      <c r="C140" s="210" t="s">
        <v>1369</v>
      </c>
      <c r="D140" s="210" t="s">
        <v>141</v>
      </c>
      <c r="E140" s="211" t="s">
        <v>661</v>
      </c>
      <c r="F140" s="212" t="s">
        <v>662</v>
      </c>
      <c r="G140" s="213" t="s">
        <v>423</v>
      </c>
      <c r="H140" s="214">
        <v>378</v>
      </c>
      <c r="I140" s="215"/>
      <c r="J140" s="216">
        <f>ROUND(I140*H140,2)</f>
        <v>0</v>
      </c>
      <c r="K140" s="217"/>
      <c r="L140" s="39"/>
      <c r="M140" s="218" t="s">
        <v>1</v>
      </c>
      <c r="N140" s="219" t="s">
        <v>39</v>
      </c>
      <c r="O140" s="71"/>
      <c r="P140" s="220">
        <f>O140*H140</f>
        <v>0</v>
      </c>
      <c r="Q140" s="220">
        <v>1.33E-3</v>
      </c>
      <c r="R140" s="220">
        <f>Q140*H140</f>
        <v>0.50273999999999996</v>
      </c>
      <c r="S140" s="220">
        <v>0</v>
      </c>
      <c r="T140" s="22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2" t="s">
        <v>145</v>
      </c>
      <c r="AT140" s="222" t="s">
        <v>141</v>
      </c>
      <c r="AU140" s="222" t="s">
        <v>81</v>
      </c>
      <c r="AY140" s="17" t="s">
        <v>138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79</v>
      </c>
      <c r="BK140" s="223">
        <f>ROUND(I140*H140,2)</f>
        <v>0</v>
      </c>
      <c r="BL140" s="17" t="s">
        <v>145</v>
      </c>
      <c r="BM140" s="222" t="s">
        <v>1370</v>
      </c>
    </row>
    <row r="141" spans="1:65" s="2" customFormat="1" ht="29.25">
      <c r="A141" s="34"/>
      <c r="B141" s="35"/>
      <c r="C141" s="36"/>
      <c r="D141" s="224" t="s">
        <v>147</v>
      </c>
      <c r="E141" s="36"/>
      <c r="F141" s="225" t="s">
        <v>664</v>
      </c>
      <c r="G141" s="36"/>
      <c r="H141" s="36"/>
      <c r="I141" s="123"/>
      <c r="J141" s="36"/>
      <c r="K141" s="36"/>
      <c r="L141" s="39"/>
      <c r="M141" s="226"/>
      <c r="N141" s="227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147</v>
      </c>
      <c r="AU141" s="17" t="s">
        <v>81</v>
      </c>
    </row>
    <row r="142" spans="1:65" s="15" customFormat="1" ht="11.25">
      <c r="B142" s="251"/>
      <c r="C142" s="252"/>
      <c r="D142" s="224" t="s">
        <v>149</v>
      </c>
      <c r="E142" s="253" t="s">
        <v>1</v>
      </c>
      <c r="F142" s="254" t="s">
        <v>1367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AT142" s="260" t="s">
        <v>149</v>
      </c>
      <c r="AU142" s="260" t="s">
        <v>81</v>
      </c>
      <c r="AV142" s="15" t="s">
        <v>79</v>
      </c>
      <c r="AW142" s="15" t="s">
        <v>30</v>
      </c>
      <c r="AX142" s="15" t="s">
        <v>74</v>
      </c>
      <c r="AY142" s="260" t="s">
        <v>138</v>
      </c>
    </row>
    <row r="143" spans="1:65" s="15" customFormat="1" ht="11.25">
      <c r="B143" s="251"/>
      <c r="C143" s="252"/>
      <c r="D143" s="224" t="s">
        <v>149</v>
      </c>
      <c r="E143" s="253" t="s">
        <v>1</v>
      </c>
      <c r="F143" s="254" t="s">
        <v>1371</v>
      </c>
      <c r="G143" s="252"/>
      <c r="H143" s="253" t="s">
        <v>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AT143" s="260" t="s">
        <v>149</v>
      </c>
      <c r="AU143" s="260" t="s">
        <v>81</v>
      </c>
      <c r="AV143" s="15" t="s">
        <v>79</v>
      </c>
      <c r="AW143" s="15" t="s">
        <v>30</v>
      </c>
      <c r="AX143" s="15" t="s">
        <v>74</v>
      </c>
      <c r="AY143" s="260" t="s">
        <v>138</v>
      </c>
    </row>
    <row r="144" spans="1:65" s="15" customFormat="1" ht="11.25">
      <c r="B144" s="251"/>
      <c r="C144" s="252"/>
      <c r="D144" s="224" t="s">
        <v>149</v>
      </c>
      <c r="E144" s="253" t="s">
        <v>1</v>
      </c>
      <c r="F144" s="254" t="s">
        <v>1372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AT144" s="260" t="s">
        <v>149</v>
      </c>
      <c r="AU144" s="260" t="s">
        <v>81</v>
      </c>
      <c r="AV144" s="15" t="s">
        <v>79</v>
      </c>
      <c r="AW144" s="15" t="s">
        <v>30</v>
      </c>
      <c r="AX144" s="15" t="s">
        <v>74</v>
      </c>
      <c r="AY144" s="260" t="s">
        <v>138</v>
      </c>
    </row>
    <row r="145" spans="1:65" s="15" customFormat="1" ht="11.25">
      <c r="B145" s="251"/>
      <c r="C145" s="252"/>
      <c r="D145" s="224" t="s">
        <v>149</v>
      </c>
      <c r="E145" s="253" t="s">
        <v>1</v>
      </c>
      <c r="F145" s="254" t="s">
        <v>667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AT145" s="260" t="s">
        <v>149</v>
      </c>
      <c r="AU145" s="260" t="s">
        <v>81</v>
      </c>
      <c r="AV145" s="15" t="s">
        <v>79</v>
      </c>
      <c r="AW145" s="15" t="s">
        <v>30</v>
      </c>
      <c r="AX145" s="15" t="s">
        <v>74</v>
      </c>
      <c r="AY145" s="260" t="s">
        <v>138</v>
      </c>
    </row>
    <row r="146" spans="1:65" s="13" customFormat="1" ht="11.25">
      <c r="B146" s="228"/>
      <c r="C146" s="229"/>
      <c r="D146" s="224" t="s">
        <v>149</v>
      </c>
      <c r="E146" s="230" t="s">
        <v>1</v>
      </c>
      <c r="F146" s="231" t="s">
        <v>1373</v>
      </c>
      <c r="G146" s="229"/>
      <c r="H146" s="232">
        <v>84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149</v>
      </c>
      <c r="AU146" s="238" t="s">
        <v>81</v>
      </c>
      <c r="AV146" s="13" t="s">
        <v>81</v>
      </c>
      <c r="AW146" s="13" t="s">
        <v>30</v>
      </c>
      <c r="AX146" s="13" t="s">
        <v>74</v>
      </c>
      <c r="AY146" s="238" t="s">
        <v>138</v>
      </c>
    </row>
    <row r="147" spans="1:65" s="13" customFormat="1" ht="11.25">
      <c r="B147" s="228"/>
      <c r="C147" s="229"/>
      <c r="D147" s="224" t="s">
        <v>149</v>
      </c>
      <c r="E147" s="230" t="s">
        <v>1</v>
      </c>
      <c r="F147" s="231" t="s">
        <v>1374</v>
      </c>
      <c r="G147" s="229"/>
      <c r="H147" s="232">
        <v>294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149</v>
      </c>
      <c r="AU147" s="238" t="s">
        <v>81</v>
      </c>
      <c r="AV147" s="13" t="s">
        <v>81</v>
      </c>
      <c r="AW147" s="13" t="s">
        <v>30</v>
      </c>
      <c r="AX147" s="13" t="s">
        <v>74</v>
      </c>
      <c r="AY147" s="238" t="s">
        <v>138</v>
      </c>
    </row>
    <row r="148" spans="1:65" s="14" customFormat="1" ht="11.25">
      <c r="B148" s="239"/>
      <c r="C148" s="240"/>
      <c r="D148" s="224" t="s">
        <v>149</v>
      </c>
      <c r="E148" s="241" t="s">
        <v>1355</v>
      </c>
      <c r="F148" s="242" t="s">
        <v>156</v>
      </c>
      <c r="G148" s="240"/>
      <c r="H148" s="243">
        <v>378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149</v>
      </c>
      <c r="AU148" s="249" t="s">
        <v>81</v>
      </c>
      <c r="AV148" s="14" t="s">
        <v>145</v>
      </c>
      <c r="AW148" s="14" t="s">
        <v>30</v>
      </c>
      <c r="AX148" s="14" t="s">
        <v>79</v>
      </c>
      <c r="AY148" s="249" t="s">
        <v>138</v>
      </c>
    </row>
    <row r="149" spans="1:65" s="2" customFormat="1" ht="16.5" customHeight="1">
      <c r="A149" s="34"/>
      <c r="B149" s="35"/>
      <c r="C149" s="265" t="s">
        <v>1375</v>
      </c>
      <c r="D149" s="265" t="s">
        <v>671</v>
      </c>
      <c r="E149" s="266" t="s">
        <v>672</v>
      </c>
      <c r="F149" s="267" t="s">
        <v>673</v>
      </c>
      <c r="G149" s="268" t="s">
        <v>488</v>
      </c>
      <c r="H149" s="269">
        <v>16.103000000000002</v>
      </c>
      <c r="I149" s="270"/>
      <c r="J149" s="271">
        <f>ROUND(I149*H149,2)</f>
        <v>0</v>
      </c>
      <c r="K149" s="272"/>
      <c r="L149" s="273"/>
      <c r="M149" s="274" t="s">
        <v>1</v>
      </c>
      <c r="N149" s="275" t="s">
        <v>39</v>
      </c>
      <c r="O149" s="71"/>
      <c r="P149" s="220">
        <f>O149*H149</f>
        <v>0</v>
      </c>
      <c r="Q149" s="220">
        <v>1</v>
      </c>
      <c r="R149" s="220">
        <f>Q149*H149</f>
        <v>16.103000000000002</v>
      </c>
      <c r="S149" s="220">
        <v>0</v>
      </c>
      <c r="T149" s="22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2" t="s">
        <v>195</v>
      </c>
      <c r="AT149" s="222" t="s">
        <v>671</v>
      </c>
      <c r="AU149" s="222" t="s">
        <v>81</v>
      </c>
      <c r="AY149" s="17" t="s">
        <v>138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7" t="s">
        <v>79</v>
      </c>
      <c r="BK149" s="223">
        <f>ROUND(I149*H149,2)</f>
        <v>0</v>
      </c>
      <c r="BL149" s="17" t="s">
        <v>145</v>
      </c>
      <c r="BM149" s="222" t="s">
        <v>1376</v>
      </c>
    </row>
    <row r="150" spans="1:65" s="2" customFormat="1" ht="11.25">
      <c r="A150" s="34"/>
      <c r="B150" s="35"/>
      <c r="C150" s="36"/>
      <c r="D150" s="224" t="s">
        <v>147</v>
      </c>
      <c r="E150" s="36"/>
      <c r="F150" s="225" t="s">
        <v>673</v>
      </c>
      <c r="G150" s="36"/>
      <c r="H150" s="36"/>
      <c r="I150" s="123"/>
      <c r="J150" s="36"/>
      <c r="K150" s="36"/>
      <c r="L150" s="39"/>
      <c r="M150" s="226"/>
      <c r="N150" s="227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147</v>
      </c>
      <c r="AU150" s="17" t="s">
        <v>81</v>
      </c>
    </row>
    <row r="151" spans="1:65" s="2" customFormat="1" ht="19.5">
      <c r="A151" s="34"/>
      <c r="B151" s="35"/>
      <c r="C151" s="36"/>
      <c r="D151" s="224" t="s">
        <v>180</v>
      </c>
      <c r="E151" s="36"/>
      <c r="F151" s="250" t="s">
        <v>675</v>
      </c>
      <c r="G151" s="36"/>
      <c r="H151" s="36"/>
      <c r="I151" s="123"/>
      <c r="J151" s="36"/>
      <c r="K151" s="36"/>
      <c r="L151" s="39"/>
      <c r="M151" s="226"/>
      <c r="N151" s="227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180</v>
      </c>
      <c r="AU151" s="17" t="s">
        <v>81</v>
      </c>
    </row>
    <row r="152" spans="1:65" s="15" customFormat="1" ht="11.25">
      <c r="B152" s="251"/>
      <c r="C152" s="252"/>
      <c r="D152" s="224" t="s">
        <v>149</v>
      </c>
      <c r="E152" s="253" t="s">
        <v>1</v>
      </c>
      <c r="F152" s="254" t="s">
        <v>1367</v>
      </c>
      <c r="G152" s="252"/>
      <c r="H152" s="253" t="s">
        <v>1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AT152" s="260" t="s">
        <v>149</v>
      </c>
      <c r="AU152" s="260" t="s">
        <v>81</v>
      </c>
      <c r="AV152" s="15" t="s">
        <v>79</v>
      </c>
      <c r="AW152" s="15" t="s">
        <v>30</v>
      </c>
      <c r="AX152" s="15" t="s">
        <v>74</v>
      </c>
      <c r="AY152" s="260" t="s">
        <v>138</v>
      </c>
    </row>
    <row r="153" spans="1:65" s="15" customFormat="1" ht="11.25">
      <c r="B153" s="251"/>
      <c r="C153" s="252"/>
      <c r="D153" s="224" t="s">
        <v>149</v>
      </c>
      <c r="E153" s="253" t="s">
        <v>1</v>
      </c>
      <c r="F153" s="254" t="s">
        <v>1371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AT153" s="260" t="s">
        <v>149</v>
      </c>
      <c r="AU153" s="260" t="s">
        <v>81</v>
      </c>
      <c r="AV153" s="15" t="s">
        <v>79</v>
      </c>
      <c r="AW153" s="15" t="s">
        <v>30</v>
      </c>
      <c r="AX153" s="15" t="s">
        <v>74</v>
      </c>
      <c r="AY153" s="260" t="s">
        <v>138</v>
      </c>
    </row>
    <row r="154" spans="1:65" s="15" customFormat="1" ht="11.25">
      <c r="B154" s="251"/>
      <c r="C154" s="252"/>
      <c r="D154" s="224" t="s">
        <v>149</v>
      </c>
      <c r="E154" s="253" t="s">
        <v>1</v>
      </c>
      <c r="F154" s="254" t="s">
        <v>1372</v>
      </c>
      <c r="G154" s="252"/>
      <c r="H154" s="253" t="s">
        <v>1</v>
      </c>
      <c r="I154" s="255"/>
      <c r="J154" s="252"/>
      <c r="K154" s="252"/>
      <c r="L154" s="256"/>
      <c r="M154" s="257"/>
      <c r="N154" s="258"/>
      <c r="O154" s="258"/>
      <c r="P154" s="258"/>
      <c r="Q154" s="258"/>
      <c r="R154" s="258"/>
      <c r="S154" s="258"/>
      <c r="T154" s="259"/>
      <c r="AT154" s="260" t="s">
        <v>149</v>
      </c>
      <c r="AU154" s="260" t="s">
        <v>81</v>
      </c>
      <c r="AV154" s="15" t="s">
        <v>79</v>
      </c>
      <c r="AW154" s="15" t="s">
        <v>30</v>
      </c>
      <c r="AX154" s="15" t="s">
        <v>74</v>
      </c>
      <c r="AY154" s="260" t="s">
        <v>138</v>
      </c>
    </row>
    <row r="155" spans="1:65" s="15" customFormat="1" ht="11.25">
      <c r="B155" s="251"/>
      <c r="C155" s="252"/>
      <c r="D155" s="224" t="s">
        <v>149</v>
      </c>
      <c r="E155" s="253" t="s">
        <v>1</v>
      </c>
      <c r="F155" s="254" t="s">
        <v>676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AT155" s="260" t="s">
        <v>149</v>
      </c>
      <c r="AU155" s="260" t="s">
        <v>81</v>
      </c>
      <c r="AV155" s="15" t="s">
        <v>79</v>
      </c>
      <c r="AW155" s="15" t="s">
        <v>30</v>
      </c>
      <c r="AX155" s="15" t="s">
        <v>74</v>
      </c>
      <c r="AY155" s="260" t="s">
        <v>138</v>
      </c>
    </row>
    <row r="156" spans="1:65" s="13" customFormat="1" ht="11.25">
      <c r="B156" s="228"/>
      <c r="C156" s="229"/>
      <c r="D156" s="224" t="s">
        <v>149</v>
      </c>
      <c r="E156" s="230" t="s">
        <v>1</v>
      </c>
      <c r="F156" s="231" t="s">
        <v>1377</v>
      </c>
      <c r="G156" s="229"/>
      <c r="H156" s="232">
        <v>16.103000000000002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149</v>
      </c>
      <c r="AU156" s="238" t="s">
        <v>81</v>
      </c>
      <c r="AV156" s="13" t="s">
        <v>81</v>
      </c>
      <c r="AW156" s="13" t="s">
        <v>30</v>
      </c>
      <c r="AX156" s="13" t="s">
        <v>74</v>
      </c>
      <c r="AY156" s="238" t="s">
        <v>138</v>
      </c>
    </row>
    <row r="157" spans="1:65" s="14" customFormat="1" ht="11.25">
      <c r="B157" s="239"/>
      <c r="C157" s="240"/>
      <c r="D157" s="224" t="s">
        <v>149</v>
      </c>
      <c r="E157" s="241" t="s">
        <v>1</v>
      </c>
      <c r="F157" s="242" t="s">
        <v>156</v>
      </c>
      <c r="G157" s="240"/>
      <c r="H157" s="243">
        <v>16.103000000000002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149</v>
      </c>
      <c r="AU157" s="249" t="s">
        <v>81</v>
      </c>
      <c r="AV157" s="14" t="s">
        <v>145</v>
      </c>
      <c r="AW157" s="14" t="s">
        <v>30</v>
      </c>
      <c r="AX157" s="14" t="s">
        <v>79</v>
      </c>
      <c r="AY157" s="249" t="s">
        <v>138</v>
      </c>
    </row>
    <row r="158" spans="1:65" s="2" customFormat="1" ht="21.75" customHeight="1">
      <c r="A158" s="34"/>
      <c r="B158" s="35"/>
      <c r="C158" s="210" t="s">
        <v>1378</v>
      </c>
      <c r="D158" s="210" t="s">
        <v>141</v>
      </c>
      <c r="E158" s="211" t="s">
        <v>679</v>
      </c>
      <c r="F158" s="212" t="s">
        <v>680</v>
      </c>
      <c r="G158" s="213" t="s">
        <v>423</v>
      </c>
      <c r="H158" s="214">
        <v>88.2</v>
      </c>
      <c r="I158" s="215"/>
      <c r="J158" s="216">
        <f>ROUND(I158*H158,2)</f>
        <v>0</v>
      </c>
      <c r="K158" s="217"/>
      <c r="L158" s="39"/>
      <c r="M158" s="218" t="s">
        <v>1</v>
      </c>
      <c r="N158" s="219" t="s">
        <v>39</v>
      </c>
      <c r="O158" s="71"/>
      <c r="P158" s="220">
        <f>O158*H158</f>
        <v>0</v>
      </c>
      <c r="Q158" s="220">
        <v>0.15478</v>
      </c>
      <c r="R158" s="220">
        <f>Q158*H158</f>
        <v>13.651596000000001</v>
      </c>
      <c r="S158" s="220">
        <v>0</v>
      </c>
      <c r="T158" s="22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2" t="s">
        <v>145</v>
      </c>
      <c r="AT158" s="222" t="s">
        <v>141</v>
      </c>
      <c r="AU158" s="222" t="s">
        <v>81</v>
      </c>
      <c r="AY158" s="17" t="s">
        <v>138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7" t="s">
        <v>79</v>
      </c>
      <c r="BK158" s="223">
        <f>ROUND(I158*H158,2)</f>
        <v>0</v>
      </c>
      <c r="BL158" s="17" t="s">
        <v>145</v>
      </c>
      <c r="BM158" s="222" t="s">
        <v>1379</v>
      </c>
    </row>
    <row r="159" spans="1:65" s="2" customFormat="1" ht="19.5">
      <c r="A159" s="34"/>
      <c r="B159" s="35"/>
      <c r="C159" s="36"/>
      <c r="D159" s="224" t="s">
        <v>147</v>
      </c>
      <c r="E159" s="36"/>
      <c r="F159" s="225" t="s">
        <v>682</v>
      </c>
      <c r="G159" s="36"/>
      <c r="H159" s="36"/>
      <c r="I159" s="123"/>
      <c r="J159" s="36"/>
      <c r="K159" s="36"/>
      <c r="L159" s="39"/>
      <c r="M159" s="226"/>
      <c r="N159" s="227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147</v>
      </c>
      <c r="AU159" s="17" t="s">
        <v>81</v>
      </c>
    </row>
    <row r="160" spans="1:65" s="15" customFormat="1" ht="11.25">
      <c r="B160" s="251"/>
      <c r="C160" s="252"/>
      <c r="D160" s="224" t="s">
        <v>149</v>
      </c>
      <c r="E160" s="253" t="s">
        <v>1</v>
      </c>
      <c r="F160" s="254" t="s">
        <v>1367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AT160" s="260" t="s">
        <v>149</v>
      </c>
      <c r="AU160" s="260" t="s">
        <v>81</v>
      </c>
      <c r="AV160" s="15" t="s">
        <v>79</v>
      </c>
      <c r="AW160" s="15" t="s">
        <v>30</v>
      </c>
      <c r="AX160" s="15" t="s">
        <v>74</v>
      </c>
      <c r="AY160" s="260" t="s">
        <v>138</v>
      </c>
    </row>
    <row r="161" spans="1:65" s="15" customFormat="1" ht="11.25">
      <c r="B161" s="251"/>
      <c r="C161" s="252"/>
      <c r="D161" s="224" t="s">
        <v>149</v>
      </c>
      <c r="E161" s="253" t="s">
        <v>1</v>
      </c>
      <c r="F161" s="254" t="s">
        <v>1371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AT161" s="260" t="s">
        <v>149</v>
      </c>
      <c r="AU161" s="260" t="s">
        <v>81</v>
      </c>
      <c r="AV161" s="15" t="s">
        <v>79</v>
      </c>
      <c r="AW161" s="15" t="s">
        <v>30</v>
      </c>
      <c r="AX161" s="15" t="s">
        <v>74</v>
      </c>
      <c r="AY161" s="260" t="s">
        <v>138</v>
      </c>
    </row>
    <row r="162" spans="1:65" s="15" customFormat="1" ht="11.25">
      <c r="B162" s="251"/>
      <c r="C162" s="252"/>
      <c r="D162" s="224" t="s">
        <v>149</v>
      </c>
      <c r="E162" s="253" t="s">
        <v>1</v>
      </c>
      <c r="F162" s="254" t="s">
        <v>1372</v>
      </c>
      <c r="G162" s="252"/>
      <c r="H162" s="253" t="s">
        <v>1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AT162" s="260" t="s">
        <v>149</v>
      </c>
      <c r="AU162" s="260" t="s">
        <v>81</v>
      </c>
      <c r="AV162" s="15" t="s">
        <v>79</v>
      </c>
      <c r="AW162" s="15" t="s">
        <v>30</v>
      </c>
      <c r="AX162" s="15" t="s">
        <v>74</v>
      </c>
      <c r="AY162" s="260" t="s">
        <v>138</v>
      </c>
    </row>
    <row r="163" spans="1:65" s="13" customFormat="1" ht="11.25">
      <c r="B163" s="228"/>
      <c r="C163" s="229"/>
      <c r="D163" s="224" t="s">
        <v>149</v>
      </c>
      <c r="E163" s="230" t="s">
        <v>1</v>
      </c>
      <c r="F163" s="231" t="s">
        <v>1380</v>
      </c>
      <c r="G163" s="229"/>
      <c r="H163" s="232">
        <v>88.2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149</v>
      </c>
      <c r="AU163" s="238" t="s">
        <v>81</v>
      </c>
      <c r="AV163" s="13" t="s">
        <v>81</v>
      </c>
      <c r="AW163" s="13" t="s">
        <v>30</v>
      </c>
      <c r="AX163" s="13" t="s">
        <v>74</v>
      </c>
      <c r="AY163" s="238" t="s">
        <v>138</v>
      </c>
    </row>
    <row r="164" spans="1:65" s="14" customFormat="1" ht="11.25">
      <c r="B164" s="239"/>
      <c r="C164" s="240"/>
      <c r="D164" s="224" t="s">
        <v>149</v>
      </c>
      <c r="E164" s="241" t="s">
        <v>1358</v>
      </c>
      <c r="F164" s="242" t="s">
        <v>156</v>
      </c>
      <c r="G164" s="240"/>
      <c r="H164" s="243">
        <v>88.2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149</v>
      </c>
      <c r="AU164" s="249" t="s">
        <v>81</v>
      </c>
      <c r="AV164" s="14" t="s">
        <v>145</v>
      </c>
      <c r="AW164" s="14" t="s">
        <v>30</v>
      </c>
      <c r="AX164" s="14" t="s">
        <v>79</v>
      </c>
      <c r="AY164" s="249" t="s">
        <v>138</v>
      </c>
    </row>
    <row r="165" spans="1:65" s="2" customFormat="1" ht="21.75" customHeight="1">
      <c r="A165" s="34"/>
      <c r="B165" s="35"/>
      <c r="C165" s="210" t="s">
        <v>1381</v>
      </c>
      <c r="D165" s="210" t="s">
        <v>141</v>
      </c>
      <c r="E165" s="211" t="s">
        <v>685</v>
      </c>
      <c r="F165" s="212" t="s">
        <v>686</v>
      </c>
      <c r="G165" s="213" t="s">
        <v>423</v>
      </c>
      <c r="H165" s="214">
        <v>88.2</v>
      </c>
      <c r="I165" s="215"/>
      <c r="J165" s="216">
        <f>ROUND(I165*H165,2)</f>
        <v>0</v>
      </c>
      <c r="K165" s="217"/>
      <c r="L165" s="39"/>
      <c r="M165" s="218" t="s">
        <v>1</v>
      </c>
      <c r="N165" s="219" t="s">
        <v>39</v>
      </c>
      <c r="O165" s="71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2" t="s">
        <v>145</v>
      </c>
      <c r="AT165" s="222" t="s">
        <v>141</v>
      </c>
      <c r="AU165" s="222" t="s">
        <v>81</v>
      </c>
      <c r="AY165" s="17" t="s">
        <v>138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7" t="s">
        <v>79</v>
      </c>
      <c r="BK165" s="223">
        <f>ROUND(I165*H165,2)</f>
        <v>0</v>
      </c>
      <c r="BL165" s="17" t="s">
        <v>145</v>
      </c>
      <c r="BM165" s="222" t="s">
        <v>1382</v>
      </c>
    </row>
    <row r="166" spans="1:65" s="2" customFormat="1" ht="19.5">
      <c r="A166" s="34"/>
      <c r="B166" s="35"/>
      <c r="C166" s="36"/>
      <c r="D166" s="224" t="s">
        <v>147</v>
      </c>
      <c r="E166" s="36"/>
      <c r="F166" s="225" t="s">
        <v>688</v>
      </c>
      <c r="G166" s="36"/>
      <c r="H166" s="36"/>
      <c r="I166" s="123"/>
      <c r="J166" s="36"/>
      <c r="K166" s="36"/>
      <c r="L166" s="39"/>
      <c r="M166" s="226"/>
      <c r="N166" s="227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147</v>
      </c>
      <c r="AU166" s="17" t="s">
        <v>81</v>
      </c>
    </row>
    <row r="167" spans="1:65" s="15" customFormat="1" ht="11.25">
      <c r="B167" s="251"/>
      <c r="C167" s="252"/>
      <c r="D167" s="224" t="s">
        <v>149</v>
      </c>
      <c r="E167" s="253" t="s">
        <v>1</v>
      </c>
      <c r="F167" s="254" t="s">
        <v>1367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149</v>
      </c>
      <c r="AU167" s="260" t="s">
        <v>81</v>
      </c>
      <c r="AV167" s="15" t="s">
        <v>79</v>
      </c>
      <c r="AW167" s="15" t="s">
        <v>30</v>
      </c>
      <c r="AX167" s="15" t="s">
        <v>74</v>
      </c>
      <c r="AY167" s="260" t="s">
        <v>138</v>
      </c>
    </row>
    <row r="168" spans="1:65" s="15" customFormat="1" ht="11.25">
      <c r="B168" s="251"/>
      <c r="C168" s="252"/>
      <c r="D168" s="224" t="s">
        <v>149</v>
      </c>
      <c r="E168" s="253" t="s">
        <v>1</v>
      </c>
      <c r="F168" s="254" t="s">
        <v>1371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AT168" s="260" t="s">
        <v>149</v>
      </c>
      <c r="AU168" s="260" t="s">
        <v>81</v>
      </c>
      <c r="AV168" s="15" t="s">
        <v>79</v>
      </c>
      <c r="AW168" s="15" t="s">
        <v>30</v>
      </c>
      <c r="AX168" s="15" t="s">
        <v>74</v>
      </c>
      <c r="AY168" s="260" t="s">
        <v>138</v>
      </c>
    </row>
    <row r="169" spans="1:65" s="15" customFormat="1" ht="11.25">
      <c r="B169" s="251"/>
      <c r="C169" s="252"/>
      <c r="D169" s="224" t="s">
        <v>149</v>
      </c>
      <c r="E169" s="253" t="s">
        <v>1</v>
      </c>
      <c r="F169" s="254" t="s">
        <v>1372</v>
      </c>
      <c r="G169" s="252"/>
      <c r="H169" s="253" t="s">
        <v>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AT169" s="260" t="s">
        <v>149</v>
      </c>
      <c r="AU169" s="260" t="s">
        <v>81</v>
      </c>
      <c r="AV169" s="15" t="s">
        <v>79</v>
      </c>
      <c r="AW169" s="15" t="s">
        <v>30</v>
      </c>
      <c r="AX169" s="15" t="s">
        <v>74</v>
      </c>
      <c r="AY169" s="260" t="s">
        <v>138</v>
      </c>
    </row>
    <row r="170" spans="1:65" s="13" customFormat="1" ht="11.25">
      <c r="B170" s="228"/>
      <c r="C170" s="229"/>
      <c r="D170" s="224" t="s">
        <v>149</v>
      </c>
      <c r="E170" s="230" t="s">
        <v>1</v>
      </c>
      <c r="F170" s="231" t="s">
        <v>1358</v>
      </c>
      <c r="G170" s="229"/>
      <c r="H170" s="232">
        <v>88.2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149</v>
      </c>
      <c r="AU170" s="238" t="s">
        <v>81</v>
      </c>
      <c r="AV170" s="13" t="s">
        <v>81</v>
      </c>
      <c r="AW170" s="13" t="s">
        <v>30</v>
      </c>
      <c r="AX170" s="13" t="s">
        <v>74</v>
      </c>
      <c r="AY170" s="238" t="s">
        <v>138</v>
      </c>
    </row>
    <row r="171" spans="1:65" s="14" customFormat="1" ht="11.25">
      <c r="B171" s="239"/>
      <c r="C171" s="240"/>
      <c r="D171" s="224" t="s">
        <v>149</v>
      </c>
      <c r="E171" s="241" t="s">
        <v>1</v>
      </c>
      <c r="F171" s="242" t="s">
        <v>156</v>
      </c>
      <c r="G171" s="240"/>
      <c r="H171" s="243">
        <v>88.2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149</v>
      </c>
      <c r="AU171" s="249" t="s">
        <v>81</v>
      </c>
      <c r="AV171" s="14" t="s">
        <v>145</v>
      </c>
      <c r="AW171" s="14" t="s">
        <v>30</v>
      </c>
      <c r="AX171" s="14" t="s">
        <v>79</v>
      </c>
      <c r="AY171" s="249" t="s">
        <v>138</v>
      </c>
    </row>
    <row r="172" spans="1:65" s="2" customFormat="1" ht="16.5" customHeight="1">
      <c r="A172" s="34"/>
      <c r="B172" s="35"/>
      <c r="C172" s="265" t="s">
        <v>1383</v>
      </c>
      <c r="D172" s="265" t="s">
        <v>671</v>
      </c>
      <c r="E172" s="266" t="s">
        <v>691</v>
      </c>
      <c r="F172" s="267" t="s">
        <v>692</v>
      </c>
      <c r="G172" s="268" t="s">
        <v>488</v>
      </c>
      <c r="H172" s="269">
        <v>3.069</v>
      </c>
      <c r="I172" s="270"/>
      <c r="J172" s="271">
        <f>ROUND(I172*H172,2)</f>
        <v>0</v>
      </c>
      <c r="K172" s="272"/>
      <c r="L172" s="273"/>
      <c r="M172" s="274" t="s">
        <v>1</v>
      </c>
      <c r="N172" s="275" t="s">
        <v>39</v>
      </c>
      <c r="O172" s="71"/>
      <c r="P172" s="220">
        <f>O172*H172</f>
        <v>0</v>
      </c>
      <c r="Q172" s="220">
        <v>1</v>
      </c>
      <c r="R172" s="220">
        <f>Q172*H172</f>
        <v>3.069</v>
      </c>
      <c r="S172" s="220">
        <v>0</v>
      </c>
      <c r="T172" s="22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2" t="s">
        <v>195</v>
      </c>
      <c r="AT172" s="222" t="s">
        <v>671</v>
      </c>
      <c r="AU172" s="222" t="s">
        <v>81</v>
      </c>
      <c r="AY172" s="17" t="s">
        <v>138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7" t="s">
        <v>79</v>
      </c>
      <c r="BK172" s="223">
        <f>ROUND(I172*H172,2)</f>
        <v>0</v>
      </c>
      <c r="BL172" s="17" t="s">
        <v>145</v>
      </c>
      <c r="BM172" s="222" t="s">
        <v>1384</v>
      </c>
    </row>
    <row r="173" spans="1:65" s="2" customFormat="1" ht="11.25">
      <c r="A173" s="34"/>
      <c r="B173" s="35"/>
      <c r="C173" s="36"/>
      <c r="D173" s="224" t="s">
        <v>147</v>
      </c>
      <c r="E173" s="36"/>
      <c r="F173" s="225" t="s">
        <v>692</v>
      </c>
      <c r="G173" s="36"/>
      <c r="H173" s="36"/>
      <c r="I173" s="123"/>
      <c r="J173" s="36"/>
      <c r="K173" s="36"/>
      <c r="L173" s="39"/>
      <c r="M173" s="226"/>
      <c r="N173" s="227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147</v>
      </c>
      <c r="AU173" s="17" t="s">
        <v>81</v>
      </c>
    </row>
    <row r="174" spans="1:65" s="2" customFormat="1" ht="19.5">
      <c r="A174" s="34"/>
      <c r="B174" s="35"/>
      <c r="C174" s="36"/>
      <c r="D174" s="224" t="s">
        <v>180</v>
      </c>
      <c r="E174" s="36"/>
      <c r="F174" s="250" t="s">
        <v>694</v>
      </c>
      <c r="G174" s="36"/>
      <c r="H174" s="36"/>
      <c r="I174" s="123"/>
      <c r="J174" s="36"/>
      <c r="K174" s="36"/>
      <c r="L174" s="39"/>
      <c r="M174" s="226"/>
      <c r="N174" s="227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180</v>
      </c>
      <c r="AU174" s="17" t="s">
        <v>81</v>
      </c>
    </row>
    <row r="175" spans="1:65" s="15" customFormat="1" ht="11.25">
      <c r="B175" s="251"/>
      <c r="C175" s="252"/>
      <c r="D175" s="224" t="s">
        <v>149</v>
      </c>
      <c r="E175" s="253" t="s">
        <v>1</v>
      </c>
      <c r="F175" s="254" t="s">
        <v>1367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AT175" s="260" t="s">
        <v>149</v>
      </c>
      <c r="AU175" s="260" t="s">
        <v>81</v>
      </c>
      <c r="AV175" s="15" t="s">
        <v>79</v>
      </c>
      <c r="AW175" s="15" t="s">
        <v>30</v>
      </c>
      <c r="AX175" s="15" t="s">
        <v>74</v>
      </c>
      <c r="AY175" s="260" t="s">
        <v>138</v>
      </c>
    </row>
    <row r="176" spans="1:65" s="15" customFormat="1" ht="11.25">
      <c r="B176" s="251"/>
      <c r="C176" s="252"/>
      <c r="D176" s="224" t="s">
        <v>149</v>
      </c>
      <c r="E176" s="253" t="s">
        <v>1</v>
      </c>
      <c r="F176" s="254" t="s">
        <v>1371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AT176" s="260" t="s">
        <v>149</v>
      </c>
      <c r="AU176" s="260" t="s">
        <v>81</v>
      </c>
      <c r="AV176" s="15" t="s">
        <v>79</v>
      </c>
      <c r="AW176" s="15" t="s">
        <v>30</v>
      </c>
      <c r="AX176" s="15" t="s">
        <v>74</v>
      </c>
      <c r="AY176" s="260" t="s">
        <v>138</v>
      </c>
    </row>
    <row r="177" spans="1:65" s="15" customFormat="1" ht="11.25">
      <c r="B177" s="251"/>
      <c r="C177" s="252"/>
      <c r="D177" s="224" t="s">
        <v>149</v>
      </c>
      <c r="E177" s="253" t="s">
        <v>1</v>
      </c>
      <c r="F177" s="254" t="s">
        <v>1372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AT177" s="260" t="s">
        <v>149</v>
      </c>
      <c r="AU177" s="260" t="s">
        <v>81</v>
      </c>
      <c r="AV177" s="15" t="s">
        <v>79</v>
      </c>
      <c r="AW177" s="15" t="s">
        <v>30</v>
      </c>
      <c r="AX177" s="15" t="s">
        <v>74</v>
      </c>
      <c r="AY177" s="260" t="s">
        <v>138</v>
      </c>
    </row>
    <row r="178" spans="1:65" s="15" customFormat="1" ht="11.25">
      <c r="B178" s="251"/>
      <c r="C178" s="252"/>
      <c r="D178" s="224" t="s">
        <v>149</v>
      </c>
      <c r="E178" s="253" t="s">
        <v>1</v>
      </c>
      <c r="F178" s="254" t="s">
        <v>695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AT178" s="260" t="s">
        <v>149</v>
      </c>
      <c r="AU178" s="260" t="s">
        <v>81</v>
      </c>
      <c r="AV178" s="15" t="s">
        <v>79</v>
      </c>
      <c r="AW178" s="15" t="s">
        <v>30</v>
      </c>
      <c r="AX178" s="15" t="s">
        <v>74</v>
      </c>
      <c r="AY178" s="260" t="s">
        <v>138</v>
      </c>
    </row>
    <row r="179" spans="1:65" s="13" customFormat="1" ht="11.25">
      <c r="B179" s="228"/>
      <c r="C179" s="229"/>
      <c r="D179" s="224" t="s">
        <v>149</v>
      </c>
      <c r="E179" s="230" t="s">
        <v>1</v>
      </c>
      <c r="F179" s="231" t="s">
        <v>1385</v>
      </c>
      <c r="G179" s="229"/>
      <c r="H179" s="232">
        <v>3.069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149</v>
      </c>
      <c r="AU179" s="238" t="s">
        <v>81</v>
      </c>
      <c r="AV179" s="13" t="s">
        <v>81</v>
      </c>
      <c r="AW179" s="13" t="s">
        <v>30</v>
      </c>
      <c r="AX179" s="13" t="s">
        <v>74</v>
      </c>
      <c r="AY179" s="238" t="s">
        <v>138</v>
      </c>
    </row>
    <row r="180" spans="1:65" s="14" customFormat="1" ht="11.25">
      <c r="B180" s="239"/>
      <c r="C180" s="240"/>
      <c r="D180" s="224" t="s">
        <v>149</v>
      </c>
      <c r="E180" s="241" t="s">
        <v>1</v>
      </c>
      <c r="F180" s="242" t="s">
        <v>156</v>
      </c>
      <c r="G180" s="240"/>
      <c r="H180" s="243">
        <v>3.069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149</v>
      </c>
      <c r="AU180" s="249" t="s">
        <v>81</v>
      </c>
      <c r="AV180" s="14" t="s">
        <v>145</v>
      </c>
      <c r="AW180" s="14" t="s">
        <v>30</v>
      </c>
      <c r="AX180" s="14" t="s">
        <v>79</v>
      </c>
      <c r="AY180" s="249" t="s">
        <v>138</v>
      </c>
    </row>
    <row r="181" spans="1:65" s="2" customFormat="1" ht="21.75" customHeight="1">
      <c r="A181" s="34"/>
      <c r="B181" s="35"/>
      <c r="C181" s="210" t="s">
        <v>1386</v>
      </c>
      <c r="D181" s="210" t="s">
        <v>141</v>
      </c>
      <c r="E181" s="211" t="s">
        <v>698</v>
      </c>
      <c r="F181" s="212" t="s">
        <v>699</v>
      </c>
      <c r="G181" s="213" t="s">
        <v>351</v>
      </c>
      <c r="H181" s="214">
        <v>191.34</v>
      </c>
      <c r="I181" s="215"/>
      <c r="J181" s="216">
        <f>ROUND(I181*H181,2)</f>
        <v>0</v>
      </c>
      <c r="K181" s="217"/>
      <c r="L181" s="39"/>
      <c r="M181" s="218" t="s">
        <v>1</v>
      </c>
      <c r="N181" s="219" t="s">
        <v>39</v>
      </c>
      <c r="O181" s="71"/>
      <c r="P181" s="220">
        <f>O181*H181</f>
        <v>0</v>
      </c>
      <c r="Q181" s="220">
        <v>1.1E-4</v>
      </c>
      <c r="R181" s="220">
        <f>Q181*H181</f>
        <v>2.1047400000000001E-2</v>
      </c>
      <c r="S181" s="220">
        <v>0</v>
      </c>
      <c r="T181" s="22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2" t="s">
        <v>145</v>
      </c>
      <c r="AT181" s="222" t="s">
        <v>141</v>
      </c>
      <c r="AU181" s="222" t="s">
        <v>81</v>
      </c>
      <c r="AY181" s="17" t="s">
        <v>138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7" t="s">
        <v>79</v>
      </c>
      <c r="BK181" s="223">
        <f>ROUND(I181*H181,2)</f>
        <v>0</v>
      </c>
      <c r="BL181" s="17" t="s">
        <v>145</v>
      </c>
      <c r="BM181" s="222" t="s">
        <v>1387</v>
      </c>
    </row>
    <row r="182" spans="1:65" s="2" customFormat="1" ht="29.25">
      <c r="A182" s="34"/>
      <c r="B182" s="35"/>
      <c r="C182" s="36"/>
      <c r="D182" s="224" t="s">
        <v>147</v>
      </c>
      <c r="E182" s="36"/>
      <c r="F182" s="225" t="s">
        <v>701</v>
      </c>
      <c r="G182" s="36"/>
      <c r="H182" s="36"/>
      <c r="I182" s="123"/>
      <c r="J182" s="36"/>
      <c r="K182" s="36"/>
      <c r="L182" s="39"/>
      <c r="M182" s="226"/>
      <c r="N182" s="227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147</v>
      </c>
      <c r="AU182" s="17" t="s">
        <v>81</v>
      </c>
    </row>
    <row r="183" spans="1:65" s="15" customFormat="1" ht="11.25">
      <c r="B183" s="251"/>
      <c r="C183" s="252"/>
      <c r="D183" s="224" t="s">
        <v>149</v>
      </c>
      <c r="E183" s="253" t="s">
        <v>1</v>
      </c>
      <c r="F183" s="254" t="s">
        <v>1367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AT183" s="260" t="s">
        <v>149</v>
      </c>
      <c r="AU183" s="260" t="s">
        <v>81</v>
      </c>
      <c r="AV183" s="15" t="s">
        <v>79</v>
      </c>
      <c r="AW183" s="15" t="s">
        <v>30</v>
      </c>
      <c r="AX183" s="15" t="s">
        <v>74</v>
      </c>
      <c r="AY183" s="260" t="s">
        <v>138</v>
      </c>
    </row>
    <row r="184" spans="1:65" s="15" customFormat="1" ht="11.25">
      <c r="B184" s="251"/>
      <c r="C184" s="252"/>
      <c r="D184" s="224" t="s">
        <v>149</v>
      </c>
      <c r="E184" s="253" t="s">
        <v>1</v>
      </c>
      <c r="F184" s="254" t="s">
        <v>1371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AT184" s="260" t="s">
        <v>149</v>
      </c>
      <c r="AU184" s="260" t="s">
        <v>81</v>
      </c>
      <c r="AV184" s="15" t="s">
        <v>79</v>
      </c>
      <c r="AW184" s="15" t="s">
        <v>30</v>
      </c>
      <c r="AX184" s="15" t="s">
        <v>74</v>
      </c>
      <c r="AY184" s="260" t="s">
        <v>138</v>
      </c>
    </row>
    <row r="185" spans="1:65" s="15" customFormat="1" ht="11.25">
      <c r="B185" s="251"/>
      <c r="C185" s="252"/>
      <c r="D185" s="224" t="s">
        <v>149</v>
      </c>
      <c r="E185" s="253" t="s">
        <v>1</v>
      </c>
      <c r="F185" s="254" t="s">
        <v>1372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AT185" s="260" t="s">
        <v>149</v>
      </c>
      <c r="AU185" s="260" t="s">
        <v>81</v>
      </c>
      <c r="AV185" s="15" t="s">
        <v>79</v>
      </c>
      <c r="AW185" s="15" t="s">
        <v>30</v>
      </c>
      <c r="AX185" s="15" t="s">
        <v>74</v>
      </c>
      <c r="AY185" s="260" t="s">
        <v>138</v>
      </c>
    </row>
    <row r="186" spans="1:65" s="15" customFormat="1" ht="11.25">
      <c r="B186" s="251"/>
      <c r="C186" s="252"/>
      <c r="D186" s="224" t="s">
        <v>149</v>
      </c>
      <c r="E186" s="253" t="s">
        <v>1</v>
      </c>
      <c r="F186" s="254" t="s">
        <v>702</v>
      </c>
      <c r="G186" s="252"/>
      <c r="H186" s="253" t="s">
        <v>1</v>
      </c>
      <c r="I186" s="255"/>
      <c r="J186" s="252"/>
      <c r="K186" s="252"/>
      <c r="L186" s="256"/>
      <c r="M186" s="257"/>
      <c r="N186" s="258"/>
      <c r="O186" s="258"/>
      <c r="P186" s="258"/>
      <c r="Q186" s="258"/>
      <c r="R186" s="258"/>
      <c r="S186" s="258"/>
      <c r="T186" s="259"/>
      <c r="AT186" s="260" t="s">
        <v>149</v>
      </c>
      <c r="AU186" s="260" t="s">
        <v>81</v>
      </c>
      <c r="AV186" s="15" t="s">
        <v>79</v>
      </c>
      <c r="AW186" s="15" t="s">
        <v>30</v>
      </c>
      <c r="AX186" s="15" t="s">
        <v>74</v>
      </c>
      <c r="AY186" s="260" t="s">
        <v>138</v>
      </c>
    </row>
    <row r="187" spans="1:65" s="13" customFormat="1" ht="11.25">
      <c r="B187" s="228"/>
      <c r="C187" s="229"/>
      <c r="D187" s="224" t="s">
        <v>149</v>
      </c>
      <c r="E187" s="230" t="s">
        <v>1</v>
      </c>
      <c r="F187" s="231" t="s">
        <v>1388</v>
      </c>
      <c r="G187" s="229"/>
      <c r="H187" s="232">
        <v>48.84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149</v>
      </c>
      <c r="AU187" s="238" t="s">
        <v>81</v>
      </c>
      <c r="AV187" s="13" t="s">
        <v>81</v>
      </c>
      <c r="AW187" s="13" t="s">
        <v>30</v>
      </c>
      <c r="AX187" s="13" t="s">
        <v>74</v>
      </c>
      <c r="AY187" s="238" t="s">
        <v>138</v>
      </c>
    </row>
    <row r="188" spans="1:65" s="13" customFormat="1" ht="11.25">
      <c r="B188" s="228"/>
      <c r="C188" s="229"/>
      <c r="D188" s="224" t="s">
        <v>149</v>
      </c>
      <c r="E188" s="230" t="s">
        <v>1</v>
      </c>
      <c r="F188" s="231" t="s">
        <v>1389</v>
      </c>
      <c r="G188" s="229"/>
      <c r="H188" s="232">
        <v>142.5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149</v>
      </c>
      <c r="AU188" s="238" t="s">
        <v>81</v>
      </c>
      <c r="AV188" s="13" t="s">
        <v>81</v>
      </c>
      <c r="AW188" s="13" t="s">
        <v>30</v>
      </c>
      <c r="AX188" s="13" t="s">
        <v>74</v>
      </c>
      <c r="AY188" s="238" t="s">
        <v>138</v>
      </c>
    </row>
    <row r="189" spans="1:65" s="14" customFormat="1" ht="11.25">
      <c r="B189" s="239"/>
      <c r="C189" s="240"/>
      <c r="D189" s="224" t="s">
        <v>149</v>
      </c>
      <c r="E189" s="241" t="s">
        <v>1360</v>
      </c>
      <c r="F189" s="242" t="s">
        <v>156</v>
      </c>
      <c r="G189" s="240"/>
      <c r="H189" s="243">
        <v>191.34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149</v>
      </c>
      <c r="AU189" s="249" t="s">
        <v>81</v>
      </c>
      <c r="AV189" s="14" t="s">
        <v>145</v>
      </c>
      <c r="AW189" s="14" t="s">
        <v>30</v>
      </c>
      <c r="AX189" s="14" t="s">
        <v>79</v>
      </c>
      <c r="AY189" s="249" t="s">
        <v>138</v>
      </c>
    </row>
    <row r="190" spans="1:65" s="2" customFormat="1" ht="21.75" customHeight="1">
      <c r="A190" s="34"/>
      <c r="B190" s="35"/>
      <c r="C190" s="210" t="s">
        <v>1390</v>
      </c>
      <c r="D190" s="210" t="s">
        <v>141</v>
      </c>
      <c r="E190" s="211" t="s">
        <v>706</v>
      </c>
      <c r="F190" s="212" t="s">
        <v>707</v>
      </c>
      <c r="G190" s="213" t="s">
        <v>351</v>
      </c>
      <c r="H190" s="214">
        <v>191.34</v>
      </c>
      <c r="I190" s="215"/>
      <c r="J190" s="216">
        <f>ROUND(I190*H190,2)</f>
        <v>0</v>
      </c>
      <c r="K190" s="217"/>
      <c r="L190" s="39"/>
      <c r="M190" s="218" t="s">
        <v>1</v>
      </c>
      <c r="N190" s="219" t="s">
        <v>39</v>
      </c>
      <c r="O190" s="71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2" t="s">
        <v>145</v>
      </c>
      <c r="AT190" s="222" t="s">
        <v>141</v>
      </c>
      <c r="AU190" s="222" t="s">
        <v>81</v>
      </c>
      <c r="AY190" s="17" t="s">
        <v>138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7" t="s">
        <v>79</v>
      </c>
      <c r="BK190" s="223">
        <f>ROUND(I190*H190,2)</f>
        <v>0</v>
      </c>
      <c r="BL190" s="17" t="s">
        <v>145</v>
      </c>
      <c r="BM190" s="222" t="s">
        <v>1391</v>
      </c>
    </row>
    <row r="191" spans="1:65" s="2" customFormat="1" ht="29.25">
      <c r="A191" s="34"/>
      <c r="B191" s="35"/>
      <c r="C191" s="36"/>
      <c r="D191" s="224" t="s">
        <v>147</v>
      </c>
      <c r="E191" s="36"/>
      <c r="F191" s="225" t="s">
        <v>709</v>
      </c>
      <c r="G191" s="36"/>
      <c r="H191" s="36"/>
      <c r="I191" s="123"/>
      <c r="J191" s="36"/>
      <c r="K191" s="36"/>
      <c r="L191" s="39"/>
      <c r="M191" s="226"/>
      <c r="N191" s="227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147</v>
      </c>
      <c r="AU191" s="17" t="s">
        <v>81</v>
      </c>
    </row>
    <row r="192" spans="1:65" s="15" customFormat="1" ht="11.25">
      <c r="B192" s="251"/>
      <c r="C192" s="252"/>
      <c r="D192" s="224" t="s">
        <v>149</v>
      </c>
      <c r="E192" s="253" t="s">
        <v>1</v>
      </c>
      <c r="F192" s="254" t="s">
        <v>1367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AT192" s="260" t="s">
        <v>149</v>
      </c>
      <c r="AU192" s="260" t="s">
        <v>81</v>
      </c>
      <c r="AV192" s="15" t="s">
        <v>79</v>
      </c>
      <c r="AW192" s="15" t="s">
        <v>30</v>
      </c>
      <c r="AX192" s="15" t="s">
        <v>74</v>
      </c>
      <c r="AY192" s="260" t="s">
        <v>138</v>
      </c>
    </row>
    <row r="193" spans="1:65" s="15" customFormat="1" ht="11.25">
      <c r="B193" s="251"/>
      <c r="C193" s="252"/>
      <c r="D193" s="224" t="s">
        <v>149</v>
      </c>
      <c r="E193" s="253" t="s">
        <v>1</v>
      </c>
      <c r="F193" s="254" t="s">
        <v>1371</v>
      </c>
      <c r="G193" s="252"/>
      <c r="H193" s="253" t="s">
        <v>1</v>
      </c>
      <c r="I193" s="255"/>
      <c r="J193" s="252"/>
      <c r="K193" s="252"/>
      <c r="L193" s="256"/>
      <c r="M193" s="257"/>
      <c r="N193" s="258"/>
      <c r="O193" s="258"/>
      <c r="P193" s="258"/>
      <c r="Q193" s="258"/>
      <c r="R193" s="258"/>
      <c r="S193" s="258"/>
      <c r="T193" s="259"/>
      <c r="AT193" s="260" t="s">
        <v>149</v>
      </c>
      <c r="AU193" s="260" t="s">
        <v>81</v>
      </c>
      <c r="AV193" s="15" t="s">
        <v>79</v>
      </c>
      <c r="AW193" s="15" t="s">
        <v>30</v>
      </c>
      <c r="AX193" s="15" t="s">
        <v>74</v>
      </c>
      <c r="AY193" s="260" t="s">
        <v>138</v>
      </c>
    </row>
    <row r="194" spans="1:65" s="15" customFormat="1" ht="11.25">
      <c r="B194" s="251"/>
      <c r="C194" s="252"/>
      <c r="D194" s="224" t="s">
        <v>149</v>
      </c>
      <c r="E194" s="253" t="s">
        <v>1</v>
      </c>
      <c r="F194" s="254" t="s">
        <v>1372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AT194" s="260" t="s">
        <v>149</v>
      </c>
      <c r="AU194" s="260" t="s">
        <v>81</v>
      </c>
      <c r="AV194" s="15" t="s">
        <v>79</v>
      </c>
      <c r="AW194" s="15" t="s">
        <v>30</v>
      </c>
      <c r="AX194" s="15" t="s">
        <v>74</v>
      </c>
      <c r="AY194" s="260" t="s">
        <v>138</v>
      </c>
    </row>
    <row r="195" spans="1:65" s="13" customFormat="1" ht="11.25">
      <c r="B195" s="228"/>
      <c r="C195" s="229"/>
      <c r="D195" s="224" t="s">
        <v>149</v>
      </c>
      <c r="E195" s="230" t="s">
        <v>1</v>
      </c>
      <c r="F195" s="231" t="s">
        <v>1360</v>
      </c>
      <c r="G195" s="229"/>
      <c r="H195" s="232">
        <v>191.34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149</v>
      </c>
      <c r="AU195" s="238" t="s">
        <v>81</v>
      </c>
      <c r="AV195" s="13" t="s">
        <v>81</v>
      </c>
      <c r="AW195" s="13" t="s">
        <v>30</v>
      </c>
      <c r="AX195" s="13" t="s">
        <v>74</v>
      </c>
      <c r="AY195" s="238" t="s">
        <v>138</v>
      </c>
    </row>
    <row r="196" spans="1:65" s="14" customFormat="1" ht="11.25">
      <c r="B196" s="239"/>
      <c r="C196" s="240"/>
      <c r="D196" s="224" t="s">
        <v>149</v>
      </c>
      <c r="E196" s="241" t="s">
        <v>1</v>
      </c>
      <c r="F196" s="242" t="s">
        <v>156</v>
      </c>
      <c r="G196" s="240"/>
      <c r="H196" s="243">
        <v>191.34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149</v>
      </c>
      <c r="AU196" s="249" t="s">
        <v>81</v>
      </c>
      <c r="AV196" s="14" t="s">
        <v>145</v>
      </c>
      <c r="AW196" s="14" t="s">
        <v>30</v>
      </c>
      <c r="AX196" s="14" t="s">
        <v>79</v>
      </c>
      <c r="AY196" s="249" t="s">
        <v>138</v>
      </c>
    </row>
    <row r="197" spans="1:65" s="2" customFormat="1" ht="16.5" customHeight="1">
      <c r="A197" s="34"/>
      <c r="B197" s="35"/>
      <c r="C197" s="265" t="s">
        <v>1392</v>
      </c>
      <c r="D197" s="265" t="s">
        <v>671</v>
      </c>
      <c r="E197" s="266" t="s">
        <v>712</v>
      </c>
      <c r="F197" s="267" t="s">
        <v>713</v>
      </c>
      <c r="G197" s="268" t="s">
        <v>429</v>
      </c>
      <c r="H197" s="269">
        <v>9.5670000000000002</v>
      </c>
      <c r="I197" s="270"/>
      <c r="J197" s="271">
        <f>ROUND(I197*H197,2)</f>
        <v>0</v>
      </c>
      <c r="K197" s="272"/>
      <c r="L197" s="273"/>
      <c r="M197" s="274" t="s">
        <v>1</v>
      </c>
      <c r="N197" s="275" t="s">
        <v>39</v>
      </c>
      <c r="O197" s="71"/>
      <c r="P197" s="220">
        <f>O197*H197</f>
        <v>0</v>
      </c>
      <c r="Q197" s="220">
        <v>0.55000000000000004</v>
      </c>
      <c r="R197" s="220">
        <f>Q197*H197</f>
        <v>5.2618500000000008</v>
      </c>
      <c r="S197" s="220">
        <v>0</v>
      </c>
      <c r="T197" s="22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2" t="s">
        <v>195</v>
      </c>
      <c r="AT197" s="222" t="s">
        <v>671</v>
      </c>
      <c r="AU197" s="222" t="s">
        <v>81</v>
      </c>
      <c r="AY197" s="17" t="s">
        <v>138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7" t="s">
        <v>79</v>
      </c>
      <c r="BK197" s="223">
        <f>ROUND(I197*H197,2)</f>
        <v>0</v>
      </c>
      <c r="BL197" s="17" t="s">
        <v>145</v>
      </c>
      <c r="BM197" s="222" t="s">
        <v>1393</v>
      </c>
    </row>
    <row r="198" spans="1:65" s="2" customFormat="1" ht="11.25">
      <c r="A198" s="34"/>
      <c r="B198" s="35"/>
      <c r="C198" s="36"/>
      <c r="D198" s="224" t="s">
        <v>147</v>
      </c>
      <c r="E198" s="36"/>
      <c r="F198" s="225" t="s">
        <v>713</v>
      </c>
      <c r="G198" s="36"/>
      <c r="H198" s="36"/>
      <c r="I198" s="123"/>
      <c r="J198" s="36"/>
      <c r="K198" s="36"/>
      <c r="L198" s="39"/>
      <c r="M198" s="226"/>
      <c r="N198" s="227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147</v>
      </c>
      <c r="AU198" s="17" t="s">
        <v>81</v>
      </c>
    </row>
    <row r="199" spans="1:65" s="15" customFormat="1" ht="11.25">
      <c r="B199" s="251"/>
      <c r="C199" s="252"/>
      <c r="D199" s="224" t="s">
        <v>149</v>
      </c>
      <c r="E199" s="253" t="s">
        <v>1</v>
      </c>
      <c r="F199" s="254" t="s">
        <v>1367</v>
      </c>
      <c r="G199" s="252"/>
      <c r="H199" s="253" t="s">
        <v>1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AT199" s="260" t="s">
        <v>149</v>
      </c>
      <c r="AU199" s="260" t="s">
        <v>81</v>
      </c>
      <c r="AV199" s="15" t="s">
        <v>79</v>
      </c>
      <c r="AW199" s="15" t="s">
        <v>30</v>
      </c>
      <c r="AX199" s="15" t="s">
        <v>74</v>
      </c>
      <c r="AY199" s="260" t="s">
        <v>138</v>
      </c>
    </row>
    <row r="200" spans="1:65" s="15" customFormat="1" ht="11.25">
      <c r="B200" s="251"/>
      <c r="C200" s="252"/>
      <c r="D200" s="224" t="s">
        <v>149</v>
      </c>
      <c r="E200" s="253" t="s">
        <v>1</v>
      </c>
      <c r="F200" s="254" t="s">
        <v>1371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AT200" s="260" t="s">
        <v>149</v>
      </c>
      <c r="AU200" s="260" t="s">
        <v>81</v>
      </c>
      <c r="AV200" s="15" t="s">
        <v>79</v>
      </c>
      <c r="AW200" s="15" t="s">
        <v>30</v>
      </c>
      <c r="AX200" s="15" t="s">
        <v>74</v>
      </c>
      <c r="AY200" s="260" t="s">
        <v>138</v>
      </c>
    </row>
    <row r="201" spans="1:65" s="15" customFormat="1" ht="11.25">
      <c r="B201" s="251"/>
      <c r="C201" s="252"/>
      <c r="D201" s="224" t="s">
        <v>149</v>
      </c>
      <c r="E201" s="253" t="s">
        <v>1</v>
      </c>
      <c r="F201" s="254" t="s">
        <v>1372</v>
      </c>
      <c r="G201" s="252"/>
      <c r="H201" s="253" t="s">
        <v>1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149</v>
      </c>
      <c r="AU201" s="260" t="s">
        <v>81</v>
      </c>
      <c r="AV201" s="15" t="s">
        <v>79</v>
      </c>
      <c r="AW201" s="15" t="s">
        <v>30</v>
      </c>
      <c r="AX201" s="15" t="s">
        <v>74</v>
      </c>
      <c r="AY201" s="260" t="s">
        <v>138</v>
      </c>
    </row>
    <row r="202" spans="1:65" s="13" customFormat="1" ht="11.25">
      <c r="B202" s="228"/>
      <c r="C202" s="229"/>
      <c r="D202" s="224" t="s">
        <v>149</v>
      </c>
      <c r="E202" s="230" t="s">
        <v>1</v>
      </c>
      <c r="F202" s="231" t="s">
        <v>1394</v>
      </c>
      <c r="G202" s="229"/>
      <c r="H202" s="232">
        <v>9.5670000000000002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149</v>
      </c>
      <c r="AU202" s="238" t="s">
        <v>81</v>
      </c>
      <c r="AV202" s="13" t="s">
        <v>81</v>
      </c>
      <c r="AW202" s="13" t="s">
        <v>30</v>
      </c>
      <c r="AX202" s="13" t="s">
        <v>74</v>
      </c>
      <c r="AY202" s="238" t="s">
        <v>138</v>
      </c>
    </row>
    <row r="203" spans="1:65" s="14" customFormat="1" ht="11.25">
      <c r="B203" s="239"/>
      <c r="C203" s="240"/>
      <c r="D203" s="224" t="s">
        <v>149</v>
      </c>
      <c r="E203" s="241" t="s">
        <v>1</v>
      </c>
      <c r="F203" s="242" t="s">
        <v>156</v>
      </c>
      <c r="G203" s="240"/>
      <c r="H203" s="243">
        <v>9.5670000000000002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149</v>
      </c>
      <c r="AU203" s="249" t="s">
        <v>81</v>
      </c>
      <c r="AV203" s="14" t="s">
        <v>145</v>
      </c>
      <c r="AW203" s="14" t="s">
        <v>30</v>
      </c>
      <c r="AX203" s="14" t="s">
        <v>79</v>
      </c>
      <c r="AY203" s="249" t="s">
        <v>138</v>
      </c>
    </row>
    <row r="204" spans="1:65" s="2" customFormat="1" ht="21.75" customHeight="1">
      <c r="A204" s="34"/>
      <c r="B204" s="35"/>
      <c r="C204" s="210" t="s">
        <v>1395</v>
      </c>
      <c r="D204" s="210" t="s">
        <v>141</v>
      </c>
      <c r="E204" s="211" t="s">
        <v>752</v>
      </c>
      <c r="F204" s="212" t="s">
        <v>753</v>
      </c>
      <c r="G204" s="213" t="s">
        <v>423</v>
      </c>
      <c r="H204" s="214">
        <v>378</v>
      </c>
      <c r="I204" s="215"/>
      <c r="J204" s="216">
        <f>ROUND(I204*H204,2)</f>
        <v>0</v>
      </c>
      <c r="K204" s="217"/>
      <c r="L204" s="39"/>
      <c r="M204" s="218" t="s">
        <v>1</v>
      </c>
      <c r="N204" s="219" t="s">
        <v>39</v>
      </c>
      <c r="O204" s="71"/>
      <c r="P204" s="220">
        <f>O204*H204</f>
        <v>0</v>
      </c>
      <c r="Q204" s="220">
        <v>3.0000000000000001E-5</v>
      </c>
      <c r="R204" s="220">
        <f>Q204*H204</f>
        <v>1.1340000000000001E-2</v>
      </c>
      <c r="S204" s="220">
        <v>0</v>
      </c>
      <c r="T204" s="22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2" t="s">
        <v>145</v>
      </c>
      <c r="AT204" s="222" t="s">
        <v>141</v>
      </c>
      <c r="AU204" s="222" t="s">
        <v>81</v>
      </c>
      <c r="AY204" s="17" t="s">
        <v>138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7" t="s">
        <v>79</v>
      </c>
      <c r="BK204" s="223">
        <f>ROUND(I204*H204,2)</f>
        <v>0</v>
      </c>
      <c r="BL204" s="17" t="s">
        <v>145</v>
      </c>
      <c r="BM204" s="222" t="s">
        <v>1396</v>
      </c>
    </row>
    <row r="205" spans="1:65" s="2" customFormat="1" ht="19.5">
      <c r="A205" s="34"/>
      <c r="B205" s="35"/>
      <c r="C205" s="36"/>
      <c r="D205" s="224" t="s">
        <v>147</v>
      </c>
      <c r="E205" s="36"/>
      <c r="F205" s="225" t="s">
        <v>755</v>
      </c>
      <c r="G205" s="36"/>
      <c r="H205" s="36"/>
      <c r="I205" s="123"/>
      <c r="J205" s="36"/>
      <c r="K205" s="36"/>
      <c r="L205" s="39"/>
      <c r="M205" s="226"/>
      <c r="N205" s="227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147</v>
      </c>
      <c r="AU205" s="17" t="s">
        <v>81</v>
      </c>
    </row>
    <row r="206" spans="1:65" s="15" customFormat="1" ht="11.25">
      <c r="B206" s="251"/>
      <c r="C206" s="252"/>
      <c r="D206" s="224" t="s">
        <v>149</v>
      </c>
      <c r="E206" s="253" t="s">
        <v>1</v>
      </c>
      <c r="F206" s="254" t="s">
        <v>1367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AT206" s="260" t="s">
        <v>149</v>
      </c>
      <c r="AU206" s="260" t="s">
        <v>81</v>
      </c>
      <c r="AV206" s="15" t="s">
        <v>79</v>
      </c>
      <c r="AW206" s="15" t="s">
        <v>30</v>
      </c>
      <c r="AX206" s="15" t="s">
        <v>74</v>
      </c>
      <c r="AY206" s="260" t="s">
        <v>138</v>
      </c>
    </row>
    <row r="207" spans="1:65" s="15" customFormat="1" ht="11.25">
      <c r="B207" s="251"/>
      <c r="C207" s="252"/>
      <c r="D207" s="224" t="s">
        <v>149</v>
      </c>
      <c r="E207" s="253" t="s">
        <v>1</v>
      </c>
      <c r="F207" s="254" t="s">
        <v>1371</v>
      </c>
      <c r="G207" s="252"/>
      <c r="H207" s="253" t="s">
        <v>1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AT207" s="260" t="s">
        <v>149</v>
      </c>
      <c r="AU207" s="260" t="s">
        <v>81</v>
      </c>
      <c r="AV207" s="15" t="s">
        <v>79</v>
      </c>
      <c r="AW207" s="15" t="s">
        <v>30</v>
      </c>
      <c r="AX207" s="15" t="s">
        <v>74</v>
      </c>
      <c r="AY207" s="260" t="s">
        <v>138</v>
      </c>
    </row>
    <row r="208" spans="1:65" s="15" customFormat="1" ht="11.25">
      <c r="B208" s="251"/>
      <c r="C208" s="252"/>
      <c r="D208" s="224" t="s">
        <v>149</v>
      </c>
      <c r="E208" s="253" t="s">
        <v>1</v>
      </c>
      <c r="F208" s="254" t="s">
        <v>1372</v>
      </c>
      <c r="G208" s="252"/>
      <c r="H208" s="253" t="s">
        <v>1</v>
      </c>
      <c r="I208" s="255"/>
      <c r="J208" s="252"/>
      <c r="K208" s="252"/>
      <c r="L208" s="256"/>
      <c r="M208" s="257"/>
      <c r="N208" s="258"/>
      <c r="O208" s="258"/>
      <c r="P208" s="258"/>
      <c r="Q208" s="258"/>
      <c r="R208" s="258"/>
      <c r="S208" s="258"/>
      <c r="T208" s="259"/>
      <c r="AT208" s="260" t="s">
        <v>149</v>
      </c>
      <c r="AU208" s="260" t="s">
        <v>81</v>
      </c>
      <c r="AV208" s="15" t="s">
        <v>79</v>
      </c>
      <c r="AW208" s="15" t="s">
        <v>30</v>
      </c>
      <c r="AX208" s="15" t="s">
        <v>74</v>
      </c>
      <c r="AY208" s="260" t="s">
        <v>138</v>
      </c>
    </row>
    <row r="209" spans="1:65" s="13" customFormat="1" ht="11.25">
      <c r="B209" s="228"/>
      <c r="C209" s="229"/>
      <c r="D209" s="224" t="s">
        <v>149</v>
      </c>
      <c r="E209" s="230" t="s">
        <v>1</v>
      </c>
      <c r="F209" s="231" t="s">
        <v>1373</v>
      </c>
      <c r="G209" s="229"/>
      <c r="H209" s="232">
        <v>84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149</v>
      </c>
      <c r="AU209" s="238" t="s">
        <v>81</v>
      </c>
      <c r="AV209" s="13" t="s">
        <v>81</v>
      </c>
      <c r="AW209" s="13" t="s">
        <v>30</v>
      </c>
      <c r="AX209" s="13" t="s">
        <v>74</v>
      </c>
      <c r="AY209" s="238" t="s">
        <v>138</v>
      </c>
    </row>
    <row r="210" spans="1:65" s="13" customFormat="1" ht="11.25">
      <c r="B210" s="228"/>
      <c r="C210" s="229"/>
      <c r="D210" s="224" t="s">
        <v>149</v>
      </c>
      <c r="E210" s="230" t="s">
        <v>1</v>
      </c>
      <c r="F210" s="231" t="s">
        <v>1374</v>
      </c>
      <c r="G210" s="229"/>
      <c r="H210" s="232">
        <v>294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149</v>
      </c>
      <c r="AU210" s="238" t="s">
        <v>81</v>
      </c>
      <c r="AV210" s="13" t="s">
        <v>81</v>
      </c>
      <c r="AW210" s="13" t="s">
        <v>30</v>
      </c>
      <c r="AX210" s="13" t="s">
        <v>74</v>
      </c>
      <c r="AY210" s="238" t="s">
        <v>138</v>
      </c>
    </row>
    <row r="211" spans="1:65" s="14" customFormat="1" ht="11.25">
      <c r="B211" s="239"/>
      <c r="C211" s="240"/>
      <c r="D211" s="224" t="s">
        <v>149</v>
      </c>
      <c r="E211" s="241" t="s">
        <v>1</v>
      </c>
      <c r="F211" s="242" t="s">
        <v>156</v>
      </c>
      <c r="G211" s="240"/>
      <c r="H211" s="243">
        <v>378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149</v>
      </c>
      <c r="AU211" s="249" t="s">
        <v>81</v>
      </c>
      <c r="AV211" s="14" t="s">
        <v>145</v>
      </c>
      <c r="AW211" s="14" t="s">
        <v>30</v>
      </c>
      <c r="AX211" s="14" t="s">
        <v>79</v>
      </c>
      <c r="AY211" s="249" t="s">
        <v>138</v>
      </c>
    </row>
    <row r="212" spans="1:65" s="2" customFormat="1" ht="16.5" customHeight="1">
      <c r="A212" s="34"/>
      <c r="B212" s="35"/>
      <c r="C212" s="210" t="s">
        <v>1397</v>
      </c>
      <c r="D212" s="210" t="s">
        <v>141</v>
      </c>
      <c r="E212" s="211" t="s">
        <v>759</v>
      </c>
      <c r="F212" s="212" t="s">
        <v>760</v>
      </c>
      <c r="G212" s="213" t="s">
        <v>144</v>
      </c>
      <c r="H212" s="214">
        <v>91</v>
      </c>
      <c r="I212" s="215"/>
      <c r="J212" s="216">
        <f>ROUND(I212*H212,2)</f>
        <v>0</v>
      </c>
      <c r="K212" s="217"/>
      <c r="L212" s="39"/>
      <c r="M212" s="218" t="s">
        <v>1</v>
      </c>
      <c r="N212" s="219" t="s">
        <v>39</v>
      </c>
      <c r="O212" s="71"/>
      <c r="P212" s="220">
        <f>O212*H212</f>
        <v>0</v>
      </c>
      <c r="Q212" s="220">
        <v>2.0000000000000001E-4</v>
      </c>
      <c r="R212" s="220">
        <f>Q212*H212</f>
        <v>1.8200000000000001E-2</v>
      </c>
      <c r="S212" s="220">
        <v>0</v>
      </c>
      <c r="T212" s="22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2" t="s">
        <v>145</v>
      </c>
      <c r="AT212" s="222" t="s">
        <v>141</v>
      </c>
      <c r="AU212" s="222" t="s">
        <v>81</v>
      </c>
      <c r="AY212" s="17" t="s">
        <v>138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7" t="s">
        <v>79</v>
      </c>
      <c r="BK212" s="223">
        <f>ROUND(I212*H212,2)</f>
        <v>0</v>
      </c>
      <c r="BL212" s="17" t="s">
        <v>145</v>
      </c>
      <c r="BM212" s="222" t="s">
        <v>1398</v>
      </c>
    </row>
    <row r="213" spans="1:65" s="2" customFormat="1" ht="19.5">
      <c r="A213" s="34"/>
      <c r="B213" s="35"/>
      <c r="C213" s="36"/>
      <c r="D213" s="224" t="s">
        <v>147</v>
      </c>
      <c r="E213" s="36"/>
      <c r="F213" s="225" t="s">
        <v>762</v>
      </c>
      <c r="G213" s="36"/>
      <c r="H213" s="36"/>
      <c r="I213" s="123"/>
      <c r="J213" s="36"/>
      <c r="K213" s="36"/>
      <c r="L213" s="39"/>
      <c r="M213" s="226"/>
      <c r="N213" s="227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147</v>
      </c>
      <c r="AU213" s="17" t="s">
        <v>81</v>
      </c>
    </row>
    <row r="214" spans="1:65" s="15" customFormat="1" ht="11.25">
      <c r="B214" s="251"/>
      <c r="C214" s="252"/>
      <c r="D214" s="224" t="s">
        <v>149</v>
      </c>
      <c r="E214" s="253" t="s">
        <v>1</v>
      </c>
      <c r="F214" s="254" t="s">
        <v>1367</v>
      </c>
      <c r="G214" s="252"/>
      <c r="H214" s="253" t="s">
        <v>1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AT214" s="260" t="s">
        <v>149</v>
      </c>
      <c r="AU214" s="260" t="s">
        <v>81</v>
      </c>
      <c r="AV214" s="15" t="s">
        <v>79</v>
      </c>
      <c r="AW214" s="15" t="s">
        <v>30</v>
      </c>
      <c r="AX214" s="15" t="s">
        <v>74</v>
      </c>
      <c r="AY214" s="260" t="s">
        <v>138</v>
      </c>
    </row>
    <row r="215" spans="1:65" s="15" customFormat="1" ht="11.25">
      <c r="B215" s="251"/>
      <c r="C215" s="252"/>
      <c r="D215" s="224" t="s">
        <v>149</v>
      </c>
      <c r="E215" s="253" t="s">
        <v>1</v>
      </c>
      <c r="F215" s="254" t="s">
        <v>1372</v>
      </c>
      <c r="G215" s="252"/>
      <c r="H215" s="253" t="s">
        <v>1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AT215" s="260" t="s">
        <v>149</v>
      </c>
      <c r="AU215" s="260" t="s">
        <v>81</v>
      </c>
      <c r="AV215" s="15" t="s">
        <v>79</v>
      </c>
      <c r="AW215" s="15" t="s">
        <v>30</v>
      </c>
      <c r="AX215" s="15" t="s">
        <v>74</v>
      </c>
      <c r="AY215" s="260" t="s">
        <v>138</v>
      </c>
    </row>
    <row r="216" spans="1:65" s="15" customFormat="1" ht="11.25">
      <c r="B216" s="251"/>
      <c r="C216" s="252"/>
      <c r="D216" s="224" t="s">
        <v>149</v>
      </c>
      <c r="E216" s="253" t="s">
        <v>1</v>
      </c>
      <c r="F216" s="254" t="s">
        <v>763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149</v>
      </c>
      <c r="AU216" s="260" t="s">
        <v>81</v>
      </c>
      <c r="AV216" s="15" t="s">
        <v>79</v>
      </c>
      <c r="AW216" s="15" t="s">
        <v>30</v>
      </c>
      <c r="AX216" s="15" t="s">
        <v>74</v>
      </c>
      <c r="AY216" s="260" t="s">
        <v>138</v>
      </c>
    </row>
    <row r="217" spans="1:65" s="13" customFormat="1" ht="11.25">
      <c r="B217" s="228"/>
      <c r="C217" s="229"/>
      <c r="D217" s="224" t="s">
        <v>149</v>
      </c>
      <c r="E217" s="230" t="s">
        <v>1</v>
      </c>
      <c r="F217" s="231" t="s">
        <v>498</v>
      </c>
      <c r="G217" s="229"/>
      <c r="H217" s="232">
        <v>49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149</v>
      </c>
      <c r="AU217" s="238" t="s">
        <v>81</v>
      </c>
      <c r="AV217" s="13" t="s">
        <v>81</v>
      </c>
      <c r="AW217" s="13" t="s">
        <v>30</v>
      </c>
      <c r="AX217" s="13" t="s">
        <v>74</v>
      </c>
      <c r="AY217" s="238" t="s">
        <v>138</v>
      </c>
    </row>
    <row r="218" spans="1:65" s="13" customFormat="1" ht="11.25">
      <c r="B218" s="228"/>
      <c r="C218" s="229"/>
      <c r="D218" s="224" t="s">
        <v>149</v>
      </c>
      <c r="E218" s="230" t="s">
        <v>1</v>
      </c>
      <c r="F218" s="231" t="s">
        <v>516</v>
      </c>
      <c r="G218" s="229"/>
      <c r="H218" s="232">
        <v>42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149</v>
      </c>
      <c r="AU218" s="238" t="s">
        <v>81</v>
      </c>
      <c r="AV218" s="13" t="s">
        <v>81</v>
      </c>
      <c r="AW218" s="13" t="s">
        <v>30</v>
      </c>
      <c r="AX218" s="13" t="s">
        <v>74</v>
      </c>
      <c r="AY218" s="238" t="s">
        <v>138</v>
      </c>
    </row>
    <row r="219" spans="1:65" s="14" customFormat="1" ht="11.25">
      <c r="B219" s="239"/>
      <c r="C219" s="240"/>
      <c r="D219" s="224" t="s">
        <v>149</v>
      </c>
      <c r="E219" s="241" t="s">
        <v>1</v>
      </c>
      <c r="F219" s="242" t="s">
        <v>156</v>
      </c>
      <c r="G219" s="240"/>
      <c r="H219" s="243">
        <v>91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149</v>
      </c>
      <c r="AU219" s="249" t="s">
        <v>81</v>
      </c>
      <c r="AV219" s="14" t="s">
        <v>145</v>
      </c>
      <c r="AW219" s="14" t="s">
        <v>30</v>
      </c>
      <c r="AX219" s="14" t="s">
        <v>79</v>
      </c>
      <c r="AY219" s="249" t="s">
        <v>138</v>
      </c>
    </row>
    <row r="220" spans="1:65" s="2" customFormat="1" ht="21.75" customHeight="1">
      <c r="A220" s="34"/>
      <c r="B220" s="35"/>
      <c r="C220" s="210" t="s">
        <v>690</v>
      </c>
      <c r="D220" s="210" t="s">
        <v>141</v>
      </c>
      <c r="E220" s="211" t="s">
        <v>1399</v>
      </c>
      <c r="F220" s="212" t="s">
        <v>1400</v>
      </c>
      <c r="G220" s="213" t="s">
        <v>282</v>
      </c>
      <c r="H220" s="214">
        <v>1440</v>
      </c>
      <c r="I220" s="215"/>
      <c r="J220" s="216">
        <f>ROUND(I220*H220,2)</f>
        <v>0</v>
      </c>
      <c r="K220" s="217"/>
      <c r="L220" s="39"/>
      <c r="M220" s="218" t="s">
        <v>1</v>
      </c>
      <c r="N220" s="219" t="s">
        <v>39</v>
      </c>
      <c r="O220" s="71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2" t="s">
        <v>145</v>
      </c>
      <c r="AT220" s="222" t="s">
        <v>141</v>
      </c>
      <c r="AU220" s="222" t="s">
        <v>81</v>
      </c>
      <c r="AY220" s="17" t="s">
        <v>138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7" t="s">
        <v>79</v>
      </c>
      <c r="BK220" s="223">
        <f>ROUND(I220*H220,2)</f>
        <v>0</v>
      </c>
      <c r="BL220" s="17" t="s">
        <v>145</v>
      </c>
      <c r="BM220" s="222" t="s">
        <v>1401</v>
      </c>
    </row>
    <row r="221" spans="1:65" s="2" customFormat="1" ht="19.5">
      <c r="A221" s="34"/>
      <c r="B221" s="35"/>
      <c r="C221" s="36"/>
      <c r="D221" s="224" t="s">
        <v>147</v>
      </c>
      <c r="E221" s="36"/>
      <c r="F221" s="225" t="s">
        <v>1402</v>
      </c>
      <c r="G221" s="36"/>
      <c r="H221" s="36"/>
      <c r="I221" s="123"/>
      <c r="J221" s="36"/>
      <c r="K221" s="36"/>
      <c r="L221" s="39"/>
      <c r="M221" s="226"/>
      <c r="N221" s="227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147</v>
      </c>
      <c r="AU221" s="17" t="s">
        <v>81</v>
      </c>
    </row>
    <row r="222" spans="1:65" s="15" customFormat="1" ht="11.25">
      <c r="B222" s="251"/>
      <c r="C222" s="252"/>
      <c r="D222" s="224" t="s">
        <v>149</v>
      </c>
      <c r="E222" s="253" t="s">
        <v>1</v>
      </c>
      <c r="F222" s="254" t="s">
        <v>1403</v>
      </c>
      <c r="G222" s="252"/>
      <c r="H222" s="253" t="s">
        <v>1</v>
      </c>
      <c r="I222" s="255"/>
      <c r="J222" s="252"/>
      <c r="K222" s="252"/>
      <c r="L222" s="256"/>
      <c r="M222" s="257"/>
      <c r="N222" s="258"/>
      <c r="O222" s="258"/>
      <c r="P222" s="258"/>
      <c r="Q222" s="258"/>
      <c r="R222" s="258"/>
      <c r="S222" s="258"/>
      <c r="T222" s="259"/>
      <c r="AT222" s="260" t="s">
        <v>149</v>
      </c>
      <c r="AU222" s="260" t="s">
        <v>81</v>
      </c>
      <c r="AV222" s="15" t="s">
        <v>79</v>
      </c>
      <c r="AW222" s="15" t="s">
        <v>30</v>
      </c>
      <c r="AX222" s="15" t="s">
        <v>74</v>
      </c>
      <c r="AY222" s="260" t="s">
        <v>138</v>
      </c>
    </row>
    <row r="223" spans="1:65" s="13" customFormat="1" ht="11.25">
      <c r="B223" s="228"/>
      <c r="C223" s="229"/>
      <c r="D223" s="224" t="s">
        <v>149</v>
      </c>
      <c r="E223" s="230" t="s">
        <v>1</v>
      </c>
      <c r="F223" s="231" t="s">
        <v>1404</v>
      </c>
      <c r="G223" s="229"/>
      <c r="H223" s="232">
        <v>1440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149</v>
      </c>
      <c r="AU223" s="238" t="s">
        <v>81</v>
      </c>
      <c r="AV223" s="13" t="s">
        <v>81</v>
      </c>
      <c r="AW223" s="13" t="s">
        <v>30</v>
      </c>
      <c r="AX223" s="13" t="s">
        <v>74</v>
      </c>
      <c r="AY223" s="238" t="s">
        <v>138</v>
      </c>
    </row>
    <row r="224" spans="1:65" s="14" customFormat="1" ht="11.25">
      <c r="B224" s="239"/>
      <c r="C224" s="240"/>
      <c r="D224" s="224" t="s">
        <v>149</v>
      </c>
      <c r="E224" s="241" t="s">
        <v>1</v>
      </c>
      <c r="F224" s="242" t="s">
        <v>156</v>
      </c>
      <c r="G224" s="240"/>
      <c r="H224" s="243">
        <v>1440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149</v>
      </c>
      <c r="AU224" s="249" t="s">
        <v>81</v>
      </c>
      <c r="AV224" s="14" t="s">
        <v>145</v>
      </c>
      <c r="AW224" s="14" t="s">
        <v>30</v>
      </c>
      <c r="AX224" s="14" t="s">
        <v>79</v>
      </c>
      <c r="AY224" s="249" t="s">
        <v>138</v>
      </c>
    </row>
    <row r="225" spans="1:65" s="2" customFormat="1" ht="21.75" customHeight="1">
      <c r="A225" s="34"/>
      <c r="B225" s="35"/>
      <c r="C225" s="210" t="s">
        <v>751</v>
      </c>
      <c r="D225" s="210" t="s">
        <v>141</v>
      </c>
      <c r="E225" s="211" t="s">
        <v>1405</v>
      </c>
      <c r="F225" s="212" t="s">
        <v>1406</v>
      </c>
      <c r="G225" s="213" t="s">
        <v>1407</v>
      </c>
      <c r="H225" s="214">
        <v>60</v>
      </c>
      <c r="I225" s="215"/>
      <c r="J225" s="216">
        <f>ROUND(I225*H225,2)</f>
        <v>0</v>
      </c>
      <c r="K225" s="217"/>
      <c r="L225" s="39"/>
      <c r="M225" s="218" t="s">
        <v>1</v>
      </c>
      <c r="N225" s="219" t="s">
        <v>39</v>
      </c>
      <c r="O225" s="71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2" t="s">
        <v>145</v>
      </c>
      <c r="AT225" s="222" t="s">
        <v>141</v>
      </c>
      <c r="AU225" s="222" t="s">
        <v>81</v>
      </c>
      <c r="AY225" s="17" t="s">
        <v>138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7" t="s">
        <v>79</v>
      </c>
      <c r="BK225" s="223">
        <f>ROUND(I225*H225,2)</f>
        <v>0</v>
      </c>
      <c r="BL225" s="17" t="s">
        <v>145</v>
      </c>
      <c r="BM225" s="222" t="s">
        <v>1408</v>
      </c>
    </row>
    <row r="226" spans="1:65" s="2" customFormat="1" ht="19.5">
      <c r="A226" s="34"/>
      <c r="B226" s="35"/>
      <c r="C226" s="36"/>
      <c r="D226" s="224" t="s">
        <v>147</v>
      </c>
      <c r="E226" s="36"/>
      <c r="F226" s="225" t="s">
        <v>1409</v>
      </c>
      <c r="G226" s="36"/>
      <c r="H226" s="36"/>
      <c r="I226" s="123"/>
      <c r="J226" s="36"/>
      <c r="K226" s="36"/>
      <c r="L226" s="39"/>
      <c r="M226" s="226"/>
      <c r="N226" s="227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147</v>
      </c>
      <c r="AU226" s="17" t="s">
        <v>81</v>
      </c>
    </row>
    <row r="227" spans="1:65" s="15" customFormat="1" ht="11.25">
      <c r="B227" s="251"/>
      <c r="C227" s="252"/>
      <c r="D227" s="224" t="s">
        <v>149</v>
      </c>
      <c r="E227" s="253" t="s">
        <v>1</v>
      </c>
      <c r="F227" s="254" t="s">
        <v>1403</v>
      </c>
      <c r="G227" s="252"/>
      <c r="H227" s="253" t="s">
        <v>1</v>
      </c>
      <c r="I227" s="255"/>
      <c r="J227" s="252"/>
      <c r="K227" s="252"/>
      <c r="L227" s="256"/>
      <c r="M227" s="257"/>
      <c r="N227" s="258"/>
      <c r="O227" s="258"/>
      <c r="P227" s="258"/>
      <c r="Q227" s="258"/>
      <c r="R227" s="258"/>
      <c r="S227" s="258"/>
      <c r="T227" s="259"/>
      <c r="AT227" s="260" t="s">
        <v>149</v>
      </c>
      <c r="AU227" s="260" t="s">
        <v>81</v>
      </c>
      <c r="AV227" s="15" t="s">
        <v>79</v>
      </c>
      <c r="AW227" s="15" t="s">
        <v>30</v>
      </c>
      <c r="AX227" s="15" t="s">
        <v>74</v>
      </c>
      <c r="AY227" s="260" t="s">
        <v>138</v>
      </c>
    </row>
    <row r="228" spans="1:65" s="13" customFormat="1" ht="11.25">
      <c r="B228" s="228"/>
      <c r="C228" s="229"/>
      <c r="D228" s="224" t="s">
        <v>149</v>
      </c>
      <c r="E228" s="230" t="s">
        <v>1</v>
      </c>
      <c r="F228" s="231" t="s">
        <v>539</v>
      </c>
      <c r="G228" s="229"/>
      <c r="H228" s="232">
        <v>60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149</v>
      </c>
      <c r="AU228" s="238" t="s">
        <v>81</v>
      </c>
      <c r="AV228" s="13" t="s">
        <v>81</v>
      </c>
      <c r="AW228" s="13" t="s">
        <v>30</v>
      </c>
      <c r="AX228" s="13" t="s">
        <v>74</v>
      </c>
      <c r="AY228" s="238" t="s">
        <v>138</v>
      </c>
    </row>
    <row r="229" spans="1:65" s="14" customFormat="1" ht="11.25">
      <c r="B229" s="239"/>
      <c r="C229" s="240"/>
      <c r="D229" s="224" t="s">
        <v>149</v>
      </c>
      <c r="E229" s="241" t="s">
        <v>1</v>
      </c>
      <c r="F229" s="242" t="s">
        <v>156</v>
      </c>
      <c r="G229" s="240"/>
      <c r="H229" s="243">
        <v>60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149</v>
      </c>
      <c r="AU229" s="249" t="s">
        <v>81</v>
      </c>
      <c r="AV229" s="14" t="s">
        <v>145</v>
      </c>
      <c r="AW229" s="14" t="s">
        <v>30</v>
      </c>
      <c r="AX229" s="14" t="s">
        <v>79</v>
      </c>
      <c r="AY229" s="249" t="s">
        <v>138</v>
      </c>
    </row>
    <row r="230" spans="1:65" s="2" customFormat="1" ht="16.5" customHeight="1">
      <c r="A230" s="34"/>
      <c r="B230" s="35"/>
      <c r="C230" s="210" t="s">
        <v>723</v>
      </c>
      <c r="D230" s="210" t="s">
        <v>141</v>
      </c>
      <c r="E230" s="211" t="s">
        <v>1410</v>
      </c>
      <c r="F230" s="212" t="s">
        <v>1411</v>
      </c>
      <c r="G230" s="213" t="s">
        <v>429</v>
      </c>
      <c r="H230" s="214">
        <v>31.5</v>
      </c>
      <c r="I230" s="215"/>
      <c r="J230" s="216">
        <f>ROUND(I230*H230,2)</f>
        <v>0</v>
      </c>
      <c r="K230" s="217"/>
      <c r="L230" s="39"/>
      <c r="M230" s="218" t="s">
        <v>1</v>
      </c>
      <c r="N230" s="219" t="s">
        <v>39</v>
      </c>
      <c r="O230" s="71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2" t="s">
        <v>145</v>
      </c>
      <c r="AT230" s="222" t="s">
        <v>141</v>
      </c>
      <c r="AU230" s="222" t="s">
        <v>81</v>
      </c>
      <c r="AY230" s="17" t="s">
        <v>138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7" t="s">
        <v>79</v>
      </c>
      <c r="BK230" s="223">
        <f>ROUND(I230*H230,2)</f>
        <v>0</v>
      </c>
      <c r="BL230" s="17" t="s">
        <v>145</v>
      </c>
      <c r="BM230" s="222" t="s">
        <v>1412</v>
      </c>
    </row>
    <row r="231" spans="1:65" s="2" customFormat="1" ht="29.25">
      <c r="A231" s="34"/>
      <c r="B231" s="35"/>
      <c r="C231" s="36"/>
      <c r="D231" s="224" t="s">
        <v>147</v>
      </c>
      <c r="E231" s="36"/>
      <c r="F231" s="225" t="s">
        <v>1413</v>
      </c>
      <c r="G231" s="36"/>
      <c r="H231" s="36"/>
      <c r="I231" s="123"/>
      <c r="J231" s="36"/>
      <c r="K231" s="36"/>
      <c r="L231" s="39"/>
      <c r="M231" s="226"/>
      <c r="N231" s="227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147</v>
      </c>
      <c r="AU231" s="17" t="s">
        <v>81</v>
      </c>
    </row>
    <row r="232" spans="1:65" s="15" customFormat="1" ht="11.25">
      <c r="B232" s="251"/>
      <c r="C232" s="252"/>
      <c r="D232" s="224" t="s">
        <v>149</v>
      </c>
      <c r="E232" s="253" t="s">
        <v>1</v>
      </c>
      <c r="F232" s="254" t="s">
        <v>1367</v>
      </c>
      <c r="G232" s="252"/>
      <c r="H232" s="253" t="s">
        <v>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AT232" s="260" t="s">
        <v>149</v>
      </c>
      <c r="AU232" s="260" t="s">
        <v>81</v>
      </c>
      <c r="AV232" s="15" t="s">
        <v>79</v>
      </c>
      <c r="AW232" s="15" t="s">
        <v>30</v>
      </c>
      <c r="AX232" s="15" t="s">
        <v>74</v>
      </c>
      <c r="AY232" s="260" t="s">
        <v>138</v>
      </c>
    </row>
    <row r="233" spans="1:65" s="13" customFormat="1" ht="11.25">
      <c r="B233" s="228"/>
      <c r="C233" s="229"/>
      <c r="D233" s="224" t="s">
        <v>149</v>
      </c>
      <c r="E233" s="230" t="s">
        <v>1</v>
      </c>
      <c r="F233" s="231" t="s">
        <v>1414</v>
      </c>
      <c r="G233" s="229"/>
      <c r="H233" s="232">
        <v>31.5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149</v>
      </c>
      <c r="AU233" s="238" t="s">
        <v>81</v>
      </c>
      <c r="AV233" s="13" t="s">
        <v>81</v>
      </c>
      <c r="AW233" s="13" t="s">
        <v>30</v>
      </c>
      <c r="AX233" s="13" t="s">
        <v>74</v>
      </c>
      <c r="AY233" s="238" t="s">
        <v>138</v>
      </c>
    </row>
    <row r="234" spans="1:65" s="14" customFormat="1" ht="11.25">
      <c r="B234" s="239"/>
      <c r="C234" s="240"/>
      <c r="D234" s="224" t="s">
        <v>149</v>
      </c>
      <c r="E234" s="241" t="s">
        <v>1349</v>
      </c>
      <c r="F234" s="242" t="s">
        <v>156</v>
      </c>
      <c r="G234" s="240"/>
      <c r="H234" s="243">
        <v>31.5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149</v>
      </c>
      <c r="AU234" s="249" t="s">
        <v>81</v>
      </c>
      <c r="AV234" s="14" t="s">
        <v>145</v>
      </c>
      <c r="AW234" s="14" t="s">
        <v>30</v>
      </c>
      <c r="AX234" s="14" t="s">
        <v>79</v>
      </c>
      <c r="AY234" s="249" t="s">
        <v>138</v>
      </c>
    </row>
    <row r="235" spans="1:65" s="2" customFormat="1" ht="21.75" customHeight="1">
      <c r="A235" s="34"/>
      <c r="B235" s="35"/>
      <c r="C235" s="210" t="s">
        <v>1415</v>
      </c>
      <c r="D235" s="210" t="s">
        <v>141</v>
      </c>
      <c r="E235" s="211" t="s">
        <v>1416</v>
      </c>
      <c r="F235" s="212" t="s">
        <v>1417</v>
      </c>
      <c r="G235" s="213" t="s">
        <v>429</v>
      </c>
      <c r="H235" s="214">
        <v>24.5</v>
      </c>
      <c r="I235" s="215"/>
      <c r="J235" s="216">
        <f>ROUND(I235*H235,2)</f>
        <v>0</v>
      </c>
      <c r="K235" s="217"/>
      <c r="L235" s="39"/>
      <c r="M235" s="218" t="s">
        <v>1</v>
      </c>
      <c r="N235" s="219" t="s">
        <v>39</v>
      </c>
      <c r="O235" s="71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2" t="s">
        <v>145</v>
      </c>
      <c r="AT235" s="222" t="s">
        <v>141</v>
      </c>
      <c r="AU235" s="222" t="s">
        <v>81</v>
      </c>
      <c r="AY235" s="17" t="s">
        <v>138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7" t="s">
        <v>79</v>
      </c>
      <c r="BK235" s="223">
        <f>ROUND(I235*H235,2)</f>
        <v>0</v>
      </c>
      <c r="BL235" s="17" t="s">
        <v>145</v>
      </c>
      <c r="BM235" s="222" t="s">
        <v>1418</v>
      </c>
    </row>
    <row r="236" spans="1:65" s="2" customFormat="1" ht="39">
      <c r="A236" s="34"/>
      <c r="B236" s="35"/>
      <c r="C236" s="36"/>
      <c r="D236" s="224" t="s">
        <v>147</v>
      </c>
      <c r="E236" s="36"/>
      <c r="F236" s="225" t="s">
        <v>1419</v>
      </c>
      <c r="G236" s="36"/>
      <c r="H236" s="36"/>
      <c r="I236" s="123"/>
      <c r="J236" s="36"/>
      <c r="K236" s="36"/>
      <c r="L236" s="39"/>
      <c r="M236" s="226"/>
      <c r="N236" s="227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147</v>
      </c>
      <c r="AU236" s="17" t="s">
        <v>81</v>
      </c>
    </row>
    <row r="237" spans="1:65" s="15" customFormat="1" ht="11.25">
      <c r="B237" s="251"/>
      <c r="C237" s="252"/>
      <c r="D237" s="224" t="s">
        <v>149</v>
      </c>
      <c r="E237" s="253" t="s">
        <v>1</v>
      </c>
      <c r="F237" s="254" t="s">
        <v>1367</v>
      </c>
      <c r="G237" s="252"/>
      <c r="H237" s="253" t="s">
        <v>1</v>
      </c>
      <c r="I237" s="255"/>
      <c r="J237" s="252"/>
      <c r="K237" s="252"/>
      <c r="L237" s="256"/>
      <c r="M237" s="257"/>
      <c r="N237" s="258"/>
      <c r="O237" s="258"/>
      <c r="P237" s="258"/>
      <c r="Q237" s="258"/>
      <c r="R237" s="258"/>
      <c r="S237" s="258"/>
      <c r="T237" s="259"/>
      <c r="AT237" s="260" t="s">
        <v>149</v>
      </c>
      <c r="AU237" s="260" t="s">
        <v>81</v>
      </c>
      <c r="AV237" s="15" t="s">
        <v>79</v>
      </c>
      <c r="AW237" s="15" t="s">
        <v>30</v>
      </c>
      <c r="AX237" s="15" t="s">
        <v>74</v>
      </c>
      <c r="AY237" s="260" t="s">
        <v>138</v>
      </c>
    </row>
    <row r="238" spans="1:65" s="13" customFormat="1" ht="11.25">
      <c r="B238" s="228"/>
      <c r="C238" s="229"/>
      <c r="D238" s="224" t="s">
        <v>149</v>
      </c>
      <c r="E238" s="230" t="s">
        <v>1</v>
      </c>
      <c r="F238" s="231" t="s">
        <v>1420</v>
      </c>
      <c r="G238" s="229"/>
      <c r="H238" s="232">
        <v>24.5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149</v>
      </c>
      <c r="AU238" s="238" t="s">
        <v>81</v>
      </c>
      <c r="AV238" s="13" t="s">
        <v>81</v>
      </c>
      <c r="AW238" s="13" t="s">
        <v>30</v>
      </c>
      <c r="AX238" s="13" t="s">
        <v>74</v>
      </c>
      <c r="AY238" s="238" t="s">
        <v>138</v>
      </c>
    </row>
    <row r="239" spans="1:65" s="14" customFormat="1" ht="11.25">
      <c r="B239" s="239"/>
      <c r="C239" s="240"/>
      <c r="D239" s="224" t="s">
        <v>149</v>
      </c>
      <c r="E239" s="241" t="s">
        <v>1346</v>
      </c>
      <c r="F239" s="242" t="s">
        <v>156</v>
      </c>
      <c r="G239" s="240"/>
      <c r="H239" s="243">
        <v>24.5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149</v>
      </c>
      <c r="AU239" s="249" t="s">
        <v>81</v>
      </c>
      <c r="AV239" s="14" t="s">
        <v>145</v>
      </c>
      <c r="AW239" s="14" t="s">
        <v>30</v>
      </c>
      <c r="AX239" s="14" t="s">
        <v>79</v>
      </c>
      <c r="AY239" s="249" t="s">
        <v>138</v>
      </c>
    </row>
    <row r="240" spans="1:65" s="2" customFormat="1" ht="21.75" customHeight="1">
      <c r="A240" s="34"/>
      <c r="B240" s="35"/>
      <c r="C240" s="210" t="s">
        <v>728</v>
      </c>
      <c r="D240" s="210" t="s">
        <v>141</v>
      </c>
      <c r="E240" s="211" t="s">
        <v>1421</v>
      </c>
      <c r="F240" s="212" t="s">
        <v>1422</v>
      </c>
      <c r="G240" s="213" t="s">
        <v>429</v>
      </c>
      <c r="H240" s="214">
        <v>24.5</v>
      </c>
      <c r="I240" s="215"/>
      <c r="J240" s="216">
        <f>ROUND(I240*H240,2)</f>
        <v>0</v>
      </c>
      <c r="K240" s="217"/>
      <c r="L240" s="39"/>
      <c r="M240" s="218" t="s">
        <v>1</v>
      </c>
      <c r="N240" s="219" t="s">
        <v>39</v>
      </c>
      <c r="O240" s="71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2" t="s">
        <v>145</v>
      </c>
      <c r="AT240" s="222" t="s">
        <v>141</v>
      </c>
      <c r="AU240" s="222" t="s">
        <v>81</v>
      </c>
      <c r="AY240" s="17" t="s">
        <v>138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7" t="s">
        <v>79</v>
      </c>
      <c r="BK240" s="223">
        <f>ROUND(I240*H240,2)</f>
        <v>0</v>
      </c>
      <c r="BL240" s="17" t="s">
        <v>145</v>
      </c>
      <c r="BM240" s="222" t="s">
        <v>1423</v>
      </c>
    </row>
    <row r="241" spans="1:65" s="2" customFormat="1" ht="29.25">
      <c r="A241" s="34"/>
      <c r="B241" s="35"/>
      <c r="C241" s="36"/>
      <c r="D241" s="224" t="s">
        <v>147</v>
      </c>
      <c r="E241" s="36"/>
      <c r="F241" s="225" t="s">
        <v>1424</v>
      </c>
      <c r="G241" s="36"/>
      <c r="H241" s="36"/>
      <c r="I241" s="123"/>
      <c r="J241" s="36"/>
      <c r="K241" s="36"/>
      <c r="L241" s="39"/>
      <c r="M241" s="226"/>
      <c r="N241" s="227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147</v>
      </c>
      <c r="AU241" s="17" t="s">
        <v>81</v>
      </c>
    </row>
    <row r="242" spans="1:65" s="15" customFormat="1" ht="11.25">
      <c r="B242" s="251"/>
      <c r="C242" s="252"/>
      <c r="D242" s="224" t="s">
        <v>149</v>
      </c>
      <c r="E242" s="253" t="s">
        <v>1</v>
      </c>
      <c r="F242" s="254" t="s">
        <v>1367</v>
      </c>
      <c r="G242" s="252"/>
      <c r="H242" s="253" t="s">
        <v>1</v>
      </c>
      <c r="I242" s="255"/>
      <c r="J242" s="252"/>
      <c r="K242" s="252"/>
      <c r="L242" s="256"/>
      <c r="M242" s="257"/>
      <c r="N242" s="258"/>
      <c r="O242" s="258"/>
      <c r="P242" s="258"/>
      <c r="Q242" s="258"/>
      <c r="R242" s="258"/>
      <c r="S242" s="258"/>
      <c r="T242" s="259"/>
      <c r="AT242" s="260" t="s">
        <v>149</v>
      </c>
      <c r="AU242" s="260" t="s">
        <v>81</v>
      </c>
      <c r="AV242" s="15" t="s">
        <v>79</v>
      </c>
      <c r="AW242" s="15" t="s">
        <v>30</v>
      </c>
      <c r="AX242" s="15" t="s">
        <v>74</v>
      </c>
      <c r="AY242" s="260" t="s">
        <v>138</v>
      </c>
    </row>
    <row r="243" spans="1:65" s="13" customFormat="1" ht="11.25">
      <c r="B243" s="228"/>
      <c r="C243" s="229"/>
      <c r="D243" s="224" t="s">
        <v>149</v>
      </c>
      <c r="E243" s="230" t="s">
        <v>1</v>
      </c>
      <c r="F243" s="231" t="s">
        <v>1346</v>
      </c>
      <c r="G243" s="229"/>
      <c r="H243" s="232">
        <v>24.5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149</v>
      </c>
      <c r="AU243" s="238" t="s">
        <v>81</v>
      </c>
      <c r="AV243" s="13" t="s">
        <v>81</v>
      </c>
      <c r="AW243" s="13" t="s">
        <v>30</v>
      </c>
      <c r="AX243" s="13" t="s">
        <v>74</v>
      </c>
      <c r="AY243" s="238" t="s">
        <v>138</v>
      </c>
    </row>
    <row r="244" spans="1:65" s="14" customFormat="1" ht="11.25">
      <c r="B244" s="239"/>
      <c r="C244" s="240"/>
      <c r="D244" s="224" t="s">
        <v>149</v>
      </c>
      <c r="E244" s="241" t="s">
        <v>1</v>
      </c>
      <c r="F244" s="242" t="s">
        <v>156</v>
      </c>
      <c r="G244" s="240"/>
      <c r="H244" s="243">
        <v>24.5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149</v>
      </c>
      <c r="AU244" s="249" t="s">
        <v>81</v>
      </c>
      <c r="AV244" s="14" t="s">
        <v>145</v>
      </c>
      <c r="AW244" s="14" t="s">
        <v>30</v>
      </c>
      <c r="AX244" s="14" t="s">
        <v>79</v>
      </c>
      <c r="AY244" s="249" t="s">
        <v>138</v>
      </c>
    </row>
    <row r="245" spans="1:65" s="2" customFormat="1" ht="21.75" customHeight="1">
      <c r="A245" s="34"/>
      <c r="B245" s="35"/>
      <c r="C245" s="210" t="s">
        <v>1098</v>
      </c>
      <c r="D245" s="210" t="s">
        <v>141</v>
      </c>
      <c r="E245" s="211" t="s">
        <v>1425</v>
      </c>
      <c r="F245" s="212" t="s">
        <v>1426</v>
      </c>
      <c r="G245" s="213" t="s">
        <v>429</v>
      </c>
      <c r="H245" s="214">
        <v>24.5</v>
      </c>
      <c r="I245" s="215"/>
      <c r="J245" s="216">
        <f>ROUND(I245*H245,2)</f>
        <v>0</v>
      </c>
      <c r="K245" s="217"/>
      <c r="L245" s="39"/>
      <c r="M245" s="218" t="s">
        <v>1</v>
      </c>
      <c r="N245" s="219" t="s">
        <v>39</v>
      </c>
      <c r="O245" s="71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2" t="s">
        <v>145</v>
      </c>
      <c r="AT245" s="222" t="s">
        <v>141</v>
      </c>
      <c r="AU245" s="222" t="s">
        <v>81</v>
      </c>
      <c r="AY245" s="17" t="s">
        <v>138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7" t="s">
        <v>79</v>
      </c>
      <c r="BK245" s="223">
        <f>ROUND(I245*H245,2)</f>
        <v>0</v>
      </c>
      <c r="BL245" s="17" t="s">
        <v>145</v>
      </c>
      <c r="BM245" s="222" t="s">
        <v>1427</v>
      </c>
    </row>
    <row r="246" spans="1:65" s="2" customFormat="1" ht="29.25">
      <c r="A246" s="34"/>
      <c r="B246" s="35"/>
      <c r="C246" s="36"/>
      <c r="D246" s="224" t="s">
        <v>147</v>
      </c>
      <c r="E246" s="36"/>
      <c r="F246" s="225" t="s">
        <v>1428</v>
      </c>
      <c r="G246" s="36"/>
      <c r="H246" s="36"/>
      <c r="I246" s="123"/>
      <c r="J246" s="36"/>
      <c r="K246" s="36"/>
      <c r="L246" s="39"/>
      <c r="M246" s="226"/>
      <c r="N246" s="227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147</v>
      </c>
      <c r="AU246" s="17" t="s">
        <v>81</v>
      </c>
    </row>
    <row r="247" spans="1:65" s="15" customFormat="1" ht="11.25">
      <c r="B247" s="251"/>
      <c r="C247" s="252"/>
      <c r="D247" s="224" t="s">
        <v>149</v>
      </c>
      <c r="E247" s="253" t="s">
        <v>1</v>
      </c>
      <c r="F247" s="254" t="s">
        <v>1367</v>
      </c>
      <c r="G247" s="252"/>
      <c r="H247" s="253" t="s">
        <v>1</v>
      </c>
      <c r="I247" s="255"/>
      <c r="J247" s="252"/>
      <c r="K247" s="252"/>
      <c r="L247" s="256"/>
      <c r="M247" s="257"/>
      <c r="N247" s="258"/>
      <c r="O247" s="258"/>
      <c r="P247" s="258"/>
      <c r="Q247" s="258"/>
      <c r="R247" s="258"/>
      <c r="S247" s="258"/>
      <c r="T247" s="259"/>
      <c r="AT247" s="260" t="s">
        <v>149</v>
      </c>
      <c r="AU247" s="260" t="s">
        <v>81</v>
      </c>
      <c r="AV247" s="15" t="s">
        <v>79</v>
      </c>
      <c r="AW247" s="15" t="s">
        <v>30</v>
      </c>
      <c r="AX247" s="15" t="s">
        <v>74</v>
      </c>
      <c r="AY247" s="260" t="s">
        <v>138</v>
      </c>
    </row>
    <row r="248" spans="1:65" s="13" customFormat="1" ht="11.25">
      <c r="B248" s="228"/>
      <c r="C248" s="229"/>
      <c r="D248" s="224" t="s">
        <v>149</v>
      </c>
      <c r="E248" s="230" t="s">
        <v>1</v>
      </c>
      <c r="F248" s="231" t="s">
        <v>1346</v>
      </c>
      <c r="G248" s="229"/>
      <c r="H248" s="232">
        <v>24.5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149</v>
      </c>
      <c r="AU248" s="238" t="s">
        <v>81</v>
      </c>
      <c r="AV248" s="13" t="s">
        <v>81</v>
      </c>
      <c r="AW248" s="13" t="s">
        <v>30</v>
      </c>
      <c r="AX248" s="13" t="s">
        <v>74</v>
      </c>
      <c r="AY248" s="238" t="s">
        <v>138</v>
      </c>
    </row>
    <row r="249" spans="1:65" s="14" customFormat="1" ht="11.25">
      <c r="B249" s="239"/>
      <c r="C249" s="240"/>
      <c r="D249" s="224" t="s">
        <v>149</v>
      </c>
      <c r="E249" s="241" t="s">
        <v>1</v>
      </c>
      <c r="F249" s="242" t="s">
        <v>156</v>
      </c>
      <c r="G249" s="240"/>
      <c r="H249" s="243">
        <v>24.5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149</v>
      </c>
      <c r="AU249" s="249" t="s">
        <v>81</v>
      </c>
      <c r="AV249" s="14" t="s">
        <v>145</v>
      </c>
      <c r="AW249" s="14" t="s">
        <v>30</v>
      </c>
      <c r="AX249" s="14" t="s">
        <v>79</v>
      </c>
      <c r="AY249" s="249" t="s">
        <v>138</v>
      </c>
    </row>
    <row r="250" spans="1:65" s="2" customFormat="1" ht="21.75" customHeight="1">
      <c r="A250" s="34"/>
      <c r="B250" s="35"/>
      <c r="C250" s="210" t="s">
        <v>1158</v>
      </c>
      <c r="D250" s="210" t="s">
        <v>141</v>
      </c>
      <c r="E250" s="211" t="s">
        <v>804</v>
      </c>
      <c r="F250" s="212" t="s">
        <v>805</v>
      </c>
      <c r="G250" s="213" t="s">
        <v>429</v>
      </c>
      <c r="H250" s="214">
        <v>139.4</v>
      </c>
      <c r="I250" s="215"/>
      <c r="J250" s="216">
        <f>ROUND(I250*H250,2)</f>
        <v>0</v>
      </c>
      <c r="K250" s="217"/>
      <c r="L250" s="39"/>
      <c r="M250" s="218" t="s">
        <v>1</v>
      </c>
      <c r="N250" s="219" t="s">
        <v>39</v>
      </c>
      <c r="O250" s="71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2" t="s">
        <v>145</v>
      </c>
      <c r="AT250" s="222" t="s">
        <v>141</v>
      </c>
      <c r="AU250" s="222" t="s">
        <v>81</v>
      </c>
      <c r="AY250" s="17" t="s">
        <v>138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7" t="s">
        <v>79</v>
      </c>
      <c r="BK250" s="223">
        <f>ROUND(I250*H250,2)</f>
        <v>0</v>
      </c>
      <c r="BL250" s="17" t="s">
        <v>145</v>
      </c>
      <c r="BM250" s="222" t="s">
        <v>1429</v>
      </c>
    </row>
    <row r="251" spans="1:65" s="2" customFormat="1" ht="48.75">
      <c r="A251" s="34"/>
      <c r="B251" s="35"/>
      <c r="C251" s="36"/>
      <c r="D251" s="224" t="s">
        <v>147</v>
      </c>
      <c r="E251" s="36"/>
      <c r="F251" s="225" t="s">
        <v>807</v>
      </c>
      <c r="G251" s="36"/>
      <c r="H251" s="36"/>
      <c r="I251" s="123"/>
      <c r="J251" s="36"/>
      <c r="K251" s="36"/>
      <c r="L251" s="39"/>
      <c r="M251" s="226"/>
      <c r="N251" s="227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147</v>
      </c>
      <c r="AU251" s="17" t="s">
        <v>81</v>
      </c>
    </row>
    <row r="252" spans="1:65" s="15" customFormat="1" ht="11.25">
      <c r="B252" s="251"/>
      <c r="C252" s="252"/>
      <c r="D252" s="224" t="s">
        <v>149</v>
      </c>
      <c r="E252" s="253" t="s">
        <v>1</v>
      </c>
      <c r="F252" s="254" t="s">
        <v>1371</v>
      </c>
      <c r="G252" s="252"/>
      <c r="H252" s="253" t="s">
        <v>1</v>
      </c>
      <c r="I252" s="255"/>
      <c r="J252" s="252"/>
      <c r="K252" s="252"/>
      <c r="L252" s="256"/>
      <c r="M252" s="257"/>
      <c r="N252" s="258"/>
      <c r="O252" s="258"/>
      <c r="P252" s="258"/>
      <c r="Q252" s="258"/>
      <c r="R252" s="258"/>
      <c r="S252" s="258"/>
      <c r="T252" s="259"/>
      <c r="AT252" s="260" t="s">
        <v>149</v>
      </c>
      <c r="AU252" s="260" t="s">
        <v>81</v>
      </c>
      <c r="AV252" s="15" t="s">
        <v>79</v>
      </c>
      <c r="AW252" s="15" t="s">
        <v>30</v>
      </c>
      <c r="AX252" s="15" t="s">
        <v>74</v>
      </c>
      <c r="AY252" s="260" t="s">
        <v>138</v>
      </c>
    </row>
    <row r="253" spans="1:65" s="13" customFormat="1" ht="11.25">
      <c r="B253" s="228"/>
      <c r="C253" s="229"/>
      <c r="D253" s="224" t="s">
        <v>149</v>
      </c>
      <c r="E253" s="230" t="s">
        <v>1</v>
      </c>
      <c r="F253" s="231" t="s">
        <v>1430</v>
      </c>
      <c r="G253" s="229"/>
      <c r="H253" s="232">
        <v>127.1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149</v>
      </c>
      <c r="AU253" s="238" t="s">
        <v>81</v>
      </c>
      <c r="AV253" s="13" t="s">
        <v>81</v>
      </c>
      <c r="AW253" s="13" t="s">
        <v>30</v>
      </c>
      <c r="AX253" s="13" t="s">
        <v>74</v>
      </c>
      <c r="AY253" s="238" t="s">
        <v>138</v>
      </c>
    </row>
    <row r="254" spans="1:65" s="13" customFormat="1" ht="11.25">
      <c r="B254" s="228"/>
      <c r="C254" s="229"/>
      <c r="D254" s="224" t="s">
        <v>149</v>
      </c>
      <c r="E254" s="230" t="s">
        <v>1</v>
      </c>
      <c r="F254" s="231" t="s">
        <v>1431</v>
      </c>
      <c r="G254" s="229"/>
      <c r="H254" s="232">
        <v>12.3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149</v>
      </c>
      <c r="AU254" s="238" t="s">
        <v>81</v>
      </c>
      <c r="AV254" s="13" t="s">
        <v>81</v>
      </c>
      <c r="AW254" s="13" t="s">
        <v>30</v>
      </c>
      <c r="AX254" s="13" t="s">
        <v>74</v>
      </c>
      <c r="AY254" s="238" t="s">
        <v>138</v>
      </c>
    </row>
    <row r="255" spans="1:65" s="14" customFormat="1" ht="11.25">
      <c r="B255" s="239"/>
      <c r="C255" s="240"/>
      <c r="D255" s="224" t="s">
        <v>149</v>
      </c>
      <c r="E255" s="241" t="s">
        <v>625</v>
      </c>
      <c r="F255" s="242" t="s">
        <v>156</v>
      </c>
      <c r="G255" s="240"/>
      <c r="H255" s="243">
        <v>139.4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149</v>
      </c>
      <c r="AU255" s="249" t="s">
        <v>81</v>
      </c>
      <c r="AV255" s="14" t="s">
        <v>145</v>
      </c>
      <c r="AW255" s="14" t="s">
        <v>30</v>
      </c>
      <c r="AX255" s="14" t="s">
        <v>79</v>
      </c>
      <c r="AY255" s="249" t="s">
        <v>138</v>
      </c>
    </row>
    <row r="256" spans="1:65" s="2" customFormat="1" ht="21.75" customHeight="1">
      <c r="A256" s="34"/>
      <c r="B256" s="35"/>
      <c r="C256" s="210" t="s">
        <v>145</v>
      </c>
      <c r="D256" s="210" t="s">
        <v>141</v>
      </c>
      <c r="E256" s="211" t="s">
        <v>1432</v>
      </c>
      <c r="F256" s="212" t="s">
        <v>1433</v>
      </c>
      <c r="G256" s="213" t="s">
        <v>429</v>
      </c>
      <c r="H256" s="214">
        <v>186</v>
      </c>
      <c r="I256" s="215"/>
      <c r="J256" s="216">
        <f>ROUND(I256*H256,2)</f>
        <v>0</v>
      </c>
      <c r="K256" s="217"/>
      <c r="L256" s="39"/>
      <c r="M256" s="218" t="s">
        <v>1</v>
      </c>
      <c r="N256" s="219" t="s">
        <v>39</v>
      </c>
      <c r="O256" s="71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22" t="s">
        <v>145</v>
      </c>
      <c r="AT256" s="222" t="s">
        <v>141</v>
      </c>
      <c r="AU256" s="222" t="s">
        <v>81</v>
      </c>
      <c r="AY256" s="17" t="s">
        <v>138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7" t="s">
        <v>79</v>
      </c>
      <c r="BK256" s="223">
        <f>ROUND(I256*H256,2)</f>
        <v>0</v>
      </c>
      <c r="BL256" s="17" t="s">
        <v>145</v>
      </c>
      <c r="BM256" s="222" t="s">
        <v>1434</v>
      </c>
    </row>
    <row r="257" spans="1:65" s="2" customFormat="1" ht="29.25">
      <c r="A257" s="34"/>
      <c r="B257" s="35"/>
      <c r="C257" s="36"/>
      <c r="D257" s="224" t="s">
        <v>147</v>
      </c>
      <c r="E257" s="36"/>
      <c r="F257" s="225" t="s">
        <v>1435</v>
      </c>
      <c r="G257" s="36"/>
      <c r="H257" s="36"/>
      <c r="I257" s="123"/>
      <c r="J257" s="36"/>
      <c r="K257" s="36"/>
      <c r="L257" s="39"/>
      <c r="M257" s="226"/>
      <c r="N257" s="227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147</v>
      </c>
      <c r="AU257" s="17" t="s">
        <v>81</v>
      </c>
    </row>
    <row r="258" spans="1:65" s="15" customFormat="1" ht="11.25">
      <c r="B258" s="251"/>
      <c r="C258" s="252"/>
      <c r="D258" s="224" t="s">
        <v>149</v>
      </c>
      <c r="E258" s="253" t="s">
        <v>1</v>
      </c>
      <c r="F258" s="254" t="s">
        <v>1372</v>
      </c>
      <c r="G258" s="252"/>
      <c r="H258" s="253" t="s">
        <v>1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149</v>
      </c>
      <c r="AU258" s="260" t="s">
        <v>81</v>
      </c>
      <c r="AV258" s="15" t="s">
        <v>79</v>
      </c>
      <c r="AW258" s="15" t="s">
        <v>30</v>
      </c>
      <c r="AX258" s="15" t="s">
        <v>74</v>
      </c>
      <c r="AY258" s="260" t="s">
        <v>138</v>
      </c>
    </row>
    <row r="259" spans="1:65" s="15" customFormat="1" ht="11.25">
      <c r="B259" s="251"/>
      <c r="C259" s="252"/>
      <c r="D259" s="224" t="s">
        <v>149</v>
      </c>
      <c r="E259" s="253" t="s">
        <v>1</v>
      </c>
      <c r="F259" s="254" t="s">
        <v>1367</v>
      </c>
      <c r="G259" s="252"/>
      <c r="H259" s="253" t="s">
        <v>1</v>
      </c>
      <c r="I259" s="255"/>
      <c r="J259" s="252"/>
      <c r="K259" s="252"/>
      <c r="L259" s="256"/>
      <c r="M259" s="257"/>
      <c r="N259" s="258"/>
      <c r="O259" s="258"/>
      <c r="P259" s="258"/>
      <c r="Q259" s="258"/>
      <c r="R259" s="258"/>
      <c r="S259" s="258"/>
      <c r="T259" s="259"/>
      <c r="AT259" s="260" t="s">
        <v>149</v>
      </c>
      <c r="AU259" s="260" t="s">
        <v>81</v>
      </c>
      <c r="AV259" s="15" t="s">
        <v>79</v>
      </c>
      <c r="AW259" s="15" t="s">
        <v>30</v>
      </c>
      <c r="AX259" s="15" t="s">
        <v>74</v>
      </c>
      <c r="AY259" s="260" t="s">
        <v>138</v>
      </c>
    </row>
    <row r="260" spans="1:65" s="13" customFormat="1" ht="11.25">
      <c r="B260" s="228"/>
      <c r="C260" s="229"/>
      <c r="D260" s="224" t="s">
        <v>149</v>
      </c>
      <c r="E260" s="230" t="s">
        <v>1</v>
      </c>
      <c r="F260" s="231" t="s">
        <v>1436</v>
      </c>
      <c r="G260" s="229"/>
      <c r="H260" s="232">
        <v>186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149</v>
      </c>
      <c r="AU260" s="238" t="s">
        <v>81</v>
      </c>
      <c r="AV260" s="13" t="s">
        <v>81</v>
      </c>
      <c r="AW260" s="13" t="s">
        <v>30</v>
      </c>
      <c r="AX260" s="13" t="s">
        <v>74</v>
      </c>
      <c r="AY260" s="238" t="s">
        <v>138</v>
      </c>
    </row>
    <row r="261" spans="1:65" s="14" customFormat="1" ht="11.25">
      <c r="B261" s="239"/>
      <c r="C261" s="240"/>
      <c r="D261" s="224" t="s">
        <v>149</v>
      </c>
      <c r="E261" s="241" t="s">
        <v>1</v>
      </c>
      <c r="F261" s="242" t="s">
        <v>156</v>
      </c>
      <c r="G261" s="240"/>
      <c r="H261" s="243">
        <v>186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149</v>
      </c>
      <c r="AU261" s="249" t="s">
        <v>81</v>
      </c>
      <c r="AV261" s="14" t="s">
        <v>145</v>
      </c>
      <c r="AW261" s="14" t="s">
        <v>30</v>
      </c>
      <c r="AX261" s="14" t="s">
        <v>79</v>
      </c>
      <c r="AY261" s="249" t="s">
        <v>138</v>
      </c>
    </row>
    <row r="262" spans="1:65" s="2" customFormat="1" ht="21.75" customHeight="1">
      <c r="A262" s="34"/>
      <c r="B262" s="35"/>
      <c r="C262" s="210" t="s">
        <v>1168</v>
      </c>
      <c r="D262" s="210" t="s">
        <v>141</v>
      </c>
      <c r="E262" s="211" t="s">
        <v>799</v>
      </c>
      <c r="F262" s="212" t="s">
        <v>800</v>
      </c>
      <c r="G262" s="213" t="s">
        <v>429</v>
      </c>
      <c r="H262" s="214">
        <v>12.3</v>
      </c>
      <c r="I262" s="215"/>
      <c r="J262" s="216">
        <f>ROUND(I262*H262,2)</f>
        <v>0</v>
      </c>
      <c r="K262" s="217"/>
      <c r="L262" s="39"/>
      <c r="M262" s="218" t="s">
        <v>1</v>
      </c>
      <c r="N262" s="219" t="s">
        <v>39</v>
      </c>
      <c r="O262" s="71"/>
      <c r="P262" s="220">
        <f>O262*H262</f>
        <v>0</v>
      </c>
      <c r="Q262" s="220">
        <v>2.0874999999999999</v>
      </c>
      <c r="R262" s="220">
        <f>Q262*H262</f>
        <v>25.67625</v>
      </c>
      <c r="S262" s="220">
        <v>0</v>
      </c>
      <c r="T262" s="22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22" t="s">
        <v>145</v>
      </c>
      <c r="AT262" s="222" t="s">
        <v>141</v>
      </c>
      <c r="AU262" s="222" t="s">
        <v>81</v>
      </c>
      <c r="AY262" s="17" t="s">
        <v>138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7" t="s">
        <v>79</v>
      </c>
      <c r="BK262" s="223">
        <f>ROUND(I262*H262,2)</f>
        <v>0</v>
      </c>
      <c r="BL262" s="17" t="s">
        <v>145</v>
      </c>
      <c r="BM262" s="222" t="s">
        <v>1437</v>
      </c>
    </row>
    <row r="263" spans="1:65" s="2" customFormat="1" ht="19.5">
      <c r="A263" s="34"/>
      <c r="B263" s="35"/>
      <c r="C263" s="36"/>
      <c r="D263" s="224" t="s">
        <v>147</v>
      </c>
      <c r="E263" s="36"/>
      <c r="F263" s="225" t="s">
        <v>802</v>
      </c>
      <c r="G263" s="36"/>
      <c r="H263" s="36"/>
      <c r="I263" s="123"/>
      <c r="J263" s="36"/>
      <c r="K263" s="36"/>
      <c r="L263" s="39"/>
      <c r="M263" s="226"/>
      <c r="N263" s="227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147</v>
      </c>
      <c r="AU263" s="17" t="s">
        <v>81</v>
      </c>
    </row>
    <row r="264" spans="1:65" s="15" customFormat="1" ht="11.25">
      <c r="B264" s="251"/>
      <c r="C264" s="252"/>
      <c r="D264" s="224" t="s">
        <v>149</v>
      </c>
      <c r="E264" s="253" t="s">
        <v>1</v>
      </c>
      <c r="F264" s="254" t="s">
        <v>1371</v>
      </c>
      <c r="G264" s="252"/>
      <c r="H264" s="253" t="s">
        <v>1</v>
      </c>
      <c r="I264" s="255"/>
      <c r="J264" s="252"/>
      <c r="K264" s="252"/>
      <c r="L264" s="256"/>
      <c r="M264" s="257"/>
      <c r="N264" s="258"/>
      <c r="O264" s="258"/>
      <c r="P264" s="258"/>
      <c r="Q264" s="258"/>
      <c r="R264" s="258"/>
      <c r="S264" s="258"/>
      <c r="T264" s="259"/>
      <c r="AT264" s="260" t="s">
        <v>149</v>
      </c>
      <c r="AU264" s="260" t="s">
        <v>81</v>
      </c>
      <c r="AV264" s="15" t="s">
        <v>79</v>
      </c>
      <c r="AW264" s="15" t="s">
        <v>30</v>
      </c>
      <c r="AX264" s="15" t="s">
        <v>74</v>
      </c>
      <c r="AY264" s="260" t="s">
        <v>138</v>
      </c>
    </row>
    <row r="265" spans="1:65" s="13" customFormat="1" ht="11.25">
      <c r="B265" s="228"/>
      <c r="C265" s="229"/>
      <c r="D265" s="224" t="s">
        <v>149</v>
      </c>
      <c r="E265" s="230" t="s">
        <v>1</v>
      </c>
      <c r="F265" s="231" t="s">
        <v>1438</v>
      </c>
      <c r="G265" s="229"/>
      <c r="H265" s="232">
        <v>12.3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149</v>
      </c>
      <c r="AU265" s="238" t="s">
        <v>81</v>
      </c>
      <c r="AV265" s="13" t="s">
        <v>81</v>
      </c>
      <c r="AW265" s="13" t="s">
        <v>30</v>
      </c>
      <c r="AX265" s="13" t="s">
        <v>74</v>
      </c>
      <c r="AY265" s="238" t="s">
        <v>138</v>
      </c>
    </row>
    <row r="266" spans="1:65" s="14" customFormat="1" ht="11.25">
      <c r="B266" s="239"/>
      <c r="C266" s="240"/>
      <c r="D266" s="224" t="s">
        <v>149</v>
      </c>
      <c r="E266" s="241" t="s">
        <v>629</v>
      </c>
      <c r="F266" s="242" t="s">
        <v>156</v>
      </c>
      <c r="G266" s="240"/>
      <c r="H266" s="243">
        <v>12.3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149</v>
      </c>
      <c r="AU266" s="249" t="s">
        <v>81</v>
      </c>
      <c r="AV266" s="14" t="s">
        <v>145</v>
      </c>
      <c r="AW266" s="14" t="s">
        <v>30</v>
      </c>
      <c r="AX266" s="14" t="s">
        <v>79</v>
      </c>
      <c r="AY266" s="249" t="s">
        <v>138</v>
      </c>
    </row>
    <row r="267" spans="1:65" s="2" customFormat="1" ht="21.75" customHeight="1">
      <c r="A267" s="34"/>
      <c r="B267" s="35"/>
      <c r="C267" s="210" t="s">
        <v>1105</v>
      </c>
      <c r="D267" s="210" t="s">
        <v>141</v>
      </c>
      <c r="E267" s="211" t="s">
        <v>1439</v>
      </c>
      <c r="F267" s="212" t="s">
        <v>1440</v>
      </c>
      <c r="G267" s="213" t="s">
        <v>429</v>
      </c>
      <c r="H267" s="214">
        <v>31.5</v>
      </c>
      <c r="I267" s="215"/>
      <c r="J267" s="216">
        <f>ROUND(I267*H267,2)</f>
        <v>0</v>
      </c>
      <c r="K267" s="217"/>
      <c r="L267" s="39"/>
      <c r="M267" s="218" t="s">
        <v>1</v>
      </c>
      <c r="N267" s="219" t="s">
        <v>39</v>
      </c>
      <c r="O267" s="71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22" t="s">
        <v>145</v>
      </c>
      <c r="AT267" s="222" t="s">
        <v>141</v>
      </c>
      <c r="AU267" s="222" t="s">
        <v>81</v>
      </c>
      <c r="AY267" s="17" t="s">
        <v>138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7" t="s">
        <v>79</v>
      </c>
      <c r="BK267" s="223">
        <f>ROUND(I267*H267,2)</f>
        <v>0</v>
      </c>
      <c r="BL267" s="17" t="s">
        <v>145</v>
      </c>
      <c r="BM267" s="222" t="s">
        <v>1441</v>
      </c>
    </row>
    <row r="268" spans="1:65" s="2" customFormat="1" ht="29.25">
      <c r="A268" s="34"/>
      <c r="B268" s="35"/>
      <c r="C268" s="36"/>
      <c r="D268" s="224" t="s">
        <v>147</v>
      </c>
      <c r="E268" s="36"/>
      <c r="F268" s="225" t="s">
        <v>1442</v>
      </c>
      <c r="G268" s="36"/>
      <c r="H268" s="36"/>
      <c r="I268" s="123"/>
      <c r="J268" s="36"/>
      <c r="K268" s="36"/>
      <c r="L268" s="39"/>
      <c r="M268" s="226"/>
      <c r="N268" s="227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147</v>
      </c>
      <c r="AU268" s="17" t="s">
        <v>81</v>
      </c>
    </row>
    <row r="269" spans="1:65" s="15" customFormat="1" ht="11.25">
      <c r="B269" s="251"/>
      <c r="C269" s="252"/>
      <c r="D269" s="224" t="s">
        <v>149</v>
      </c>
      <c r="E269" s="253" t="s">
        <v>1</v>
      </c>
      <c r="F269" s="254" t="s">
        <v>1367</v>
      </c>
      <c r="G269" s="252"/>
      <c r="H269" s="253" t="s">
        <v>1</v>
      </c>
      <c r="I269" s="255"/>
      <c r="J269" s="252"/>
      <c r="K269" s="252"/>
      <c r="L269" s="256"/>
      <c r="M269" s="257"/>
      <c r="N269" s="258"/>
      <c r="O269" s="258"/>
      <c r="P269" s="258"/>
      <c r="Q269" s="258"/>
      <c r="R269" s="258"/>
      <c r="S269" s="258"/>
      <c r="T269" s="259"/>
      <c r="AT269" s="260" t="s">
        <v>149</v>
      </c>
      <c r="AU269" s="260" t="s">
        <v>81</v>
      </c>
      <c r="AV269" s="15" t="s">
        <v>79</v>
      </c>
      <c r="AW269" s="15" t="s">
        <v>30</v>
      </c>
      <c r="AX269" s="15" t="s">
        <v>74</v>
      </c>
      <c r="AY269" s="260" t="s">
        <v>138</v>
      </c>
    </row>
    <row r="270" spans="1:65" s="13" customFormat="1" ht="11.25">
      <c r="B270" s="228"/>
      <c r="C270" s="229"/>
      <c r="D270" s="224" t="s">
        <v>149</v>
      </c>
      <c r="E270" s="230" t="s">
        <v>1</v>
      </c>
      <c r="F270" s="231" t="s">
        <v>1349</v>
      </c>
      <c r="G270" s="229"/>
      <c r="H270" s="232">
        <v>31.5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149</v>
      </c>
      <c r="AU270" s="238" t="s">
        <v>81</v>
      </c>
      <c r="AV270" s="13" t="s">
        <v>81</v>
      </c>
      <c r="AW270" s="13" t="s">
        <v>30</v>
      </c>
      <c r="AX270" s="13" t="s">
        <v>74</v>
      </c>
      <c r="AY270" s="238" t="s">
        <v>138</v>
      </c>
    </row>
    <row r="271" spans="1:65" s="14" customFormat="1" ht="11.25">
      <c r="B271" s="239"/>
      <c r="C271" s="240"/>
      <c r="D271" s="224" t="s">
        <v>149</v>
      </c>
      <c r="E271" s="241" t="s">
        <v>1</v>
      </c>
      <c r="F271" s="242" t="s">
        <v>156</v>
      </c>
      <c r="G271" s="240"/>
      <c r="H271" s="243">
        <v>31.5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149</v>
      </c>
      <c r="AU271" s="249" t="s">
        <v>81</v>
      </c>
      <c r="AV271" s="14" t="s">
        <v>145</v>
      </c>
      <c r="AW271" s="14" t="s">
        <v>30</v>
      </c>
      <c r="AX271" s="14" t="s">
        <v>79</v>
      </c>
      <c r="AY271" s="249" t="s">
        <v>138</v>
      </c>
    </row>
    <row r="272" spans="1:65" s="2" customFormat="1" ht="21.75" customHeight="1">
      <c r="A272" s="34"/>
      <c r="B272" s="35"/>
      <c r="C272" s="210" t="s">
        <v>1125</v>
      </c>
      <c r="D272" s="210" t="s">
        <v>141</v>
      </c>
      <c r="E272" s="211" t="s">
        <v>1443</v>
      </c>
      <c r="F272" s="212" t="s">
        <v>1444</v>
      </c>
      <c r="G272" s="213" t="s">
        <v>429</v>
      </c>
      <c r="H272" s="214">
        <v>155.19999999999999</v>
      </c>
      <c r="I272" s="215"/>
      <c r="J272" s="216">
        <f>ROUND(I272*H272,2)</f>
        <v>0</v>
      </c>
      <c r="K272" s="217"/>
      <c r="L272" s="39"/>
      <c r="M272" s="218" t="s">
        <v>1</v>
      </c>
      <c r="N272" s="219" t="s">
        <v>39</v>
      </c>
      <c r="O272" s="71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22" t="s">
        <v>145</v>
      </c>
      <c r="AT272" s="222" t="s">
        <v>141</v>
      </c>
      <c r="AU272" s="222" t="s">
        <v>81</v>
      </c>
      <c r="AY272" s="17" t="s">
        <v>138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7" t="s">
        <v>79</v>
      </c>
      <c r="BK272" s="223">
        <f>ROUND(I272*H272,2)</f>
        <v>0</v>
      </c>
      <c r="BL272" s="17" t="s">
        <v>145</v>
      </c>
      <c r="BM272" s="222" t="s">
        <v>1445</v>
      </c>
    </row>
    <row r="273" spans="1:65" s="2" customFormat="1" ht="29.25">
      <c r="A273" s="34"/>
      <c r="B273" s="35"/>
      <c r="C273" s="36"/>
      <c r="D273" s="224" t="s">
        <v>147</v>
      </c>
      <c r="E273" s="36"/>
      <c r="F273" s="225" t="s">
        <v>1446</v>
      </c>
      <c r="G273" s="36"/>
      <c r="H273" s="36"/>
      <c r="I273" s="123"/>
      <c r="J273" s="36"/>
      <c r="K273" s="36"/>
      <c r="L273" s="39"/>
      <c r="M273" s="226"/>
      <c r="N273" s="227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147</v>
      </c>
      <c r="AU273" s="17" t="s">
        <v>81</v>
      </c>
    </row>
    <row r="274" spans="1:65" s="15" customFormat="1" ht="11.25">
      <c r="B274" s="251"/>
      <c r="C274" s="252"/>
      <c r="D274" s="224" t="s">
        <v>149</v>
      </c>
      <c r="E274" s="253" t="s">
        <v>1</v>
      </c>
      <c r="F274" s="254" t="s">
        <v>1372</v>
      </c>
      <c r="G274" s="252"/>
      <c r="H274" s="253" t="s">
        <v>1</v>
      </c>
      <c r="I274" s="255"/>
      <c r="J274" s="252"/>
      <c r="K274" s="252"/>
      <c r="L274" s="256"/>
      <c r="M274" s="257"/>
      <c r="N274" s="258"/>
      <c r="O274" s="258"/>
      <c r="P274" s="258"/>
      <c r="Q274" s="258"/>
      <c r="R274" s="258"/>
      <c r="S274" s="258"/>
      <c r="T274" s="259"/>
      <c r="AT274" s="260" t="s">
        <v>149</v>
      </c>
      <c r="AU274" s="260" t="s">
        <v>81</v>
      </c>
      <c r="AV274" s="15" t="s">
        <v>79</v>
      </c>
      <c r="AW274" s="15" t="s">
        <v>30</v>
      </c>
      <c r="AX274" s="15" t="s">
        <v>74</v>
      </c>
      <c r="AY274" s="260" t="s">
        <v>138</v>
      </c>
    </row>
    <row r="275" spans="1:65" s="13" customFormat="1" ht="11.25">
      <c r="B275" s="228"/>
      <c r="C275" s="229"/>
      <c r="D275" s="224" t="s">
        <v>149</v>
      </c>
      <c r="E275" s="230" t="s">
        <v>1</v>
      </c>
      <c r="F275" s="231" t="s">
        <v>1343</v>
      </c>
      <c r="G275" s="229"/>
      <c r="H275" s="232">
        <v>155.19999999999999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149</v>
      </c>
      <c r="AU275" s="238" t="s">
        <v>81</v>
      </c>
      <c r="AV275" s="13" t="s">
        <v>81</v>
      </c>
      <c r="AW275" s="13" t="s">
        <v>30</v>
      </c>
      <c r="AX275" s="13" t="s">
        <v>74</v>
      </c>
      <c r="AY275" s="238" t="s">
        <v>138</v>
      </c>
    </row>
    <row r="276" spans="1:65" s="14" customFormat="1" ht="11.25">
      <c r="B276" s="239"/>
      <c r="C276" s="240"/>
      <c r="D276" s="224" t="s">
        <v>149</v>
      </c>
      <c r="E276" s="241" t="s">
        <v>1</v>
      </c>
      <c r="F276" s="242" t="s">
        <v>156</v>
      </c>
      <c r="G276" s="240"/>
      <c r="H276" s="243">
        <v>155.19999999999999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149</v>
      </c>
      <c r="AU276" s="249" t="s">
        <v>81</v>
      </c>
      <c r="AV276" s="14" t="s">
        <v>145</v>
      </c>
      <c r="AW276" s="14" t="s">
        <v>30</v>
      </c>
      <c r="AX276" s="14" t="s">
        <v>79</v>
      </c>
      <c r="AY276" s="249" t="s">
        <v>138</v>
      </c>
    </row>
    <row r="277" spans="1:65" s="2" customFormat="1" ht="21.75" customHeight="1">
      <c r="A277" s="34"/>
      <c r="B277" s="35"/>
      <c r="C277" s="210" t="s">
        <v>1132</v>
      </c>
      <c r="D277" s="210" t="s">
        <v>141</v>
      </c>
      <c r="E277" s="211" t="s">
        <v>1447</v>
      </c>
      <c r="F277" s="212" t="s">
        <v>1448</v>
      </c>
      <c r="G277" s="213" t="s">
        <v>429</v>
      </c>
      <c r="H277" s="214">
        <v>31.5</v>
      </c>
      <c r="I277" s="215"/>
      <c r="J277" s="216">
        <f>ROUND(I277*H277,2)</f>
        <v>0</v>
      </c>
      <c r="K277" s="217"/>
      <c r="L277" s="39"/>
      <c r="M277" s="218" t="s">
        <v>1</v>
      </c>
      <c r="N277" s="219" t="s">
        <v>39</v>
      </c>
      <c r="O277" s="71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22" t="s">
        <v>145</v>
      </c>
      <c r="AT277" s="222" t="s">
        <v>141</v>
      </c>
      <c r="AU277" s="222" t="s">
        <v>81</v>
      </c>
      <c r="AY277" s="17" t="s">
        <v>138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7" t="s">
        <v>79</v>
      </c>
      <c r="BK277" s="223">
        <f>ROUND(I277*H277,2)</f>
        <v>0</v>
      </c>
      <c r="BL277" s="17" t="s">
        <v>145</v>
      </c>
      <c r="BM277" s="222" t="s">
        <v>1449</v>
      </c>
    </row>
    <row r="278" spans="1:65" s="2" customFormat="1" ht="29.25">
      <c r="A278" s="34"/>
      <c r="B278" s="35"/>
      <c r="C278" s="36"/>
      <c r="D278" s="224" t="s">
        <v>147</v>
      </c>
      <c r="E278" s="36"/>
      <c r="F278" s="225" t="s">
        <v>1450</v>
      </c>
      <c r="G278" s="36"/>
      <c r="H278" s="36"/>
      <c r="I278" s="123"/>
      <c r="J278" s="36"/>
      <c r="K278" s="36"/>
      <c r="L278" s="39"/>
      <c r="M278" s="226"/>
      <c r="N278" s="227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147</v>
      </c>
      <c r="AU278" s="17" t="s">
        <v>81</v>
      </c>
    </row>
    <row r="279" spans="1:65" s="15" customFormat="1" ht="11.25">
      <c r="B279" s="251"/>
      <c r="C279" s="252"/>
      <c r="D279" s="224" t="s">
        <v>149</v>
      </c>
      <c r="E279" s="253" t="s">
        <v>1</v>
      </c>
      <c r="F279" s="254" t="s">
        <v>1372</v>
      </c>
      <c r="G279" s="252"/>
      <c r="H279" s="253" t="s">
        <v>1</v>
      </c>
      <c r="I279" s="255"/>
      <c r="J279" s="252"/>
      <c r="K279" s="252"/>
      <c r="L279" s="256"/>
      <c r="M279" s="257"/>
      <c r="N279" s="258"/>
      <c r="O279" s="258"/>
      <c r="P279" s="258"/>
      <c r="Q279" s="258"/>
      <c r="R279" s="258"/>
      <c r="S279" s="258"/>
      <c r="T279" s="259"/>
      <c r="AT279" s="260" t="s">
        <v>149</v>
      </c>
      <c r="AU279" s="260" t="s">
        <v>81</v>
      </c>
      <c r="AV279" s="15" t="s">
        <v>79</v>
      </c>
      <c r="AW279" s="15" t="s">
        <v>30</v>
      </c>
      <c r="AX279" s="15" t="s">
        <v>74</v>
      </c>
      <c r="AY279" s="260" t="s">
        <v>138</v>
      </c>
    </row>
    <row r="280" spans="1:65" s="13" customFormat="1" ht="11.25">
      <c r="B280" s="228"/>
      <c r="C280" s="229"/>
      <c r="D280" s="224" t="s">
        <v>149</v>
      </c>
      <c r="E280" s="230" t="s">
        <v>1</v>
      </c>
      <c r="F280" s="231" t="s">
        <v>1349</v>
      </c>
      <c r="G280" s="229"/>
      <c r="H280" s="232">
        <v>31.5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149</v>
      </c>
      <c r="AU280" s="238" t="s">
        <v>81</v>
      </c>
      <c r="AV280" s="13" t="s">
        <v>81</v>
      </c>
      <c r="AW280" s="13" t="s">
        <v>30</v>
      </c>
      <c r="AX280" s="13" t="s">
        <v>74</v>
      </c>
      <c r="AY280" s="238" t="s">
        <v>138</v>
      </c>
    </row>
    <row r="281" spans="1:65" s="14" customFormat="1" ht="11.25">
      <c r="B281" s="239"/>
      <c r="C281" s="240"/>
      <c r="D281" s="224" t="s">
        <v>149</v>
      </c>
      <c r="E281" s="241" t="s">
        <v>1</v>
      </c>
      <c r="F281" s="242" t="s">
        <v>156</v>
      </c>
      <c r="G281" s="240"/>
      <c r="H281" s="243">
        <v>31.5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149</v>
      </c>
      <c r="AU281" s="249" t="s">
        <v>81</v>
      </c>
      <c r="AV281" s="14" t="s">
        <v>145</v>
      </c>
      <c r="AW281" s="14" t="s">
        <v>30</v>
      </c>
      <c r="AX281" s="14" t="s">
        <v>79</v>
      </c>
      <c r="AY281" s="249" t="s">
        <v>138</v>
      </c>
    </row>
    <row r="282" spans="1:65" s="2" customFormat="1" ht="21.75" customHeight="1">
      <c r="A282" s="34"/>
      <c r="B282" s="35"/>
      <c r="C282" s="210" t="s">
        <v>1120</v>
      </c>
      <c r="D282" s="210" t="s">
        <v>141</v>
      </c>
      <c r="E282" s="211" t="s">
        <v>1451</v>
      </c>
      <c r="F282" s="212" t="s">
        <v>1452</v>
      </c>
      <c r="G282" s="213" t="s">
        <v>429</v>
      </c>
      <c r="H282" s="214">
        <v>155.19999999999999</v>
      </c>
      <c r="I282" s="215"/>
      <c r="J282" s="216">
        <f>ROUND(I282*H282,2)</f>
        <v>0</v>
      </c>
      <c r="K282" s="217"/>
      <c r="L282" s="39"/>
      <c r="M282" s="218" t="s">
        <v>1</v>
      </c>
      <c r="N282" s="219" t="s">
        <v>39</v>
      </c>
      <c r="O282" s="71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22" t="s">
        <v>145</v>
      </c>
      <c r="AT282" s="222" t="s">
        <v>141</v>
      </c>
      <c r="AU282" s="222" t="s">
        <v>81</v>
      </c>
      <c r="AY282" s="17" t="s">
        <v>138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7" t="s">
        <v>79</v>
      </c>
      <c r="BK282" s="223">
        <f>ROUND(I282*H282,2)</f>
        <v>0</v>
      </c>
      <c r="BL282" s="17" t="s">
        <v>145</v>
      </c>
      <c r="BM282" s="222" t="s">
        <v>1453</v>
      </c>
    </row>
    <row r="283" spans="1:65" s="2" customFormat="1" ht="19.5">
      <c r="A283" s="34"/>
      <c r="B283" s="35"/>
      <c r="C283" s="36"/>
      <c r="D283" s="224" t="s">
        <v>147</v>
      </c>
      <c r="E283" s="36"/>
      <c r="F283" s="225" t="s">
        <v>1454</v>
      </c>
      <c r="G283" s="36"/>
      <c r="H283" s="36"/>
      <c r="I283" s="123"/>
      <c r="J283" s="36"/>
      <c r="K283" s="36"/>
      <c r="L283" s="39"/>
      <c r="M283" s="226"/>
      <c r="N283" s="227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147</v>
      </c>
      <c r="AU283" s="17" t="s">
        <v>81</v>
      </c>
    </row>
    <row r="284" spans="1:65" s="15" customFormat="1" ht="11.25">
      <c r="B284" s="251"/>
      <c r="C284" s="252"/>
      <c r="D284" s="224" t="s">
        <v>149</v>
      </c>
      <c r="E284" s="253" t="s">
        <v>1</v>
      </c>
      <c r="F284" s="254" t="s">
        <v>1372</v>
      </c>
      <c r="G284" s="252"/>
      <c r="H284" s="253" t="s">
        <v>1</v>
      </c>
      <c r="I284" s="255"/>
      <c r="J284" s="252"/>
      <c r="K284" s="252"/>
      <c r="L284" s="256"/>
      <c r="M284" s="257"/>
      <c r="N284" s="258"/>
      <c r="O284" s="258"/>
      <c r="P284" s="258"/>
      <c r="Q284" s="258"/>
      <c r="R284" s="258"/>
      <c r="S284" s="258"/>
      <c r="T284" s="259"/>
      <c r="AT284" s="260" t="s">
        <v>149</v>
      </c>
      <c r="AU284" s="260" t="s">
        <v>81</v>
      </c>
      <c r="AV284" s="15" t="s">
        <v>79</v>
      </c>
      <c r="AW284" s="15" t="s">
        <v>30</v>
      </c>
      <c r="AX284" s="15" t="s">
        <v>74</v>
      </c>
      <c r="AY284" s="260" t="s">
        <v>138</v>
      </c>
    </row>
    <row r="285" spans="1:65" s="13" customFormat="1" ht="11.25">
      <c r="B285" s="228"/>
      <c r="C285" s="229"/>
      <c r="D285" s="224" t="s">
        <v>149</v>
      </c>
      <c r="E285" s="230" t="s">
        <v>1</v>
      </c>
      <c r="F285" s="231" t="s">
        <v>1455</v>
      </c>
      <c r="G285" s="229"/>
      <c r="H285" s="232">
        <v>155.19999999999999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149</v>
      </c>
      <c r="AU285" s="238" t="s">
        <v>81</v>
      </c>
      <c r="AV285" s="13" t="s">
        <v>81</v>
      </c>
      <c r="AW285" s="13" t="s">
        <v>30</v>
      </c>
      <c r="AX285" s="13" t="s">
        <v>74</v>
      </c>
      <c r="AY285" s="238" t="s">
        <v>138</v>
      </c>
    </row>
    <row r="286" spans="1:65" s="14" customFormat="1" ht="11.25">
      <c r="B286" s="239"/>
      <c r="C286" s="240"/>
      <c r="D286" s="224" t="s">
        <v>149</v>
      </c>
      <c r="E286" s="241" t="s">
        <v>1343</v>
      </c>
      <c r="F286" s="242" t="s">
        <v>156</v>
      </c>
      <c r="G286" s="240"/>
      <c r="H286" s="243">
        <v>155.19999999999999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149</v>
      </c>
      <c r="AU286" s="249" t="s">
        <v>81</v>
      </c>
      <c r="AV286" s="14" t="s">
        <v>145</v>
      </c>
      <c r="AW286" s="14" t="s">
        <v>30</v>
      </c>
      <c r="AX286" s="14" t="s">
        <v>79</v>
      </c>
      <c r="AY286" s="249" t="s">
        <v>138</v>
      </c>
    </row>
    <row r="287" spans="1:65" s="2" customFormat="1" ht="21.75" customHeight="1">
      <c r="A287" s="34"/>
      <c r="B287" s="35"/>
      <c r="C287" s="210" t="s">
        <v>189</v>
      </c>
      <c r="D287" s="210" t="s">
        <v>141</v>
      </c>
      <c r="E287" s="211" t="s">
        <v>825</v>
      </c>
      <c r="F287" s="212" t="s">
        <v>826</v>
      </c>
      <c r="G287" s="213" t="s">
        <v>429</v>
      </c>
      <c r="H287" s="214">
        <v>155.19999999999999</v>
      </c>
      <c r="I287" s="215"/>
      <c r="J287" s="216">
        <f>ROUND(I287*H287,2)</f>
        <v>0</v>
      </c>
      <c r="K287" s="217"/>
      <c r="L287" s="39"/>
      <c r="M287" s="218" t="s">
        <v>1</v>
      </c>
      <c r="N287" s="219" t="s">
        <v>39</v>
      </c>
      <c r="O287" s="71"/>
      <c r="P287" s="220">
        <f>O287*H287</f>
        <v>0</v>
      </c>
      <c r="Q287" s="220">
        <v>0</v>
      </c>
      <c r="R287" s="220">
        <f>Q287*H287</f>
        <v>0</v>
      </c>
      <c r="S287" s="220">
        <v>0</v>
      </c>
      <c r="T287" s="22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22" t="s">
        <v>145</v>
      </c>
      <c r="AT287" s="222" t="s">
        <v>141</v>
      </c>
      <c r="AU287" s="222" t="s">
        <v>81</v>
      </c>
      <c r="AY287" s="17" t="s">
        <v>138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7" t="s">
        <v>79</v>
      </c>
      <c r="BK287" s="223">
        <f>ROUND(I287*H287,2)</f>
        <v>0</v>
      </c>
      <c r="BL287" s="17" t="s">
        <v>145</v>
      </c>
      <c r="BM287" s="222" t="s">
        <v>1456</v>
      </c>
    </row>
    <row r="288" spans="1:65" s="2" customFormat="1" ht="39">
      <c r="A288" s="34"/>
      <c r="B288" s="35"/>
      <c r="C288" s="36"/>
      <c r="D288" s="224" t="s">
        <v>147</v>
      </c>
      <c r="E288" s="36"/>
      <c r="F288" s="225" t="s">
        <v>828</v>
      </c>
      <c r="G288" s="36"/>
      <c r="H288" s="36"/>
      <c r="I288" s="123"/>
      <c r="J288" s="36"/>
      <c r="K288" s="36"/>
      <c r="L288" s="39"/>
      <c r="M288" s="226"/>
      <c r="N288" s="227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147</v>
      </c>
      <c r="AU288" s="17" t="s">
        <v>81</v>
      </c>
    </row>
    <row r="289" spans="1:65" s="15" customFormat="1" ht="11.25">
      <c r="B289" s="251"/>
      <c r="C289" s="252"/>
      <c r="D289" s="224" t="s">
        <v>149</v>
      </c>
      <c r="E289" s="253" t="s">
        <v>1</v>
      </c>
      <c r="F289" s="254" t="s">
        <v>1372</v>
      </c>
      <c r="G289" s="252"/>
      <c r="H289" s="253" t="s">
        <v>1</v>
      </c>
      <c r="I289" s="255"/>
      <c r="J289" s="252"/>
      <c r="K289" s="252"/>
      <c r="L289" s="256"/>
      <c r="M289" s="257"/>
      <c r="N289" s="258"/>
      <c r="O289" s="258"/>
      <c r="P289" s="258"/>
      <c r="Q289" s="258"/>
      <c r="R289" s="258"/>
      <c r="S289" s="258"/>
      <c r="T289" s="259"/>
      <c r="AT289" s="260" t="s">
        <v>149</v>
      </c>
      <c r="AU289" s="260" t="s">
        <v>81</v>
      </c>
      <c r="AV289" s="15" t="s">
        <v>79</v>
      </c>
      <c r="AW289" s="15" t="s">
        <v>30</v>
      </c>
      <c r="AX289" s="15" t="s">
        <v>74</v>
      </c>
      <c r="AY289" s="260" t="s">
        <v>138</v>
      </c>
    </row>
    <row r="290" spans="1:65" s="13" customFormat="1" ht="11.25">
      <c r="B290" s="228"/>
      <c r="C290" s="229"/>
      <c r="D290" s="224" t="s">
        <v>149</v>
      </c>
      <c r="E290" s="230" t="s">
        <v>1</v>
      </c>
      <c r="F290" s="231" t="s">
        <v>1343</v>
      </c>
      <c r="G290" s="229"/>
      <c r="H290" s="232">
        <v>155.19999999999999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149</v>
      </c>
      <c r="AU290" s="238" t="s">
        <v>81</v>
      </c>
      <c r="AV290" s="13" t="s">
        <v>81</v>
      </c>
      <c r="AW290" s="13" t="s">
        <v>30</v>
      </c>
      <c r="AX290" s="13" t="s">
        <v>74</v>
      </c>
      <c r="AY290" s="238" t="s">
        <v>138</v>
      </c>
    </row>
    <row r="291" spans="1:65" s="14" customFormat="1" ht="11.25">
      <c r="B291" s="239"/>
      <c r="C291" s="240"/>
      <c r="D291" s="224" t="s">
        <v>149</v>
      </c>
      <c r="E291" s="241" t="s">
        <v>1</v>
      </c>
      <c r="F291" s="242" t="s">
        <v>156</v>
      </c>
      <c r="G291" s="240"/>
      <c r="H291" s="243">
        <v>155.19999999999999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149</v>
      </c>
      <c r="AU291" s="249" t="s">
        <v>81</v>
      </c>
      <c r="AV291" s="14" t="s">
        <v>145</v>
      </c>
      <c r="AW291" s="14" t="s">
        <v>30</v>
      </c>
      <c r="AX291" s="14" t="s">
        <v>79</v>
      </c>
      <c r="AY291" s="249" t="s">
        <v>138</v>
      </c>
    </row>
    <row r="292" spans="1:65" s="2" customFormat="1" ht="21.75" customHeight="1">
      <c r="A292" s="34"/>
      <c r="B292" s="35"/>
      <c r="C292" s="210" t="s">
        <v>195</v>
      </c>
      <c r="D292" s="210" t="s">
        <v>141</v>
      </c>
      <c r="E292" s="211" t="s">
        <v>829</v>
      </c>
      <c r="F292" s="212" t="s">
        <v>830</v>
      </c>
      <c r="G292" s="213" t="s">
        <v>429</v>
      </c>
      <c r="H292" s="214">
        <v>155.19999999999999</v>
      </c>
      <c r="I292" s="215"/>
      <c r="J292" s="216">
        <f>ROUND(I292*H292,2)</f>
        <v>0</v>
      </c>
      <c r="K292" s="217"/>
      <c r="L292" s="39"/>
      <c r="M292" s="218" t="s">
        <v>1</v>
      </c>
      <c r="N292" s="219" t="s">
        <v>39</v>
      </c>
      <c r="O292" s="71"/>
      <c r="P292" s="220">
        <f>O292*H292</f>
        <v>0</v>
      </c>
      <c r="Q292" s="220">
        <v>0</v>
      </c>
      <c r="R292" s="220">
        <f>Q292*H292</f>
        <v>0</v>
      </c>
      <c r="S292" s="220">
        <v>0</v>
      </c>
      <c r="T292" s="22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22" t="s">
        <v>145</v>
      </c>
      <c r="AT292" s="222" t="s">
        <v>141</v>
      </c>
      <c r="AU292" s="222" t="s">
        <v>81</v>
      </c>
      <c r="AY292" s="17" t="s">
        <v>138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7" t="s">
        <v>79</v>
      </c>
      <c r="BK292" s="223">
        <f>ROUND(I292*H292,2)</f>
        <v>0</v>
      </c>
      <c r="BL292" s="17" t="s">
        <v>145</v>
      </c>
      <c r="BM292" s="222" t="s">
        <v>1457</v>
      </c>
    </row>
    <row r="293" spans="1:65" s="2" customFormat="1" ht="39">
      <c r="A293" s="34"/>
      <c r="B293" s="35"/>
      <c r="C293" s="36"/>
      <c r="D293" s="224" t="s">
        <v>147</v>
      </c>
      <c r="E293" s="36"/>
      <c r="F293" s="225" t="s">
        <v>832</v>
      </c>
      <c r="G293" s="36"/>
      <c r="H293" s="36"/>
      <c r="I293" s="123"/>
      <c r="J293" s="36"/>
      <c r="K293" s="36"/>
      <c r="L293" s="39"/>
      <c r="M293" s="226"/>
      <c r="N293" s="227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147</v>
      </c>
      <c r="AU293" s="17" t="s">
        <v>81</v>
      </c>
    </row>
    <row r="294" spans="1:65" s="15" customFormat="1" ht="11.25">
      <c r="B294" s="251"/>
      <c r="C294" s="252"/>
      <c r="D294" s="224" t="s">
        <v>149</v>
      </c>
      <c r="E294" s="253" t="s">
        <v>1</v>
      </c>
      <c r="F294" s="254" t="s">
        <v>1372</v>
      </c>
      <c r="G294" s="252"/>
      <c r="H294" s="253" t="s">
        <v>1</v>
      </c>
      <c r="I294" s="255"/>
      <c r="J294" s="252"/>
      <c r="K294" s="252"/>
      <c r="L294" s="256"/>
      <c r="M294" s="257"/>
      <c r="N294" s="258"/>
      <c r="O294" s="258"/>
      <c r="P294" s="258"/>
      <c r="Q294" s="258"/>
      <c r="R294" s="258"/>
      <c r="S294" s="258"/>
      <c r="T294" s="259"/>
      <c r="AT294" s="260" t="s">
        <v>149</v>
      </c>
      <c r="AU294" s="260" t="s">
        <v>81</v>
      </c>
      <c r="AV294" s="15" t="s">
        <v>79</v>
      </c>
      <c r="AW294" s="15" t="s">
        <v>30</v>
      </c>
      <c r="AX294" s="15" t="s">
        <v>74</v>
      </c>
      <c r="AY294" s="260" t="s">
        <v>138</v>
      </c>
    </row>
    <row r="295" spans="1:65" s="13" customFormat="1" ht="11.25">
      <c r="B295" s="228"/>
      <c r="C295" s="229"/>
      <c r="D295" s="224" t="s">
        <v>149</v>
      </c>
      <c r="E295" s="230" t="s">
        <v>1</v>
      </c>
      <c r="F295" s="231" t="s">
        <v>1343</v>
      </c>
      <c r="G295" s="229"/>
      <c r="H295" s="232">
        <v>155.19999999999999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149</v>
      </c>
      <c r="AU295" s="238" t="s">
        <v>81</v>
      </c>
      <c r="AV295" s="13" t="s">
        <v>81</v>
      </c>
      <c r="AW295" s="13" t="s">
        <v>30</v>
      </c>
      <c r="AX295" s="13" t="s">
        <v>74</v>
      </c>
      <c r="AY295" s="238" t="s">
        <v>138</v>
      </c>
    </row>
    <row r="296" spans="1:65" s="14" customFormat="1" ht="11.25">
      <c r="B296" s="239"/>
      <c r="C296" s="240"/>
      <c r="D296" s="224" t="s">
        <v>149</v>
      </c>
      <c r="E296" s="241" t="s">
        <v>1</v>
      </c>
      <c r="F296" s="242" t="s">
        <v>156</v>
      </c>
      <c r="G296" s="240"/>
      <c r="H296" s="243">
        <v>155.19999999999999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149</v>
      </c>
      <c r="AU296" s="249" t="s">
        <v>81</v>
      </c>
      <c r="AV296" s="14" t="s">
        <v>145</v>
      </c>
      <c r="AW296" s="14" t="s">
        <v>30</v>
      </c>
      <c r="AX296" s="14" t="s">
        <v>79</v>
      </c>
      <c r="AY296" s="249" t="s">
        <v>138</v>
      </c>
    </row>
    <row r="297" spans="1:65" s="2" customFormat="1" ht="16.5" customHeight="1">
      <c r="A297" s="34"/>
      <c r="B297" s="35"/>
      <c r="C297" s="210" t="s">
        <v>139</v>
      </c>
      <c r="D297" s="210" t="s">
        <v>141</v>
      </c>
      <c r="E297" s="211" t="s">
        <v>833</v>
      </c>
      <c r="F297" s="212" t="s">
        <v>834</v>
      </c>
      <c r="G297" s="213" t="s">
        <v>429</v>
      </c>
      <c r="H297" s="214">
        <v>155.19999999999999</v>
      </c>
      <c r="I297" s="215"/>
      <c r="J297" s="216">
        <f>ROUND(I297*H297,2)</f>
        <v>0</v>
      </c>
      <c r="K297" s="217"/>
      <c r="L297" s="39"/>
      <c r="M297" s="218" t="s">
        <v>1</v>
      </c>
      <c r="N297" s="219" t="s">
        <v>39</v>
      </c>
      <c r="O297" s="71"/>
      <c r="P297" s="220">
        <f>O297*H297</f>
        <v>0</v>
      </c>
      <c r="Q297" s="220">
        <v>0</v>
      </c>
      <c r="R297" s="220">
        <f>Q297*H297</f>
        <v>0</v>
      </c>
      <c r="S297" s="220">
        <v>0</v>
      </c>
      <c r="T297" s="22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22" t="s">
        <v>145</v>
      </c>
      <c r="AT297" s="222" t="s">
        <v>141</v>
      </c>
      <c r="AU297" s="222" t="s">
        <v>81</v>
      </c>
      <c r="AY297" s="17" t="s">
        <v>138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7" t="s">
        <v>79</v>
      </c>
      <c r="BK297" s="223">
        <f>ROUND(I297*H297,2)</f>
        <v>0</v>
      </c>
      <c r="BL297" s="17" t="s">
        <v>145</v>
      </c>
      <c r="BM297" s="222" t="s">
        <v>1458</v>
      </c>
    </row>
    <row r="298" spans="1:65" s="2" customFormat="1" ht="11.25">
      <c r="A298" s="34"/>
      <c r="B298" s="35"/>
      <c r="C298" s="36"/>
      <c r="D298" s="224" t="s">
        <v>147</v>
      </c>
      <c r="E298" s="36"/>
      <c r="F298" s="225" t="s">
        <v>836</v>
      </c>
      <c r="G298" s="36"/>
      <c r="H298" s="36"/>
      <c r="I298" s="123"/>
      <c r="J298" s="36"/>
      <c r="K298" s="36"/>
      <c r="L298" s="39"/>
      <c r="M298" s="226"/>
      <c r="N298" s="227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147</v>
      </c>
      <c r="AU298" s="17" t="s">
        <v>81</v>
      </c>
    </row>
    <row r="299" spans="1:65" s="15" customFormat="1" ht="11.25">
      <c r="B299" s="251"/>
      <c r="C299" s="252"/>
      <c r="D299" s="224" t="s">
        <v>149</v>
      </c>
      <c r="E299" s="253" t="s">
        <v>1</v>
      </c>
      <c r="F299" s="254" t="s">
        <v>1372</v>
      </c>
      <c r="G299" s="252"/>
      <c r="H299" s="253" t="s">
        <v>1</v>
      </c>
      <c r="I299" s="255"/>
      <c r="J299" s="252"/>
      <c r="K299" s="252"/>
      <c r="L299" s="256"/>
      <c r="M299" s="257"/>
      <c r="N299" s="258"/>
      <c r="O299" s="258"/>
      <c r="P299" s="258"/>
      <c r="Q299" s="258"/>
      <c r="R299" s="258"/>
      <c r="S299" s="258"/>
      <c r="T299" s="259"/>
      <c r="AT299" s="260" t="s">
        <v>149</v>
      </c>
      <c r="AU299" s="260" t="s">
        <v>81</v>
      </c>
      <c r="AV299" s="15" t="s">
        <v>79</v>
      </c>
      <c r="AW299" s="15" t="s">
        <v>30</v>
      </c>
      <c r="AX299" s="15" t="s">
        <v>74</v>
      </c>
      <c r="AY299" s="260" t="s">
        <v>138</v>
      </c>
    </row>
    <row r="300" spans="1:65" s="13" customFormat="1" ht="11.25">
      <c r="B300" s="228"/>
      <c r="C300" s="229"/>
      <c r="D300" s="224" t="s">
        <v>149</v>
      </c>
      <c r="E300" s="230" t="s">
        <v>1</v>
      </c>
      <c r="F300" s="231" t="s">
        <v>1343</v>
      </c>
      <c r="G300" s="229"/>
      <c r="H300" s="232">
        <v>155.19999999999999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149</v>
      </c>
      <c r="AU300" s="238" t="s">
        <v>81</v>
      </c>
      <c r="AV300" s="13" t="s">
        <v>81</v>
      </c>
      <c r="AW300" s="13" t="s">
        <v>30</v>
      </c>
      <c r="AX300" s="13" t="s">
        <v>74</v>
      </c>
      <c r="AY300" s="238" t="s">
        <v>138</v>
      </c>
    </row>
    <row r="301" spans="1:65" s="14" customFormat="1" ht="11.25">
      <c r="B301" s="239"/>
      <c r="C301" s="240"/>
      <c r="D301" s="224" t="s">
        <v>149</v>
      </c>
      <c r="E301" s="241" t="s">
        <v>1</v>
      </c>
      <c r="F301" s="242" t="s">
        <v>156</v>
      </c>
      <c r="G301" s="240"/>
      <c r="H301" s="243">
        <v>155.19999999999999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149</v>
      </c>
      <c r="AU301" s="249" t="s">
        <v>81</v>
      </c>
      <c r="AV301" s="14" t="s">
        <v>145</v>
      </c>
      <c r="AW301" s="14" t="s">
        <v>30</v>
      </c>
      <c r="AX301" s="14" t="s">
        <v>79</v>
      </c>
      <c r="AY301" s="249" t="s">
        <v>138</v>
      </c>
    </row>
    <row r="302" spans="1:65" s="2" customFormat="1" ht="21.75" customHeight="1">
      <c r="A302" s="34"/>
      <c r="B302" s="35"/>
      <c r="C302" s="210" t="s">
        <v>207</v>
      </c>
      <c r="D302" s="210" t="s">
        <v>141</v>
      </c>
      <c r="E302" s="211" t="s">
        <v>837</v>
      </c>
      <c r="F302" s="212" t="s">
        <v>838</v>
      </c>
      <c r="G302" s="213" t="s">
        <v>488</v>
      </c>
      <c r="H302" s="214">
        <v>325.92</v>
      </c>
      <c r="I302" s="215"/>
      <c r="J302" s="216">
        <f>ROUND(I302*H302,2)</f>
        <v>0</v>
      </c>
      <c r="K302" s="217"/>
      <c r="L302" s="39"/>
      <c r="M302" s="218" t="s">
        <v>1</v>
      </c>
      <c r="N302" s="219" t="s">
        <v>39</v>
      </c>
      <c r="O302" s="71"/>
      <c r="P302" s="220">
        <f>O302*H302</f>
        <v>0</v>
      </c>
      <c r="Q302" s="220">
        <v>0</v>
      </c>
      <c r="R302" s="220">
        <f>Q302*H302</f>
        <v>0</v>
      </c>
      <c r="S302" s="220">
        <v>0</v>
      </c>
      <c r="T302" s="221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22" t="s">
        <v>145</v>
      </c>
      <c r="AT302" s="222" t="s">
        <v>141</v>
      </c>
      <c r="AU302" s="222" t="s">
        <v>81</v>
      </c>
      <c r="AY302" s="17" t="s">
        <v>138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7" t="s">
        <v>79</v>
      </c>
      <c r="BK302" s="223">
        <f>ROUND(I302*H302,2)</f>
        <v>0</v>
      </c>
      <c r="BL302" s="17" t="s">
        <v>145</v>
      </c>
      <c r="BM302" s="222" t="s">
        <v>1459</v>
      </c>
    </row>
    <row r="303" spans="1:65" s="2" customFormat="1" ht="29.25">
      <c r="A303" s="34"/>
      <c r="B303" s="35"/>
      <c r="C303" s="36"/>
      <c r="D303" s="224" t="s">
        <v>147</v>
      </c>
      <c r="E303" s="36"/>
      <c r="F303" s="225" t="s">
        <v>840</v>
      </c>
      <c r="G303" s="36"/>
      <c r="H303" s="36"/>
      <c r="I303" s="123"/>
      <c r="J303" s="36"/>
      <c r="K303" s="36"/>
      <c r="L303" s="39"/>
      <c r="M303" s="226"/>
      <c r="N303" s="227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147</v>
      </c>
      <c r="AU303" s="17" t="s">
        <v>81</v>
      </c>
    </row>
    <row r="304" spans="1:65" s="15" customFormat="1" ht="11.25">
      <c r="B304" s="251"/>
      <c r="C304" s="252"/>
      <c r="D304" s="224" t="s">
        <v>149</v>
      </c>
      <c r="E304" s="253" t="s">
        <v>1</v>
      </c>
      <c r="F304" s="254" t="s">
        <v>1372</v>
      </c>
      <c r="G304" s="252"/>
      <c r="H304" s="253" t="s">
        <v>1</v>
      </c>
      <c r="I304" s="255"/>
      <c r="J304" s="252"/>
      <c r="K304" s="252"/>
      <c r="L304" s="256"/>
      <c r="M304" s="257"/>
      <c r="N304" s="258"/>
      <c r="O304" s="258"/>
      <c r="P304" s="258"/>
      <c r="Q304" s="258"/>
      <c r="R304" s="258"/>
      <c r="S304" s="258"/>
      <c r="T304" s="259"/>
      <c r="AT304" s="260" t="s">
        <v>149</v>
      </c>
      <c r="AU304" s="260" t="s">
        <v>81</v>
      </c>
      <c r="AV304" s="15" t="s">
        <v>79</v>
      </c>
      <c r="AW304" s="15" t="s">
        <v>30</v>
      </c>
      <c r="AX304" s="15" t="s">
        <v>74</v>
      </c>
      <c r="AY304" s="260" t="s">
        <v>138</v>
      </c>
    </row>
    <row r="305" spans="1:65" s="13" customFormat="1" ht="11.25">
      <c r="B305" s="228"/>
      <c r="C305" s="229"/>
      <c r="D305" s="224" t="s">
        <v>149</v>
      </c>
      <c r="E305" s="230" t="s">
        <v>1</v>
      </c>
      <c r="F305" s="231" t="s">
        <v>1460</v>
      </c>
      <c r="G305" s="229"/>
      <c r="H305" s="232">
        <v>325.92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149</v>
      </c>
      <c r="AU305" s="238" t="s">
        <v>81</v>
      </c>
      <c r="AV305" s="13" t="s">
        <v>81</v>
      </c>
      <c r="AW305" s="13" t="s">
        <v>30</v>
      </c>
      <c r="AX305" s="13" t="s">
        <v>74</v>
      </c>
      <c r="AY305" s="238" t="s">
        <v>138</v>
      </c>
    </row>
    <row r="306" spans="1:65" s="14" customFormat="1" ht="11.25">
      <c r="B306" s="239"/>
      <c r="C306" s="240"/>
      <c r="D306" s="224" t="s">
        <v>149</v>
      </c>
      <c r="E306" s="241" t="s">
        <v>1</v>
      </c>
      <c r="F306" s="242" t="s">
        <v>156</v>
      </c>
      <c r="G306" s="240"/>
      <c r="H306" s="243">
        <v>325.92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149</v>
      </c>
      <c r="AU306" s="249" t="s">
        <v>81</v>
      </c>
      <c r="AV306" s="14" t="s">
        <v>145</v>
      </c>
      <c r="AW306" s="14" t="s">
        <v>30</v>
      </c>
      <c r="AX306" s="14" t="s">
        <v>79</v>
      </c>
      <c r="AY306" s="249" t="s">
        <v>138</v>
      </c>
    </row>
    <row r="307" spans="1:65" s="12" customFormat="1" ht="22.9" customHeight="1">
      <c r="B307" s="194"/>
      <c r="C307" s="195"/>
      <c r="D307" s="196" t="s">
        <v>73</v>
      </c>
      <c r="E307" s="208" t="s">
        <v>81</v>
      </c>
      <c r="F307" s="208" t="s">
        <v>842</v>
      </c>
      <c r="G307" s="195"/>
      <c r="H307" s="195"/>
      <c r="I307" s="198"/>
      <c r="J307" s="209">
        <f>BK307</f>
        <v>0</v>
      </c>
      <c r="K307" s="195"/>
      <c r="L307" s="200"/>
      <c r="M307" s="201"/>
      <c r="N307" s="202"/>
      <c r="O307" s="202"/>
      <c r="P307" s="203">
        <f>SUM(P308:P381)</f>
        <v>0</v>
      </c>
      <c r="Q307" s="202"/>
      <c r="R307" s="203">
        <f>SUM(R308:R381)</f>
        <v>46.106795659999996</v>
      </c>
      <c r="S307" s="202"/>
      <c r="T307" s="204">
        <f>SUM(T308:T381)</f>
        <v>0</v>
      </c>
      <c r="AR307" s="205" t="s">
        <v>79</v>
      </c>
      <c r="AT307" s="206" t="s">
        <v>73</v>
      </c>
      <c r="AU307" s="206" t="s">
        <v>79</v>
      </c>
      <c r="AY307" s="205" t="s">
        <v>138</v>
      </c>
      <c r="BK307" s="207">
        <f>SUM(BK308:BK381)</f>
        <v>0</v>
      </c>
    </row>
    <row r="308" spans="1:65" s="2" customFormat="1" ht="21.75" customHeight="1">
      <c r="A308" s="34"/>
      <c r="B308" s="35"/>
      <c r="C308" s="210" t="s">
        <v>678</v>
      </c>
      <c r="D308" s="210" t="s">
        <v>141</v>
      </c>
      <c r="E308" s="211" t="s">
        <v>857</v>
      </c>
      <c r="F308" s="212" t="s">
        <v>858</v>
      </c>
      <c r="G308" s="213" t="s">
        <v>423</v>
      </c>
      <c r="H308" s="214">
        <v>36</v>
      </c>
      <c r="I308" s="215"/>
      <c r="J308" s="216">
        <f>ROUND(I308*H308,2)</f>
        <v>0</v>
      </c>
      <c r="K308" s="217"/>
      <c r="L308" s="39"/>
      <c r="M308" s="218" t="s">
        <v>1</v>
      </c>
      <c r="N308" s="219" t="s">
        <v>39</v>
      </c>
      <c r="O308" s="71"/>
      <c r="P308" s="220">
        <f>O308*H308</f>
        <v>0</v>
      </c>
      <c r="Q308" s="220">
        <v>0.23058000000000001</v>
      </c>
      <c r="R308" s="220">
        <f>Q308*H308</f>
        <v>8.3008799999999994</v>
      </c>
      <c r="S308" s="220">
        <v>0</v>
      </c>
      <c r="T308" s="22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22" t="s">
        <v>145</v>
      </c>
      <c r="AT308" s="222" t="s">
        <v>141</v>
      </c>
      <c r="AU308" s="222" t="s">
        <v>81</v>
      </c>
      <c r="AY308" s="17" t="s">
        <v>138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7" t="s">
        <v>79</v>
      </c>
      <c r="BK308" s="223">
        <f>ROUND(I308*H308,2)</f>
        <v>0</v>
      </c>
      <c r="BL308" s="17" t="s">
        <v>145</v>
      </c>
      <c r="BM308" s="222" t="s">
        <v>1461</v>
      </c>
    </row>
    <row r="309" spans="1:65" s="2" customFormat="1" ht="39">
      <c r="A309" s="34"/>
      <c r="B309" s="35"/>
      <c r="C309" s="36"/>
      <c r="D309" s="224" t="s">
        <v>147</v>
      </c>
      <c r="E309" s="36"/>
      <c r="F309" s="225" t="s">
        <v>860</v>
      </c>
      <c r="G309" s="36"/>
      <c r="H309" s="36"/>
      <c r="I309" s="123"/>
      <c r="J309" s="36"/>
      <c r="K309" s="36"/>
      <c r="L309" s="39"/>
      <c r="M309" s="226"/>
      <c r="N309" s="227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147</v>
      </c>
      <c r="AU309" s="17" t="s">
        <v>81</v>
      </c>
    </row>
    <row r="310" spans="1:65" s="15" customFormat="1" ht="11.25">
      <c r="B310" s="251"/>
      <c r="C310" s="252"/>
      <c r="D310" s="224" t="s">
        <v>149</v>
      </c>
      <c r="E310" s="253" t="s">
        <v>1</v>
      </c>
      <c r="F310" s="254" t="s">
        <v>1371</v>
      </c>
      <c r="G310" s="252"/>
      <c r="H310" s="253" t="s">
        <v>1</v>
      </c>
      <c r="I310" s="255"/>
      <c r="J310" s="252"/>
      <c r="K310" s="252"/>
      <c r="L310" s="256"/>
      <c r="M310" s="257"/>
      <c r="N310" s="258"/>
      <c r="O310" s="258"/>
      <c r="P310" s="258"/>
      <c r="Q310" s="258"/>
      <c r="R310" s="258"/>
      <c r="S310" s="258"/>
      <c r="T310" s="259"/>
      <c r="AT310" s="260" t="s">
        <v>149</v>
      </c>
      <c r="AU310" s="260" t="s">
        <v>81</v>
      </c>
      <c r="AV310" s="15" t="s">
        <v>79</v>
      </c>
      <c r="AW310" s="15" t="s">
        <v>30</v>
      </c>
      <c r="AX310" s="15" t="s">
        <v>74</v>
      </c>
      <c r="AY310" s="260" t="s">
        <v>138</v>
      </c>
    </row>
    <row r="311" spans="1:65" s="15" customFormat="1" ht="11.25">
      <c r="B311" s="251"/>
      <c r="C311" s="252"/>
      <c r="D311" s="224" t="s">
        <v>149</v>
      </c>
      <c r="E311" s="253" t="s">
        <v>1</v>
      </c>
      <c r="F311" s="254" t="s">
        <v>1462</v>
      </c>
      <c r="G311" s="252"/>
      <c r="H311" s="253" t="s">
        <v>1</v>
      </c>
      <c r="I311" s="255"/>
      <c r="J311" s="252"/>
      <c r="K311" s="252"/>
      <c r="L311" s="256"/>
      <c r="M311" s="257"/>
      <c r="N311" s="258"/>
      <c r="O311" s="258"/>
      <c r="P311" s="258"/>
      <c r="Q311" s="258"/>
      <c r="R311" s="258"/>
      <c r="S311" s="258"/>
      <c r="T311" s="259"/>
      <c r="AT311" s="260" t="s">
        <v>149</v>
      </c>
      <c r="AU311" s="260" t="s">
        <v>81</v>
      </c>
      <c r="AV311" s="15" t="s">
        <v>79</v>
      </c>
      <c r="AW311" s="15" t="s">
        <v>30</v>
      </c>
      <c r="AX311" s="15" t="s">
        <v>74</v>
      </c>
      <c r="AY311" s="260" t="s">
        <v>138</v>
      </c>
    </row>
    <row r="312" spans="1:65" s="13" customFormat="1" ht="11.25">
      <c r="B312" s="228"/>
      <c r="C312" s="229"/>
      <c r="D312" s="224" t="s">
        <v>149</v>
      </c>
      <c r="E312" s="230" t="s">
        <v>1</v>
      </c>
      <c r="F312" s="231" t="s">
        <v>1336</v>
      </c>
      <c r="G312" s="229"/>
      <c r="H312" s="232">
        <v>36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149</v>
      </c>
      <c r="AU312" s="238" t="s">
        <v>81</v>
      </c>
      <c r="AV312" s="13" t="s">
        <v>81</v>
      </c>
      <c r="AW312" s="13" t="s">
        <v>30</v>
      </c>
      <c r="AX312" s="13" t="s">
        <v>74</v>
      </c>
      <c r="AY312" s="238" t="s">
        <v>138</v>
      </c>
    </row>
    <row r="313" spans="1:65" s="14" customFormat="1" ht="11.25">
      <c r="B313" s="239"/>
      <c r="C313" s="240"/>
      <c r="D313" s="224" t="s">
        <v>149</v>
      </c>
      <c r="E313" s="241" t="s">
        <v>1</v>
      </c>
      <c r="F313" s="242" t="s">
        <v>156</v>
      </c>
      <c r="G313" s="240"/>
      <c r="H313" s="243">
        <v>36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149</v>
      </c>
      <c r="AU313" s="249" t="s">
        <v>81</v>
      </c>
      <c r="AV313" s="14" t="s">
        <v>145</v>
      </c>
      <c r="AW313" s="14" t="s">
        <v>30</v>
      </c>
      <c r="AX313" s="14" t="s">
        <v>79</v>
      </c>
      <c r="AY313" s="249" t="s">
        <v>138</v>
      </c>
    </row>
    <row r="314" spans="1:65" s="2" customFormat="1" ht="21.75" customHeight="1">
      <c r="A314" s="34"/>
      <c r="B314" s="35"/>
      <c r="C314" s="210" t="s">
        <v>405</v>
      </c>
      <c r="D314" s="210" t="s">
        <v>141</v>
      </c>
      <c r="E314" s="211" t="s">
        <v>843</v>
      </c>
      <c r="F314" s="212" t="s">
        <v>844</v>
      </c>
      <c r="G314" s="213" t="s">
        <v>351</v>
      </c>
      <c r="H314" s="214">
        <v>21.6</v>
      </c>
      <c r="I314" s="215"/>
      <c r="J314" s="216">
        <f>ROUND(I314*H314,2)</f>
        <v>0</v>
      </c>
      <c r="K314" s="217"/>
      <c r="L314" s="39"/>
      <c r="M314" s="218" t="s">
        <v>1</v>
      </c>
      <c r="N314" s="219" t="s">
        <v>39</v>
      </c>
      <c r="O314" s="71"/>
      <c r="P314" s="220">
        <f>O314*H314</f>
        <v>0</v>
      </c>
      <c r="Q314" s="220">
        <v>1.7000000000000001E-4</v>
      </c>
      <c r="R314" s="220">
        <f>Q314*H314</f>
        <v>3.6720000000000004E-3</v>
      </c>
      <c r="S314" s="220">
        <v>0</v>
      </c>
      <c r="T314" s="221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22" t="s">
        <v>145</v>
      </c>
      <c r="AT314" s="222" t="s">
        <v>141</v>
      </c>
      <c r="AU314" s="222" t="s">
        <v>81</v>
      </c>
      <c r="AY314" s="17" t="s">
        <v>138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7" t="s">
        <v>79</v>
      </c>
      <c r="BK314" s="223">
        <f>ROUND(I314*H314,2)</f>
        <v>0</v>
      </c>
      <c r="BL314" s="17" t="s">
        <v>145</v>
      </c>
      <c r="BM314" s="222" t="s">
        <v>1463</v>
      </c>
    </row>
    <row r="315" spans="1:65" s="2" customFormat="1" ht="19.5">
      <c r="A315" s="34"/>
      <c r="B315" s="35"/>
      <c r="C315" s="36"/>
      <c r="D315" s="224" t="s">
        <v>147</v>
      </c>
      <c r="E315" s="36"/>
      <c r="F315" s="225" t="s">
        <v>846</v>
      </c>
      <c r="G315" s="36"/>
      <c r="H315" s="36"/>
      <c r="I315" s="123"/>
      <c r="J315" s="36"/>
      <c r="K315" s="36"/>
      <c r="L315" s="39"/>
      <c r="M315" s="226"/>
      <c r="N315" s="227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147</v>
      </c>
      <c r="AU315" s="17" t="s">
        <v>81</v>
      </c>
    </row>
    <row r="316" spans="1:65" s="15" customFormat="1" ht="11.25">
      <c r="B316" s="251"/>
      <c r="C316" s="252"/>
      <c r="D316" s="224" t="s">
        <v>149</v>
      </c>
      <c r="E316" s="253" t="s">
        <v>1</v>
      </c>
      <c r="F316" s="254" t="s">
        <v>1371</v>
      </c>
      <c r="G316" s="252"/>
      <c r="H316" s="253" t="s">
        <v>1</v>
      </c>
      <c r="I316" s="255"/>
      <c r="J316" s="252"/>
      <c r="K316" s="252"/>
      <c r="L316" s="256"/>
      <c r="M316" s="257"/>
      <c r="N316" s="258"/>
      <c r="O316" s="258"/>
      <c r="P316" s="258"/>
      <c r="Q316" s="258"/>
      <c r="R316" s="258"/>
      <c r="S316" s="258"/>
      <c r="T316" s="259"/>
      <c r="AT316" s="260" t="s">
        <v>149</v>
      </c>
      <c r="AU316" s="260" t="s">
        <v>81</v>
      </c>
      <c r="AV316" s="15" t="s">
        <v>79</v>
      </c>
      <c r="AW316" s="15" t="s">
        <v>30</v>
      </c>
      <c r="AX316" s="15" t="s">
        <v>74</v>
      </c>
      <c r="AY316" s="260" t="s">
        <v>138</v>
      </c>
    </row>
    <row r="317" spans="1:65" s="15" customFormat="1" ht="11.25">
      <c r="B317" s="251"/>
      <c r="C317" s="252"/>
      <c r="D317" s="224" t="s">
        <v>149</v>
      </c>
      <c r="E317" s="253" t="s">
        <v>1</v>
      </c>
      <c r="F317" s="254" t="s">
        <v>1462</v>
      </c>
      <c r="G317" s="252"/>
      <c r="H317" s="253" t="s">
        <v>1</v>
      </c>
      <c r="I317" s="255"/>
      <c r="J317" s="252"/>
      <c r="K317" s="252"/>
      <c r="L317" s="256"/>
      <c r="M317" s="257"/>
      <c r="N317" s="258"/>
      <c r="O317" s="258"/>
      <c r="P317" s="258"/>
      <c r="Q317" s="258"/>
      <c r="R317" s="258"/>
      <c r="S317" s="258"/>
      <c r="T317" s="259"/>
      <c r="AT317" s="260" t="s">
        <v>149</v>
      </c>
      <c r="AU317" s="260" t="s">
        <v>81</v>
      </c>
      <c r="AV317" s="15" t="s">
        <v>79</v>
      </c>
      <c r="AW317" s="15" t="s">
        <v>30</v>
      </c>
      <c r="AX317" s="15" t="s">
        <v>74</v>
      </c>
      <c r="AY317" s="260" t="s">
        <v>138</v>
      </c>
    </row>
    <row r="318" spans="1:65" s="13" customFormat="1" ht="11.25">
      <c r="B318" s="228"/>
      <c r="C318" s="229"/>
      <c r="D318" s="224" t="s">
        <v>149</v>
      </c>
      <c r="E318" s="230" t="s">
        <v>1</v>
      </c>
      <c r="F318" s="231" t="s">
        <v>1464</v>
      </c>
      <c r="G318" s="229"/>
      <c r="H318" s="232">
        <v>21.6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149</v>
      </c>
      <c r="AU318" s="238" t="s">
        <v>81</v>
      </c>
      <c r="AV318" s="13" t="s">
        <v>81</v>
      </c>
      <c r="AW318" s="13" t="s">
        <v>30</v>
      </c>
      <c r="AX318" s="13" t="s">
        <v>74</v>
      </c>
      <c r="AY318" s="238" t="s">
        <v>138</v>
      </c>
    </row>
    <row r="319" spans="1:65" s="14" customFormat="1" ht="11.25">
      <c r="B319" s="239"/>
      <c r="C319" s="240"/>
      <c r="D319" s="224" t="s">
        <v>149</v>
      </c>
      <c r="E319" s="241" t="s">
        <v>1</v>
      </c>
      <c r="F319" s="242" t="s">
        <v>156</v>
      </c>
      <c r="G319" s="240"/>
      <c r="H319" s="243">
        <v>21.6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149</v>
      </c>
      <c r="AU319" s="249" t="s">
        <v>81</v>
      </c>
      <c r="AV319" s="14" t="s">
        <v>145</v>
      </c>
      <c r="AW319" s="14" t="s">
        <v>30</v>
      </c>
      <c r="AX319" s="14" t="s">
        <v>79</v>
      </c>
      <c r="AY319" s="249" t="s">
        <v>138</v>
      </c>
    </row>
    <row r="320" spans="1:65" s="2" customFormat="1" ht="16.5" customHeight="1">
      <c r="A320" s="34"/>
      <c r="B320" s="35"/>
      <c r="C320" s="265" t="s">
        <v>1465</v>
      </c>
      <c r="D320" s="265" t="s">
        <v>671</v>
      </c>
      <c r="E320" s="266" t="s">
        <v>850</v>
      </c>
      <c r="F320" s="267" t="s">
        <v>851</v>
      </c>
      <c r="G320" s="268" t="s">
        <v>351</v>
      </c>
      <c r="H320" s="269">
        <v>21.6</v>
      </c>
      <c r="I320" s="270"/>
      <c r="J320" s="271">
        <f>ROUND(I320*H320,2)</f>
        <v>0</v>
      </c>
      <c r="K320" s="272"/>
      <c r="L320" s="273"/>
      <c r="M320" s="274" t="s">
        <v>1</v>
      </c>
      <c r="N320" s="275" t="s">
        <v>39</v>
      </c>
      <c r="O320" s="71"/>
      <c r="P320" s="220">
        <f>O320*H320</f>
        <v>0</v>
      </c>
      <c r="Q320" s="220">
        <v>1E-4</v>
      </c>
      <c r="R320" s="220">
        <f>Q320*H320</f>
        <v>2.1600000000000005E-3</v>
      </c>
      <c r="S320" s="220">
        <v>0</v>
      </c>
      <c r="T320" s="22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22" t="s">
        <v>195</v>
      </c>
      <c r="AT320" s="222" t="s">
        <v>671</v>
      </c>
      <c r="AU320" s="222" t="s">
        <v>81</v>
      </c>
      <c r="AY320" s="17" t="s">
        <v>138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7" t="s">
        <v>79</v>
      </c>
      <c r="BK320" s="223">
        <f>ROUND(I320*H320,2)</f>
        <v>0</v>
      </c>
      <c r="BL320" s="17" t="s">
        <v>145</v>
      </c>
      <c r="BM320" s="222" t="s">
        <v>1466</v>
      </c>
    </row>
    <row r="321" spans="1:65" s="2" customFormat="1" ht="11.25">
      <c r="A321" s="34"/>
      <c r="B321" s="35"/>
      <c r="C321" s="36"/>
      <c r="D321" s="224" t="s">
        <v>147</v>
      </c>
      <c r="E321" s="36"/>
      <c r="F321" s="225" t="s">
        <v>851</v>
      </c>
      <c r="G321" s="36"/>
      <c r="H321" s="36"/>
      <c r="I321" s="123"/>
      <c r="J321" s="36"/>
      <c r="K321" s="36"/>
      <c r="L321" s="39"/>
      <c r="M321" s="226"/>
      <c r="N321" s="227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147</v>
      </c>
      <c r="AU321" s="17" t="s">
        <v>81</v>
      </c>
    </row>
    <row r="322" spans="1:65" s="15" customFormat="1" ht="11.25">
      <c r="B322" s="251"/>
      <c r="C322" s="252"/>
      <c r="D322" s="224" t="s">
        <v>149</v>
      </c>
      <c r="E322" s="253" t="s">
        <v>1</v>
      </c>
      <c r="F322" s="254" t="s">
        <v>1371</v>
      </c>
      <c r="G322" s="252"/>
      <c r="H322" s="253" t="s">
        <v>1</v>
      </c>
      <c r="I322" s="255"/>
      <c r="J322" s="252"/>
      <c r="K322" s="252"/>
      <c r="L322" s="256"/>
      <c r="M322" s="257"/>
      <c r="N322" s="258"/>
      <c r="O322" s="258"/>
      <c r="P322" s="258"/>
      <c r="Q322" s="258"/>
      <c r="R322" s="258"/>
      <c r="S322" s="258"/>
      <c r="T322" s="259"/>
      <c r="AT322" s="260" t="s">
        <v>149</v>
      </c>
      <c r="AU322" s="260" t="s">
        <v>81</v>
      </c>
      <c r="AV322" s="15" t="s">
        <v>79</v>
      </c>
      <c r="AW322" s="15" t="s">
        <v>30</v>
      </c>
      <c r="AX322" s="15" t="s">
        <v>74</v>
      </c>
      <c r="AY322" s="260" t="s">
        <v>138</v>
      </c>
    </row>
    <row r="323" spans="1:65" s="15" customFormat="1" ht="11.25">
      <c r="B323" s="251"/>
      <c r="C323" s="252"/>
      <c r="D323" s="224" t="s">
        <v>149</v>
      </c>
      <c r="E323" s="253" t="s">
        <v>1</v>
      </c>
      <c r="F323" s="254" t="s">
        <v>1462</v>
      </c>
      <c r="G323" s="252"/>
      <c r="H323" s="253" t="s">
        <v>1</v>
      </c>
      <c r="I323" s="255"/>
      <c r="J323" s="252"/>
      <c r="K323" s="252"/>
      <c r="L323" s="256"/>
      <c r="M323" s="257"/>
      <c r="N323" s="258"/>
      <c r="O323" s="258"/>
      <c r="P323" s="258"/>
      <c r="Q323" s="258"/>
      <c r="R323" s="258"/>
      <c r="S323" s="258"/>
      <c r="T323" s="259"/>
      <c r="AT323" s="260" t="s">
        <v>149</v>
      </c>
      <c r="AU323" s="260" t="s">
        <v>81</v>
      </c>
      <c r="AV323" s="15" t="s">
        <v>79</v>
      </c>
      <c r="AW323" s="15" t="s">
        <v>30</v>
      </c>
      <c r="AX323" s="15" t="s">
        <v>74</v>
      </c>
      <c r="AY323" s="260" t="s">
        <v>138</v>
      </c>
    </row>
    <row r="324" spans="1:65" s="13" customFormat="1" ht="11.25">
      <c r="B324" s="228"/>
      <c r="C324" s="229"/>
      <c r="D324" s="224" t="s">
        <v>149</v>
      </c>
      <c r="E324" s="230" t="s">
        <v>1</v>
      </c>
      <c r="F324" s="231" t="s">
        <v>1464</v>
      </c>
      <c r="G324" s="229"/>
      <c r="H324" s="232">
        <v>21.6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149</v>
      </c>
      <c r="AU324" s="238" t="s">
        <v>81</v>
      </c>
      <c r="AV324" s="13" t="s">
        <v>81</v>
      </c>
      <c r="AW324" s="13" t="s">
        <v>30</v>
      </c>
      <c r="AX324" s="13" t="s">
        <v>74</v>
      </c>
      <c r="AY324" s="238" t="s">
        <v>138</v>
      </c>
    </row>
    <row r="325" spans="1:65" s="14" customFormat="1" ht="11.25">
      <c r="B325" s="239"/>
      <c r="C325" s="240"/>
      <c r="D325" s="224" t="s">
        <v>149</v>
      </c>
      <c r="E325" s="241" t="s">
        <v>1</v>
      </c>
      <c r="F325" s="242" t="s">
        <v>156</v>
      </c>
      <c r="G325" s="240"/>
      <c r="H325" s="243">
        <v>21.6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149</v>
      </c>
      <c r="AU325" s="249" t="s">
        <v>81</v>
      </c>
      <c r="AV325" s="14" t="s">
        <v>145</v>
      </c>
      <c r="AW325" s="14" t="s">
        <v>30</v>
      </c>
      <c r="AX325" s="14" t="s">
        <v>79</v>
      </c>
      <c r="AY325" s="249" t="s">
        <v>138</v>
      </c>
    </row>
    <row r="326" spans="1:65" s="2" customFormat="1" ht="16.5" customHeight="1">
      <c r="A326" s="34"/>
      <c r="B326" s="35"/>
      <c r="C326" s="210" t="s">
        <v>913</v>
      </c>
      <c r="D326" s="210" t="s">
        <v>141</v>
      </c>
      <c r="E326" s="211" t="s">
        <v>853</v>
      </c>
      <c r="F326" s="212" t="s">
        <v>854</v>
      </c>
      <c r="G326" s="213" t="s">
        <v>429</v>
      </c>
      <c r="H326" s="214">
        <v>3.6</v>
      </c>
      <c r="I326" s="215"/>
      <c r="J326" s="216">
        <f>ROUND(I326*H326,2)</f>
        <v>0</v>
      </c>
      <c r="K326" s="217"/>
      <c r="L326" s="39"/>
      <c r="M326" s="218" t="s">
        <v>1</v>
      </c>
      <c r="N326" s="219" t="s">
        <v>39</v>
      </c>
      <c r="O326" s="71"/>
      <c r="P326" s="220">
        <f>O326*H326</f>
        <v>0</v>
      </c>
      <c r="Q326" s="220">
        <v>0</v>
      </c>
      <c r="R326" s="220">
        <f>Q326*H326</f>
        <v>0</v>
      </c>
      <c r="S326" s="220">
        <v>0</v>
      </c>
      <c r="T326" s="221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22" t="s">
        <v>145</v>
      </c>
      <c r="AT326" s="222" t="s">
        <v>141</v>
      </c>
      <c r="AU326" s="222" t="s">
        <v>81</v>
      </c>
      <c r="AY326" s="17" t="s">
        <v>138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7" t="s">
        <v>79</v>
      </c>
      <c r="BK326" s="223">
        <f>ROUND(I326*H326,2)</f>
        <v>0</v>
      </c>
      <c r="BL326" s="17" t="s">
        <v>145</v>
      </c>
      <c r="BM326" s="222" t="s">
        <v>1467</v>
      </c>
    </row>
    <row r="327" spans="1:65" s="2" customFormat="1" ht="11.25">
      <c r="A327" s="34"/>
      <c r="B327" s="35"/>
      <c r="C327" s="36"/>
      <c r="D327" s="224" t="s">
        <v>147</v>
      </c>
      <c r="E327" s="36"/>
      <c r="F327" s="225" t="s">
        <v>854</v>
      </c>
      <c r="G327" s="36"/>
      <c r="H327" s="36"/>
      <c r="I327" s="123"/>
      <c r="J327" s="36"/>
      <c r="K327" s="36"/>
      <c r="L327" s="39"/>
      <c r="M327" s="226"/>
      <c r="N327" s="227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147</v>
      </c>
      <c r="AU327" s="17" t="s">
        <v>81</v>
      </c>
    </row>
    <row r="328" spans="1:65" s="15" customFormat="1" ht="11.25">
      <c r="B328" s="251"/>
      <c r="C328" s="252"/>
      <c r="D328" s="224" t="s">
        <v>149</v>
      </c>
      <c r="E328" s="253" t="s">
        <v>1</v>
      </c>
      <c r="F328" s="254" t="s">
        <v>1371</v>
      </c>
      <c r="G328" s="252"/>
      <c r="H328" s="253" t="s">
        <v>1</v>
      </c>
      <c r="I328" s="255"/>
      <c r="J328" s="252"/>
      <c r="K328" s="252"/>
      <c r="L328" s="256"/>
      <c r="M328" s="257"/>
      <c r="N328" s="258"/>
      <c r="O328" s="258"/>
      <c r="P328" s="258"/>
      <c r="Q328" s="258"/>
      <c r="R328" s="258"/>
      <c r="S328" s="258"/>
      <c r="T328" s="259"/>
      <c r="AT328" s="260" t="s">
        <v>149</v>
      </c>
      <c r="AU328" s="260" t="s">
        <v>81</v>
      </c>
      <c r="AV328" s="15" t="s">
        <v>79</v>
      </c>
      <c r="AW328" s="15" t="s">
        <v>30</v>
      </c>
      <c r="AX328" s="15" t="s">
        <v>74</v>
      </c>
      <c r="AY328" s="260" t="s">
        <v>138</v>
      </c>
    </row>
    <row r="329" spans="1:65" s="15" customFormat="1" ht="11.25">
      <c r="B329" s="251"/>
      <c r="C329" s="252"/>
      <c r="D329" s="224" t="s">
        <v>149</v>
      </c>
      <c r="E329" s="253" t="s">
        <v>1</v>
      </c>
      <c r="F329" s="254" t="s">
        <v>1462</v>
      </c>
      <c r="G329" s="252"/>
      <c r="H329" s="253" t="s">
        <v>1</v>
      </c>
      <c r="I329" s="255"/>
      <c r="J329" s="252"/>
      <c r="K329" s="252"/>
      <c r="L329" s="256"/>
      <c r="M329" s="257"/>
      <c r="N329" s="258"/>
      <c r="O329" s="258"/>
      <c r="P329" s="258"/>
      <c r="Q329" s="258"/>
      <c r="R329" s="258"/>
      <c r="S329" s="258"/>
      <c r="T329" s="259"/>
      <c r="AT329" s="260" t="s">
        <v>149</v>
      </c>
      <c r="AU329" s="260" t="s">
        <v>81</v>
      </c>
      <c r="AV329" s="15" t="s">
        <v>79</v>
      </c>
      <c r="AW329" s="15" t="s">
        <v>30</v>
      </c>
      <c r="AX329" s="15" t="s">
        <v>74</v>
      </c>
      <c r="AY329" s="260" t="s">
        <v>138</v>
      </c>
    </row>
    <row r="330" spans="1:65" s="13" customFormat="1" ht="11.25">
      <c r="B330" s="228"/>
      <c r="C330" s="229"/>
      <c r="D330" s="224" t="s">
        <v>149</v>
      </c>
      <c r="E330" s="230" t="s">
        <v>1</v>
      </c>
      <c r="F330" s="231" t="s">
        <v>1468</v>
      </c>
      <c r="G330" s="229"/>
      <c r="H330" s="232">
        <v>3.6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149</v>
      </c>
      <c r="AU330" s="238" t="s">
        <v>81</v>
      </c>
      <c r="AV330" s="13" t="s">
        <v>81</v>
      </c>
      <c r="AW330" s="13" t="s">
        <v>30</v>
      </c>
      <c r="AX330" s="13" t="s">
        <v>74</v>
      </c>
      <c r="AY330" s="238" t="s">
        <v>138</v>
      </c>
    </row>
    <row r="331" spans="1:65" s="14" customFormat="1" ht="11.25">
      <c r="B331" s="239"/>
      <c r="C331" s="240"/>
      <c r="D331" s="224" t="s">
        <v>149</v>
      </c>
      <c r="E331" s="241" t="s">
        <v>1</v>
      </c>
      <c r="F331" s="242" t="s">
        <v>156</v>
      </c>
      <c r="G331" s="240"/>
      <c r="H331" s="243">
        <v>3.6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AT331" s="249" t="s">
        <v>149</v>
      </c>
      <c r="AU331" s="249" t="s">
        <v>81</v>
      </c>
      <c r="AV331" s="14" t="s">
        <v>145</v>
      </c>
      <c r="AW331" s="14" t="s">
        <v>30</v>
      </c>
      <c r="AX331" s="14" t="s">
        <v>79</v>
      </c>
      <c r="AY331" s="249" t="s">
        <v>138</v>
      </c>
    </row>
    <row r="332" spans="1:65" s="2" customFormat="1" ht="21.75" customHeight="1">
      <c r="A332" s="34"/>
      <c r="B332" s="35"/>
      <c r="C332" s="210" t="s">
        <v>697</v>
      </c>
      <c r="D332" s="210" t="s">
        <v>141</v>
      </c>
      <c r="E332" s="211" t="s">
        <v>879</v>
      </c>
      <c r="F332" s="212" t="s">
        <v>880</v>
      </c>
      <c r="G332" s="213" t="s">
        <v>429</v>
      </c>
      <c r="H332" s="214">
        <v>27.08</v>
      </c>
      <c r="I332" s="215"/>
      <c r="J332" s="216">
        <f>ROUND(I332*H332,2)</f>
        <v>0</v>
      </c>
      <c r="K332" s="217"/>
      <c r="L332" s="39"/>
      <c r="M332" s="218" t="s">
        <v>1</v>
      </c>
      <c r="N332" s="219" t="s">
        <v>39</v>
      </c>
      <c r="O332" s="71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22" t="s">
        <v>145</v>
      </c>
      <c r="AT332" s="222" t="s">
        <v>141</v>
      </c>
      <c r="AU332" s="222" t="s">
        <v>81</v>
      </c>
      <c r="AY332" s="17" t="s">
        <v>138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7" t="s">
        <v>79</v>
      </c>
      <c r="BK332" s="223">
        <f>ROUND(I332*H332,2)</f>
        <v>0</v>
      </c>
      <c r="BL332" s="17" t="s">
        <v>145</v>
      </c>
      <c r="BM332" s="222" t="s">
        <v>1469</v>
      </c>
    </row>
    <row r="333" spans="1:65" s="2" customFormat="1" ht="19.5">
      <c r="A333" s="34"/>
      <c r="B333" s="35"/>
      <c r="C333" s="36"/>
      <c r="D333" s="224" t="s">
        <v>147</v>
      </c>
      <c r="E333" s="36"/>
      <c r="F333" s="225" t="s">
        <v>882</v>
      </c>
      <c r="G333" s="36"/>
      <c r="H333" s="36"/>
      <c r="I333" s="123"/>
      <c r="J333" s="36"/>
      <c r="K333" s="36"/>
      <c r="L333" s="39"/>
      <c r="M333" s="226"/>
      <c r="N333" s="227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147</v>
      </c>
      <c r="AU333" s="17" t="s">
        <v>81</v>
      </c>
    </row>
    <row r="334" spans="1:65" s="15" customFormat="1" ht="11.25">
      <c r="B334" s="251"/>
      <c r="C334" s="252"/>
      <c r="D334" s="224" t="s">
        <v>149</v>
      </c>
      <c r="E334" s="253" t="s">
        <v>1</v>
      </c>
      <c r="F334" s="254" t="s">
        <v>1371</v>
      </c>
      <c r="G334" s="252"/>
      <c r="H334" s="253" t="s">
        <v>1</v>
      </c>
      <c r="I334" s="255"/>
      <c r="J334" s="252"/>
      <c r="K334" s="252"/>
      <c r="L334" s="256"/>
      <c r="M334" s="257"/>
      <c r="N334" s="258"/>
      <c r="O334" s="258"/>
      <c r="P334" s="258"/>
      <c r="Q334" s="258"/>
      <c r="R334" s="258"/>
      <c r="S334" s="258"/>
      <c r="T334" s="259"/>
      <c r="AT334" s="260" t="s">
        <v>149</v>
      </c>
      <c r="AU334" s="260" t="s">
        <v>81</v>
      </c>
      <c r="AV334" s="15" t="s">
        <v>79</v>
      </c>
      <c r="AW334" s="15" t="s">
        <v>30</v>
      </c>
      <c r="AX334" s="15" t="s">
        <v>74</v>
      </c>
      <c r="AY334" s="260" t="s">
        <v>138</v>
      </c>
    </row>
    <row r="335" spans="1:65" s="13" customFormat="1" ht="11.25">
      <c r="B335" s="228"/>
      <c r="C335" s="229"/>
      <c r="D335" s="224" t="s">
        <v>149</v>
      </c>
      <c r="E335" s="230" t="s">
        <v>1</v>
      </c>
      <c r="F335" s="231" t="s">
        <v>1470</v>
      </c>
      <c r="G335" s="229"/>
      <c r="H335" s="232">
        <v>27.08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149</v>
      </c>
      <c r="AU335" s="238" t="s">
        <v>81</v>
      </c>
      <c r="AV335" s="13" t="s">
        <v>81</v>
      </c>
      <c r="AW335" s="13" t="s">
        <v>30</v>
      </c>
      <c r="AX335" s="13" t="s">
        <v>74</v>
      </c>
      <c r="AY335" s="238" t="s">
        <v>138</v>
      </c>
    </row>
    <row r="336" spans="1:65" s="14" customFormat="1" ht="11.25">
      <c r="B336" s="239"/>
      <c r="C336" s="240"/>
      <c r="D336" s="224" t="s">
        <v>149</v>
      </c>
      <c r="E336" s="241" t="s">
        <v>600</v>
      </c>
      <c r="F336" s="242" t="s">
        <v>156</v>
      </c>
      <c r="G336" s="240"/>
      <c r="H336" s="243">
        <v>27.08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AT336" s="249" t="s">
        <v>149</v>
      </c>
      <c r="AU336" s="249" t="s">
        <v>81</v>
      </c>
      <c r="AV336" s="14" t="s">
        <v>145</v>
      </c>
      <c r="AW336" s="14" t="s">
        <v>30</v>
      </c>
      <c r="AX336" s="14" t="s">
        <v>79</v>
      </c>
      <c r="AY336" s="249" t="s">
        <v>138</v>
      </c>
    </row>
    <row r="337" spans="1:65" s="2" customFormat="1" ht="16.5" customHeight="1">
      <c r="A337" s="34"/>
      <c r="B337" s="35"/>
      <c r="C337" s="210" t="s">
        <v>937</v>
      </c>
      <c r="D337" s="210" t="s">
        <v>141</v>
      </c>
      <c r="E337" s="211" t="s">
        <v>887</v>
      </c>
      <c r="F337" s="212" t="s">
        <v>888</v>
      </c>
      <c r="G337" s="213" t="s">
        <v>351</v>
      </c>
      <c r="H337" s="214">
        <v>34.56</v>
      </c>
      <c r="I337" s="215"/>
      <c r="J337" s="216">
        <f>ROUND(I337*H337,2)</f>
        <v>0</v>
      </c>
      <c r="K337" s="217"/>
      <c r="L337" s="39"/>
      <c r="M337" s="218" t="s">
        <v>1</v>
      </c>
      <c r="N337" s="219" t="s">
        <v>39</v>
      </c>
      <c r="O337" s="71"/>
      <c r="P337" s="220">
        <f>O337*H337</f>
        <v>0</v>
      </c>
      <c r="Q337" s="220">
        <v>1.4400000000000001E-3</v>
      </c>
      <c r="R337" s="220">
        <f>Q337*H337</f>
        <v>4.9766400000000009E-2</v>
      </c>
      <c r="S337" s="220">
        <v>0</v>
      </c>
      <c r="T337" s="22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22" t="s">
        <v>145</v>
      </c>
      <c r="AT337" s="222" t="s">
        <v>141</v>
      </c>
      <c r="AU337" s="222" t="s">
        <v>81</v>
      </c>
      <c r="AY337" s="17" t="s">
        <v>138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7" t="s">
        <v>79</v>
      </c>
      <c r="BK337" s="223">
        <f>ROUND(I337*H337,2)</f>
        <v>0</v>
      </c>
      <c r="BL337" s="17" t="s">
        <v>145</v>
      </c>
      <c r="BM337" s="222" t="s">
        <v>1471</v>
      </c>
    </row>
    <row r="338" spans="1:65" s="2" customFormat="1" ht="11.25">
      <c r="A338" s="34"/>
      <c r="B338" s="35"/>
      <c r="C338" s="36"/>
      <c r="D338" s="224" t="s">
        <v>147</v>
      </c>
      <c r="E338" s="36"/>
      <c r="F338" s="225" t="s">
        <v>890</v>
      </c>
      <c r="G338" s="36"/>
      <c r="H338" s="36"/>
      <c r="I338" s="123"/>
      <c r="J338" s="36"/>
      <c r="K338" s="36"/>
      <c r="L338" s="39"/>
      <c r="M338" s="226"/>
      <c r="N338" s="227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147</v>
      </c>
      <c r="AU338" s="17" t="s">
        <v>81</v>
      </c>
    </row>
    <row r="339" spans="1:65" s="15" customFormat="1" ht="11.25">
      <c r="B339" s="251"/>
      <c r="C339" s="252"/>
      <c r="D339" s="224" t="s">
        <v>149</v>
      </c>
      <c r="E339" s="253" t="s">
        <v>1</v>
      </c>
      <c r="F339" s="254" t="s">
        <v>1371</v>
      </c>
      <c r="G339" s="252"/>
      <c r="H339" s="253" t="s">
        <v>1</v>
      </c>
      <c r="I339" s="255"/>
      <c r="J339" s="252"/>
      <c r="K339" s="252"/>
      <c r="L339" s="256"/>
      <c r="M339" s="257"/>
      <c r="N339" s="258"/>
      <c r="O339" s="258"/>
      <c r="P339" s="258"/>
      <c r="Q339" s="258"/>
      <c r="R339" s="258"/>
      <c r="S339" s="258"/>
      <c r="T339" s="259"/>
      <c r="AT339" s="260" t="s">
        <v>149</v>
      </c>
      <c r="AU339" s="260" t="s">
        <v>81</v>
      </c>
      <c r="AV339" s="15" t="s">
        <v>79</v>
      </c>
      <c r="AW339" s="15" t="s">
        <v>30</v>
      </c>
      <c r="AX339" s="15" t="s">
        <v>74</v>
      </c>
      <c r="AY339" s="260" t="s">
        <v>138</v>
      </c>
    </row>
    <row r="340" spans="1:65" s="13" customFormat="1" ht="11.25">
      <c r="B340" s="228"/>
      <c r="C340" s="229"/>
      <c r="D340" s="224" t="s">
        <v>149</v>
      </c>
      <c r="E340" s="230" t="s">
        <v>584</v>
      </c>
      <c r="F340" s="231" t="s">
        <v>1472</v>
      </c>
      <c r="G340" s="229"/>
      <c r="H340" s="232">
        <v>34.56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149</v>
      </c>
      <c r="AU340" s="238" t="s">
        <v>81</v>
      </c>
      <c r="AV340" s="13" t="s">
        <v>81</v>
      </c>
      <c r="AW340" s="13" t="s">
        <v>30</v>
      </c>
      <c r="AX340" s="13" t="s">
        <v>74</v>
      </c>
      <c r="AY340" s="238" t="s">
        <v>138</v>
      </c>
    </row>
    <row r="341" spans="1:65" s="14" customFormat="1" ht="11.25">
      <c r="B341" s="239"/>
      <c r="C341" s="240"/>
      <c r="D341" s="224" t="s">
        <v>149</v>
      </c>
      <c r="E341" s="241" t="s">
        <v>1</v>
      </c>
      <c r="F341" s="242" t="s">
        <v>156</v>
      </c>
      <c r="G341" s="240"/>
      <c r="H341" s="243">
        <v>34.56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AT341" s="249" t="s">
        <v>149</v>
      </c>
      <c r="AU341" s="249" t="s">
        <v>81</v>
      </c>
      <c r="AV341" s="14" t="s">
        <v>145</v>
      </c>
      <c r="AW341" s="14" t="s">
        <v>30</v>
      </c>
      <c r="AX341" s="14" t="s">
        <v>79</v>
      </c>
      <c r="AY341" s="249" t="s">
        <v>138</v>
      </c>
    </row>
    <row r="342" spans="1:65" s="2" customFormat="1" ht="16.5" customHeight="1">
      <c r="A342" s="34"/>
      <c r="B342" s="35"/>
      <c r="C342" s="210" t="s">
        <v>944</v>
      </c>
      <c r="D342" s="210" t="s">
        <v>141</v>
      </c>
      <c r="E342" s="211" t="s">
        <v>892</v>
      </c>
      <c r="F342" s="212" t="s">
        <v>893</v>
      </c>
      <c r="G342" s="213" t="s">
        <v>351</v>
      </c>
      <c r="H342" s="214">
        <v>34.56</v>
      </c>
      <c r="I342" s="215"/>
      <c r="J342" s="216">
        <f>ROUND(I342*H342,2)</f>
        <v>0</v>
      </c>
      <c r="K342" s="217"/>
      <c r="L342" s="39"/>
      <c r="M342" s="218" t="s">
        <v>1</v>
      </c>
      <c r="N342" s="219" t="s">
        <v>39</v>
      </c>
      <c r="O342" s="71"/>
      <c r="P342" s="220">
        <f>O342*H342</f>
        <v>0</v>
      </c>
      <c r="Q342" s="220">
        <v>4.0000000000000003E-5</v>
      </c>
      <c r="R342" s="220">
        <f>Q342*H342</f>
        <v>1.3824000000000002E-3</v>
      </c>
      <c r="S342" s="220">
        <v>0</v>
      </c>
      <c r="T342" s="221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22" t="s">
        <v>145</v>
      </c>
      <c r="AT342" s="222" t="s">
        <v>141</v>
      </c>
      <c r="AU342" s="222" t="s">
        <v>81</v>
      </c>
      <c r="AY342" s="17" t="s">
        <v>138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7" t="s">
        <v>79</v>
      </c>
      <c r="BK342" s="223">
        <f>ROUND(I342*H342,2)</f>
        <v>0</v>
      </c>
      <c r="BL342" s="17" t="s">
        <v>145</v>
      </c>
      <c r="BM342" s="222" t="s">
        <v>1473</v>
      </c>
    </row>
    <row r="343" spans="1:65" s="2" customFormat="1" ht="19.5">
      <c r="A343" s="34"/>
      <c r="B343" s="35"/>
      <c r="C343" s="36"/>
      <c r="D343" s="224" t="s">
        <v>147</v>
      </c>
      <c r="E343" s="36"/>
      <c r="F343" s="225" t="s">
        <v>895</v>
      </c>
      <c r="G343" s="36"/>
      <c r="H343" s="36"/>
      <c r="I343" s="123"/>
      <c r="J343" s="36"/>
      <c r="K343" s="36"/>
      <c r="L343" s="39"/>
      <c r="M343" s="226"/>
      <c r="N343" s="227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147</v>
      </c>
      <c r="AU343" s="17" t="s">
        <v>81</v>
      </c>
    </row>
    <row r="344" spans="1:65" s="15" customFormat="1" ht="11.25">
      <c r="B344" s="251"/>
      <c r="C344" s="252"/>
      <c r="D344" s="224" t="s">
        <v>149</v>
      </c>
      <c r="E344" s="253" t="s">
        <v>1</v>
      </c>
      <c r="F344" s="254" t="s">
        <v>1371</v>
      </c>
      <c r="G344" s="252"/>
      <c r="H344" s="253" t="s">
        <v>1</v>
      </c>
      <c r="I344" s="255"/>
      <c r="J344" s="252"/>
      <c r="K344" s="252"/>
      <c r="L344" s="256"/>
      <c r="M344" s="257"/>
      <c r="N344" s="258"/>
      <c r="O344" s="258"/>
      <c r="P344" s="258"/>
      <c r="Q344" s="258"/>
      <c r="R344" s="258"/>
      <c r="S344" s="258"/>
      <c r="T344" s="259"/>
      <c r="AT344" s="260" t="s">
        <v>149</v>
      </c>
      <c r="AU344" s="260" t="s">
        <v>81</v>
      </c>
      <c r="AV344" s="15" t="s">
        <v>79</v>
      </c>
      <c r="AW344" s="15" t="s">
        <v>30</v>
      </c>
      <c r="AX344" s="15" t="s">
        <v>74</v>
      </c>
      <c r="AY344" s="260" t="s">
        <v>138</v>
      </c>
    </row>
    <row r="345" spans="1:65" s="13" customFormat="1" ht="11.25">
      <c r="B345" s="228"/>
      <c r="C345" s="229"/>
      <c r="D345" s="224" t="s">
        <v>149</v>
      </c>
      <c r="E345" s="230" t="s">
        <v>1</v>
      </c>
      <c r="F345" s="231" t="s">
        <v>584</v>
      </c>
      <c r="G345" s="229"/>
      <c r="H345" s="232">
        <v>34.56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149</v>
      </c>
      <c r="AU345" s="238" t="s">
        <v>81</v>
      </c>
      <c r="AV345" s="13" t="s">
        <v>81</v>
      </c>
      <c r="AW345" s="13" t="s">
        <v>30</v>
      </c>
      <c r="AX345" s="13" t="s">
        <v>74</v>
      </c>
      <c r="AY345" s="238" t="s">
        <v>138</v>
      </c>
    </row>
    <row r="346" spans="1:65" s="14" customFormat="1" ht="11.25">
      <c r="B346" s="239"/>
      <c r="C346" s="240"/>
      <c r="D346" s="224" t="s">
        <v>149</v>
      </c>
      <c r="E346" s="241" t="s">
        <v>1</v>
      </c>
      <c r="F346" s="242" t="s">
        <v>156</v>
      </c>
      <c r="G346" s="240"/>
      <c r="H346" s="243">
        <v>34.56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149</v>
      </c>
      <c r="AU346" s="249" t="s">
        <v>81</v>
      </c>
      <c r="AV346" s="14" t="s">
        <v>145</v>
      </c>
      <c r="AW346" s="14" t="s">
        <v>30</v>
      </c>
      <c r="AX346" s="14" t="s">
        <v>79</v>
      </c>
      <c r="AY346" s="249" t="s">
        <v>138</v>
      </c>
    </row>
    <row r="347" spans="1:65" s="2" customFormat="1" ht="21.75" customHeight="1">
      <c r="A347" s="34"/>
      <c r="B347" s="35"/>
      <c r="C347" s="210" t="s">
        <v>949</v>
      </c>
      <c r="D347" s="210" t="s">
        <v>141</v>
      </c>
      <c r="E347" s="211" t="s">
        <v>1474</v>
      </c>
      <c r="F347" s="212" t="s">
        <v>1475</v>
      </c>
      <c r="G347" s="213" t="s">
        <v>488</v>
      </c>
      <c r="H347" s="214">
        <v>4.3330000000000002</v>
      </c>
      <c r="I347" s="215"/>
      <c r="J347" s="216">
        <f>ROUND(I347*H347,2)</f>
        <v>0</v>
      </c>
      <c r="K347" s="217"/>
      <c r="L347" s="39"/>
      <c r="M347" s="218" t="s">
        <v>1</v>
      </c>
      <c r="N347" s="219" t="s">
        <v>39</v>
      </c>
      <c r="O347" s="71"/>
      <c r="P347" s="220">
        <f>O347*H347</f>
        <v>0</v>
      </c>
      <c r="Q347" s="220">
        <v>1.0382199999999999</v>
      </c>
      <c r="R347" s="220">
        <f>Q347*H347</f>
        <v>4.49860726</v>
      </c>
      <c r="S347" s="220">
        <v>0</v>
      </c>
      <c r="T347" s="221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22" t="s">
        <v>145</v>
      </c>
      <c r="AT347" s="222" t="s">
        <v>141</v>
      </c>
      <c r="AU347" s="222" t="s">
        <v>81</v>
      </c>
      <c r="AY347" s="17" t="s">
        <v>138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17" t="s">
        <v>79</v>
      </c>
      <c r="BK347" s="223">
        <f>ROUND(I347*H347,2)</f>
        <v>0</v>
      </c>
      <c r="BL347" s="17" t="s">
        <v>145</v>
      </c>
      <c r="BM347" s="222" t="s">
        <v>1476</v>
      </c>
    </row>
    <row r="348" spans="1:65" s="2" customFormat="1" ht="19.5">
      <c r="A348" s="34"/>
      <c r="B348" s="35"/>
      <c r="C348" s="36"/>
      <c r="D348" s="224" t="s">
        <v>147</v>
      </c>
      <c r="E348" s="36"/>
      <c r="F348" s="225" t="s">
        <v>1477</v>
      </c>
      <c r="G348" s="36"/>
      <c r="H348" s="36"/>
      <c r="I348" s="123"/>
      <c r="J348" s="36"/>
      <c r="K348" s="36"/>
      <c r="L348" s="39"/>
      <c r="M348" s="226"/>
      <c r="N348" s="227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147</v>
      </c>
      <c r="AU348" s="17" t="s">
        <v>81</v>
      </c>
    </row>
    <row r="349" spans="1:65" s="15" customFormat="1" ht="11.25">
      <c r="B349" s="251"/>
      <c r="C349" s="252"/>
      <c r="D349" s="224" t="s">
        <v>149</v>
      </c>
      <c r="E349" s="253" t="s">
        <v>1</v>
      </c>
      <c r="F349" s="254" t="s">
        <v>1478</v>
      </c>
      <c r="G349" s="252"/>
      <c r="H349" s="253" t="s">
        <v>1</v>
      </c>
      <c r="I349" s="255"/>
      <c r="J349" s="252"/>
      <c r="K349" s="252"/>
      <c r="L349" s="256"/>
      <c r="M349" s="257"/>
      <c r="N349" s="258"/>
      <c r="O349" s="258"/>
      <c r="P349" s="258"/>
      <c r="Q349" s="258"/>
      <c r="R349" s="258"/>
      <c r="S349" s="258"/>
      <c r="T349" s="259"/>
      <c r="AT349" s="260" t="s">
        <v>149</v>
      </c>
      <c r="AU349" s="260" t="s">
        <v>81</v>
      </c>
      <c r="AV349" s="15" t="s">
        <v>79</v>
      </c>
      <c r="AW349" s="15" t="s">
        <v>30</v>
      </c>
      <c r="AX349" s="15" t="s">
        <v>74</v>
      </c>
      <c r="AY349" s="260" t="s">
        <v>138</v>
      </c>
    </row>
    <row r="350" spans="1:65" s="15" customFormat="1" ht="11.25">
      <c r="B350" s="251"/>
      <c r="C350" s="252"/>
      <c r="D350" s="224" t="s">
        <v>149</v>
      </c>
      <c r="E350" s="253" t="s">
        <v>1</v>
      </c>
      <c r="F350" s="254" t="s">
        <v>1479</v>
      </c>
      <c r="G350" s="252"/>
      <c r="H350" s="253" t="s">
        <v>1</v>
      </c>
      <c r="I350" s="255"/>
      <c r="J350" s="252"/>
      <c r="K350" s="252"/>
      <c r="L350" s="256"/>
      <c r="M350" s="257"/>
      <c r="N350" s="258"/>
      <c r="O350" s="258"/>
      <c r="P350" s="258"/>
      <c r="Q350" s="258"/>
      <c r="R350" s="258"/>
      <c r="S350" s="258"/>
      <c r="T350" s="259"/>
      <c r="AT350" s="260" t="s">
        <v>149</v>
      </c>
      <c r="AU350" s="260" t="s">
        <v>81</v>
      </c>
      <c r="AV350" s="15" t="s">
        <v>79</v>
      </c>
      <c r="AW350" s="15" t="s">
        <v>30</v>
      </c>
      <c r="AX350" s="15" t="s">
        <v>74</v>
      </c>
      <c r="AY350" s="260" t="s">
        <v>138</v>
      </c>
    </row>
    <row r="351" spans="1:65" s="13" customFormat="1" ht="11.25">
      <c r="B351" s="228"/>
      <c r="C351" s="229"/>
      <c r="D351" s="224" t="s">
        <v>149</v>
      </c>
      <c r="E351" s="230" t="s">
        <v>1</v>
      </c>
      <c r="F351" s="231" t="s">
        <v>1480</v>
      </c>
      <c r="G351" s="229"/>
      <c r="H351" s="232">
        <v>4.3330000000000002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149</v>
      </c>
      <c r="AU351" s="238" t="s">
        <v>81</v>
      </c>
      <c r="AV351" s="13" t="s">
        <v>81</v>
      </c>
      <c r="AW351" s="13" t="s">
        <v>30</v>
      </c>
      <c r="AX351" s="13" t="s">
        <v>74</v>
      </c>
      <c r="AY351" s="238" t="s">
        <v>138</v>
      </c>
    </row>
    <row r="352" spans="1:65" s="14" customFormat="1" ht="11.25">
      <c r="B352" s="239"/>
      <c r="C352" s="240"/>
      <c r="D352" s="224" t="s">
        <v>149</v>
      </c>
      <c r="E352" s="241" t="s">
        <v>1</v>
      </c>
      <c r="F352" s="242" t="s">
        <v>156</v>
      </c>
      <c r="G352" s="240"/>
      <c r="H352" s="243">
        <v>4.3330000000000002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149</v>
      </c>
      <c r="AU352" s="249" t="s">
        <v>81</v>
      </c>
      <c r="AV352" s="14" t="s">
        <v>145</v>
      </c>
      <c r="AW352" s="14" t="s">
        <v>30</v>
      </c>
      <c r="AX352" s="14" t="s">
        <v>79</v>
      </c>
      <c r="AY352" s="249" t="s">
        <v>138</v>
      </c>
    </row>
    <row r="353" spans="1:65" s="2" customFormat="1" ht="16.5" customHeight="1">
      <c r="A353" s="34"/>
      <c r="B353" s="35"/>
      <c r="C353" s="210" t="s">
        <v>1092</v>
      </c>
      <c r="D353" s="210" t="s">
        <v>141</v>
      </c>
      <c r="E353" s="211" t="s">
        <v>896</v>
      </c>
      <c r="F353" s="212" t="s">
        <v>897</v>
      </c>
      <c r="G353" s="213" t="s">
        <v>429</v>
      </c>
      <c r="H353" s="214">
        <v>13.71</v>
      </c>
      <c r="I353" s="215"/>
      <c r="J353" s="216">
        <f>ROUND(I353*H353,2)</f>
        <v>0</v>
      </c>
      <c r="K353" s="217"/>
      <c r="L353" s="39"/>
      <c r="M353" s="218" t="s">
        <v>1</v>
      </c>
      <c r="N353" s="219" t="s">
        <v>39</v>
      </c>
      <c r="O353" s="71"/>
      <c r="P353" s="220">
        <f>O353*H353</f>
        <v>0</v>
      </c>
      <c r="Q353" s="220">
        <v>0</v>
      </c>
      <c r="R353" s="220">
        <f>Q353*H353</f>
        <v>0</v>
      </c>
      <c r="S353" s="220">
        <v>0</v>
      </c>
      <c r="T353" s="22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22" t="s">
        <v>145</v>
      </c>
      <c r="AT353" s="222" t="s">
        <v>141</v>
      </c>
      <c r="AU353" s="222" t="s">
        <v>81</v>
      </c>
      <c r="AY353" s="17" t="s">
        <v>138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17" t="s">
        <v>79</v>
      </c>
      <c r="BK353" s="223">
        <f>ROUND(I353*H353,2)</f>
        <v>0</v>
      </c>
      <c r="BL353" s="17" t="s">
        <v>145</v>
      </c>
      <c r="BM353" s="222" t="s">
        <v>1481</v>
      </c>
    </row>
    <row r="354" spans="1:65" s="2" customFormat="1" ht="19.5">
      <c r="A354" s="34"/>
      <c r="B354" s="35"/>
      <c r="C354" s="36"/>
      <c r="D354" s="224" t="s">
        <v>147</v>
      </c>
      <c r="E354" s="36"/>
      <c r="F354" s="225" t="s">
        <v>899</v>
      </c>
      <c r="G354" s="36"/>
      <c r="H354" s="36"/>
      <c r="I354" s="123"/>
      <c r="J354" s="36"/>
      <c r="K354" s="36"/>
      <c r="L354" s="39"/>
      <c r="M354" s="226"/>
      <c r="N354" s="227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147</v>
      </c>
      <c r="AU354" s="17" t="s">
        <v>81</v>
      </c>
    </row>
    <row r="355" spans="1:65" s="15" customFormat="1" ht="11.25">
      <c r="B355" s="251"/>
      <c r="C355" s="252"/>
      <c r="D355" s="224" t="s">
        <v>149</v>
      </c>
      <c r="E355" s="253" t="s">
        <v>1</v>
      </c>
      <c r="F355" s="254" t="s">
        <v>1371</v>
      </c>
      <c r="G355" s="252"/>
      <c r="H355" s="253" t="s">
        <v>1</v>
      </c>
      <c r="I355" s="255"/>
      <c r="J355" s="252"/>
      <c r="K355" s="252"/>
      <c r="L355" s="256"/>
      <c r="M355" s="257"/>
      <c r="N355" s="258"/>
      <c r="O355" s="258"/>
      <c r="P355" s="258"/>
      <c r="Q355" s="258"/>
      <c r="R355" s="258"/>
      <c r="S355" s="258"/>
      <c r="T355" s="259"/>
      <c r="AT355" s="260" t="s">
        <v>149</v>
      </c>
      <c r="AU355" s="260" t="s">
        <v>81</v>
      </c>
      <c r="AV355" s="15" t="s">
        <v>79</v>
      </c>
      <c r="AW355" s="15" t="s">
        <v>30</v>
      </c>
      <c r="AX355" s="15" t="s">
        <v>74</v>
      </c>
      <c r="AY355" s="260" t="s">
        <v>138</v>
      </c>
    </row>
    <row r="356" spans="1:65" s="13" customFormat="1" ht="11.25">
      <c r="B356" s="228"/>
      <c r="C356" s="229"/>
      <c r="D356" s="224" t="s">
        <v>149</v>
      </c>
      <c r="E356" s="230" t="s">
        <v>1</v>
      </c>
      <c r="F356" s="231" t="s">
        <v>1482</v>
      </c>
      <c r="G356" s="229"/>
      <c r="H356" s="232">
        <v>13.71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149</v>
      </c>
      <c r="AU356" s="238" t="s">
        <v>81</v>
      </c>
      <c r="AV356" s="13" t="s">
        <v>81</v>
      </c>
      <c r="AW356" s="13" t="s">
        <v>30</v>
      </c>
      <c r="AX356" s="13" t="s">
        <v>74</v>
      </c>
      <c r="AY356" s="238" t="s">
        <v>138</v>
      </c>
    </row>
    <row r="357" spans="1:65" s="14" customFormat="1" ht="11.25">
      <c r="B357" s="239"/>
      <c r="C357" s="240"/>
      <c r="D357" s="224" t="s">
        <v>149</v>
      </c>
      <c r="E357" s="241" t="s">
        <v>1</v>
      </c>
      <c r="F357" s="242" t="s">
        <v>156</v>
      </c>
      <c r="G357" s="240"/>
      <c r="H357" s="243">
        <v>13.71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149</v>
      </c>
      <c r="AU357" s="249" t="s">
        <v>81</v>
      </c>
      <c r="AV357" s="14" t="s">
        <v>145</v>
      </c>
      <c r="AW357" s="14" t="s">
        <v>30</v>
      </c>
      <c r="AX357" s="14" t="s">
        <v>79</v>
      </c>
      <c r="AY357" s="249" t="s">
        <v>138</v>
      </c>
    </row>
    <row r="358" spans="1:65" s="2" customFormat="1" ht="16.5" customHeight="1">
      <c r="A358" s="34"/>
      <c r="B358" s="35"/>
      <c r="C358" s="210" t="s">
        <v>1483</v>
      </c>
      <c r="D358" s="210" t="s">
        <v>141</v>
      </c>
      <c r="E358" s="211" t="s">
        <v>1484</v>
      </c>
      <c r="F358" s="212" t="s">
        <v>1485</v>
      </c>
      <c r="G358" s="213" t="s">
        <v>429</v>
      </c>
      <c r="H358" s="214">
        <v>13.48</v>
      </c>
      <c r="I358" s="215"/>
      <c r="J358" s="216">
        <f>ROUND(I358*H358,2)</f>
        <v>0</v>
      </c>
      <c r="K358" s="217"/>
      <c r="L358" s="39"/>
      <c r="M358" s="218" t="s">
        <v>1</v>
      </c>
      <c r="N358" s="219" t="s">
        <v>39</v>
      </c>
      <c r="O358" s="71"/>
      <c r="P358" s="220">
        <f>O358*H358</f>
        <v>0</v>
      </c>
      <c r="Q358" s="220">
        <v>2.45329</v>
      </c>
      <c r="R358" s="220">
        <f>Q358*H358</f>
        <v>33.070349200000003</v>
      </c>
      <c r="S358" s="220">
        <v>0</v>
      </c>
      <c r="T358" s="221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22" t="s">
        <v>145</v>
      </c>
      <c r="AT358" s="222" t="s">
        <v>141</v>
      </c>
      <c r="AU358" s="222" t="s">
        <v>81</v>
      </c>
      <c r="AY358" s="17" t="s">
        <v>138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7" t="s">
        <v>79</v>
      </c>
      <c r="BK358" s="223">
        <f>ROUND(I358*H358,2)</f>
        <v>0</v>
      </c>
      <c r="BL358" s="17" t="s">
        <v>145</v>
      </c>
      <c r="BM358" s="222" t="s">
        <v>1486</v>
      </c>
    </row>
    <row r="359" spans="1:65" s="2" customFormat="1" ht="19.5">
      <c r="A359" s="34"/>
      <c r="B359" s="35"/>
      <c r="C359" s="36"/>
      <c r="D359" s="224" t="s">
        <v>147</v>
      </c>
      <c r="E359" s="36"/>
      <c r="F359" s="225" t="s">
        <v>1487</v>
      </c>
      <c r="G359" s="36"/>
      <c r="H359" s="36"/>
      <c r="I359" s="123"/>
      <c r="J359" s="36"/>
      <c r="K359" s="36"/>
      <c r="L359" s="39"/>
      <c r="M359" s="226"/>
      <c r="N359" s="227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147</v>
      </c>
      <c r="AU359" s="17" t="s">
        <v>81</v>
      </c>
    </row>
    <row r="360" spans="1:65" s="15" customFormat="1" ht="11.25">
      <c r="B360" s="251"/>
      <c r="C360" s="252"/>
      <c r="D360" s="224" t="s">
        <v>149</v>
      </c>
      <c r="E360" s="253" t="s">
        <v>1</v>
      </c>
      <c r="F360" s="254" t="s">
        <v>1367</v>
      </c>
      <c r="G360" s="252"/>
      <c r="H360" s="253" t="s">
        <v>1</v>
      </c>
      <c r="I360" s="255"/>
      <c r="J360" s="252"/>
      <c r="K360" s="252"/>
      <c r="L360" s="256"/>
      <c r="M360" s="257"/>
      <c r="N360" s="258"/>
      <c r="O360" s="258"/>
      <c r="P360" s="258"/>
      <c r="Q360" s="258"/>
      <c r="R360" s="258"/>
      <c r="S360" s="258"/>
      <c r="T360" s="259"/>
      <c r="AT360" s="260" t="s">
        <v>149</v>
      </c>
      <c r="AU360" s="260" t="s">
        <v>81</v>
      </c>
      <c r="AV360" s="15" t="s">
        <v>79</v>
      </c>
      <c r="AW360" s="15" t="s">
        <v>30</v>
      </c>
      <c r="AX360" s="15" t="s">
        <v>74</v>
      </c>
      <c r="AY360" s="260" t="s">
        <v>138</v>
      </c>
    </row>
    <row r="361" spans="1:65" s="15" customFormat="1" ht="11.25">
      <c r="B361" s="251"/>
      <c r="C361" s="252"/>
      <c r="D361" s="224" t="s">
        <v>149</v>
      </c>
      <c r="E361" s="253" t="s">
        <v>1</v>
      </c>
      <c r="F361" s="254" t="s">
        <v>1488</v>
      </c>
      <c r="G361" s="252"/>
      <c r="H361" s="253" t="s">
        <v>1</v>
      </c>
      <c r="I361" s="255"/>
      <c r="J361" s="252"/>
      <c r="K361" s="252"/>
      <c r="L361" s="256"/>
      <c r="M361" s="257"/>
      <c r="N361" s="258"/>
      <c r="O361" s="258"/>
      <c r="P361" s="258"/>
      <c r="Q361" s="258"/>
      <c r="R361" s="258"/>
      <c r="S361" s="258"/>
      <c r="T361" s="259"/>
      <c r="AT361" s="260" t="s">
        <v>149</v>
      </c>
      <c r="AU361" s="260" t="s">
        <v>81</v>
      </c>
      <c r="AV361" s="15" t="s">
        <v>79</v>
      </c>
      <c r="AW361" s="15" t="s">
        <v>30</v>
      </c>
      <c r="AX361" s="15" t="s">
        <v>74</v>
      </c>
      <c r="AY361" s="260" t="s">
        <v>138</v>
      </c>
    </row>
    <row r="362" spans="1:65" s="13" customFormat="1" ht="11.25">
      <c r="B362" s="228"/>
      <c r="C362" s="229"/>
      <c r="D362" s="224" t="s">
        <v>149</v>
      </c>
      <c r="E362" s="230" t="s">
        <v>1</v>
      </c>
      <c r="F362" s="231" t="s">
        <v>1489</v>
      </c>
      <c r="G362" s="229"/>
      <c r="H362" s="232">
        <v>13.48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AT362" s="238" t="s">
        <v>149</v>
      </c>
      <c r="AU362" s="238" t="s">
        <v>81</v>
      </c>
      <c r="AV362" s="13" t="s">
        <v>81</v>
      </c>
      <c r="AW362" s="13" t="s">
        <v>30</v>
      </c>
      <c r="AX362" s="13" t="s">
        <v>74</v>
      </c>
      <c r="AY362" s="238" t="s">
        <v>138</v>
      </c>
    </row>
    <row r="363" spans="1:65" s="14" customFormat="1" ht="11.25">
      <c r="B363" s="239"/>
      <c r="C363" s="240"/>
      <c r="D363" s="224" t="s">
        <v>149</v>
      </c>
      <c r="E363" s="241" t="s">
        <v>1</v>
      </c>
      <c r="F363" s="242" t="s">
        <v>156</v>
      </c>
      <c r="G363" s="240"/>
      <c r="H363" s="243">
        <v>13.48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AT363" s="249" t="s">
        <v>149</v>
      </c>
      <c r="AU363" s="249" t="s">
        <v>81</v>
      </c>
      <c r="AV363" s="14" t="s">
        <v>145</v>
      </c>
      <c r="AW363" s="14" t="s">
        <v>30</v>
      </c>
      <c r="AX363" s="14" t="s">
        <v>79</v>
      </c>
      <c r="AY363" s="249" t="s">
        <v>138</v>
      </c>
    </row>
    <row r="364" spans="1:65" s="2" customFormat="1" ht="16.5" customHeight="1">
      <c r="A364" s="34"/>
      <c r="B364" s="35"/>
      <c r="C364" s="210" t="s">
        <v>1112</v>
      </c>
      <c r="D364" s="210" t="s">
        <v>141</v>
      </c>
      <c r="E364" s="211" t="s">
        <v>902</v>
      </c>
      <c r="F364" s="212" t="s">
        <v>903</v>
      </c>
      <c r="G364" s="213" t="s">
        <v>351</v>
      </c>
      <c r="H364" s="214">
        <v>104.58</v>
      </c>
      <c r="I364" s="215"/>
      <c r="J364" s="216">
        <f>ROUND(I364*H364,2)</f>
        <v>0</v>
      </c>
      <c r="K364" s="217"/>
      <c r="L364" s="39"/>
      <c r="M364" s="218" t="s">
        <v>1</v>
      </c>
      <c r="N364" s="219" t="s">
        <v>39</v>
      </c>
      <c r="O364" s="71"/>
      <c r="P364" s="220">
        <f>O364*H364</f>
        <v>0</v>
      </c>
      <c r="Q364" s="220">
        <v>1.4400000000000001E-3</v>
      </c>
      <c r="R364" s="220">
        <f>Q364*H364</f>
        <v>0.15059520000000001</v>
      </c>
      <c r="S364" s="220">
        <v>0</v>
      </c>
      <c r="T364" s="221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22" t="s">
        <v>145</v>
      </c>
      <c r="AT364" s="222" t="s">
        <v>141</v>
      </c>
      <c r="AU364" s="222" t="s">
        <v>81</v>
      </c>
      <c r="AY364" s="17" t="s">
        <v>138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17" t="s">
        <v>79</v>
      </c>
      <c r="BK364" s="223">
        <f>ROUND(I364*H364,2)</f>
        <v>0</v>
      </c>
      <c r="BL364" s="17" t="s">
        <v>145</v>
      </c>
      <c r="BM364" s="222" t="s">
        <v>1490</v>
      </c>
    </row>
    <row r="365" spans="1:65" s="2" customFormat="1" ht="11.25">
      <c r="A365" s="34"/>
      <c r="B365" s="35"/>
      <c r="C365" s="36"/>
      <c r="D365" s="224" t="s">
        <v>147</v>
      </c>
      <c r="E365" s="36"/>
      <c r="F365" s="225" t="s">
        <v>905</v>
      </c>
      <c r="G365" s="36"/>
      <c r="H365" s="36"/>
      <c r="I365" s="123"/>
      <c r="J365" s="36"/>
      <c r="K365" s="36"/>
      <c r="L365" s="39"/>
      <c r="M365" s="226"/>
      <c r="N365" s="227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147</v>
      </c>
      <c r="AU365" s="17" t="s">
        <v>81</v>
      </c>
    </row>
    <row r="366" spans="1:65" s="15" customFormat="1" ht="11.25">
      <c r="B366" s="251"/>
      <c r="C366" s="252"/>
      <c r="D366" s="224" t="s">
        <v>149</v>
      </c>
      <c r="E366" s="253" t="s">
        <v>1</v>
      </c>
      <c r="F366" s="254" t="s">
        <v>1371</v>
      </c>
      <c r="G366" s="252"/>
      <c r="H366" s="253" t="s">
        <v>1</v>
      </c>
      <c r="I366" s="255"/>
      <c r="J366" s="252"/>
      <c r="K366" s="252"/>
      <c r="L366" s="256"/>
      <c r="M366" s="257"/>
      <c r="N366" s="258"/>
      <c r="O366" s="258"/>
      <c r="P366" s="258"/>
      <c r="Q366" s="258"/>
      <c r="R366" s="258"/>
      <c r="S366" s="258"/>
      <c r="T366" s="259"/>
      <c r="AT366" s="260" t="s">
        <v>149</v>
      </c>
      <c r="AU366" s="260" t="s">
        <v>81</v>
      </c>
      <c r="AV366" s="15" t="s">
        <v>79</v>
      </c>
      <c r="AW366" s="15" t="s">
        <v>30</v>
      </c>
      <c r="AX366" s="15" t="s">
        <v>74</v>
      </c>
      <c r="AY366" s="260" t="s">
        <v>138</v>
      </c>
    </row>
    <row r="367" spans="1:65" s="15" customFormat="1" ht="11.25">
      <c r="B367" s="251"/>
      <c r="C367" s="252"/>
      <c r="D367" s="224" t="s">
        <v>149</v>
      </c>
      <c r="E367" s="253" t="s">
        <v>1</v>
      </c>
      <c r="F367" s="254" t="s">
        <v>1367</v>
      </c>
      <c r="G367" s="252"/>
      <c r="H367" s="253" t="s">
        <v>1</v>
      </c>
      <c r="I367" s="255"/>
      <c r="J367" s="252"/>
      <c r="K367" s="252"/>
      <c r="L367" s="256"/>
      <c r="M367" s="257"/>
      <c r="N367" s="258"/>
      <c r="O367" s="258"/>
      <c r="P367" s="258"/>
      <c r="Q367" s="258"/>
      <c r="R367" s="258"/>
      <c r="S367" s="258"/>
      <c r="T367" s="259"/>
      <c r="AT367" s="260" t="s">
        <v>149</v>
      </c>
      <c r="AU367" s="260" t="s">
        <v>81</v>
      </c>
      <c r="AV367" s="15" t="s">
        <v>79</v>
      </c>
      <c r="AW367" s="15" t="s">
        <v>30</v>
      </c>
      <c r="AX367" s="15" t="s">
        <v>74</v>
      </c>
      <c r="AY367" s="260" t="s">
        <v>138</v>
      </c>
    </row>
    <row r="368" spans="1:65" s="13" customFormat="1" ht="11.25">
      <c r="B368" s="228"/>
      <c r="C368" s="229"/>
      <c r="D368" s="224" t="s">
        <v>149</v>
      </c>
      <c r="E368" s="230" t="s">
        <v>1</v>
      </c>
      <c r="F368" s="231" t="s">
        <v>1491</v>
      </c>
      <c r="G368" s="229"/>
      <c r="H368" s="232">
        <v>55.52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AT368" s="238" t="s">
        <v>149</v>
      </c>
      <c r="AU368" s="238" t="s">
        <v>81</v>
      </c>
      <c r="AV368" s="13" t="s">
        <v>81</v>
      </c>
      <c r="AW368" s="13" t="s">
        <v>30</v>
      </c>
      <c r="AX368" s="13" t="s">
        <v>74</v>
      </c>
      <c r="AY368" s="238" t="s">
        <v>138</v>
      </c>
    </row>
    <row r="369" spans="1:65" s="13" customFormat="1" ht="11.25">
      <c r="B369" s="228"/>
      <c r="C369" s="229"/>
      <c r="D369" s="224" t="s">
        <v>149</v>
      </c>
      <c r="E369" s="230" t="s">
        <v>1</v>
      </c>
      <c r="F369" s="231" t="s">
        <v>1492</v>
      </c>
      <c r="G369" s="229"/>
      <c r="H369" s="232">
        <v>49.06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149</v>
      </c>
      <c r="AU369" s="238" t="s">
        <v>81</v>
      </c>
      <c r="AV369" s="13" t="s">
        <v>81</v>
      </c>
      <c r="AW369" s="13" t="s">
        <v>30</v>
      </c>
      <c r="AX369" s="13" t="s">
        <v>74</v>
      </c>
      <c r="AY369" s="238" t="s">
        <v>138</v>
      </c>
    </row>
    <row r="370" spans="1:65" s="14" customFormat="1" ht="11.25">
      <c r="B370" s="239"/>
      <c r="C370" s="240"/>
      <c r="D370" s="224" t="s">
        <v>149</v>
      </c>
      <c r="E370" s="241" t="s">
        <v>578</v>
      </c>
      <c r="F370" s="242" t="s">
        <v>156</v>
      </c>
      <c r="G370" s="240"/>
      <c r="H370" s="243">
        <v>104.58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149</v>
      </c>
      <c r="AU370" s="249" t="s">
        <v>81</v>
      </c>
      <c r="AV370" s="14" t="s">
        <v>145</v>
      </c>
      <c r="AW370" s="14" t="s">
        <v>30</v>
      </c>
      <c r="AX370" s="14" t="s">
        <v>79</v>
      </c>
      <c r="AY370" s="249" t="s">
        <v>138</v>
      </c>
    </row>
    <row r="371" spans="1:65" s="2" customFormat="1" ht="16.5" customHeight="1">
      <c r="A371" s="34"/>
      <c r="B371" s="35"/>
      <c r="C371" s="210" t="s">
        <v>1493</v>
      </c>
      <c r="D371" s="210" t="s">
        <v>141</v>
      </c>
      <c r="E371" s="211" t="s">
        <v>909</v>
      </c>
      <c r="F371" s="212" t="s">
        <v>910</v>
      </c>
      <c r="G371" s="213" t="s">
        <v>351</v>
      </c>
      <c r="H371" s="214">
        <v>104.58</v>
      </c>
      <c r="I371" s="215"/>
      <c r="J371" s="216">
        <f>ROUND(I371*H371,2)</f>
        <v>0</v>
      </c>
      <c r="K371" s="217"/>
      <c r="L371" s="39"/>
      <c r="M371" s="218" t="s">
        <v>1</v>
      </c>
      <c r="N371" s="219" t="s">
        <v>39</v>
      </c>
      <c r="O371" s="71"/>
      <c r="P371" s="220">
        <f>O371*H371</f>
        <v>0</v>
      </c>
      <c r="Q371" s="220">
        <v>4.0000000000000003E-5</v>
      </c>
      <c r="R371" s="220">
        <f>Q371*H371</f>
        <v>4.1832000000000006E-3</v>
      </c>
      <c r="S371" s="220">
        <v>0</v>
      </c>
      <c r="T371" s="221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22" t="s">
        <v>145</v>
      </c>
      <c r="AT371" s="222" t="s">
        <v>141</v>
      </c>
      <c r="AU371" s="222" t="s">
        <v>81</v>
      </c>
      <c r="AY371" s="17" t="s">
        <v>138</v>
      </c>
      <c r="BE371" s="223">
        <f>IF(N371="základní",J371,0)</f>
        <v>0</v>
      </c>
      <c r="BF371" s="223">
        <f>IF(N371="snížená",J371,0)</f>
        <v>0</v>
      </c>
      <c r="BG371" s="223">
        <f>IF(N371="zákl. přenesená",J371,0)</f>
        <v>0</v>
      </c>
      <c r="BH371" s="223">
        <f>IF(N371="sníž. přenesená",J371,0)</f>
        <v>0</v>
      </c>
      <c r="BI371" s="223">
        <f>IF(N371="nulová",J371,0)</f>
        <v>0</v>
      </c>
      <c r="BJ371" s="17" t="s">
        <v>79</v>
      </c>
      <c r="BK371" s="223">
        <f>ROUND(I371*H371,2)</f>
        <v>0</v>
      </c>
      <c r="BL371" s="17" t="s">
        <v>145</v>
      </c>
      <c r="BM371" s="222" t="s">
        <v>1494</v>
      </c>
    </row>
    <row r="372" spans="1:65" s="2" customFormat="1" ht="11.25">
      <c r="A372" s="34"/>
      <c r="B372" s="35"/>
      <c r="C372" s="36"/>
      <c r="D372" s="224" t="s">
        <v>147</v>
      </c>
      <c r="E372" s="36"/>
      <c r="F372" s="225" t="s">
        <v>912</v>
      </c>
      <c r="G372" s="36"/>
      <c r="H372" s="36"/>
      <c r="I372" s="123"/>
      <c r="J372" s="36"/>
      <c r="K372" s="36"/>
      <c r="L372" s="39"/>
      <c r="M372" s="226"/>
      <c r="N372" s="227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147</v>
      </c>
      <c r="AU372" s="17" t="s">
        <v>81</v>
      </c>
    </row>
    <row r="373" spans="1:65" s="15" customFormat="1" ht="11.25">
      <c r="B373" s="251"/>
      <c r="C373" s="252"/>
      <c r="D373" s="224" t="s">
        <v>149</v>
      </c>
      <c r="E373" s="253" t="s">
        <v>1</v>
      </c>
      <c r="F373" s="254" t="s">
        <v>1371</v>
      </c>
      <c r="G373" s="252"/>
      <c r="H373" s="253" t="s">
        <v>1</v>
      </c>
      <c r="I373" s="255"/>
      <c r="J373" s="252"/>
      <c r="K373" s="252"/>
      <c r="L373" s="256"/>
      <c r="M373" s="257"/>
      <c r="N373" s="258"/>
      <c r="O373" s="258"/>
      <c r="P373" s="258"/>
      <c r="Q373" s="258"/>
      <c r="R373" s="258"/>
      <c r="S373" s="258"/>
      <c r="T373" s="259"/>
      <c r="AT373" s="260" t="s">
        <v>149</v>
      </c>
      <c r="AU373" s="260" t="s">
        <v>81</v>
      </c>
      <c r="AV373" s="15" t="s">
        <v>79</v>
      </c>
      <c r="AW373" s="15" t="s">
        <v>30</v>
      </c>
      <c r="AX373" s="15" t="s">
        <v>74</v>
      </c>
      <c r="AY373" s="260" t="s">
        <v>138</v>
      </c>
    </row>
    <row r="374" spans="1:65" s="15" customFormat="1" ht="11.25">
      <c r="B374" s="251"/>
      <c r="C374" s="252"/>
      <c r="D374" s="224" t="s">
        <v>149</v>
      </c>
      <c r="E374" s="253" t="s">
        <v>1</v>
      </c>
      <c r="F374" s="254" t="s">
        <v>1367</v>
      </c>
      <c r="G374" s="252"/>
      <c r="H374" s="253" t="s">
        <v>1</v>
      </c>
      <c r="I374" s="255"/>
      <c r="J374" s="252"/>
      <c r="K374" s="252"/>
      <c r="L374" s="256"/>
      <c r="M374" s="257"/>
      <c r="N374" s="258"/>
      <c r="O374" s="258"/>
      <c r="P374" s="258"/>
      <c r="Q374" s="258"/>
      <c r="R374" s="258"/>
      <c r="S374" s="258"/>
      <c r="T374" s="259"/>
      <c r="AT374" s="260" t="s">
        <v>149</v>
      </c>
      <c r="AU374" s="260" t="s">
        <v>81</v>
      </c>
      <c r="AV374" s="15" t="s">
        <v>79</v>
      </c>
      <c r="AW374" s="15" t="s">
        <v>30</v>
      </c>
      <c r="AX374" s="15" t="s">
        <v>74</v>
      </c>
      <c r="AY374" s="260" t="s">
        <v>138</v>
      </c>
    </row>
    <row r="375" spans="1:65" s="13" customFormat="1" ht="11.25">
      <c r="B375" s="228"/>
      <c r="C375" s="229"/>
      <c r="D375" s="224" t="s">
        <v>149</v>
      </c>
      <c r="E375" s="230" t="s">
        <v>1</v>
      </c>
      <c r="F375" s="231" t="s">
        <v>578</v>
      </c>
      <c r="G375" s="229"/>
      <c r="H375" s="232">
        <v>104.58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149</v>
      </c>
      <c r="AU375" s="238" t="s">
        <v>81</v>
      </c>
      <c r="AV375" s="13" t="s">
        <v>81</v>
      </c>
      <c r="AW375" s="13" t="s">
        <v>30</v>
      </c>
      <c r="AX375" s="13" t="s">
        <v>74</v>
      </c>
      <c r="AY375" s="238" t="s">
        <v>138</v>
      </c>
    </row>
    <row r="376" spans="1:65" s="14" customFormat="1" ht="11.25">
      <c r="B376" s="239"/>
      <c r="C376" s="240"/>
      <c r="D376" s="224" t="s">
        <v>149</v>
      </c>
      <c r="E376" s="241" t="s">
        <v>1</v>
      </c>
      <c r="F376" s="242" t="s">
        <v>156</v>
      </c>
      <c r="G376" s="240"/>
      <c r="H376" s="243">
        <v>104.58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AT376" s="249" t="s">
        <v>149</v>
      </c>
      <c r="AU376" s="249" t="s">
        <v>81</v>
      </c>
      <c r="AV376" s="14" t="s">
        <v>145</v>
      </c>
      <c r="AW376" s="14" t="s">
        <v>30</v>
      </c>
      <c r="AX376" s="14" t="s">
        <v>79</v>
      </c>
      <c r="AY376" s="249" t="s">
        <v>138</v>
      </c>
    </row>
    <row r="377" spans="1:65" s="2" customFormat="1" ht="21.75" customHeight="1">
      <c r="A377" s="34"/>
      <c r="B377" s="35"/>
      <c r="C377" s="210" t="s">
        <v>1495</v>
      </c>
      <c r="D377" s="210" t="s">
        <v>141</v>
      </c>
      <c r="E377" s="211" t="s">
        <v>1496</v>
      </c>
      <c r="F377" s="212" t="s">
        <v>1497</v>
      </c>
      <c r="G377" s="213" t="s">
        <v>144</v>
      </c>
      <c r="H377" s="214">
        <v>3</v>
      </c>
      <c r="I377" s="215"/>
      <c r="J377" s="216">
        <f>ROUND(I377*H377,2)</f>
        <v>0</v>
      </c>
      <c r="K377" s="217"/>
      <c r="L377" s="39"/>
      <c r="M377" s="218" t="s">
        <v>1</v>
      </c>
      <c r="N377" s="219" t="s">
        <v>39</v>
      </c>
      <c r="O377" s="71"/>
      <c r="P377" s="220">
        <f>O377*H377</f>
        <v>0</v>
      </c>
      <c r="Q377" s="220">
        <v>8.3999999999999995E-3</v>
      </c>
      <c r="R377" s="220">
        <f>Q377*H377</f>
        <v>2.52E-2</v>
      </c>
      <c r="S377" s="220">
        <v>0</v>
      </c>
      <c r="T377" s="22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22" t="s">
        <v>145</v>
      </c>
      <c r="AT377" s="222" t="s">
        <v>141</v>
      </c>
      <c r="AU377" s="222" t="s">
        <v>81</v>
      </c>
      <c r="AY377" s="17" t="s">
        <v>138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17" t="s">
        <v>79</v>
      </c>
      <c r="BK377" s="223">
        <f>ROUND(I377*H377,2)</f>
        <v>0</v>
      </c>
      <c r="BL377" s="17" t="s">
        <v>145</v>
      </c>
      <c r="BM377" s="222" t="s">
        <v>1498</v>
      </c>
    </row>
    <row r="378" spans="1:65" s="2" customFormat="1" ht="11.25">
      <c r="A378" s="34"/>
      <c r="B378" s="35"/>
      <c r="C378" s="36"/>
      <c r="D378" s="224" t="s">
        <v>147</v>
      </c>
      <c r="E378" s="36"/>
      <c r="F378" s="225" t="s">
        <v>1499</v>
      </c>
      <c r="G378" s="36"/>
      <c r="H378" s="36"/>
      <c r="I378" s="123"/>
      <c r="J378" s="36"/>
      <c r="K378" s="36"/>
      <c r="L378" s="39"/>
      <c r="M378" s="226"/>
      <c r="N378" s="227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147</v>
      </c>
      <c r="AU378" s="17" t="s">
        <v>81</v>
      </c>
    </row>
    <row r="379" spans="1:65" s="15" customFormat="1" ht="11.25">
      <c r="B379" s="251"/>
      <c r="C379" s="252"/>
      <c r="D379" s="224" t="s">
        <v>149</v>
      </c>
      <c r="E379" s="253" t="s">
        <v>1</v>
      </c>
      <c r="F379" s="254" t="s">
        <v>1371</v>
      </c>
      <c r="G379" s="252"/>
      <c r="H379" s="253" t="s">
        <v>1</v>
      </c>
      <c r="I379" s="255"/>
      <c r="J379" s="252"/>
      <c r="K379" s="252"/>
      <c r="L379" s="256"/>
      <c r="M379" s="257"/>
      <c r="N379" s="258"/>
      <c r="O379" s="258"/>
      <c r="P379" s="258"/>
      <c r="Q379" s="258"/>
      <c r="R379" s="258"/>
      <c r="S379" s="258"/>
      <c r="T379" s="259"/>
      <c r="AT379" s="260" t="s">
        <v>149</v>
      </c>
      <c r="AU379" s="260" t="s">
        <v>81</v>
      </c>
      <c r="AV379" s="15" t="s">
        <v>79</v>
      </c>
      <c r="AW379" s="15" t="s">
        <v>30</v>
      </c>
      <c r="AX379" s="15" t="s">
        <v>74</v>
      </c>
      <c r="AY379" s="260" t="s">
        <v>138</v>
      </c>
    </row>
    <row r="380" spans="1:65" s="13" customFormat="1" ht="11.25">
      <c r="B380" s="228"/>
      <c r="C380" s="229"/>
      <c r="D380" s="224" t="s">
        <v>149</v>
      </c>
      <c r="E380" s="230" t="s">
        <v>1</v>
      </c>
      <c r="F380" s="231" t="s">
        <v>162</v>
      </c>
      <c r="G380" s="229"/>
      <c r="H380" s="232">
        <v>3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149</v>
      </c>
      <c r="AU380" s="238" t="s">
        <v>81</v>
      </c>
      <c r="AV380" s="13" t="s">
        <v>81</v>
      </c>
      <c r="AW380" s="13" t="s">
        <v>30</v>
      </c>
      <c r="AX380" s="13" t="s">
        <v>74</v>
      </c>
      <c r="AY380" s="238" t="s">
        <v>138</v>
      </c>
    </row>
    <row r="381" spans="1:65" s="14" customFormat="1" ht="11.25">
      <c r="B381" s="239"/>
      <c r="C381" s="240"/>
      <c r="D381" s="224" t="s">
        <v>149</v>
      </c>
      <c r="E381" s="241" t="s">
        <v>1</v>
      </c>
      <c r="F381" s="242" t="s">
        <v>156</v>
      </c>
      <c r="G381" s="240"/>
      <c r="H381" s="243">
        <v>3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149</v>
      </c>
      <c r="AU381" s="249" t="s">
        <v>81</v>
      </c>
      <c r="AV381" s="14" t="s">
        <v>145</v>
      </c>
      <c r="AW381" s="14" t="s">
        <v>30</v>
      </c>
      <c r="AX381" s="14" t="s">
        <v>79</v>
      </c>
      <c r="AY381" s="249" t="s">
        <v>138</v>
      </c>
    </row>
    <row r="382" spans="1:65" s="12" customFormat="1" ht="22.9" customHeight="1">
      <c r="B382" s="194"/>
      <c r="C382" s="195"/>
      <c r="D382" s="196" t="s">
        <v>73</v>
      </c>
      <c r="E382" s="208" t="s">
        <v>162</v>
      </c>
      <c r="F382" s="208" t="s">
        <v>928</v>
      </c>
      <c r="G382" s="195"/>
      <c r="H382" s="195"/>
      <c r="I382" s="198"/>
      <c r="J382" s="209">
        <f>BK382</f>
        <v>0</v>
      </c>
      <c r="K382" s="195"/>
      <c r="L382" s="200"/>
      <c r="M382" s="201"/>
      <c r="N382" s="202"/>
      <c r="O382" s="202"/>
      <c r="P382" s="203">
        <f>SUM(P383:P443)</f>
        <v>0</v>
      </c>
      <c r="Q382" s="202"/>
      <c r="R382" s="203">
        <f>SUM(R383:R443)</f>
        <v>28.132598899999994</v>
      </c>
      <c r="S382" s="202"/>
      <c r="T382" s="204">
        <f>SUM(T383:T443)</f>
        <v>0</v>
      </c>
      <c r="AR382" s="205" t="s">
        <v>79</v>
      </c>
      <c r="AT382" s="206" t="s">
        <v>73</v>
      </c>
      <c r="AU382" s="206" t="s">
        <v>79</v>
      </c>
      <c r="AY382" s="205" t="s">
        <v>138</v>
      </c>
      <c r="BK382" s="207">
        <f>SUM(BK383:BK443)</f>
        <v>0</v>
      </c>
    </row>
    <row r="383" spans="1:65" s="2" customFormat="1" ht="21.75" customHeight="1">
      <c r="A383" s="34"/>
      <c r="B383" s="35"/>
      <c r="C383" s="210" t="s">
        <v>776</v>
      </c>
      <c r="D383" s="210" t="s">
        <v>141</v>
      </c>
      <c r="E383" s="211" t="s">
        <v>1500</v>
      </c>
      <c r="F383" s="212" t="s">
        <v>1501</v>
      </c>
      <c r="G383" s="213" t="s">
        <v>144</v>
      </c>
      <c r="H383" s="214">
        <v>35</v>
      </c>
      <c r="I383" s="215"/>
      <c r="J383" s="216">
        <f>ROUND(I383*H383,2)</f>
        <v>0</v>
      </c>
      <c r="K383" s="217"/>
      <c r="L383" s="39"/>
      <c r="M383" s="218" t="s">
        <v>1</v>
      </c>
      <c r="N383" s="219" t="s">
        <v>39</v>
      </c>
      <c r="O383" s="71"/>
      <c r="P383" s="220">
        <f>O383*H383</f>
        <v>0</v>
      </c>
      <c r="Q383" s="220">
        <v>6.9999999999999999E-4</v>
      </c>
      <c r="R383" s="220">
        <f>Q383*H383</f>
        <v>2.4500000000000001E-2</v>
      </c>
      <c r="S383" s="220">
        <v>0</v>
      </c>
      <c r="T383" s="221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22" t="s">
        <v>145</v>
      </c>
      <c r="AT383" s="222" t="s">
        <v>141</v>
      </c>
      <c r="AU383" s="222" t="s">
        <v>81</v>
      </c>
      <c r="AY383" s="17" t="s">
        <v>138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17" t="s">
        <v>79</v>
      </c>
      <c r="BK383" s="223">
        <f>ROUND(I383*H383,2)</f>
        <v>0</v>
      </c>
      <c r="BL383" s="17" t="s">
        <v>145</v>
      </c>
      <c r="BM383" s="222" t="s">
        <v>1502</v>
      </c>
    </row>
    <row r="384" spans="1:65" s="2" customFormat="1" ht="19.5">
      <c r="A384" s="34"/>
      <c r="B384" s="35"/>
      <c r="C384" s="36"/>
      <c r="D384" s="224" t="s">
        <v>147</v>
      </c>
      <c r="E384" s="36"/>
      <c r="F384" s="225" t="s">
        <v>1503</v>
      </c>
      <c r="G384" s="36"/>
      <c r="H384" s="36"/>
      <c r="I384" s="123"/>
      <c r="J384" s="36"/>
      <c r="K384" s="36"/>
      <c r="L384" s="39"/>
      <c r="M384" s="226"/>
      <c r="N384" s="227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147</v>
      </c>
      <c r="AU384" s="17" t="s">
        <v>81</v>
      </c>
    </row>
    <row r="385" spans="1:65" s="15" customFormat="1" ht="11.25">
      <c r="B385" s="251"/>
      <c r="C385" s="252"/>
      <c r="D385" s="224" t="s">
        <v>149</v>
      </c>
      <c r="E385" s="253" t="s">
        <v>1</v>
      </c>
      <c r="F385" s="254" t="s">
        <v>1371</v>
      </c>
      <c r="G385" s="252"/>
      <c r="H385" s="253" t="s">
        <v>1</v>
      </c>
      <c r="I385" s="255"/>
      <c r="J385" s="252"/>
      <c r="K385" s="252"/>
      <c r="L385" s="256"/>
      <c r="M385" s="257"/>
      <c r="N385" s="258"/>
      <c r="O385" s="258"/>
      <c r="P385" s="258"/>
      <c r="Q385" s="258"/>
      <c r="R385" s="258"/>
      <c r="S385" s="258"/>
      <c r="T385" s="259"/>
      <c r="AT385" s="260" t="s">
        <v>149</v>
      </c>
      <c r="AU385" s="260" t="s">
        <v>81</v>
      </c>
      <c r="AV385" s="15" t="s">
        <v>79</v>
      </c>
      <c r="AW385" s="15" t="s">
        <v>30</v>
      </c>
      <c r="AX385" s="15" t="s">
        <v>74</v>
      </c>
      <c r="AY385" s="260" t="s">
        <v>138</v>
      </c>
    </row>
    <row r="386" spans="1:65" s="15" customFormat="1" ht="11.25">
      <c r="B386" s="251"/>
      <c r="C386" s="252"/>
      <c r="D386" s="224" t="s">
        <v>149</v>
      </c>
      <c r="E386" s="253" t="s">
        <v>1</v>
      </c>
      <c r="F386" s="254" t="s">
        <v>1504</v>
      </c>
      <c r="G386" s="252"/>
      <c r="H386" s="253" t="s">
        <v>1</v>
      </c>
      <c r="I386" s="255"/>
      <c r="J386" s="252"/>
      <c r="K386" s="252"/>
      <c r="L386" s="256"/>
      <c r="M386" s="257"/>
      <c r="N386" s="258"/>
      <c r="O386" s="258"/>
      <c r="P386" s="258"/>
      <c r="Q386" s="258"/>
      <c r="R386" s="258"/>
      <c r="S386" s="258"/>
      <c r="T386" s="259"/>
      <c r="AT386" s="260" t="s">
        <v>149</v>
      </c>
      <c r="AU386" s="260" t="s">
        <v>81</v>
      </c>
      <c r="AV386" s="15" t="s">
        <v>79</v>
      </c>
      <c r="AW386" s="15" t="s">
        <v>30</v>
      </c>
      <c r="AX386" s="15" t="s">
        <v>74</v>
      </c>
      <c r="AY386" s="260" t="s">
        <v>138</v>
      </c>
    </row>
    <row r="387" spans="1:65" s="13" customFormat="1" ht="11.25">
      <c r="B387" s="228"/>
      <c r="C387" s="229"/>
      <c r="D387" s="224" t="s">
        <v>149</v>
      </c>
      <c r="E387" s="230" t="s">
        <v>1</v>
      </c>
      <c r="F387" s="231" t="s">
        <v>937</v>
      </c>
      <c r="G387" s="229"/>
      <c r="H387" s="232">
        <v>35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149</v>
      </c>
      <c r="AU387" s="238" t="s">
        <v>81</v>
      </c>
      <c r="AV387" s="13" t="s">
        <v>81</v>
      </c>
      <c r="AW387" s="13" t="s">
        <v>30</v>
      </c>
      <c r="AX387" s="13" t="s">
        <v>74</v>
      </c>
      <c r="AY387" s="238" t="s">
        <v>138</v>
      </c>
    </row>
    <row r="388" spans="1:65" s="14" customFormat="1" ht="11.25">
      <c r="B388" s="239"/>
      <c r="C388" s="240"/>
      <c r="D388" s="224" t="s">
        <v>149</v>
      </c>
      <c r="E388" s="241" t="s">
        <v>1505</v>
      </c>
      <c r="F388" s="242" t="s">
        <v>156</v>
      </c>
      <c r="G388" s="240"/>
      <c r="H388" s="243">
        <v>35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149</v>
      </c>
      <c r="AU388" s="249" t="s">
        <v>81</v>
      </c>
      <c r="AV388" s="14" t="s">
        <v>145</v>
      </c>
      <c r="AW388" s="14" t="s">
        <v>30</v>
      </c>
      <c r="AX388" s="14" t="s">
        <v>79</v>
      </c>
      <c r="AY388" s="249" t="s">
        <v>138</v>
      </c>
    </row>
    <row r="389" spans="1:65" s="2" customFormat="1" ht="16.5" customHeight="1">
      <c r="A389" s="34"/>
      <c r="B389" s="35"/>
      <c r="C389" s="265" t="s">
        <v>781</v>
      </c>
      <c r="D389" s="265" t="s">
        <v>671</v>
      </c>
      <c r="E389" s="266" t="s">
        <v>1506</v>
      </c>
      <c r="F389" s="267" t="s">
        <v>1507</v>
      </c>
      <c r="G389" s="268" t="s">
        <v>144</v>
      </c>
      <c r="H389" s="269">
        <v>35</v>
      </c>
      <c r="I389" s="270"/>
      <c r="J389" s="271">
        <f>ROUND(I389*H389,2)</f>
        <v>0</v>
      </c>
      <c r="K389" s="272"/>
      <c r="L389" s="273"/>
      <c r="M389" s="274" t="s">
        <v>1</v>
      </c>
      <c r="N389" s="275" t="s">
        <v>39</v>
      </c>
      <c r="O389" s="71"/>
      <c r="P389" s="220">
        <f>O389*H389</f>
        <v>0</v>
      </c>
      <c r="Q389" s="220">
        <v>4.8700000000000002E-3</v>
      </c>
      <c r="R389" s="220">
        <f>Q389*H389</f>
        <v>0.17045000000000002</v>
      </c>
      <c r="S389" s="220">
        <v>0</v>
      </c>
      <c r="T389" s="221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22" t="s">
        <v>195</v>
      </c>
      <c r="AT389" s="222" t="s">
        <v>671</v>
      </c>
      <c r="AU389" s="222" t="s">
        <v>81</v>
      </c>
      <c r="AY389" s="17" t="s">
        <v>138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7" t="s">
        <v>79</v>
      </c>
      <c r="BK389" s="223">
        <f>ROUND(I389*H389,2)</f>
        <v>0</v>
      </c>
      <c r="BL389" s="17" t="s">
        <v>145</v>
      </c>
      <c r="BM389" s="222" t="s">
        <v>1508</v>
      </c>
    </row>
    <row r="390" spans="1:65" s="2" customFormat="1" ht="11.25">
      <c r="A390" s="34"/>
      <c r="B390" s="35"/>
      <c r="C390" s="36"/>
      <c r="D390" s="224" t="s">
        <v>147</v>
      </c>
      <c r="E390" s="36"/>
      <c r="F390" s="225" t="s">
        <v>1507</v>
      </c>
      <c r="G390" s="36"/>
      <c r="H390" s="36"/>
      <c r="I390" s="123"/>
      <c r="J390" s="36"/>
      <c r="K390" s="36"/>
      <c r="L390" s="39"/>
      <c r="M390" s="226"/>
      <c r="N390" s="227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147</v>
      </c>
      <c r="AU390" s="17" t="s">
        <v>81</v>
      </c>
    </row>
    <row r="391" spans="1:65" s="15" customFormat="1" ht="11.25">
      <c r="B391" s="251"/>
      <c r="C391" s="252"/>
      <c r="D391" s="224" t="s">
        <v>149</v>
      </c>
      <c r="E391" s="253" t="s">
        <v>1</v>
      </c>
      <c r="F391" s="254" t="s">
        <v>1371</v>
      </c>
      <c r="G391" s="252"/>
      <c r="H391" s="253" t="s">
        <v>1</v>
      </c>
      <c r="I391" s="255"/>
      <c r="J391" s="252"/>
      <c r="K391" s="252"/>
      <c r="L391" s="256"/>
      <c r="M391" s="257"/>
      <c r="N391" s="258"/>
      <c r="O391" s="258"/>
      <c r="P391" s="258"/>
      <c r="Q391" s="258"/>
      <c r="R391" s="258"/>
      <c r="S391" s="258"/>
      <c r="T391" s="259"/>
      <c r="AT391" s="260" t="s">
        <v>149</v>
      </c>
      <c r="AU391" s="260" t="s">
        <v>81</v>
      </c>
      <c r="AV391" s="15" t="s">
        <v>79</v>
      </c>
      <c r="AW391" s="15" t="s">
        <v>30</v>
      </c>
      <c r="AX391" s="15" t="s">
        <v>74</v>
      </c>
      <c r="AY391" s="260" t="s">
        <v>138</v>
      </c>
    </row>
    <row r="392" spans="1:65" s="15" customFormat="1" ht="11.25">
      <c r="B392" s="251"/>
      <c r="C392" s="252"/>
      <c r="D392" s="224" t="s">
        <v>149</v>
      </c>
      <c r="E392" s="253" t="s">
        <v>1</v>
      </c>
      <c r="F392" s="254" t="s">
        <v>1509</v>
      </c>
      <c r="G392" s="252"/>
      <c r="H392" s="253" t="s">
        <v>1</v>
      </c>
      <c r="I392" s="255"/>
      <c r="J392" s="252"/>
      <c r="K392" s="252"/>
      <c r="L392" s="256"/>
      <c r="M392" s="257"/>
      <c r="N392" s="258"/>
      <c r="O392" s="258"/>
      <c r="P392" s="258"/>
      <c r="Q392" s="258"/>
      <c r="R392" s="258"/>
      <c r="S392" s="258"/>
      <c r="T392" s="259"/>
      <c r="AT392" s="260" t="s">
        <v>149</v>
      </c>
      <c r="AU392" s="260" t="s">
        <v>81</v>
      </c>
      <c r="AV392" s="15" t="s">
        <v>79</v>
      </c>
      <c r="AW392" s="15" t="s">
        <v>30</v>
      </c>
      <c r="AX392" s="15" t="s">
        <v>74</v>
      </c>
      <c r="AY392" s="260" t="s">
        <v>138</v>
      </c>
    </row>
    <row r="393" spans="1:65" s="13" customFormat="1" ht="11.25">
      <c r="B393" s="228"/>
      <c r="C393" s="229"/>
      <c r="D393" s="224" t="s">
        <v>149</v>
      </c>
      <c r="E393" s="230" t="s">
        <v>1</v>
      </c>
      <c r="F393" s="231" t="s">
        <v>937</v>
      </c>
      <c r="G393" s="229"/>
      <c r="H393" s="232">
        <v>35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149</v>
      </c>
      <c r="AU393" s="238" t="s">
        <v>81</v>
      </c>
      <c r="AV393" s="13" t="s">
        <v>81</v>
      </c>
      <c r="AW393" s="13" t="s">
        <v>30</v>
      </c>
      <c r="AX393" s="13" t="s">
        <v>74</v>
      </c>
      <c r="AY393" s="238" t="s">
        <v>138</v>
      </c>
    </row>
    <row r="394" spans="1:65" s="14" customFormat="1" ht="11.25">
      <c r="B394" s="239"/>
      <c r="C394" s="240"/>
      <c r="D394" s="224" t="s">
        <v>149</v>
      </c>
      <c r="E394" s="241" t="s">
        <v>1</v>
      </c>
      <c r="F394" s="242" t="s">
        <v>156</v>
      </c>
      <c r="G394" s="240"/>
      <c r="H394" s="243">
        <v>35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AT394" s="249" t="s">
        <v>149</v>
      </c>
      <c r="AU394" s="249" t="s">
        <v>81</v>
      </c>
      <c r="AV394" s="14" t="s">
        <v>145</v>
      </c>
      <c r="AW394" s="14" t="s">
        <v>30</v>
      </c>
      <c r="AX394" s="14" t="s">
        <v>79</v>
      </c>
      <c r="AY394" s="249" t="s">
        <v>138</v>
      </c>
    </row>
    <row r="395" spans="1:65" s="2" customFormat="1" ht="16.5" customHeight="1">
      <c r="A395" s="34"/>
      <c r="B395" s="35"/>
      <c r="C395" s="210" t="s">
        <v>457</v>
      </c>
      <c r="D395" s="210" t="s">
        <v>141</v>
      </c>
      <c r="E395" s="211" t="s">
        <v>1510</v>
      </c>
      <c r="F395" s="212" t="s">
        <v>1511</v>
      </c>
      <c r="G395" s="213" t="s">
        <v>429</v>
      </c>
      <c r="H395" s="214">
        <v>7.9429999999999996</v>
      </c>
      <c r="I395" s="215"/>
      <c r="J395" s="216">
        <f>ROUND(I395*H395,2)</f>
        <v>0</v>
      </c>
      <c r="K395" s="217"/>
      <c r="L395" s="39"/>
      <c r="M395" s="218" t="s">
        <v>1</v>
      </c>
      <c r="N395" s="219" t="s">
        <v>39</v>
      </c>
      <c r="O395" s="71"/>
      <c r="P395" s="220">
        <f>O395*H395</f>
        <v>0</v>
      </c>
      <c r="Q395" s="220">
        <v>2.4533</v>
      </c>
      <c r="R395" s="220">
        <f>Q395*H395</f>
        <v>19.486561899999998</v>
      </c>
      <c r="S395" s="220">
        <v>0</v>
      </c>
      <c r="T395" s="221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22" t="s">
        <v>145</v>
      </c>
      <c r="AT395" s="222" t="s">
        <v>141</v>
      </c>
      <c r="AU395" s="222" t="s">
        <v>81</v>
      </c>
      <c r="AY395" s="17" t="s">
        <v>138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7" t="s">
        <v>79</v>
      </c>
      <c r="BK395" s="223">
        <f>ROUND(I395*H395,2)</f>
        <v>0</v>
      </c>
      <c r="BL395" s="17" t="s">
        <v>145</v>
      </c>
      <c r="BM395" s="222" t="s">
        <v>1512</v>
      </c>
    </row>
    <row r="396" spans="1:65" s="2" customFormat="1" ht="19.5">
      <c r="A396" s="34"/>
      <c r="B396" s="35"/>
      <c r="C396" s="36"/>
      <c r="D396" s="224" t="s">
        <v>147</v>
      </c>
      <c r="E396" s="36"/>
      <c r="F396" s="225" t="s">
        <v>1513</v>
      </c>
      <c r="G396" s="36"/>
      <c r="H396" s="36"/>
      <c r="I396" s="123"/>
      <c r="J396" s="36"/>
      <c r="K396" s="36"/>
      <c r="L396" s="39"/>
      <c r="M396" s="226"/>
      <c r="N396" s="227"/>
      <c r="O396" s="71"/>
      <c r="P396" s="71"/>
      <c r="Q396" s="71"/>
      <c r="R396" s="71"/>
      <c r="S396" s="71"/>
      <c r="T396" s="72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147</v>
      </c>
      <c r="AU396" s="17" t="s">
        <v>81</v>
      </c>
    </row>
    <row r="397" spans="1:65" s="15" customFormat="1" ht="11.25">
      <c r="B397" s="251"/>
      <c r="C397" s="252"/>
      <c r="D397" s="224" t="s">
        <v>149</v>
      </c>
      <c r="E397" s="253" t="s">
        <v>1</v>
      </c>
      <c r="F397" s="254" t="s">
        <v>1371</v>
      </c>
      <c r="G397" s="252"/>
      <c r="H397" s="253" t="s">
        <v>1</v>
      </c>
      <c r="I397" s="255"/>
      <c r="J397" s="252"/>
      <c r="K397" s="252"/>
      <c r="L397" s="256"/>
      <c r="M397" s="257"/>
      <c r="N397" s="258"/>
      <c r="O397" s="258"/>
      <c r="P397" s="258"/>
      <c r="Q397" s="258"/>
      <c r="R397" s="258"/>
      <c r="S397" s="258"/>
      <c r="T397" s="259"/>
      <c r="AT397" s="260" t="s">
        <v>149</v>
      </c>
      <c r="AU397" s="260" t="s">
        <v>81</v>
      </c>
      <c r="AV397" s="15" t="s">
        <v>79</v>
      </c>
      <c r="AW397" s="15" t="s">
        <v>30</v>
      </c>
      <c r="AX397" s="15" t="s">
        <v>74</v>
      </c>
      <c r="AY397" s="260" t="s">
        <v>138</v>
      </c>
    </row>
    <row r="398" spans="1:65" s="15" customFormat="1" ht="11.25">
      <c r="B398" s="251"/>
      <c r="C398" s="252"/>
      <c r="D398" s="224" t="s">
        <v>149</v>
      </c>
      <c r="E398" s="253" t="s">
        <v>1</v>
      </c>
      <c r="F398" s="254" t="s">
        <v>1514</v>
      </c>
      <c r="G398" s="252"/>
      <c r="H398" s="253" t="s">
        <v>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AT398" s="260" t="s">
        <v>149</v>
      </c>
      <c r="AU398" s="260" t="s">
        <v>81</v>
      </c>
      <c r="AV398" s="15" t="s">
        <v>79</v>
      </c>
      <c r="AW398" s="15" t="s">
        <v>30</v>
      </c>
      <c r="AX398" s="15" t="s">
        <v>74</v>
      </c>
      <c r="AY398" s="260" t="s">
        <v>138</v>
      </c>
    </row>
    <row r="399" spans="1:65" s="13" customFormat="1" ht="11.25">
      <c r="B399" s="228"/>
      <c r="C399" s="229"/>
      <c r="D399" s="224" t="s">
        <v>149</v>
      </c>
      <c r="E399" s="230" t="s">
        <v>1</v>
      </c>
      <c r="F399" s="231" t="s">
        <v>1515</v>
      </c>
      <c r="G399" s="229"/>
      <c r="H399" s="232">
        <v>7.9429999999999996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AT399" s="238" t="s">
        <v>149</v>
      </c>
      <c r="AU399" s="238" t="s">
        <v>81</v>
      </c>
      <c r="AV399" s="13" t="s">
        <v>81</v>
      </c>
      <c r="AW399" s="13" t="s">
        <v>30</v>
      </c>
      <c r="AX399" s="13" t="s">
        <v>74</v>
      </c>
      <c r="AY399" s="238" t="s">
        <v>138</v>
      </c>
    </row>
    <row r="400" spans="1:65" s="14" customFormat="1" ht="11.25">
      <c r="B400" s="239"/>
      <c r="C400" s="240"/>
      <c r="D400" s="224" t="s">
        <v>149</v>
      </c>
      <c r="E400" s="241" t="s">
        <v>597</v>
      </c>
      <c r="F400" s="242" t="s">
        <v>156</v>
      </c>
      <c r="G400" s="240"/>
      <c r="H400" s="243">
        <v>7.9429999999999996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149</v>
      </c>
      <c r="AU400" s="249" t="s">
        <v>81</v>
      </c>
      <c r="AV400" s="14" t="s">
        <v>145</v>
      </c>
      <c r="AW400" s="14" t="s">
        <v>30</v>
      </c>
      <c r="AX400" s="14" t="s">
        <v>79</v>
      </c>
      <c r="AY400" s="249" t="s">
        <v>138</v>
      </c>
    </row>
    <row r="401" spans="1:65" s="2" customFormat="1" ht="21.75" customHeight="1">
      <c r="A401" s="34"/>
      <c r="B401" s="35"/>
      <c r="C401" s="210" t="s">
        <v>360</v>
      </c>
      <c r="D401" s="210" t="s">
        <v>141</v>
      </c>
      <c r="E401" s="211" t="s">
        <v>1516</v>
      </c>
      <c r="F401" s="212" t="s">
        <v>1517</v>
      </c>
      <c r="G401" s="213" t="s">
        <v>351</v>
      </c>
      <c r="H401" s="214">
        <v>42.112000000000002</v>
      </c>
      <c r="I401" s="215"/>
      <c r="J401" s="216">
        <f>ROUND(I401*H401,2)</f>
        <v>0</v>
      </c>
      <c r="K401" s="217"/>
      <c r="L401" s="39"/>
      <c r="M401" s="218" t="s">
        <v>1</v>
      </c>
      <c r="N401" s="219" t="s">
        <v>39</v>
      </c>
      <c r="O401" s="71"/>
      <c r="P401" s="220">
        <f>O401*H401</f>
        <v>0</v>
      </c>
      <c r="Q401" s="220">
        <v>2.5190000000000001E-2</v>
      </c>
      <c r="R401" s="220">
        <f>Q401*H401</f>
        <v>1.0608012800000002</v>
      </c>
      <c r="S401" s="220">
        <v>0</v>
      </c>
      <c r="T401" s="221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22" t="s">
        <v>145</v>
      </c>
      <c r="AT401" s="222" t="s">
        <v>141</v>
      </c>
      <c r="AU401" s="222" t="s">
        <v>81</v>
      </c>
      <c r="AY401" s="17" t="s">
        <v>138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17" t="s">
        <v>79</v>
      </c>
      <c r="BK401" s="223">
        <f>ROUND(I401*H401,2)</f>
        <v>0</v>
      </c>
      <c r="BL401" s="17" t="s">
        <v>145</v>
      </c>
      <c r="BM401" s="222" t="s">
        <v>1518</v>
      </c>
    </row>
    <row r="402" spans="1:65" s="2" customFormat="1" ht="19.5">
      <c r="A402" s="34"/>
      <c r="B402" s="35"/>
      <c r="C402" s="36"/>
      <c r="D402" s="224" t="s">
        <v>147</v>
      </c>
      <c r="E402" s="36"/>
      <c r="F402" s="225" t="s">
        <v>1519</v>
      </c>
      <c r="G402" s="36"/>
      <c r="H402" s="36"/>
      <c r="I402" s="123"/>
      <c r="J402" s="36"/>
      <c r="K402" s="36"/>
      <c r="L402" s="39"/>
      <c r="M402" s="226"/>
      <c r="N402" s="227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147</v>
      </c>
      <c r="AU402" s="17" t="s">
        <v>81</v>
      </c>
    </row>
    <row r="403" spans="1:65" s="15" customFormat="1" ht="11.25">
      <c r="B403" s="251"/>
      <c r="C403" s="252"/>
      <c r="D403" s="224" t="s">
        <v>149</v>
      </c>
      <c r="E403" s="253" t="s">
        <v>1</v>
      </c>
      <c r="F403" s="254" t="s">
        <v>1371</v>
      </c>
      <c r="G403" s="252"/>
      <c r="H403" s="253" t="s">
        <v>1</v>
      </c>
      <c r="I403" s="255"/>
      <c r="J403" s="252"/>
      <c r="K403" s="252"/>
      <c r="L403" s="256"/>
      <c r="M403" s="257"/>
      <c r="N403" s="258"/>
      <c r="O403" s="258"/>
      <c r="P403" s="258"/>
      <c r="Q403" s="258"/>
      <c r="R403" s="258"/>
      <c r="S403" s="258"/>
      <c r="T403" s="259"/>
      <c r="AT403" s="260" t="s">
        <v>149</v>
      </c>
      <c r="AU403" s="260" t="s">
        <v>81</v>
      </c>
      <c r="AV403" s="15" t="s">
        <v>79</v>
      </c>
      <c r="AW403" s="15" t="s">
        <v>30</v>
      </c>
      <c r="AX403" s="15" t="s">
        <v>74</v>
      </c>
      <c r="AY403" s="260" t="s">
        <v>138</v>
      </c>
    </row>
    <row r="404" spans="1:65" s="13" customFormat="1" ht="11.25">
      <c r="B404" s="228"/>
      <c r="C404" s="229"/>
      <c r="D404" s="224" t="s">
        <v>149</v>
      </c>
      <c r="E404" s="230" t="s">
        <v>1</v>
      </c>
      <c r="F404" s="231" t="s">
        <v>1520</v>
      </c>
      <c r="G404" s="229"/>
      <c r="H404" s="232">
        <v>42.112000000000002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149</v>
      </c>
      <c r="AU404" s="238" t="s">
        <v>81</v>
      </c>
      <c r="AV404" s="13" t="s">
        <v>81</v>
      </c>
      <c r="AW404" s="13" t="s">
        <v>30</v>
      </c>
      <c r="AX404" s="13" t="s">
        <v>74</v>
      </c>
      <c r="AY404" s="238" t="s">
        <v>138</v>
      </c>
    </row>
    <row r="405" spans="1:65" s="14" customFormat="1" ht="11.25">
      <c r="B405" s="239"/>
      <c r="C405" s="240"/>
      <c r="D405" s="224" t="s">
        <v>149</v>
      </c>
      <c r="E405" s="241" t="s">
        <v>581</v>
      </c>
      <c r="F405" s="242" t="s">
        <v>156</v>
      </c>
      <c r="G405" s="240"/>
      <c r="H405" s="243">
        <v>42.112000000000002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149</v>
      </c>
      <c r="AU405" s="249" t="s">
        <v>81</v>
      </c>
      <c r="AV405" s="14" t="s">
        <v>145</v>
      </c>
      <c r="AW405" s="14" t="s">
        <v>30</v>
      </c>
      <c r="AX405" s="14" t="s">
        <v>79</v>
      </c>
      <c r="AY405" s="249" t="s">
        <v>138</v>
      </c>
    </row>
    <row r="406" spans="1:65" s="2" customFormat="1" ht="21.75" customHeight="1">
      <c r="A406" s="34"/>
      <c r="B406" s="35"/>
      <c r="C406" s="210" t="s">
        <v>1003</v>
      </c>
      <c r="D406" s="210" t="s">
        <v>141</v>
      </c>
      <c r="E406" s="211" t="s">
        <v>1521</v>
      </c>
      <c r="F406" s="212" t="s">
        <v>1522</v>
      </c>
      <c r="G406" s="213" t="s">
        <v>351</v>
      </c>
      <c r="H406" s="214">
        <v>42.112000000000002</v>
      </c>
      <c r="I406" s="215"/>
      <c r="J406" s="216">
        <f>ROUND(I406*H406,2)</f>
        <v>0</v>
      </c>
      <c r="K406" s="217"/>
      <c r="L406" s="39"/>
      <c r="M406" s="218" t="s">
        <v>1</v>
      </c>
      <c r="N406" s="219" t="s">
        <v>39</v>
      </c>
      <c r="O406" s="71"/>
      <c r="P406" s="220">
        <f>O406*H406</f>
        <v>0</v>
      </c>
      <c r="Q406" s="220">
        <v>0</v>
      </c>
      <c r="R406" s="220">
        <f>Q406*H406</f>
        <v>0</v>
      </c>
      <c r="S406" s="220">
        <v>0</v>
      </c>
      <c r="T406" s="221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22" t="s">
        <v>145</v>
      </c>
      <c r="AT406" s="222" t="s">
        <v>141</v>
      </c>
      <c r="AU406" s="222" t="s">
        <v>81</v>
      </c>
      <c r="AY406" s="17" t="s">
        <v>138</v>
      </c>
      <c r="BE406" s="223">
        <f>IF(N406="základní",J406,0)</f>
        <v>0</v>
      </c>
      <c r="BF406" s="223">
        <f>IF(N406="snížená",J406,0)</f>
        <v>0</v>
      </c>
      <c r="BG406" s="223">
        <f>IF(N406="zákl. přenesená",J406,0)</f>
        <v>0</v>
      </c>
      <c r="BH406" s="223">
        <f>IF(N406="sníž. přenesená",J406,0)</f>
        <v>0</v>
      </c>
      <c r="BI406" s="223">
        <f>IF(N406="nulová",J406,0)</f>
        <v>0</v>
      </c>
      <c r="BJ406" s="17" t="s">
        <v>79</v>
      </c>
      <c r="BK406" s="223">
        <f>ROUND(I406*H406,2)</f>
        <v>0</v>
      </c>
      <c r="BL406" s="17" t="s">
        <v>145</v>
      </c>
      <c r="BM406" s="222" t="s">
        <v>1523</v>
      </c>
    </row>
    <row r="407" spans="1:65" s="2" customFormat="1" ht="19.5">
      <c r="A407" s="34"/>
      <c r="B407" s="35"/>
      <c r="C407" s="36"/>
      <c r="D407" s="224" t="s">
        <v>147</v>
      </c>
      <c r="E407" s="36"/>
      <c r="F407" s="225" t="s">
        <v>1524</v>
      </c>
      <c r="G407" s="36"/>
      <c r="H407" s="36"/>
      <c r="I407" s="123"/>
      <c r="J407" s="36"/>
      <c r="K407" s="36"/>
      <c r="L407" s="39"/>
      <c r="M407" s="226"/>
      <c r="N407" s="227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147</v>
      </c>
      <c r="AU407" s="17" t="s">
        <v>81</v>
      </c>
    </row>
    <row r="408" spans="1:65" s="15" customFormat="1" ht="11.25">
      <c r="B408" s="251"/>
      <c r="C408" s="252"/>
      <c r="D408" s="224" t="s">
        <v>149</v>
      </c>
      <c r="E408" s="253" t="s">
        <v>1</v>
      </c>
      <c r="F408" s="254" t="s">
        <v>1371</v>
      </c>
      <c r="G408" s="252"/>
      <c r="H408" s="253" t="s">
        <v>1</v>
      </c>
      <c r="I408" s="255"/>
      <c r="J408" s="252"/>
      <c r="K408" s="252"/>
      <c r="L408" s="256"/>
      <c r="M408" s="257"/>
      <c r="N408" s="258"/>
      <c r="O408" s="258"/>
      <c r="P408" s="258"/>
      <c r="Q408" s="258"/>
      <c r="R408" s="258"/>
      <c r="S408" s="258"/>
      <c r="T408" s="259"/>
      <c r="AT408" s="260" t="s">
        <v>149</v>
      </c>
      <c r="AU408" s="260" t="s">
        <v>81</v>
      </c>
      <c r="AV408" s="15" t="s">
        <v>79</v>
      </c>
      <c r="AW408" s="15" t="s">
        <v>30</v>
      </c>
      <c r="AX408" s="15" t="s">
        <v>74</v>
      </c>
      <c r="AY408" s="260" t="s">
        <v>138</v>
      </c>
    </row>
    <row r="409" spans="1:65" s="13" customFormat="1" ht="11.25">
      <c r="B409" s="228"/>
      <c r="C409" s="229"/>
      <c r="D409" s="224" t="s">
        <v>149</v>
      </c>
      <c r="E409" s="230" t="s">
        <v>1</v>
      </c>
      <c r="F409" s="231" t="s">
        <v>581</v>
      </c>
      <c r="G409" s="229"/>
      <c r="H409" s="232">
        <v>42.112000000000002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149</v>
      </c>
      <c r="AU409" s="238" t="s">
        <v>81</v>
      </c>
      <c r="AV409" s="13" t="s">
        <v>81</v>
      </c>
      <c r="AW409" s="13" t="s">
        <v>30</v>
      </c>
      <c r="AX409" s="13" t="s">
        <v>74</v>
      </c>
      <c r="AY409" s="238" t="s">
        <v>138</v>
      </c>
    </row>
    <row r="410" spans="1:65" s="14" customFormat="1" ht="11.25">
      <c r="B410" s="239"/>
      <c r="C410" s="240"/>
      <c r="D410" s="224" t="s">
        <v>149</v>
      </c>
      <c r="E410" s="241" t="s">
        <v>1</v>
      </c>
      <c r="F410" s="242" t="s">
        <v>156</v>
      </c>
      <c r="G410" s="240"/>
      <c r="H410" s="243">
        <v>42.112000000000002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AT410" s="249" t="s">
        <v>149</v>
      </c>
      <c r="AU410" s="249" t="s">
        <v>81</v>
      </c>
      <c r="AV410" s="14" t="s">
        <v>145</v>
      </c>
      <c r="AW410" s="14" t="s">
        <v>30</v>
      </c>
      <c r="AX410" s="14" t="s">
        <v>79</v>
      </c>
      <c r="AY410" s="249" t="s">
        <v>138</v>
      </c>
    </row>
    <row r="411" spans="1:65" s="2" customFormat="1" ht="21.75" customHeight="1">
      <c r="A411" s="34"/>
      <c r="B411" s="35"/>
      <c r="C411" s="210" t="s">
        <v>354</v>
      </c>
      <c r="D411" s="210" t="s">
        <v>141</v>
      </c>
      <c r="E411" s="211" t="s">
        <v>1525</v>
      </c>
      <c r="F411" s="212" t="s">
        <v>1526</v>
      </c>
      <c r="G411" s="213" t="s">
        <v>488</v>
      </c>
      <c r="H411" s="214">
        <v>1.43</v>
      </c>
      <c r="I411" s="215"/>
      <c r="J411" s="216">
        <f>ROUND(I411*H411,2)</f>
        <v>0</v>
      </c>
      <c r="K411" s="217"/>
      <c r="L411" s="39"/>
      <c r="M411" s="218" t="s">
        <v>1</v>
      </c>
      <c r="N411" s="219" t="s">
        <v>39</v>
      </c>
      <c r="O411" s="71"/>
      <c r="P411" s="220">
        <f>O411*H411</f>
        <v>0</v>
      </c>
      <c r="Q411" s="220">
        <v>1.04711</v>
      </c>
      <c r="R411" s="220">
        <f>Q411*H411</f>
        <v>1.4973672999999998</v>
      </c>
      <c r="S411" s="220">
        <v>0</v>
      </c>
      <c r="T411" s="221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22" t="s">
        <v>145</v>
      </c>
      <c r="AT411" s="222" t="s">
        <v>141</v>
      </c>
      <c r="AU411" s="222" t="s">
        <v>81</v>
      </c>
      <c r="AY411" s="17" t="s">
        <v>138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17" t="s">
        <v>79</v>
      </c>
      <c r="BK411" s="223">
        <f>ROUND(I411*H411,2)</f>
        <v>0</v>
      </c>
      <c r="BL411" s="17" t="s">
        <v>145</v>
      </c>
      <c r="BM411" s="222" t="s">
        <v>1527</v>
      </c>
    </row>
    <row r="412" spans="1:65" s="2" customFormat="1" ht="11.25">
      <c r="A412" s="34"/>
      <c r="B412" s="35"/>
      <c r="C412" s="36"/>
      <c r="D412" s="224" t="s">
        <v>147</v>
      </c>
      <c r="E412" s="36"/>
      <c r="F412" s="225" t="s">
        <v>1528</v>
      </c>
      <c r="G412" s="36"/>
      <c r="H412" s="36"/>
      <c r="I412" s="123"/>
      <c r="J412" s="36"/>
      <c r="K412" s="36"/>
      <c r="L412" s="39"/>
      <c r="M412" s="226"/>
      <c r="N412" s="227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147</v>
      </c>
      <c r="AU412" s="17" t="s">
        <v>81</v>
      </c>
    </row>
    <row r="413" spans="1:65" s="15" customFormat="1" ht="11.25">
      <c r="B413" s="251"/>
      <c r="C413" s="252"/>
      <c r="D413" s="224" t="s">
        <v>149</v>
      </c>
      <c r="E413" s="253" t="s">
        <v>1</v>
      </c>
      <c r="F413" s="254" t="s">
        <v>1403</v>
      </c>
      <c r="G413" s="252"/>
      <c r="H413" s="253" t="s">
        <v>1</v>
      </c>
      <c r="I413" s="255"/>
      <c r="J413" s="252"/>
      <c r="K413" s="252"/>
      <c r="L413" s="256"/>
      <c r="M413" s="257"/>
      <c r="N413" s="258"/>
      <c r="O413" s="258"/>
      <c r="P413" s="258"/>
      <c r="Q413" s="258"/>
      <c r="R413" s="258"/>
      <c r="S413" s="258"/>
      <c r="T413" s="259"/>
      <c r="AT413" s="260" t="s">
        <v>149</v>
      </c>
      <c r="AU413" s="260" t="s">
        <v>81</v>
      </c>
      <c r="AV413" s="15" t="s">
        <v>79</v>
      </c>
      <c r="AW413" s="15" t="s">
        <v>30</v>
      </c>
      <c r="AX413" s="15" t="s">
        <v>74</v>
      </c>
      <c r="AY413" s="260" t="s">
        <v>138</v>
      </c>
    </row>
    <row r="414" spans="1:65" s="15" customFormat="1" ht="11.25">
      <c r="B414" s="251"/>
      <c r="C414" s="252"/>
      <c r="D414" s="224" t="s">
        <v>149</v>
      </c>
      <c r="E414" s="253" t="s">
        <v>1</v>
      </c>
      <c r="F414" s="254" t="s">
        <v>919</v>
      </c>
      <c r="G414" s="252"/>
      <c r="H414" s="253" t="s">
        <v>1</v>
      </c>
      <c r="I414" s="255"/>
      <c r="J414" s="252"/>
      <c r="K414" s="252"/>
      <c r="L414" s="256"/>
      <c r="M414" s="257"/>
      <c r="N414" s="258"/>
      <c r="O414" s="258"/>
      <c r="P414" s="258"/>
      <c r="Q414" s="258"/>
      <c r="R414" s="258"/>
      <c r="S414" s="258"/>
      <c r="T414" s="259"/>
      <c r="AT414" s="260" t="s">
        <v>149</v>
      </c>
      <c r="AU414" s="260" t="s">
        <v>81</v>
      </c>
      <c r="AV414" s="15" t="s">
        <v>79</v>
      </c>
      <c r="AW414" s="15" t="s">
        <v>30</v>
      </c>
      <c r="AX414" s="15" t="s">
        <v>74</v>
      </c>
      <c r="AY414" s="260" t="s">
        <v>138</v>
      </c>
    </row>
    <row r="415" spans="1:65" s="13" customFormat="1" ht="11.25">
      <c r="B415" s="228"/>
      <c r="C415" s="229"/>
      <c r="D415" s="224" t="s">
        <v>149</v>
      </c>
      <c r="E415" s="230" t="s">
        <v>1</v>
      </c>
      <c r="F415" s="231" t="s">
        <v>1529</v>
      </c>
      <c r="G415" s="229"/>
      <c r="H415" s="232">
        <v>1.43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149</v>
      </c>
      <c r="AU415" s="238" t="s">
        <v>81</v>
      </c>
      <c r="AV415" s="13" t="s">
        <v>81</v>
      </c>
      <c r="AW415" s="13" t="s">
        <v>30</v>
      </c>
      <c r="AX415" s="13" t="s">
        <v>74</v>
      </c>
      <c r="AY415" s="238" t="s">
        <v>138</v>
      </c>
    </row>
    <row r="416" spans="1:65" s="14" customFormat="1" ht="11.25">
      <c r="B416" s="239"/>
      <c r="C416" s="240"/>
      <c r="D416" s="224" t="s">
        <v>149</v>
      </c>
      <c r="E416" s="241" t="s">
        <v>1</v>
      </c>
      <c r="F416" s="242" t="s">
        <v>156</v>
      </c>
      <c r="G416" s="240"/>
      <c r="H416" s="243">
        <v>1.43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AT416" s="249" t="s">
        <v>149</v>
      </c>
      <c r="AU416" s="249" t="s">
        <v>81</v>
      </c>
      <c r="AV416" s="14" t="s">
        <v>145</v>
      </c>
      <c r="AW416" s="14" t="s">
        <v>30</v>
      </c>
      <c r="AX416" s="14" t="s">
        <v>79</v>
      </c>
      <c r="AY416" s="249" t="s">
        <v>138</v>
      </c>
    </row>
    <row r="417" spans="1:65" s="2" customFormat="1" ht="16.5" customHeight="1">
      <c r="A417" s="34"/>
      <c r="B417" s="35"/>
      <c r="C417" s="210" t="s">
        <v>711</v>
      </c>
      <c r="D417" s="210" t="s">
        <v>141</v>
      </c>
      <c r="E417" s="211" t="s">
        <v>1530</v>
      </c>
      <c r="F417" s="212" t="s">
        <v>1531</v>
      </c>
      <c r="G417" s="213" t="s">
        <v>429</v>
      </c>
      <c r="H417" s="214">
        <v>29.08</v>
      </c>
      <c r="I417" s="215"/>
      <c r="J417" s="216">
        <f>ROUND(I417*H417,2)</f>
        <v>0</v>
      </c>
      <c r="K417" s="217"/>
      <c r="L417" s="39"/>
      <c r="M417" s="218" t="s">
        <v>1</v>
      </c>
      <c r="N417" s="219" t="s">
        <v>39</v>
      </c>
      <c r="O417" s="71"/>
      <c r="P417" s="220">
        <f>O417*H417</f>
        <v>0</v>
      </c>
      <c r="Q417" s="220">
        <v>0</v>
      </c>
      <c r="R417" s="220">
        <f>Q417*H417</f>
        <v>0</v>
      </c>
      <c r="S417" s="220">
        <v>0</v>
      </c>
      <c r="T417" s="221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22" t="s">
        <v>145</v>
      </c>
      <c r="AT417" s="222" t="s">
        <v>141</v>
      </c>
      <c r="AU417" s="222" t="s">
        <v>81</v>
      </c>
      <c r="AY417" s="17" t="s">
        <v>138</v>
      </c>
      <c r="BE417" s="223">
        <f>IF(N417="základní",J417,0)</f>
        <v>0</v>
      </c>
      <c r="BF417" s="223">
        <f>IF(N417="snížená",J417,0)</f>
        <v>0</v>
      </c>
      <c r="BG417" s="223">
        <f>IF(N417="zákl. přenesená",J417,0)</f>
        <v>0</v>
      </c>
      <c r="BH417" s="223">
        <f>IF(N417="sníž. přenesená",J417,0)</f>
        <v>0</v>
      </c>
      <c r="BI417" s="223">
        <f>IF(N417="nulová",J417,0)</f>
        <v>0</v>
      </c>
      <c r="BJ417" s="17" t="s">
        <v>79</v>
      </c>
      <c r="BK417" s="223">
        <f>ROUND(I417*H417,2)</f>
        <v>0</v>
      </c>
      <c r="BL417" s="17" t="s">
        <v>145</v>
      </c>
      <c r="BM417" s="222" t="s">
        <v>1532</v>
      </c>
    </row>
    <row r="418" spans="1:65" s="2" customFormat="1" ht="19.5">
      <c r="A418" s="34"/>
      <c r="B418" s="35"/>
      <c r="C418" s="36"/>
      <c r="D418" s="224" t="s">
        <v>147</v>
      </c>
      <c r="E418" s="36"/>
      <c r="F418" s="225" t="s">
        <v>1533</v>
      </c>
      <c r="G418" s="36"/>
      <c r="H418" s="36"/>
      <c r="I418" s="123"/>
      <c r="J418" s="36"/>
      <c r="K418" s="36"/>
      <c r="L418" s="39"/>
      <c r="M418" s="226"/>
      <c r="N418" s="227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147</v>
      </c>
      <c r="AU418" s="17" t="s">
        <v>81</v>
      </c>
    </row>
    <row r="419" spans="1:65" s="15" customFormat="1" ht="11.25">
      <c r="B419" s="251"/>
      <c r="C419" s="252"/>
      <c r="D419" s="224" t="s">
        <v>149</v>
      </c>
      <c r="E419" s="253" t="s">
        <v>1</v>
      </c>
      <c r="F419" s="254" t="s">
        <v>1371</v>
      </c>
      <c r="G419" s="252"/>
      <c r="H419" s="253" t="s">
        <v>1</v>
      </c>
      <c r="I419" s="255"/>
      <c r="J419" s="252"/>
      <c r="K419" s="252"/>
      <c r="L419" s="256"/>
      <c r="M419" s="257"/>
      <c r="N419" s="258"/>
      <c r="O419" s="258"/>
      <c r="P419" s="258"/>
      <c r="Q419" s="258"/>
      <c r="R419" s="258"/>
      <c r="S419" s="258"/>
      <c r="T419" s="259"/>
      <c r="AT419" s="260" t="s">
        <v>149</v>
      </c>
      <c r="AU419" s="260" t="s">
        <v>81</v>
      </c>
      <c r="AV419" s="15" t="s">
        <v>79</v>
      </c>
      <c r="AW419" s="15" t="s">
        <v>30</v>
      </c>
      <c r="AX419" s="15" t="s">
        <v>74</v>
      </c>
      <c r="AY419" s="260" t="s">
        <v>138</v>
      </c>
    </row>
    <row r="420" spans="1:65" s="15" customFormat="1" ht="11.25">
      <c r="B420" s="251"/>
      <c r="C420" s="252"/>
      <c r="D420" s="224" t="s">
        <v>149</v>
      </c>
      <c r="E420" s="253" t="s">
        <v>1</v>
      </c>
      <c r="F420" s="254" t="s">
        <v>1534</v>
      </c>
      <c r="G420" s="252"/>
      <c r="H420" s="253" t="s">
        <v>1</v>
      </c>
      <c r="I420" s="255"/>
      <c r="J420" s="252"/>
      <c r="K420" s="252"/>
      <c r="L420" s="256"/>
      <c r="M420" s="257"/>
      <c r="N420" s="258"/>
      <c r="O420" s="258"/>
      <c r="P420" s="258"/>
      <c r="Q420" s="258"/>
      <c r="R420" s="258"/>
      <c r="S420" s="258"/>
      <c r="T420" s="259"/>
      <c r="AT420" s="260" t="s">
        <v>149</v>
      </c>
      <c r="AU420" s="260" t="s">
        <v>81</v>
      </c>
      <c r="AV420" s="15" t="s">
        <v>79</v>
      </c>
      <c r="AW420" s="15" t="s">
        <v>30</v>
      </c>
      <c r="AX420" s="15" t="s">
        <v>74</v>
      </c>
      <c r="AY420" s="260" t="s">
        <v>138</v>
      </c>
    </row>
    <row r="421" spans="1:65" s="13" customFormat="1" ht="11.25">
      <c r="B421" s="228"/>
      <c r="C421" s="229"/>
      <c r="D421" s="224" t="s">
        <v>149</v>
      </c>
      <c r="E421" s="230" t="s">
        <v>1</v>
      </c>
      <c r="F421" s="231" t="s">
        <v>1535</v>
      </c>
      <c r="G421" s="229"/>
      <c r="H421" s="232">
        <v>29.08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149</v>
      </c>
      <c r="AU421" s="238" t="s">
        <v>81</v>
      </c>
      <c r="AV421" s="13" t="s">
        <v>81</v>
      </c>
      <c r="AW421" s="13" t="s">
        <v>30</v>
      </c>
      <c r="AX421" s="13" t="s">
        <v>74</v>
      </c>
      <c r="AY421" s="238" t="s">
        <v>138</v>
      </c>
    </row>
    <row r="422" spans="1:65" s="14" customFormat="1" ht="11.25">
      <c r="B422" s="239"/>
      <c r="C422" s="240"/>
      <c r="D422" s="224" t="s">
        <v>149</v>
      </c>
      <c r="E422" s="241" t="s">
        <v>587</v>
      </c>
      <c r="F422" s="242" t="s">
        <v>156</v>
      </c>
      <c r="G422" s="240"/>
      <c r="H422" s="243">
        <v>29.08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AT422" s="249" t="s">
        <v>149</v>
      </c>
      <c r="AU422" s="249" t="s">
        <v>81</v>
      </c>
      <c r="AV422" s="14" t="s">
        <v>145</v>
      </c>
      <c r="AW422" s="14" t="s">
        <v>30</v>
      </c>
      <c r="AX422" s="14" t="s">
        <v>79</v>
      </c>
      <c r="AY422" s="249" t="s">
        <v>138</v>
      </c>
    </row>
    <row r="423" spans="1:65" s="2" customFormat="1" ht="21.75" customHeight="1">
      <c r="A423" s="34"/>
      <c r="B423" s="35"/>
      <c r="C423" s="210" t="s">
        <v>485</v>
      </c>
      <c r="D423" s="210" t="s">
        <v>141</v>
      </c>
      <c r="E423" s="211" t="s">
        <v>1536</v>
      </c>
      <c r="F423" s="212" t="s">
        <v>1537</v>
      </c>
      <c r="G423" s="213" t="s">
        <v>351</v>
      </c>
      <c r="H423" s="214">
        <v>147.94999999999999</v>
      </c>
      <c r="I423" s="215"/>
      <c r="J423" s="216">
        <f>ROUND(I423*H423,2)</f>
        <v>0</v>
      </c>
      <c r="K423" s="217"/>
      <c r="L423" s="39"/>
      <c r="M423" s="218" t="s">
        <v>1</v>
      </c>
      <c r="N423" s="219" t="s">
        <v>39</v>
      </c>
      <c r="O423" s="71"/>
      <c r="P423" s="220">
        <f>O423*H423</f>
        <v>0</v>
      </c>
      <c r="Q423" s="220">
        <v>2.5100000000000001E-3</v>
      </c>
      <c r="R423" s="220">
        <f>Q423*H423</f>
        <v>0.37135449999999998</v>
      </c>
      <c r="S423" s="220">
        <v>0</v>
      </c>
      <c r="T423" s="221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22" t="s">
        <v>145</v>
      </c>
      <c r="AT423" s="222" t="s">
        <v>141</v>
      </c>
      <c r="AU423" s="222" t="s">
        <v>81</v>
      </c>
      <c r="AY423" s="17" t="s">
        <v>138</v>
      </c>
      <c r="BE423" s="223">
        <f>IF(N423="základní",J423,0)</f>
        <v>0</v>
      </c>
      <c r="BF423" s="223">
        <f>IF(N423="snížená",J423,0)</f>
        <v>0</v>
      </c>
      <c r="BG423" s="223">
        <f>IF(N423="zákl. přenesená",J423,0)</f>
        <v>0</v>
      </c>
      <c r="BH423" s="223">
        <f>IF(N423="sníž. přenesená",J423,0)</f>
        <v>0</v>
      </c>
      <c r="BI423" s="223">
        <f>IF(N423="nulová",J423,0)</f>
        <v>0</v>
      </c>
      <c r="BJ423" s="17" t="s">
        <v>79</v>
      </c>
      <c r="BK423" s="223">
        <f>ROUND(I423*H423,2)</f>
        <v>0</v>
      </c>
      <c r="BL423" s="17" t="s">
        <v>145</v>
      </c>
      <c r="BM423" s="222" t="s">
        <v>1538</v>
      </c>
    </row>
    <row r="424" spans="1:65" s="2" customFormat="1" ht="19.5">
      <c r="A424" s="34"/>
      <c r="B424" s="35"/>
      <c r="C424" s="36"/>
      <c r="D424" s="224" t="s">
        <v>147</v>
      </c>
      <c r="E424" s="36"/>
      <c r="F424" s="225" t="s">
        <v>1539</v>
      </c>
      <c r="G424" s="36"/>
      <c r="H424" s="36"/>
      <c r="I424" s="123"/>
      <c r="J424" s="36"/>
      <c r="K424" s="36"/>
      <c r="L424" s="39"/>
      <c r="M424" s="226"/>
      <c r="N424" s="227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147</v>
      </c>
      <c r="AU424" s="17" t="s">
        <v>81</v>
      </c>
    </row>
    <row r="425" spans="1:65" s="15" customFormat="1" ht="11.25">
      <c r="B425" s="251"/>
      <c r="C425" s="252"/>
      <c r="D425" s="224" t="s">
        <v>149</v>
      </c>
      <c r="E425" s="253" t="s">
        <v>1</v>
      </c>
      <c r="F425" s="254" t="s">
        <v>1371</v>
      </c>
      <c r="G425" s="252"/>
      <c r="H425" s="253" t="s">
        <v>1</v>
      </c>
      <c r="I425" s="255"/>
      <c r="J425" s="252"/>
      <c r="K425" s="252"/>
      <c r="L425" s="256"/>
      <c r="M425" s="257"/>
      <c r="N425" s="258"/>
      <c r="O425" s="258"/>
      <c r="P425" s="258"/>
      <c r="Q425" s="258"/>
      <c r="R425" s="258"/>
      <c r="S425" s="258"/>
      <c r="T425" s="259"/>
      <c r="AT425" s="260" t="s">
        <v>149</v>
      </c>
      <c r="AU425" s="260" t="s">
        <v>81</v>
      </c>
      <c r="AV425" s="15" t="s">
        <v>79</v>
      </c>
      <c r="AW425" s="15" t="s">
        <v>30</v>
      </c>
      <c r="AX425" s="15" t="s">
        <v>74</v>
      </c>
      <c r="AY425" s="260" t="s">
        <v>138</v>
      </c>
    </row>
    <row r="426" spans="1:65" s="13" customFormat="1" ht="11.25">
      <c r="B426" s="228"/>
      <c r="C426" s="229"/>
      <c r="D426" s="224" t="s">
        <v>149</v>
      </c>
      <c r="E426" s="230" t="s">
        <v>1</v>
      </c>
      <c r="F426" s="231" t="s">
        <v>1540</v>
      </c>
      <c r="G426" s="229"/>
      <c r="H426" s="232">
        <v>147.94999999999999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AT426" s="238" t="s">
        <v>149</v>
      </c>
      <c r="AU426" s="238" t="s">
        <v>81</v>
      </c>
      <c r="AV426" s="13" t="s">
        <v>81</v>
      </c>
      <c r="AW426" s="13" t="s">
        <v>30</v>
      </c>
      <c r="AX426" s="13" t="s">
        <v>74</v>
      </c>
      <c r="AY426" s="238" t="s">
        <v>138</v>
      </c>
    </row>
    <row r="427" spans="1:65" s="14" customFormat="1" ht="11.25">
      <c r="B427" s="239"/>
      <c r="C427" s="240"/>
      <c r="D427" s="224" t="s">
        <v>149</v>
      </c>
      <c r="E427" s="241" t="s">
        <v>566</v>
      </c>
      <c r="F427" s="242" t="s">
        <v>156</v>
      </c>
      <c r="G427" s="240"/>
      <c r="H427" s="243">
        <v>147.94999999999999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AT427" s="249" t="s">
        <v>149</v>
      </c>
      <c r="AU427" s="249" t="s">
        <v>81</v>
      </c>
      <c r="AV427" s="14" t="s">
        <v>145</v>
      </c>
      <c r="AW427" s="14" t="s">
        <v>30</v>
      </c>
      <c r="AX427" s="14" t="s">
        <v>79</v>
      </c>
      <c r="AY427" s="249" t="s">
        <v>138</v>
      </c>
    </row>
    <row r="428" spans="1:65" s="2" customFormat="1" ht="21.75" customHeight="1">
      <c r="A428" s="34"/>
      <c r="B428" s="35"/>
      <c r="C428" s="210" t="s">
        <v>491</v>
      </c>
      <c r="D428" s="210" t="s">
        <v>141</v>
      </c>
      <c r="E428" s="211" t="s">
        <v>1541</v>
      </c>
      <c r="F428" s="212" t="s">
        <v>1542</v>
      </c>
      <c r="G428" s="213" t="s">
        <v>351</v>
      </c>
      <c r="H428" s="214">
        <v>147.94999999999999</v>
      </c>
      <c r="I428" s="215"/>
      <c r="J428" s="216">
        <f>ROUND(I428*H428,2)</f>
        <v>0</v>
      </c>
      <c r="K428" s="217"/>
      <c r="L428" s="39"/>
      <c r="M428" s="218" t="s">
        <v>1</v>
      </c>
      <c r="N428" s="219" t="s">
        <v>39</v>
      </c>
      <c r="O428" s="71"/>
      <c r="P428" s="220">
        <f>O428*H428</f>
        <v>0</v>
      </c>
      <c r="Q428" s="220">
        <v>0</v>
      </c>
      <c r="R428" s="220">
        <f>Q428*H428</f>
        <v>0</v>
      </c>
      <c r="S428" s="220">
        <v>0</v>
      </c>
      <c r="T428" s="221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22" t="s">
        <v>145</v>
      </c>
      <c r="AT428" s="222" t="s">
        <v>141</v>
      </c>
      <c r="AU428" s="222" t="s">
        <v>81</v>
      </c>
      <c r="AY428" s="17" t="s">
        <v>138</v>
      </c>
      <c r="BE428" s="223">
        <f>IF(N428="základní",J428,0)</f>
        <v>0</v>
      </c>
      <c r="BF428" s="223">
        <f>IF(N428="snížená",J428,0)</f>
        <v>0</v>
      </c>
      <c r="BG428" s="223">
        <f>IF(N428="zákl. přenesená",J428,0)</f>
        <v>0</v>
      </c>
      <c r="BH428" s="223">
        <f>IF(N428="sníž. přenesená",J428,0)</f>
        <v>0</v>
      </c>
      <c r="BI428" s="223">
        <f>IF(N428="nulová",J428,0)</f>
        <v>0</v>
      </c>
      <c r="BJ428" s="17" t="s">
        <v>79</v>
      </c>
      <c r="BK428" s="223">
        <f>ROUND(I428*H428,2)</f>
        <v>0</v>
      </c>
      <c r="BL428" s="17" t="s">
        <v>145</v>
      </c>
      <c r="BM428" s="222" t="s">
        <v>1543</v>
      </c>
    </row>
    <row r="429" spans="1:65" s="2" customFormat="1" ht="19.5">
      <c r="A429" s="34"/>
      <c r="B429" s="35"/>
      <c r="C429" s="36"/>
      <c r="D429" s="224" t="s">
        <v>147</v>
      </c>
      <c r="E429" s="36"/>
      <c r="F429" s="225" t="s">
        <v>1544</v>
      </c>
      <c r="G429" s="36"/>
      <c r="H429" s="36"/>
      <c r="I429" s="123"/>
      <c r="J429" s="36"/>
      <c r="K429" s="36"/>
      <c r="L429" s="39"/>
      <c r="M429" s="226"/>
      <c r="N429" s="227"/>
      <c r="O429" s="71"/>
      <c r="P429" s="71"/>
      <c r="Q429" s="71"/>
      <c r="R429" s="71"/>
      <c r="S429" s="71"/>
      <c r="T429" s="72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147</v>
      </c>
      <c r="AU429" s="17" t="s">
        <v>81</v>
      </c>
    </row>
    <row r="430" spans="1:65" s="15" customFormat="1" ht="11.25">
      <c r="B430" s="251"/>
      <c r="C430" s="252"/>
      <c r="D430" s="224" t="s">
        <v>149</v>
      </c>
      <c r="E430" s="253" t="s">
        <v>1</v>
      </c>
      <c r="F430" s="254" t="s">
        <v>1371</v>
      </c>
      <c r="G430" s="252"/>
      <c r="H430" s="253" t="s">
        <v>1</v>
      </c>
      <c r="I430" s="255"/>
      <c r="J430" s="252"/>
      <c r="K430" s="252"/>
      <c r="L430" s="256"/>
      <c r="M430" s="257"/>
      <c r="N430" s="258"/>
      <c r="O430" s="258"/>
      <c r="P430" s="258"/>
      <c r="Q430" s="258"/>
      <c r="R430" s="258"/>
      <c r="S430" s="258"/>
      <c r="T430" s="259"/>
      <c r="AT430" s="260" t="s">
        <v>149</v>
      </c>
      <c r="AU430" s="260" t="s">
        <v>81</v>
      </c>
      <c r="AV430" s="15" t="s">
        <v>79</v>
      </c>
      <c r="AW430" s="15" t="s">
        <v>30</v>
      </c>
      <c r="AX430" s="15" t="s">
        <v>74</v>
      </c>
      <c r="AY430" s="260" t="s">
        <v>138</v>
      </c>
    </row>
    <row r="431" spans="1:65" s="13" customFormat="1" ht="11.25">
      <c r="B431" s="228"/>
      <c r="C431" s="229"/>
      <c r="D431" s="224" t="s">
        <v>149</v>
      </c>
      <c r="E431" s="230" t="s">
        <v>1</v>
      </c>
      <c r="F431" s="231" t="s">
        <v>566</v>
      </c>
      <c r="G431" s="229"/>
      <c r="H431" s="232">
        <v>147.94999999999999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AT431" s="238" t="s">
        <v>149</v>
      </c>
      <c r="AU431" s="238" t="s">
        <v>81</v>
      </c>
      <c r="AV431" s="13" t="s">
        <v>81</v>
      </c>
      <c r="AW431" s="13" t="s">
        <v>30</v>
      </c>
      <c r="AX431" s="13" t="s">
        <v>74</v>
      </c>
      <c r="AY431" s="238" t="s">
        <v>138</v>
      </c>
    </row>
    <row r="432" spans="1:65" s="14" customFormat="1" ht="11.25">
      <c r="B432" s="239"/>
      <c r="C432" s="240"/>
      <c r="D432" s="224" t="s">
        <v>149</v>
      </c>
      <c r="E432" s="241" t="s">
        <v>1</v>
      </c>
      <c r="F432" s="242" t="s">
        <v>156</v>
      </c>
      <c r="G432" s="240"/>
      <c r="H432" s="243">
        <v>147.94999999999999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149</v>
      </c>
      <c r="AU432" s="249" t="s">
        <v>81</v>
      </c>
      <c r="AV432" s="14" t="s">
        <v>145</v>
      </c>
      <c r="AW432" s="14" t="s">
        <v>30</v>
      </c>
      <c r="AX432" s="14" t="s">
        <v>79</v>
      </c>
      <c r="AY432" s="249" t="s">
        <v>138</v>
      </c>
    </row>
    <row r="433" spans="1:65" s="2" customFormat="1" ht="21.75" customHeight="1">
      <c r="A433" s="34"/>
      <c r="B433" s="35"/>
      <c r="C433" s="210" t="s">
        <v>544</v>
      </c>
      <c r="D433" s="210" t="s">
        <v>141</v>
      </c>
      <c r="E433" s="211" t="s">
        <v>1545</v>
      </c>
      <c r="F433" s="212" t="s">
        <v>1546</v>
      </c>
      <c r="G433" s="213" t="s">
        <v>488</v>
      </c>
      <c r="H433" s="214">
        <v>5.234</v>
      </c>
      <c r="I433" s="215"/>
      <c r="J433" s="216">
        <f>ROUND(I433*H433,2)</f>
        <v>0</v>
      </c>
      <c r="K433" s="217"/>
      <c r="L433" s="39"/>
      <c r="M433" s="218" t="s">
        <v>1</v>
      </c>
      <c r="N433" s="219" t="s">
        <v>39</v>
      </c>
      <c r="O433" s="71"/>
      <c r="P433" s="220">
        <f>O433*H433</f>
        <v>0</v>
      </c>
      <c r="Q433" s="220">
        <v>1.0538799999999999</v>
      </c>
      <c r="R433" s="220">
        <f>Q433*H433</f>
        <v>5.5160079199999998</v>
      </c>
      <c r="S433" s="220">
        <v>0</v>
      </c>
      <c r="T433" s="221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22" t="s">
        <v>145</v>
      </c>
      <c r="AT433" s="222" t="s">
        <v>141</v>
      </c>
      <c r="AU433" s="222" t="s">
        <v>81</v>
      </c>
      <c r="AY433" s="17" t="s">
        <v>138</v>
      </c>
      <c r="BE433" s="223">
        <f>IF(N433="základní",J433,0)</f>
        <v>0</v>
      </c>
      <c r="BF433" s="223">
        <f>IF(N433="snížená",J433,0)</f>
        <v>0</v>
      </c>
      <c r="BG433" s="223">
        <f>IF(N433="zákl. přenesená",J433,0)</f>
        <v>0</v>
      </c>
      <c r="BH433" s="223">
        <f>IF(N433="sníž. přenesená",J433,0)</f>
        <v>0</v>
      </c>
      <c r="BI433" s="223">
        <f>IF(N433="nulová",J433,0)</f>
        <v>0</v>
      </c>
      <c r="BJ433" s="17" t="s">
        <v>79</v>
      </c>
      <c r="BK433" s="223">
        <f>ROUND(I433*H433,2)</f>
        <v>0</v>
      </c>
      <c r="BL433" s="17" t="s">
        <v>145</v>
      </c>
      <c r="BM433" s="222" t="s">
        <v>1547</v>
      </c>
    </row>
    <row r="434" spans="1:65" s="2" customFormat="1" ht="19.5">
      <c r="A434" s="34"/>
      <c r="B434" s="35"/>
      <c r="C434" s="36"/>
      <c r="D434" s="224" t="s">
        <v>147</v>
      </c>
      <c r="E434" s="36"/>
      <c r="F434" s="225" t="s">
        <v>1548</v>
      </c>
      <c r="G434" s="36"/>
      <c r="H434" s="36"/>
      <c r="I434" s="123"/>
      <c r="J434" s="36"/>
      <c r="K434" s="36"/>
      <c r="L434" s="39"/>
      <c r="M434" s="226"/>
      <c r="N434" s="227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147</v>
      </c>
      <c r="AU434" s="17" t="s">
        <v>81</v>
      </c>
    </row>
    <row r="435" spans="1:65" s="15" customFormat="1" ht="11.25">
      <c r="B435" s="251"/>
      <c r="C435" s="252"/>
      <c r="D435" s="224" t="s">
        <v>149</v>
      </c>
      <c r="E435" s="253" t="s">
        <v>1</v>
      </c>
      <c r="F435" s="254" t="s">
        <v>1403</v>
      </c>
      <c r="G435" s="252"/>
      <c r="H435" s="253" t="s">
        <v>1</v>
      </c>
      <c r="I435" s="255"/>
      <c r="J435" s="252"/>
      <c r="K435" s="252"/>
      <c r="L435" s="256"/>
      <c r="M435" s="257"/>
      <c r="N435" s="258"/>
      <c r="O435" s="258"/>
      <c r="P435" s="258"/>
      <c r="Q435" s="258"/>
      <c r="R435" s="258"/>
      <c r="S435" s="258"/>
      <c r="T435" s="259"/>
      <c r="AT435" s="260" t="s">
        <v>149</v>
      </c>
      <c r="AU435" s="260" t="s">
        <v>81</v>
      </c>
      <c r="AV435" s="15" t="s">
        <v>79</v>
      </c>
      <c r="AW435" s="15" t="s">
        <v>30</v>
      </c>
      <c r="AX435" s="15" t="s">
        <v>74</v>
      </c>
      <c r="AY435" s="260" t="s">
        <v>138</v>
      </c>
    </row>
    <row r="436" spans="1:65" s="15" customFormat="1" ht="11.25">
      <c r="B436" s="251"/>
      <c r="C436" s="252"/>
      <c r="D436" s="224" t="s">
        <v>149</v>
      </c>
      <c r="E436" s="253" t="s">
        <v>1</v>
      </c>
      <c r="F436" s="254" t="s">
        <v>919</v>
      </c>
      <c r="G436" s="252"/>
      <c r="H436" s="253" t="s">
        <v>1</v>
      </c>
      <c r="I436" s="255"/>
      <c r="J436" s="252"/>
      <c r="K436" s="252"/>
      <c r="L436" s="256"/>
      <c r="M436" s="257"/>
      <c r="N436" s="258"/>
      <c r="O436" s="258"/>
      <c r="P436" s="258"/>
      <c r="Q436" s="258"/>
      <c r="R436" s="258"/>
      <c r="S436" s="258"/>
      <c r="T436" s="259"/>
      <c r="AT436" s="260" t="s">
        <v>149</v>
      </c>
      <c r="AU436" s="260" t="s">
        <v>81</v>
      </c>
      <c r="AV436" s="15" t="s">
        <v>79</v>
      </c>
      <c r="AW436" s="15" t="s">
        <v>30</v>
      </c>
      <c r="AX436" s="15" t="s">
        <v>74</v>
      </c>
      <c r="AY436" s="260" t="s">
        <v>138</v>
      </c>
    </row>
    <row r="437" spans="1:65" s="13" customFormat="1" ht="11.25">
      <c r="B437" s="228"/>
      <c r="C437" s="229"/>
      <c r="D437" s="224" t="s">
        <v>149</v>
      </c>
      <c r="E437" s="230" t="s">
        <v>1</v>
      </c>
      <c r="F437" s="231" t="s">
        <v>977</v>
      </c>
      <c r="G437" s="229"/>
      <c r="H437" s="232">
        <v>5.234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AT437" s="238" t="s">
        <v>149</v>
      </c>
      <c r="AU437" s="238" t="s">
        <v>81</v>
      </c>
      <c r="AV437" s="13" t="s">
        <v>81</v>
      </c>
      <c r="AW437" s="13" t="s">
        <v>30</v>
      </c>
      <c r="AX437" s="13" t="s">
        <v>74</v>
      </c>
      <c r="AY437" s="238" t="s">
        <v>138</v>
      </c>
    </row>
    <row r="438" spans="1:65" s="14" customFormat="1" ht="11.25">
      <c r="B438" s="239"/>
      <c r="C438" s="240"/>
      <c r="D438" s="224" t="s">
        <v>149</v>
      </c>
      <c r="E438" s="241" t="s">
        <v>1</v>
      </c>
      <c r="F438" s="242" t="s">
        <v>156</v>
      </c>
      <c r="G438" s="240"/>
      <c r="H438" s="243">
        <v>5.234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149</v>
      </c>
      <c r="AU438" s="249" t="s">
        <v>81</v>
      </c>
      <c r="AV438" s="14" t="s">
        <v>145</v>
      </c>
      <c r="AW438" s="14" t="s">
        <v>30</v>
      </c>
      <c r="AX438" s="14" t="s">
        <v>79</v>
      </c>
      <c r="AY438" s="249" t="s">
        <v>138</v>
      </c>
    </row>
    <row r="439" spans="1:65" s="2" customFormat="1" ht="21.75" customHeight="1">
      <c r="A439" s="34"/>
      <c r="B439" s="35"/>
      <c r="C439" s="210" t="s">
        <v>733</v>
      </c>
      <c r="D439" s="210" t="s">
        <v>141</v>
      </c>
      <c r="E439" s="211" t="s">
        <v>1004</v>
      </c>
      <c r="F439" s="212" t="s">
        <v>1005</v>
      </c>
      <c r="G439" s="213" t="s">
        <v>423</v>
      </c>
      <c r="H439" s="214">
        <v>1.2</v>
      </c>
      <c r="I439" s="215"/>
      <c r="J439" s="216">
        <f>ROUND(I439*H439,2)</f>
        <v>0</v>
      </c>
      <c r="K439" s="217"/>
      <c r="L439" s="39"/>
      <c r="M439" s="218" t="s">
        <v>1</v>
      </c>
      <c r="N439" s="219" t="s">
        <v>39</v>
      </c>
      <c r="O439" s="71"/>
      <c r="P439" s="220">
        <f>O439*H439</f>
        <v>0</v>
      </c>
      <c r="Q439" s="220">
        <v>4.6299999999999996E-3</v>
      </c>
      <c r="R439" s="220">
        <f>Q439*H439</f>
        <v>5.5559999999999993E-3</v>
      </c>
      <c r="S439" s="220">
        <v>0</v>
      </c>
      <c r="T439" s="221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22" t="s">
        <v>145</v>
      </c>
      <c r="AT439" s="222" t="s">
        <v>141</v>
      </c>
      <c r="AU439" s="222" t="s">
        <v>81</v>
      </c>
      <c r="AY439" s="17" t="s">
        <v>138</v>
      </c>
      <c r="BE439" s="223">
        <f>IF(N439="základní",J439,0)</f>
        <v>0</v>
      </c>
      <c r="BF439" s="223">
        <f>IF(N439="snížená",J439,0)</f>
        <v>0</v>
      </c>
      <c r="BG439" s="223">
        <f>IF(N439="zákl. přenesená",J439,0)</f>
        <v>0</v>
      </c>
      <c r="BH439" s="223">
        <f>IF(N439="sníž. přenesená",J439,0)</f>
        <v>0</v>
      </c>
      <c r="BI439" s="223">
        <f>IF(N439="nulová",J439,0)</f>
        <v>0</v>
      </c>
      <c r="BJ439" s="17" t="s">
        <v>79</v>
      </c>
      <c r="BK439" s="223">
        <f>ROUND(I439*H439,2)</f>
        <v>0</v>
      </c>
      <c r="BL439" s="17" t="s">
        <v>145</v>
      </c>
      <c r="BM439" s="222" t="s">
        <v>1549</v>
      </c>
    </row>
    <row r="440" spans="1:65" s="2" customFormat="1" ht="11.25">
      <c r="A440" s="34"/>
      <c r="B440" s="35"/>
      <c r="C440" s="36"/>
      <c r="D440" s="224" t="s">
        <v>147</v>
      </c>
      <c r="E440" s="36"/>
      <c r="F440" s="225" t="s">
        <v>1550</v>
      </c>
      <c r="G440" s="36"/>
      <c r="H440" s="36"/>
      <c r="I440" s="123"/>
      <c r="J440" s="36"/>
      <c r="K440" s="36"/>
      <c r="L440" s="39"/>
      <c r="M440" s="226"/>
      <c r="N440" s="227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147</v>
      </c>
      <c r="AU440" s="17" t="s">
        <v>81</v>
      </c>
    </row>
    <row r="441" spans="1:65" s="15" customFormat="1" ht="11.25">
      <c r="B441" s="251"/>
      <c r="C441" s="252"/>
      <c r="D441" s="224" t="s">
        <v>149</v>
      </c>
      <c r="E441" s="253" t="s">
        <v>1</v>
      </c>
      <c r="F441" s="254" t="s">
        <v>1371</v>
      </c>
      <c r="G441" s="252"/>
      <c r="H441" s="253" t="s">
        <v>1</v>
      </c>
      <c r="I441" s="255"/>
      <c r="J441" s="252"/>
      <c r="K441" s="252"/>
      <c r="L441" s="256"/>
      <c r="M441" s="257"/>
      <c r="N441" s="258"/>
      <c r="O441" s="258"/>
      <c r="P441" s="258"/>
      <c r="Q441" s="258"/>
      <c r="R441" s="258"/>
      <c r="S441" s="258"/>
      <c r="T441" s="259"/>
      <c r="AT441" s="260" t="s">
        <v>149</v>
      </c>
      <c r="AU441" s="260" t="s">
        <v>81</v>
      </c>
      <c r="AV441" s="15" t="s">
        <v>79</v>
      </c>
      <c r="AW441" s="15" t="s">
        <v>30</v>
      </c>
      <c r="AX441" s="15" t="s">
        <v>74</v>
      </c>
      <c r="AY441" s="260" t="s">
        <v>138</v>
      </c>
    </row>
    <row r="442" spans="1:65" s="13" customFormat="1" ht="11.25">
      <c r="B442" s="228"/>
      <c r="C442" s="229"/>
      <c r="D442" s="224" t="s">
        <v>149</v>
      </c>
      <c r="E442" s="230" t="s">
        <v>1</v>
      </c>
      <c r="F442" s="231" t="s">
        <v>1551</v>
      </c>
      <c r="G442" s="229"/>
      <c r="H442" s="232">
        <v>1.2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149</v>
      </c>
      <c r="AU442" s="238" t="s">
        <v>81</v>
      </c>
      <c r="AV442" s="13" t="s">
        <v>81</v>
      </c>
      <c r="AW442" s="13" t="s">
        <v>30</v>
      </c>
      <c r="AX442" s="13" t="s">
        <v>74</v>
      </c>
      <c r="AY442" s="238" t="s">
        <v>138</v>
      </c>
    </row>
    <row r="443" spans="1:65" s="14" customFormat="1" ht="11.25">
      <c r="B443" s="239"/>
      <c r="C443" s="240"/>
      <c r="D443" s="224" t="s">
        <v>149</v>
      </c>
      <c r="E443" s="241" t="s">
        <v>1</v>
      </c>
      <c r="F443" s="242" t="s">
        <v>156</v>
      </c>
      <c r="G443" s="240"/>
      <c r="H443" s="243">
        <v>1.2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AT443" s="249" t="s">
        <v>149</v>
      </c>
      <c r="AU443" s="249" t="s">
        <v>81</v>
      </c>
      <c r="AV443" s="14" t="s">
        <v>145</v>
      </c>
      <c r="AW443" s="14" t="s">
        <v>30</v>
      </c>
      <c r="AX443" s="14" t="s">
        <v>79</v>
      </c>
      <c r="AY443" s="249" t="s">
        <v>138</v>
      </c>
    </row>
    <row r="444" spans="1:65" s="12" customFormat="1" ht="22.9" customHeight="1">
      <c r="B444" s="194"/>
      <c r="C444" s="195"/>
      <c r="D444" s="196" t="s">
        <v>73</v>
      </c>
      <c r="E444" s="208" t="s">
        <v>145</v>
      </c>
      <c r="F444" s="208" t="s">
        <v>1009</v>
      </c>
      <c r="G444" s="195"/>
      <c r="H444" s="195"/>
      <c r="I444" s="198"/>
      <c r="J444" s="209">
        <f>BK444</f>
        <v>0</v>
      </c>
      <c r="K444" s="195"/>
      <c r="L444" s="200"/>
      <c r="M444" s="201"/>
      <c r="N444" s="202"/>
      <c r="O444" s="202"/>
      <c r="P444" s="203">
        <f>SUM(P445:P459)</f>
        <v>0</v>
      </c>
      <c r="Q444" s="202"/>
      <c r="R444" s="203">
        <f>SUM(R445:R459)</f>
        <v>34.548079999999999</v>
      </c>
      <c r="S444" s="202"/>
      <c r="T444" s="204">
        <f>SUM(T445:T459)</f>
        <v>0</v>
      </c>
      <c r="AR444" s="205" t="s">
        <v>79</v>
      </c>
      <c r="AT444" s="206" t="s">
        <v>73</v>
      </c>
      <c r="AU444" s="206" t="s">
        <v>79</v>
      </c>
      <c r="AY444" s="205" t="s">
        <v>138</v>
      </c>
      <c r="BK444" s="207">
        <f>SUM(BK445:BK459)</f>
        <v>0</v>
      </c>
    </row>
    <row r="445" spans="1:65" s="2" customFormat="1" ht="21.75" customHeight="1">
      <c r="A445" s="34"/>
      <c r="B445" s="35"/>
      <c r="C445" s="210" t="s">
        <v>539</v>
      </c>
      <c r="D445" s="210" t="s">
        <v>141</v>
      </c>
      <c r="E445" s="211" t="s">
        <v>1040</v>
      </c>
      <c r="F445" s="212" t="s">
        <v>1041</v>
      </c>
      <c r="G445" s="213" t="s">
        <v>351</v>
      </c>
      <c r="H445" s="214">
        <v>122</v>
      </c>
      <c r="I445" s="215"/>
      <c r="J445" s="216">
        <f>ROUND(I445*H445,2)</f>
        <v>0</v>
      </c>
      <c r="K445" s="217"/>
      <c r="L445" s="39"/>
      <c r="M445" s="218" t="s">
        <v>1</v>
      </c>
      <c r="N445" s="219" t="s">
        <v>39</v>
      </c>
      <c r="O445" s="71"/>
      <c r="P445" s="220">
        <f>O445*H445</f>
        <v>0</v>
      </c>
      <c r="Q445" s="220">
        <v>0</v>
      </c>
      <c r="R445" s="220">
        <f>Q445*H445</f>
        <v>0</v>
      </c>
      <c r="S445" s="220">
        <v>0</v>
      </c>
      <c r="T445" s="221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22" t="s">
        <v>145</v>
      </c>
      <c r="AT445" s="222" t="s">
        <v>141</v>
      </c>
      <c r="AU445" s="222" t="s">
        <v>81</v>
      </c>
      <c r="AY445" s="17" t="s">
        <v>138</v>
      </c>
      <c r="BE445" s="223">
        <f>IF(N445="základní",J445,0)</f>
        <v>0</v>
      </c>
      <c r="BF445" s="223">
        <f>IF(N445="snížená",J445,0)</f>
        <v>0</v>
      </c>
      <c r="BG445" s="223">
        <f>IF(N445="zákl. přenesená",J445,0)</f>
        <v>0</v>
      </c>
      <c r="BH445" s="223">
        <f>IF(N445="sníž. přenesená",J445,0)</f>
        <v>0</v>
      </c>
      <c r="BI445" s="223">
        <f>IF(N445="nulová",J445,0)</f>
        <v>0</v>
      </c>
      <c r="BJ445" s="17" t="s">
        <v>79</v>
      </c>
      <c r="BK445" s="223">
        <f>ROUND(I445*H445,2)</f>
        <v>0</v>
      </c>
      <c r="BL445" s="17" t="s">
        <v>145</v>
      </c>
      <c r="BM445" s="222" t="s">
        <v>1552</v>
      </c>
    </row>
    <row r="446" spans="1:65" s="2" customFormat="1" ht="19.5">
      <c r="A446" s="34"/>
      <c r="B446" s="35"/>
      <c r="C446" s="36"/>
      <c r="D446" s="224" t="s">
        <v>147</v>
      </c>
      <c r="E446" s="36"/>
      <c r="F446" s="225" t="s">
        <v>1043</v>
      </c>
      <c r="G446" s="36"/>
      <c r="H446" s="36"/>
      <c r="I446" s="123"/>
      <c r="J446" s="36"/>
      <c r="K446" s="36"/>
      <c r="L446" s="39"/>
      <c r="M446" s="226"/>
      <c r="N446" s="227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147</v>
      </c>
      <c r="AU446" s="17" t="s">
        <v>81</v>
      </c>
    </row>
    <row r="447" spans="1:65" s="15" customFormat="1" ht="11.25">
      <c r="B447" s="251"/>
      <c r="C447" s="252"/>
      <c r="D447" s="224" t="s">
        <v>149</v>
      </c>
      <c r="E447" s="253" t="s">
        <v>1</v>
      </c>
      <c r="F447" s="254" t="s">
        <v>1371</v>
      </c>
      <c r="G447" s="252"/>
      <c r="H447" s="253" t="s">
        <v>1</v>
      </c>
      <c r="I447" s="255"/>
      <c r="J447" s="252"/>
      <c r="K447" s="252"/>
      <c r="L447" s="256"/>
      <c r="M447" s="257"/>
      <c r="N447" s="258"/>
      <c r="O447" s="258"/>
      <c r="P447" s="258"/>
      <c r="Q447" s="258"/>
      <c r="R447" s="258"/>
      <c r="S447" s="258"/>
      <c r="T447" s="259"/>
      <c r="AT447" s="260" t="s">
        <v>149</v>
      </c>
      <c r="AU447" s="260" t="s">
        <v>81</v>
      </c>
      <c r="AV447" s="15" t="s">
        <v>79</v>
      </c>
      <c r="AW447" s="15" t="s">
        <v>30</v>
      </c>
      <c r="AX447" s="15" t="s">
        <v>74</v>
      </c>
      <c r="AY447" s="260" t="s">
        <v>138</v>
      </c>
    </row>
    <row r="448" spans="1:65" s="13" customFormat="1" ht="11.25">
      <c r="B448" s="228"/>
      <c r="C448" s="229"/>
      <c r="D448" s="224" t="s">
        <v>149</v>
      </c>
      <c r="E448" s="230" t="s">
        <v>1</v>
      </c>
      <c r="F448" s="231" t="s">
        <v>1553</v>
      </c>
      <c r="G448" s="229"/>
      <c r="H448" s="232">
        <v>122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149</v>
      </c>
      <c r="AU448" s="238" t="s">
        <v>81</v>
      </c>
      <c r="AV448" s="13" t="s">
        <v>81</v>
      </c>
      <c r="AW448" s="13" t="s">
        <v>30</v>
      </c>
      <c r="AX448" s="13" t="s">
        <v>74</v>
      </c>
      <c r="AY448" s="238" t="s">
        <v>138</v>
      </c>
    </row>
    <row r="449" spans="1:65" s="14" customFormat="1" ht="11.25">
      <c r="B449" s="239"/>
      <c r="C449" s="240"/>
      <c r="D449" s="224" t="s">
        <v>149</v>
      </c>
      <c r="E449" s="241" t="s">
        <v>1</v>
      </c>
      <c r="F449" s="242" t="s">
        <v>156</v>
      </c>
      <c r="G449" s="240"/>
      <c r="H449" s="243">
        <v>122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AT449" s="249" t="s">
        <v>149</v>
      </c>
      <c r="AU449" s="249" t="s">
        <v>81</v>
      </c>
      <c r="AV449" s="14" t="s">
        <v>145</v>
      </c>
      <c r="AW449" s="14" t="s">
        <v>30</v>
      </c>
      <c r="AX449" s="14" t="s">
        <v>79</v>
      </c>
      <c r="AY449" s="249" t="s">
        <v>138</v>
      </c>
    </row>
    <row r="450" spans="1:65" s="2" customFormat="1" ht="21.75" customHeight="1">
      <c r="A450" s="34"/>
      <c r="B450" s="35"/>
      <c r="C450" s="210" t="s">
        <v>1554</v>
      </c>
      <c r="D450" s="210" t="s">
        <v>141</v>
      </c>
      <c r="E450" s="211" t="s">
        <v>1075</v>
      </c>
      <c r="F450" s="212" t="s">
        <v>1076</v>
      </c>
      <c r="G450" s="213" t="s">
        <v>351</v>
      </c>
      <c r="H450" s="214">
        <v>28</v>
      </c>
      <c r="I450" s="215"/>
      <c r="J450" s="216">
        <f>ROUND(I450*H450,2)</f>
        <v>0</v>
      </c>
      <c r="K450" s="217"/>
      <c r="L450" s="39"/>
      <c r="M450" s="218" t="s">
        <v>1</v>
      </c>
      <c r="N450" s="219" t="s">
        <v>39</v>
      </c>
      <c r="O450" s="71"/>
      <c r="P450" s="220">
        <f>O450*H450</f>
        <v>0</v>
      </c>
      <c r="Q450" s="220">
        <v>0.20266000000000001</v>
      </c>
      <c r="R450" s="220">
        <f>Q450*H450</f>
        <v>5.67448</v>
      </c>
      <c r="S450" s="220">
        <v>0</v>
      </c>
      <c r="T450" s="221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22" t="s">
        <v>145</v>
      </c>
      <c r="AT450" s="222" t="s">
        <v>141</v>
      </c>
      <c r="AU450" s="222" t="s">
        <v>81</v>
      </c>
      <c r="AY450" s="17" t="s">
        <v>138</v>
      </c>
      <c r="BE450" s="223">
        <f>IF(N450="základní",J450,0)</f>
        <v>0</v>
      </c>
      <c r="BF450" s="223">
        <f>IF(N450="snížená",J450,0)</f>
        <v>0</v>
      </c>
      <c r="BG450" s="223">
        <f>IF(N450="zákl. přenesená",J450,0)</f>
        <v>0</v>
      </c>
      <c r="BH450" s="223">
        <f>IF(N450="sníž. přenesená",J450,0)</f>
        <v>0</v>
      </c>
      <c r="BI450" s="223">
        <f>IF(N450="nulová",J450,0)</f>
        <v>0</v>
      </c>
      <c r="BJ450" s="17" t="s">
        <v>79</v>
      </c>
      <c r="BK450" s="223">
        <f>ROUND(I450*H450,2)</f>
        <v>0</v>
      </c>
      <c r="BL450" s="17" t="s">
        <v>145</v>
      </c>
      <c r="BM450" s="222" t="s">
        <v>1555</v>
      </c>
    </row>
    <row r="451" spans="1:65" s="2" customFormat="1" ht="19.5">
      <c r="A451" s="34"/>
      <c r="B451" s="35"/>
      <c r="C451" s="36"/>
      <c r="D451" s="224" t="s">
        <v>147</v>
      </c>
      <c r="E451" s="36"/>
      <c r="F451" s="225" t="s">
        <v>1078</v>
      </c>
      <c r="G451" s="36"/>
      <c r="H451" s="36"/>
      <c r="I451" s="123"/>
      <c r="J451" s="36"/>
      <c r="K451" s="36"/>
      <c r="L451" s="39"/>
      <c r="M451" s="226"/>
      <c r="N451" s="227"/>
      <c r="O451" s="71"/>
      <c r="P451" s="71"/>
      <c r="Q451" s="71"/>
      <c r="R451" s="71"/>
      <c r="S451" s="71"/>
      <c r="T451" s="72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147</v>
      </c>
      <c r="AU451" s="17" t="s">
        <v>81</v>
      </c>
    </row>
    <row r="452" spans="1:65" s="15" customFormat="1" ht="11.25">
      <c r="B452" s="251"/>
      <c r="C452" s="252"/>
      <c r="D452" s="224" t="s">
        <v>149</v>
      </c>
      <c r="E452" s="253" t="s">
        <v>1</v>
      </c>
      <c r="F452" s="254" t="s">
        <v>1367</v>
      </c>
      <c r="G452" s="252"/>
      <c r="H452" s="253" t="s">
        <v>1</v>
      </c>
      <c r="I452" s="255"/>
      <c r="J452" s="252"/>
      <c r="K452" s="252"/>
      <c r="L452" s="256"/>
      <c r="M452" s="257"/>
      <c r="N452" s="258"/>
      <c r="O452" s="258"/>
      <c r="P452" s="258"/>
      <c r="Q452" s="258"/>
      <c r="R452" s="258"/>
      <c r="S452" s="258"/>
      <c r="T452" s="259"/>
      <c r="AT452" s="260" t="s">
        <v>149</v>
      </c>
      <c r="AU452" s="260" t="s">
        <v>81</v>
      </c>
      <c r="AV452" s="15" t="s">
        <v>79</v>
      </c>
      <c r="AW452" s="15" t="s">
        <v>30</v>
      </c>
      <c r="AX452" s="15" t="s">
        <v>74</v>
      </c>
      <c r="AY452" s="260" t="s">
        <v>138</v>
      </c>
    </row>
    <row r="453" spans="1:65" s="13" customFormat="1" ht="11.25">
      <c r="B453" s="228"/>
      <c r="C453" s="229"/>
      <c r="D453" s="224" t="s">
        <v>149</v>
      </c>
      <c r="E453" s="230" t="s">
        <v>1</v>
      </c>
      <c r="F453" s="231" t="s">
        <v>1556</v>
      </c>
      <c r="G453" s="229"/>
      <c r="H453" s="232">
        <v>28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149</v>
      </c>
      <c r="AU453" s="238" t="s">
        <v>81</v>
      </c>
      <c r="AV453" s="13" t="s">
        <v>81</v>
      </c>
      <c r="AW453" s="13" t="s">
        <v>30</v>
      </c>
      <c r="AX453" s="13" t="s">
        <v>74</v>
      </c>
      <c r="AY453" s="238" t="s">
        <v>138</v>
      </c>
    </row>
    <row r="454" spans="1:65" s="14" customFormat="1" ht="11.25">
      <c r="B454" s="239"/>
      <c r="C454" s="240"/>
      <c r="D454" s="224" t="s">
        <v>149</v>
      </c>
      <c r="E454" s="241" t="s">
        <v>1342</v>
      </c>
      <c r="F454" s="242" t="s">
        <v>156</v>
      </c>
      <c r="G454" s="240"/>
      <c r="H454" s="243">
        <v>28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AT454" s="249" t="s">
        <v>149</v>
      </c>
      <c r="AU454" s="249" t="s">
        <v>81</v>
      </c>
      <c r="AV454" s="14" t="s">
        <v>145</v>
      </c>
      <c r="AW454" s="14" t="s">
        <v>30</v>
      </c>
      <c r="AX454" s="14" t="s">
        <v>79</v>
      </c>
      <c r="AY454" s="249" t="s">
        <v>138</v>
      </c>
    </row>
    <row r="455" spans="1:65" s="2" customFormat="1" ht="21.75" customHeight="1">
      <c r="A455" s="34"/>
      <c r="B455" s="35"/>
      <c r="C455" s="210" t="s">
        <v>1203</v>
      </c>
      <c r="D455" s="210" t="s">
        <v>141</v>
      </c>
      <c r="E455" s="211" t="s">
        <v>1069</v>
      </c>
      <c r="F455" s="212" t="s">
        <v>1070</v>
      </c>
      <c r="G455" s="213" t="s">
        <v>351</v>
      </c>
      <c r="H455" s="214">
        <v>28</v>
      </c>
      <c r="I455" s="215"/>
      <c r="J455" s="216">
        <f>ROUND(I455*H455,2)</f>
        <v>0</v>
      </c>
      <c r="K455" s="217"/>
      <c r="L455" s="39"/>
      <c r="M455" s="218" t="s">
        <v>1</v>
      </c>
      <c r="N455" s="219" t="s">
        <v>39</v>
      </c>
      <c r="O455" s="71"/>
      <c r="P455" s="220">
        <f>O455*H455</f>
        <v>0</v>
      </c>
      <c r="Q455" s="220">
        <v>1.0311999999999999</v>
      </c>
      <c r="R455" s="220">
        <f>Q455*H455</f>
        <v>28.873599999999996</v>
      </c>
      <c r="S455" s="220">
        <v>0</v>
      </c>
      <c r="T455" s="221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22" t="s">
        <v>145</v>
      </c>
      <c r="AT455" s="222" t="s">
        <v>141</v>
      </c>
      <c r="AU455" s="222" t="s">
        <v>81</v>
      </c>
      <c r="AY455" s="17" t="s">
        <v>138</v>
      </c>
      <c r="BE455" s="223">
        <f>IF(N455="základní",J455,0)</f>
        <v>0</v>
      </c>
      <c r="BF455" s="223">
        <f>IF(N455="snížená",J455,0)</f>
        <v>0</v>
      </c>
      <c r="BG455" s="223">
        <f>IF(N455="zákl. přenesená",J455,0)</f>
        <v>0</v>
      </c>
      <c r="BH455" s="223">
        <f>IF(N455="sníž. přenesená",J455,0)</f>
        <v>0</v>
      </c>
      <c r="BI455" s="223">
        <f>IF(N455="nulová",J455,0)</f>
        <v>0</v>
      </c>
      <c r="BJ455" s="17" t="s">
        <v>79</v>
      </c>
      <c r="BK455" s="223">
        <f>ROUND(I455*H455,2)</f>
        <v>0</v>
      </c>
      <c r="BL455" s="17" t="s">
        <v>145</v>
      </c>
      <c r="BM455" s="222" t="s">
        <v>1557</v>
      </c>
    </row>
    <row r="456" spans="1:65" s="2" customFormat="1" ht="29.25">
      <c r="A456" s="34"/>
      <c r="B456" s="35"/>
      <c r="C456" s="36"/>
      <c r="D456" s="224" t="s">
        <v>147</v>
      </c>
      <c r="E456" s="36"/>
      <c r="F456" s="225" t="s">
        <v>1072</v>
      </c>
      <c r="G456" s="36"/>
      <c r="H456" s="36"/>
      <c r="I456" s="123"/>
      <c r="J456" s="36"/>
      <c r="K456" s="36"/>
      <c r="L456" s="39"/>
      <c r="M456" s="226"/>
      <c r="N456" s="227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147</v>
      </c>
      <c r="AU456" s="17" t="s">
        <v>81</v>
      </c>
    </row>
    <row r="457" spans="1:65" s="15" customFormat="1" ht="11.25">
      <c r="B457" s="251"/>
      <c r="C457" s="252"/>
      <c r="D457" s="224" t="s">
        <v>149</v>
      </c>
      <c r="E457" s="253" t="s">
        <v>1</v>
      </c>
      <c r="F457" s="254" t="s">
        <v>1367</v>
      </c>
      <c r="G457" s="252"/>
      <c r="H457" s="253" t="s">
        <v>1</v>
      </c>
      <c r="I457" s="255"/>
      <c r="J457" s="252"/>
      <c r="K457" s="252"/>
      <c r="L457" s="256"/>
      <c r="M457" s="257"/>
      <c r="N457" s="258"/>
      <c r="O457" s="258"/>
      <c r="P457" s="258"/>
      <c r="Q457" s="258"/>
      <c r="R457" s="258"/>
      <c r="S457" s="258"/>
      <c r="T457" s="259"/>
      <c r="AT457" s="260" t="s">
        <v>149</v>
      </c>
      <c r="AU457" s="260" t="s">
        <v>81</v>
      </c>
      <c r="AV457" s="15" t="s">
        <v>79</v>
      </c>
      <c r="AW457" s="15" t="s">
        <v>30</v>
      </c>
      <c r="AX457" s="15" t="s">
        <v>74</v>
      </c>
      <c r="AY457" s="260" t="s">
        <v>138</v>
      </c>
    </row>
    <row r="458" spans="1:65" s="13" customFormat="1" ht="11.25">
      <c r="B458" s="228"/>
      <c r="C458" s="229"/>
      <c r="D458" s="224" t="s">
        <v>149</v>
      </c>
      <c r="E458" s="230" t="s">
        <v>1</v>
      </c>
      <c r="F458" s="231" t="s">
        <v>1342</v>
      </c>
      <c r="G458" s="229"/>
      <c r="H458" s="232">
        <v>28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149</v>
      </c>
      <c r="AU458" s="238" t="s">
        <v>81</v>
      </c>
      <c r="AV458" s="13" t="s">
        <v>81</v>
      </c>
      <c r="AW458" s="13" t="s">
        <v>30</v>
      </c>
      <c r="AX458" s="13" t="s">
        <v>74</v>
      </c>
      <c r="AY458" s="238" t="s">
        <v>138</v>
      </c>
    </row>
    <row r="459" spans="1:65" s="14" customFormat="1" ht="11.25">
      <c r="B459" s="239"/>
      <c r="C459" s="240"/>
      <c r="D459" s="224" t="s">
        <v>149</v>
      </c>
      <c r="E459" s="241" t="s">
        <v>1</v>
      </c>
      <c r="F459" s="242" t="s">
        <v>156</v>
      </c>
      <c r="G459" s="240"/>
      <c r="H459" s="243">
        <v>28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149</v>
      </c>
      <c r="AU459" s="249" t="s">
        <v>81</v>
      </c>
      <c r="AV459" s="14" t="s">
        <v>145</v>
      </c>
      <c r="AW459" s="14" t="s">
        <v>30</v>
      </c>
      <c r="AX459" s="14" t="s">
        <v>79</v>
      </c>
      <c r="AY459" s="249" t="s">
        <v>138</v>
      </c>
    </row>
    <row r="460" spans="1:65" s="12" customFormat="1" ht="22.9" customHeight="1">
      <c r="B460" s="194"/>
      <c r="C460" s="195"/>
      <c r="D460" s="196" t="s">
        <v>73</v>
      </c>
      <c r="E460" s="208" t="s">
        <v>172</v>
      </c>
      <c r="F460" s="208" t="s">
        <v>1085</v>
      </c>
      <c r="G460" s="195"/>
      <c r="H460" s="195"/>
      <c r="I460" s="198"/>
      <c r="J460" s="209">
        <f>BK460</f>
        <v>0</v>
      </c>
      <c r="K460" s="195"/>
      <c r="L460" s="200"/>
      <c r="M460" s="201"/>
      <c r="N460" s="202"/>
      <c r="O460" s="202"/>
      <c r="P460" s="203">
        <f>SUM(P461:P504)</f>
        <v>0</v>
      </c>
      <c r="Q460" s="202"/>
      <c r="R460" s="203">
        <f>SUM(R461:R504)</f>
        <v>4.0880960000000002</v>
      </c>
      <c r="S460" s="202"/>
      <c r="T460" s="204">
        <f>SUM(T461:T504)</f>
        <v>0</v>
      </c>
      <c r="AR460" s="205" t="s">
        <v>79</v>
      </c>
      <c r="AT460" s="206" t="s">
        <v>73</v>
      </c>
      <c r="AU460" s="206" t="s">
        <v>79</v>
      </c>
      <c r="AY460" s="205" t="s">
        <v>138</v>
      </c>
      <c r="BK460" s="207">
        <f>SUM(BK461:BK504)</f>
        <v>0</v>
      </c>
    </row>
    <row r="461" spans="1:65" s="2" customFormat="1" ht="16.5" customHeight="1">
      <c r="A461" s="34"/>
      <c r="B461" s="35"/>
      <c r="C461" s="210" t="s">
        <v>1558</v>
      </c>
      <c r="D461" s="210" t="s">
        <v>141</v>
      </c>
      <c r="E461" s="211" t="s">
        <v>1559</v>
      </c>
      <c r="F461" s="212" t="s">
        <v>1560</v>
      </c>
      <c r="G461" s="213" t="s">
        <v>351</v>
      </c>
      <c r="H461" s="214">
        <v>228.8</v>
      </c>
      <c r="I461" s="215"/>
      <c r="J461" s="216">
        <f>ROUND(I461*H461,2)</f>
        <v>0</v>
      </c>
      <c r="K461" s="217"/>
      <c r="L461" s="39"/>
      <c r="M461" s="218" t="s">
        <v>1</v>
      </c>
      <c r="N461" s="219" t="s">
        <v>39</v>
      </c>
      <c r="O461" s="71"/>
      <c r="P461" s="220">
        <f>O461*H461</f>
        <v>0</v>
      </c>
      <c r="Q461" s="220">
        <v>0</v>
      </c>
      <c r="R461" s="220">
        <f>Q461*H461</f>
        <v>0</v>
      </c>
      <c r="S461" s="220">
        <v>0</v>
      </c>
      <c r="T461" s="221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22" t="s">
        <v>145</v>
      </c>
      <c r="AT461" s="222" t="s">
        <v>141</v>
      </c>
      <c r="AU461" s="222" t="s">
        <v>81</v>
      </c>
      <c r="AY461" s="17" t="s">
        <v>138</v>
      </c>
      <c r="BE461" s="223">
        <f>IF(N461="základní",J461,0)</f>
        <v>0</v>
      </c>
      <c r="BF461" s="223">
        <f>IF(N461="snížená",J461,0)</f>
        <v>0</v>
      </c>
      <c r="BG461" s="223">
        <f>IF(N461="zákl. přenesená",J461,0)</f>
        <v>0</v>
      </c>
      <c r="BH461" s="223">
        <f>IF(N461="sníž. přenesená",J461,0)</f>
        <v>0</v>
      </c>
      <c r="BI461" s="223">
        <f>IF(N461="nulová",J461,0)</f>
        <v>0</v>
      </c>
      <c r="BJ461" s="17" t="s">
        <v>79</v>
      </c>
      <c r="BK461" s="223">
        <f>ROUND(I461*H461,2)</f>
        <v>0</v>
      </c>
      <c r="BL461" s="17" t="s">
        <v>145</v>
      </c>
      <c r="BM461" s="222" t="s">
        <v>1561</v>
      </c>
    </row>
    <row r="462" spans="1:65" s="2" customFormat="1" ht="19.5">
      <c r="A462" s="34"/>
      <c r="B462" s="35"/>
      <c r="C462" s="36"/>
      <c r="D462" s="224" t="s">
        <v>147</v>
      </c>
      <c r="E462" s="36"/>
      <c r="F462" s="225" t="s">
        <v>1562</v>
      </c>
      <c r="G462" s="36"/>
      <c r="H462" s="36"/>
      <c r="I462" s="123"/>
      <c r="J462" s="36"/>
      <c r="K462" s="36"/>
      <c r="L462" s="39"/>
      <c r="M462" s="226"/>
      <c r="N462" s="227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147</v>
      </c>
      <c r="AU462" s="17" t="s">
        <v>81</v>
      </c>
    </row>
    <row r="463" spans="1:65" s="15" customFormat="1" ht="22.5">
      <c r="B463" s="251"/>
      <c r="C463" s="252"/>
      <c r="D463" s="224" t="s">
        <v>149</v>
      </c>
      <c r="E463" s="253" t="s">
        <v>1</v>
      </c>
      <c r="F463" s="254" t="s">
        <v>1563</v>
      </c>
      <c r="G463" s="252"/>
      <c r="H463" s="253" t="s">
        <v>1</v>
      </c>
      <c r="I463" s="255"/>
      <c r="J463" s="252"/>
      <c r="K463" s="252"/>
      <c r="L463" s="256"/>
      <c r="M463" s="257"/>
      <c r="N463" s="258"/>
      <c r="O463" s="258"/>
      <c r="P463" s="258"/>
      <c r="Q463" s="258"/>
      <c r="R463" s="258"/>
      <c r="S463" s="258"/>
      <c r="T463" s="259"/>
      <c r="AT463" s="260" t="s">
        <v>149</v>
      </c>
      <c r="AU463" s="260" t="s">
        <v>81</v>
      </c>
      <c r="AV463" s="15" t="s">
        <v>79</v>
      </c>
      <c r="AW463" s="15" t="s">
        <v>30</v>
      </c>
      <c r="AX463" s="15" t="s">
        <v>74</v>
      </c>
      <c r="AY463" s="260" t="s">
        <v>138</v>
      </c>
    </row>
    <row r="464" spans="1:65" s="15" customFormat="1" ht="11.25">
      <c r="B464" s="251"/>
      <c r="C464" s="252"/>
      <c r="D464" s="224" t="s">
        <v>149</v>
      </c>
      <c r="E464" s="253" t="s">
        <v>1</v>
      </c>
      <c r="F464" s="254" t="s">
        <v>1564</v>
      </c>
      <c r="G464" s="252"/>
      <c r="H464" s="253" t="s">
        <v>1</v>
      </c>
      <c r="I464" s="255"/>
      <c r="J464" s="252"/>
      <c r="K464" s="252"/>
      <c r="L464" s="256"/>
      <c r="M464" s="257"/>
      <c r="N464" s="258"/>
      <c r="O464" s="258"/>
      <c r="P464" s="258"/>
      <c r="Q464" s="258"/>
      <c r="R464" s="258"/>
      <c r="S464" s="258"/>
      <c r="T464" s="259"/>
      <c r="AT464" s="260" t="s">
        <v>149</v>
      </c>
      <c r="AU464" s="260" t="s">
        <v>81</v>
      </c>
      <c r="AV464" s="15" t="s">
        <v>79</v>
      </c>
      <c r="AW464" s="15" t="s">
        <v>30</v>
      </c>
      <c r="AX464" s="15" t="s">
        <v>74</v>
      </c>
      <c r="AY464" s="260" t="s">
        <v>138</v>
      </c>
    </row>
    <row r="465" spans="1:65" s="13" customFormat="1" ht="11.25">
      <c r="B465" s="228"/>
      <c r="C465" s="229"/>
      <c r="D465" s="224" t="s">
        <v>149</v>
      </c>
      <c r="E465" s="230" t="s">
        <v>1</v>
      </c>
      <c r="F465" s="231" t="s">
        <v>1565</v>
      </c>
      <c r="G465" s="229"/>
      <c r="H465" s="232">
        <v>228.8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149</v>
      </c>
      <c r="AU465" s="238" t="s">
        <v>81</v>
      </c>
      <c r="AV465" s="13" t="s">
        <v>81</v>
      </c>
      <c r="AW465" s="13" t="s">
        <v>30</v>
      </c>
      <c r="AX465" s="13" t="s">
        <v>74</v>
      </c>
      <c r="AY465" s="238" t="s">
        <v>138</v>
      </c>
    </row>
    <row r="466" spans="1:65" s="14" customFormat="1" ht="11.25">
      <c r="B466" s="239"/>
      <c r="C466" s="240"/>
      <c r="D466" s="224" t="s">
        <v>149</v>
      </c>
      <c r="E466" s="241" t="s">
        <v>1</v>
      </c>
      <c r="F466" s="242" t="s">
        <v>156</v>
      </c>
      <c r="G466" s="240"/>
      <c r="H466" s="243">
        <v>228.8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AT466" s="249" t="s">
        <v>149</v>
      </c>
      <c r="AU466" s="249" t="s">
        <v>81</v>
      </c>
      <c r="AV466" s="14" t="s">
        <v>145</v>
      </c>
      <c r="AW466" s="14" t="s">
        <v>30</v>
      </c>
      <c r="AX466" s="14" t="s">
        <v>79</v>
      </c>
      <c r="AY466" s="249" t="s">
        <v>138</v>
      </c>
    </row>
    <row r="467" spans="1:65" s="2" customFormat="1" ht="21.75" customHeight="1">
      <c r="A467" s="34"/>
      <c r="B467" s="35"/>
      <c r="C467" s="210" t="s">
        <v>758</v>
      </c>
      <c r="D467" s="210" t="s">
        <v>141</v>
      </c>
      <c r="E467" s="211" t="s">
        <v>1566</v>
      </c>
      <c r="F467" s="212" t="s">
        <v>1567</v>
      </c>
      <c r="G467" s="213" t="s">
        <v>351</v>
      </c>
      <c r="H467" s="214">
        <v>118.8</v>
      </c>
      <c r="I467" s="215"/>
      <c r="J467" s="216">
        <f>ROUND(I467*H467,2)</f>
        <v>0</v>
      </c>
      <c r="K467" s="217"/>
      <c r="L467" s="39"/>
      <c r="M467" s="218" t="s">
        <v>1</v>
      </c>
      <c r="N467" s="219" t="s">
        <v>39</v>
      </c>
      <c r="O467" s="71"/>
      <c r="P467" s="220">
        <f>O467*H467</f>
        <v>0</v>
      </c>
      <c r="Q467" s="220">
        <v>0</v>
      </c>
      <c r="R467" s="220">
        <f>Q467*H467</f>
        <v>0</v>
      </c>
      <c r="S467" s="220">
        <v>0</v>
      </c>
      <c r="T467" s="221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22" t="s">
        <v>145</v>
      </c>
      <c r="AT467" s="222" t="s">
        <v>141</v>
      </c>
      <c r="AU467" s="222" t="s">
        <v>81</v>
      </c>
      <c r="AY467" s="17" t="s">
        <v>138</v>
      </c>
      <c r="BE467" s="223">
        <f>IF(N467="základní",J467,0)</f>
        <v>0</v>
      </c>
      <c r="BF467" s="223">
        <f>IF(N467="snížená",J467,0)</f>
        <v>0</v>
      </c>
      <c r="BG467" s="223">
        <f>IF(N467="zákl. přenesená",J467,0)</f>
        <v>0</v>
      </c>
      <c r="BH467" s="223">
        <f>IF(N467="sníž. přenesená",J467,0)</f>
        <v>0</v>
      </c>
      <c r="BI467" s="223">
        <f>IF(N467="nulová",J467,0)</f>
        <v>0</v>
      </c>
      <c r="BJ467" s="17" t="s">
        <v>79</v>
      </c>
      <c r="BK467" s="223">
        <f>ROUND(I467*H467,2)</f>
        <v>0</v>
      </c>
      <c r="BL467" s="17" t="s">
        <v>145</v>
      </c>
      <c r="BM467" s="222" t="s">
        <v>1568</v>
      </c>
    </row>
    <row r="468" spans="1:65" s="2" customFormat="1" ht="19.5">
      <c r="A468" s="34"/>
      <c r="B468" s="35"/>
      <c r="C468" s="36"/>
      <c r="D468" s="224" t="s">
        <v>147</v>
      </c>
      <c r="E468" s="36"/>
      <c r="F468" s="225" t="s">
        <v>1569</v>
      </c>
      <c r="G468" s="36"/>
      <c r="H468" s="36"/>
      <c r="I468" s="123"/>
      <c r="J468" s="36"/>
      <c r="K468" s="36"/>
      <c r="L468" s="39"/>
      <c r="M468" s="226"/>
      <c r="N468" s="227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147</v>
      </c>
      <c r="AU468" s="17" t="s">
        <v>81</v>
      </c>
    </row>
    <row r="469" spans="1:65" s="15" customFormat="1" ht="22.5">
      <c r="B469" s="251"/>
      <c r="C469" s="252"/>
      <c r="D469" s="224" t="s">
        <v>149</v>
      </c>
      <c r="E469" s="253" t="s">
        <v>1</v>
      </c>
      <c r="F469" s="254" t="s">
        <v>1563</v>
      </c>
      <c r="G469" s="252"/>
      <c r="H469" s="253" t="s">
        <v>1</v>
      </c>
      <c r="I469" s="255"/>
      <c r="J469" s="252"/>
      <c r="K469" s="252"/>
      <c r="L469" s="256"/>
      <c r="M469" s="257"/>
      <c r="N469" s="258"/>
      <c r="O469" s="258"/>
      <c r="P469" s="258"/>
      <c r="Q469" s="258"/>
      <c r="R469" s="258"/>
      <c r="S469" s="258"/>
      <c r="T469" s="259"/>
      <c r="AT469" s="260" t="s">
        <v>149</v>
      </c>
      <c r="AU469" s="260" t="s">
        <v>81</v>
      </c>
      <c r="AV469" s="15" t="s">
        <v>79</v>
      </c>
      <c r="AW469" s="15" t="s">
        <v>30</v>
      </c>
      <c r="AX469" s="15" t="s">
        <v>74</v>
      </c>
      <c r="AY469" s="260" t="s">
        <v>138</v>
      </c>
    </row>
    <row r="470" spans="1:65" s="15" customFormat="1" ht="11.25">
      <c r="B470" s="251"/>
      <c r="C470" s="252"/>
      <c r="D470" s="224" t="s">
        <v>149</v>
      </c>
      <c r="E470" s="253" t="s">
        <v>1</v>
      </c>
      <c r="F470" s="254" t="s">
        <v>1570</v>
      </c>
      <c r="G470" s="252"/>
      <c r="H470" s="253" t="s">
        <v>1</v>
      </c>
      <c r="I470" s="255"/>
      <c r="J470" s="252"/>
      <c r="K470" s="252"/>
      <c r="L470" s="256"/>
      <c r="M470" s="257"/>
      <c r="N470" s="258"/>
      <c r="O470" s="258"/>
      <c r="P470" s="258"/>
      <c r="Q470" s="258"/>
      <c r="R470" s="258"/>
      <c r="S470" s="258"/>
      <c r="T470" s="259"/>
      <c r="AT470" s="260" t="s">
        <v>149</v>
      </c>
      <c r="AU470" s="260" t="s">
        <v>81</v>
      </c>
      <c r="AV470" s="15" t="s">
        <v>79</v>
      </c>
      <c r="AW470" s="15" t="s">
        <v>30</v>
      </c>
      <c r="AX470" s="15" t="s">
        <v>74</v>
      </c>
      <c r="AY470" s="260" t="s">
        <v>138</v>
      </c>
    </row>
    <row r="471" spans="1:65" s="13" customFormat="1" ht="11.25">
      <c r="B471" s="228"/>
      <c r="C471" s="229"/>
      <c r="D471" s="224" t="s">
        <v>149</v>
      </c>
      <c r="E471" s="230" t="s">
        <v>1</v>
      </c>
      <c r="F471" s="231" t="s">
        <v>1571</v>
      </c>
      <c r="G471" s="229"/>
      <c r="H471" s="232">
        <v>118.8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149</v>
      </c>
      <c r="AU471" s="238" t="s">
        <v>81</v>
      </c>
      <c r="AV471" s="13" t="s">
        <v>81</v>
      </c>
      <c r="AW471" s="13" t="s">
        <v>30</v>
      </c>
      <c r="AX471" s="13" t="s">
        <v>74</v>
      </c>
      <c r="AY471" s="238" t="s">
        <v>138</v>
      </c>
    </row>
    <row r="472" spans="1:65" s="14" customFormat="1" ht="11.25">
      <c r="B472" s="239"/>
      <c r="C472" s="240"/>
      <c r="D472" s="224" t="s">
        <v>149</v>
      </c>
      <c r="E472" s="241" t="s">
        <v>1</v>
      </c>
      <c r="F472" s="242" t="s">
        <v>156</v>
      </c>
      <c r="G472" s="240"/>
      <c r="H472" s="243">
        <v>118.8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AT472" s="249" t="s">
        <v>149</v>
      </c>
      <c r="AU472" s="249" t="s">
        <v>81</v>
      </c>
      <c r="AV472" s="14" t="s">
        <v>145</v>
      </c>
      <c r="AW472" s="14" t="s">
        <v>30</v>
      </c>
      <c r="AX472" s="14" t="s">
        <v>79</v>
      </c>
      <c r="AY472" s="249" t="s">
        <v>138</v>
      </c>
    </row>
    <row r="473" spans="1:65" s="2" customFormat="1" ht="16.5" customHeight="1">
      <c r="A473" s="34"/>
      <c r="B473" s="35"/>
      <c r="C473" s="210" t="s">
        <v>745</v>
      </c>
      <c r="D473" s="210" t="s">
        <v>141</v>
      </c>
      <c r="E473" s="211" t="s">
        <v>1572</v>
      </c>
      <c r="F473" s="212" t="s">
        <v>1573</v>
      </c>
      <c r="G473" s="213" t="s">
        <v>351</v>
      </c>
      <c r="H473" s="214">
        <v>182</v>
      </c>
      <c r="I473" s="215"/>
      <c r="J473" s="216">
        <f>ROUND(I473*H473,2)</f>
        <v>0</v>
      </c>
      <c r="K473" s="217"/>
      <c r="L473" s="39"/>
      <c r="M473" s="218" t="s">
        <v>1</v>
      </c>
      <c r="N473" s="219" t="s">
        <v>39</v>
      </c>
      <c r="O473" s="71"/>
      <c r="P473" s="220">
        <f>O473*H473</f>
        <v>0</v>
      </c>
      <c r="Q473" s="220">
        <v>0</v>
      </c>
      <c r="R473" s="220">
        <f>Q473*H473</f>
        <v>0</v>
      </c>
      <c r="S473" s="220">
        <v>0</v>
      </c>
      <c r="T473" s="221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22" t="s">
        <v>145</v>
      </c>
      <c r="AT473" s="222" t="s">
        <v>141</v>
      </c>
      <c r="AU473" s="222" t="s">
        <v>81</v>
      </c>
      <c r="AY473" s="17" t="s">
        <v>138</v>
      </c>
      <c r="BE473" s="223">
        <f>IF(N473="základní",J473,0)</f>
        <v>0</v>
      </c>
      <c r="BF473" s="223">
        <f>IF(N473="snížená",J473,0)</f>
        <v>0</v>
      </c>
      <c r="BG473" s="223">
        <f>IF(N473="zákl. přenesená",J473,0)</f>
        <v>0</v>
      </c>
      <c r="BH473" s="223">
        <f>IF(N473="sníž. přenesená",J473,0)</f>
        <v>0</v>
      </c>
      <c r="BI473" s="223">
        <f>IF(N473="nulová",J473,0)</f>
        <v>0</v>
      </c>
      <c r="BJ473" s="17" t="s">
        <v>79</v>
      </c>
      <c r="BK473" s="223">
        <f>ROUND(I473*H473,2)</f>
        <v>0</v>
      </c>
      <c r="BL473" s="17" t="s">
        <v>145</v>
      </c>
      <c r="BM473" s="222" t="s">
        <v>1574</v>
      </c>
    </row>
    <row r="474" spans="1:65" s="2" customFormat="1" ht="19.5">
      <c r="A474" s="34"/>
      <c r="B474" s="35"/>
      <c r="C474" s="36"/>
      <c r="D474" s="224" t="s">
        <v>147</v>
      </c>
      <c r="E474" s="36"/>
      <c r="F474" s="225" t="s">
        <v>1575</v>
      </c>
      <c r="G474" s="36"/>
      <c r="H474" s="36"/>
      <c r="I474" s="123"/>
      <c r="J474" s="36"/>
      <c r="K474" s="36"/>
      <c r="L474" s="39"/>
      <c r="M474" s="226"/>
      <c r="N474" s="227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147</v>
      </c>
      <c r="AU474" s="17" t="s">
        <v>81</v>
      </c>
    </row>
    <row r="475" spans="1:65" s="15" customFormat="1" ht="22.5">
      <c r="B475" s="251"/>
      <c r="C475" s="252"/>
      <c r="D475" s="224" t="s">
        <v>149</v>
      </c>
      <c r="E475" s="253" t="s">
        <v>1</v>
      </c>
      <c r="F475" s="254" t="s">
        <v>1563</v>
      </c>
      <c r="G475" s="252"/>
      <c r="H475" s="253" t="s">
        <v>1</v>
      </c>
      <c r="I475" s="255"/>
      <c r="J475" s="252"/>
      <c r="K475" s="252"/>
      <c r="L475" s="256"/>
      <c r="M475" s="257"/>
      <c r="N475" s="258"/>
      <c r="O475" s="258"/>
      <c r="P475" s="258"/>
      <c r="Q475" s="258"/>
      <c r="R475" s="258"/>
      <c r="S475" s="258"/>
      <c r="T475" s="259"/>
      <c r="AT475" s="260" t="s">
        <v>149</v>
      </c>
      <c r="AU475" s="260" t="s">
        <v>81</v>
      </c>
      <c r="AV475" s="15" t="s">
        <v>79</v>
      </c>
      <c r="AW475" s="15" t="s">
        <v>30</v>
      </c>
      <c r="AX475" s="15" t="s">
        <v>74</v>
      </c>
      <c r="AY475" s="260" t="s">
        <v>138</v>
      </c>
    </row>
    <row r="476" spans="1:65" s="15" customFormat="1" ht="11.25">
      <c r="B476" s="251"/>
      <c r="C476" s="252"/>
      <c r="D476" s="224" t="s">
        <v>149</v>
      </c>
      <c r="E476" s="253" t="s">
        <v>1</v>
      </c>
      <c r="F476" s="254" t="s">
        <v>1576</v>
      </c>
      <c r="G476" s="252"/>
      <c r="H476" s="253" t="s">
        <v>1</v>
      </c>
      <c r="I476" s="255"/>
      <c r="J476" s="252"/>
      <c r="K476" s="252"/>
      <c r="L476" s="256"/>
      <c r="M476" s="257"/>
      <c r="N476" s="258"/>
      <c r="O476" s="258"/>
      <c r="P476" s="258"/>
      <c r="Q476" s="258"/>
      <c r="R476" s="258"/>
      <c r="S476" s="258"/>
      <c r="T476" s="259"/>
      <c r="AT476" s="260" t="s">
        <v>149</v>
      </c>
      <c r="AU476" s="260" t="s">
        <v>81</v>
      </c>
      <c r="AV476" s="15" t="s">
        <v>79</v>
      </c>
      <c r="AW476" s="15" t="s">
        <v>30</v>
      </c>
      <c r="AX476" s="15" t="s">
        <v>74</v>
      </c>
      <c r="AY476" s="260" t="s">
        <v>138</v>
      </c>
    </row>
    <row r="477" spans="1:65" s="13" customFormat="1" ht="11.25">
      <c r="B477" s="228"/>
      <c r="C477" s="229"/>
      <c r="D477" s="224" t="s">
        <v>149</v>
      </c>
      <c r="E477" s="230" t="s">
        <v>1</v>
      </c>
      <c r="F477" s="231" t="s">
        <v>1577</v>
      </c>
      <c r="G477" s="229"/>
      <c r="H477" s="232">
        <v>132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149</v>
      </c>
      <c r="AU477" s="238" t="s">
        <v>81</v>
      </c>
      <c r="AV477" s="13" t="s">
        <v>81</v>
      </c>
      <c r="AW477" s="13" t="s">
        <v>30</v>
      </c>
      <c r="AX477" s="13" t="s">
        <v>74</v>
      </c>
      <c r="AY477" s="238" t="s">
        <v>138</v>
      </c>
    </row>
    <row r="478" spans="1:65" s="13" customFormat="1" ht="11.25">
      <c r="B478" s="228"/>
      <c r="C478" s="229"/>
      <c r="D478" s="224" t="s">
        <v>149</v>
      </c>
      <c r="E478" s="230" t="s">
        <v>1</v>
      </c>
      <c r="F478" s="231" t="s">
        <v>1578</v>
      </c>
      <c r="G478" s="229"/>
      <c r="H478" s="232">
        <v>50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149</v>
      </c>
      <c r="AU478" s="238" t="s">
        <v>81</v>
      </c>
      <c r="AV478" s="13" t="s">
        <v>81</v>
      </c>
      <c r="AW478" s="13" t="s">
        <v>30</v>
      </c>
      <c r="AX478" s="13" t="s">
        <v>74</v>
      </c>
      <c r="AY478" s="238" t="s">
        <v>138</v>
      </c>
    </row>
    <row r="479" spans="1:65" s="14" customFormat="1" ht="11.25">
      <c r="B479" s="239"/>
      <c r="C479" s="240"/>
      <c r="D479" s="224" t="s">
        <v>149</v>
      </c>
      <c r="E479" s="241" t="s">
        <v>1</v>
      </c>
      <c r="F479" s="242" t="s">
        <v>156</v>
      </c>
      <c r="G479" s="240"/>
      <c r="H479" s="243">
        <v>182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149</v>
      </c>
      <c r="AU479" s="249" t="s">
        <v>81</v>
      </c>
      <c r="AV479" s="14" t="s">
        <v>145</v>
      </c>
      <c r="AW479" s="14" t="s">
        <v>30</v>
      </c>
      <c r="AX479" s="14" t="s">
        <v>79</v>
      </c>
      <c r="AY479" s="249" t="s">
        <v>138</v>
      </c>
    </row>
    <row r="480" spans="1:65" s="2" customFormat="1" ht="21.75" customHeight="1">
      <c r="A480" s="34"/>
      <c r="B480" s="35"/>
      <c r="C480" s="210" t="s">
        <v>1579</v>
      </c>
      <c r="D480" s="210" t="s">
        <v>141</v>
      </c>
      <c r="E480" s="211" t="s">
        <v>1580</v>
      </c>
      <c r="F480" s="212" t="s">
        <v>1581</v>
      </c>
      <c r="G480" s="213" t="s">
        <v>351</v>
      </c>
      <c r="H480" s="214">
        <v>182</v>
      </c>
      <c r="I480" s="215"/>
      <c r="J480" s="216">
        <f>ROUND(I480*H480,2)</f>
        <v>0</v>
      </c>
      <c r="K480" s="217"/>
      <c r="L480" s="39"/>
      <c r="M480" s="218" t="s">
        <v>1</v>
      </c>
      <c r="N480" s="219" t="s">
        <v>39</v>
      </c>
      <c r="O480" s="71"/>
      <c r="P480" s="220">
        <f>O480*H480</f>
        <v>0</v>
      </c>
      <c r="Q480" s="220">
        <v>0</v>
      </c>
      <c r="R480" s="220">
        <f>Q480*H480</f>
        <v>0</v>
      </c>
      <c r="S480" s="220">
        <v>0</v>
      </c>
      <c r="T480" s="221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22" t="s">
        <v>145</v>
      </c>
      <c r="AT480" s="222" t="s">
        <v>141</v>
      </c>
      <c r="AU480" s="222" t="s">
        <v>81</v>
      </c>
      <c r="AY480" s="17" t="s">
        <v>138</v>
      </c>
      <c r="BE480" s="223">
        <f>IF(N480="základní",J480,0)</f>
        <v>0</v>
      </c>
      <c r="BF480" s="223">
        <f>IF(N480="snížená",J480,0)</f>
        <v>0</v>
      </c>
      <c r="BG480" s="223">
        <f>IF(N480="zákl. přenesená",J480,0)</f>
        <v>0</v>
      </c>
      <c r="BH480" s="223">
        <f>IF(N480="sníž. přenesená",J480,0)</f>
        <v>0</v>
      </c>
      <c r="BI480" s="223">
        <f>IF(N480="nulová",J480,0)</f>
        <v>0</v>
      </c>
      <c r="BJ480" s="17" t="s">
        <v>79</v>
      </c>
      <c r="BK480" s="223">
        <f>ROUND(I480*H480,2)</f>
        <v>0</v>
      </c>
      <c r="BL480" s="17" t="s">
        <v>145</v>
      </c>
      <c r="BM480" s="222" t="s">
        <v>1582</v>
      </c>
    </row>
    <row r="481" spans="1:65" s="2" customFormat="1" ht="29.25">
      <c r="A481" s="34"/>
      <c r="B481" s="35"/>
      <c r="C481" s="36"/>
      <c r="D481" s="224" t="s">
        <v>147</v>
      </c>
      <c r="E481" s="36"/>
      <c r="F481" s="225" t="s">
        <v>1583</v>
      </c>
      <c r="G481" s="36"/>
      <c r="H481" s="36"/>
      <c r="I481" s="123"/>
      <c r="J481" s="36"/>
      <c r="K481" s="36"/>
      <c r="L481" s="39"/>
      <c r="M481" s="226"/>
      <c r="N481" s="227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147</v>
      </c>
      <c r="AU481" s="17" t="s">
        <v>81</v>
      </c>
    </row>
    <row r="482" spans="1:65" s="15" customFormat="1" ht="22.5">
      <c r="B482" s="251"/>
      <c r="C482" s="252"/>
      <c r="D482" s="224" t="s">
        <v>149</v>
      </c>
      <c r="E482" s="253" t="s">
        <v>1</v>
      </c>
      <c r="F482" s="254" t="s">
        <v>1563</v>
      </c>
      <c r="G482" s="252"/>
      <c r="H482" s="253" t="s">
        <v>1</v>
      </c>
      <c r="I482" s="255"/>
      <c r="J482" s="252"/>
      <c r="K482" s="252"/>
      <c r="L482" s="256"/>
      <c r="M482" s="257"/>
      <c r="N482" s="258"/>
      <c r="O482" s="258"/>
      <c r="P482" s="258"/>
      <c r="Q482" s="258"/>
      <c r="R482" s="258"/>
      <c r="S482" s="258"/>
      <c r="T482" s="259"/>
      <c r="AT482" s="260" t="s">
        <v>149</v>
      </c>
      <c r="AU482" s="260" t="s">
        <v>81</v>
      </c>
      <c r="AV482" s="15" t="s">
        <v>79</v>
      </c>
      <c r="AW482" s="15" t="s">
        <v>30</v>
      </c>
      <c r="AX482" s="15" t="s">
        <v>74</v>
      </c>
      <c r="AY482" s="260" t="s">
        <v>138</v>
      </c>
    </row>
    <row r="483" spans="1:65" s="15" customFormat="1" ht="22.5">
      <c r="B483" s="251"/>
      <c r="C483" s="252"/>
      <c r="D483" s="224" t="s">
        <v>149</v>
      </c>
      <c r="E483" s="253" t="s">
        <v>1</v>
      </c>
      <c r="F483" s="254" t="s">
        <v>1584</v>
      </c>
      <c r="G483" s="252"/>
      <c r="H483" s="253" t="s">
        <v>1</v>
      </c>
      <c r="I483" s="255"/>
      <c r="J483" s="252"/>
      <c r="K483" s="252"/>
      <c r="L483" s="256"/>
      <c r="M483" s="257"/>
      <c r="N483" s="258"/>
      <c r="O483" s="258"/>
      <c r="P483" s="258"/>
      <c r="Q483" s="258"/>
      <c r="R483" s="258"/>
      <c r="S483" s="258"/>
      <c r="T483" s="259"/>
      <c r="AT483" s="260" t="s">
        <v>149</v>
      </c>
      <c r="AU483" s="260" t="s">
        <v>81</v>
      </c>
      <c r="AV483" s="15" t="s">
        <v>79</v>
      </c>
      <c r="AW483" s="15" t="s">
        <v>30</v>
      </c>
      <c r="AX483" s="15" t="s">
        <v>74</v>
      </c>
      <c r="AY483" s="260" t="s">
        <v>138</v>
      </c>
    </row>
    <row r="484" spans="1:65" s="13" customFormat="1" ht="11.25">
      <c r="B484" s="228"/>
      <c r="C484" s="229"/>
      <c r="D484" s="224" t="s">
        <v>149</v>
      </c>
      <c r="E484" s="230" t="s">
        <v>1</v>
      </c>
      <c r="F484" s="231" t="s">
        <v>1577</v>
      </c>
      <c r="G484" s="229"/>
      <c r="H484" s="232">
        <v>132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AT484" s="238" t="s">
        <v>149</v>
      </c>
      <c r="AU484" s="238" t="s">
        <v>81</v>
      </c>
      <c r="AV484" s="13" t="s">
        <v>81</v>
      </c>
      <c r="AW484" s="13" t="s">
        <v>30</v>
      </c>
      <c r="AX484" s="13" t="s">
        <v>74</v>
      </c>
      <c r="AY484" s="238" t="s">
        <v>138</v>
      </c>
    </row>
    <row r="485" spans="1:65" s="13" customFormat="1" ht="11.25">
      <c r="B485" s="228"/>
      <c r="C485" s="229"/>
      <c r="D485" s="224" t="s">
        <v>149</v>
      </c>
      <c r="E485" s="230" t="s">
        <v>1</v>
      </c>
      <c r="F485" s="231" t="s">
        <v>1578</v>
      </c>
      <c r="G485" s="229"/>
      <c r="H485" s="232">
        <v>50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149</v>
      </c>
      <c r="AU485" s="238" t="s">
        <v>81</v>
      </c>
      <c r="AV485" s="13" t="s">
        <v>81</v>
      </c>
      <c r="AW485" s="13" t="s">
        <v>30</v>
      </c>
      <c r="AX485" s="13" t="s">
        <v>74</v>
      </c>
      <c r="AY485" s="238" t="s">
        <v>138</v>
      </c>
    </row>
    <row r="486" spans="1:65" s="14" customFormat="1" ht="11.25">
      <c r="B486" s="239"/>
      <c r="C486" s="240"/>
      <c r="D486" s="224" t="s">
        <v>149</v>
      </c>
      <c r="E486" s="241" t="s">
        <v>1</v>
      </c>
      <c r="F486" s="242" t="s">
        <v>156</v>
      </c>
      <c r="G486" s="240"/>
      <c r="H486" s="243">
        <v>182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AT486" s="249" t="s">
        <v>149</v>
      </c>
      <c r="AU486" s="249" t="s">
        <v>81</v>
      </c>
      <c r="AV486" s="14" t="s">
        <v>145</v>
      </c>
      <c r="AW486" s="14" t="s">
        <v>30</v>
      </c>
      <c r="AX486" s="14" t="s">
        <v>79</v>
      </c>
      <c r="AY486" s="249" t="s">
        <v>138</v>
      </c>
    </row>
    <row r="487" spans="1:65" s="2" customFormat="1" ht="21.75" customHeight="1">
      <c r="A487" s="34"/>
      <c r="B487" s="35"/>
      <c r="C487" s="210" t="s">
        <v>705</v>
      </c>
      <c r="D487" s="210" t="s">
        <v>141</v>
      </c>
      <c r="E487" s="211" t="s">
        <v>1585</v>
      </c>
      <c r="F487" s="212" t="s">
        <v>1586</v>
      </c>
      <c r="G487" s="213" t="s">
        <v>351</v>
      </c>
      <c r="H487" s="214">
        <v>123.2</v>
      </c>
      <c r="I487" s="215"/>
      <c r="J487" s="216">
        <f>ROUND(I487*H487,2)</f>
        <v>0</v>
      </c>
      <c r="K487" s="217"/>
      <c r="L487" s="39"/>
      <c r="M487" s="218" t="s">
        <v>1</v>
      </c>
      <c r="N487" s="219" t="s">
        <v>39</v>
      </c>
      <c r="O487" s="71"/>
      <c r="P487" s="220">
        <f>O487*H487</f>
        <v>0</v>
      </c>
      <c r="Q487" s="220">
        <v>0</v>
      </c>
      <c r="R487" s="220">
        <f>Q487*H487</f>
        <v>0</v>
      </c>
      <c r="S487" s="220">
        <v>0</v>
      </c>
      <c r="T487" s="221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22" t="s">
        <v>145</v>
      </c>
      <c r="AT487" s="222" t="s">
        <v>141</v>
      </c>
      <c r="AU487" s="222" t="s">
        <v>81</v>
      </c>
      <c r="AY487" s="17" t="s">
        <v>138</v>
      </c>
      <c r="BE487" s="223">
        <f>IF(N487="základní",J487,0)</f>
        <v>0</v>
      </c>
      <c r="BF487" s="223">
        <f>IF(N487="snížená",J487,0)</f>
        <v>0</v>
      </c>
      <c r="BG487" s="223">
        <f>IF(N487="zákl. přenesená",J487,0)</f>
        <v>0</v>
      </c>
      <c r="BH487" s="223">
        <f>IF(N487="sníž. přenesená",J487,0)</f>
        <v>0</v>
      </c>
      <c r="BI487" s="223">
        <f>IF(N487="nulová",J487,0)</f>
        <v>0</v>
      </c>
      <c r="BJ487" s="17" t="s">
        <v>79</v>
      </c>
      <c r="BK487" s="223">
        <f>ROUND(I487*H487,2)</f>
        <v>0</v>
      </c>
      <c r="BL487" s="17" t="s">
        <v>145</v>
      </c>
      <c r="BM487" s="222" t="s">
        <v>1587</v>
      </c>
    </row>
    <row r="488" spans="1:65" s="2" customFormat="1" ht="29.25">
      <c r="A488" s="34"/>
      <c r="B488" s="35"/>
      <c r="C488" s="36"/>
      <c r="D488" s="224" t="s">
        <v>147</v>
      </c>
      <c r="E488" s="36"/>
      <c r="F488" s="225" t="s">
        <v>1588</v>
      </c>
      <c r="G488" s="36"/>
      <c r="H488" s="36"/>
      <c r="I488" s="123"/>
      <c r="J488" s="36"/>
      <c r="K488" s="36"/>
      <c r="L488" s="39"/>
      <c r="M488" s="226"/>
      <c r="N488" s="227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147</v>
      </c>
      <c r="AU488" s="17" t="s">
        <v>81</v>
      </c>
    </row>
    <row r="489" spans="1:65" s="15" customFormat="1" ht="22.5">
      <c r="B489" s="251"/>
      <c r="C489" s="252"/>
      <c r="D489" s="224" t="s">
        <v>149</v>
      </c>
      <c r="E489" s="253" t="s">
        <v>1</v>
      </c>
      <c r="F489" s="254" t="s">
        <v>1563</v>
      </c>
      <c r="G489" s="252"/>
      <c r="H489" s="253" t="s">
        <v>1</v>
      </c>
      <c r="I489" s="255"/>
      <c r="J489" s="252"/>
      <c r="K489" s="252"/>
      <c r="L489" s="256"/>
      <c r="M489" s="257"/>
      <c r="N489" s="258"/>
      <c r="O489" s="258"/>
      <c r="P489" s="258"/>
      <c r="Q489" s="258"/>
      <c r="R489" s="258"/>
      <c r="S489" s="258"/>
      <c r="T489" s="259"/>
      <c r="AT489" s="260" t="s">
        <v>149</v>
      </c>
      <c r="AU489" s="260" t="s">
        <v>81</v>
      </c>
      <c r="AV489" s="15" t="s">
        <v>79</v>
      </c>
      <c r="AW489" s="15" t="s">
        <v>30</v>
      </c>
      <c r="AX489" s="15" t="s">
        <v>74</v>
      </c>
      <c r="AY489" s="260" t="s">
        <v>138</v>
      </c>
    </row>
    <row r="490" spans="1:65" s="15" customFormat="1" ht="11.25">
      <c r="B490" s="251"/>
      <c r="C490" s="252"/>
      <c r="D490" s="224" t="s">
        <v>149</v>
      </c>
      <c r="E490" s="253" t="s">
        <v>1</v>
      </c>
      <c r="F490" s="254" t="s">
        <v>1589</v>
      </c>
      <c r="G490" s="252"/>
      <c r="H490" s="253" t="s">
        <v>1</v>
      </c>
      <c r="I490" s="255"/>
      <c r="J490" s="252"/>
      <c r="K490" s="252"/>
      <c r="L490" s="256"/>
      <c r="M490" s="257"/>
      <c r="N490" s="258"/>
      <c r="O490" s="258"/>
      <c r="P490" s="258"/>
      <c r="Q490" s="258"/>
      <c r="R490" s="258"/>
      <c r="S490" s="258"/>
      <c r="T490" s="259"/>
      <c r="AT490" s="260" t="s">
        <v>149</v>
      </c>
      <c r="AU490" s="260" t="s">
        <v>81</v>
      </c>
      <c r="AV490" s="15" t="s">
        <v>79</v>
      </c>
      <c r="AW490" s="15" t="s">
        <v>30</v>
      </c>
      <c r="AX490" s="15" t="s">
        <v>74</v>
      </c>
      <c r="AY490" s="260" t="s">
        <v>138</v>
      </c>
    </row>
    <row r="491" spans="1:65" s="13" customFormat="1" ht="11.25">
      <c r="B491" s="228"/>
      <c r="C491" s="229"/>
      <c r="D491" s="224" t="s">
        <v>149</v>
      </c>
      <c r="E491" s="230" t="s">
        <v>1</v>
      </c>
      <c r="F491" s="231" t="s">
        <v>1590</v>
      </c>
      <c r="G491" s="229"/>
      <c r="H491" s="232">
        <v>123.2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AT491" s="238" t="s">
        <v>149</v>
      </c>
      <c r="AU491" s="238" t="s">
        <v>81</v>
      </c>
      <c r="AV491" s="13" t="s">
        <v>81</v>
      </c>
      <c r="AW491" s="13" t="s">
        <v>30</v>
      </c>
      <c r="AX491" s="13" t="s">
        <v>74</v>
      </c>
      <c r="AY491" s="238" t="s">
        <v>138</v>
      </c>
    </row>
    <row r="492" spans="1:65" s="14" customFormat="1" ht="11.25">
      <c r="B492" s="239"/>
      <c r="C492" s="240"/>
      <c r="D492" s="224" t="s">
        <v>149</v>
      </c>
      <c r="E492" s="241" t="s">
        <v>1</v>
      </c>
      <c r="F492" s="242" t="s">
        <v>156</v>
      </c>
      <c r="G492" s="240"/>
      <c r="H492" s="243">
        <v>123.2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AT492" s="249" t="s">
        <v>149</v>
      </c>
      <c r="AU492" s="249" t="s">
        <v>81</v>
      </c>
      <c r="AV492" s="14" t="s">
        <v>145</v>
      </c>
      <c r="AW492" s="14" t="s">
        <v>30</v>
      </c>
      <c r="AX492" s="14" t="s">
        <v>79</v>
      </c>
      <c r="AY492" s="249" t="s">
        <v>138</v>
      </c>
    </row>
    <row r="493" spans="1:65" s="2" customFormat="1" ht="21.75" customHeight="1">
      <c r="A493" s="34"/>
      <c r="B493" s="35"/>
      <c r="C493" s="210" t="s">
        <v>1208</v>
      </c>
      <c r="D493" s="210" t="s">
        <v>141</v>
      </c>
      <c r="E493" s="211" t="s">
        <v>1591</v>
      </c>
      <c r="F493" s="212" t="s">
        <v>1592</v>
      </c>
      <c r="G493" s="213" t="s">
        <v>351</v>
      </c>
      <c r="H493" s="214">
        <v>8.6</v>
      </c>
      <c r="I493" s="215"/>
      <c r="J493" s="216">
        <f>ROUND(I493*H493,2)</f>
        <v>0</v>
      </c>
      <c r="K493" s="217"/>
      <c r="L493" s="39"/>
      <c r="M493" s="218" t="s">
        <v>1</v>
      </c>
      <c r="N493" s="219" t="s">
        <v>39</v>
      </c>
      <c r="O493" s="71"/>
      <c r="P493" s="220">
        <f>O493*H493</f>
        <v>0</v>
      </c>
      <c r="Q493" s="220">
        <v>0.19536000000000001</v>
      </c>
      <c r="R493" s="220">
        <f>Q493*H493</f>
        <v>1.680096</v>
      </c>
      <c r="S493" s="220">
        <v>0</v>
      </c>
      <c r="T493" s="221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22" t="s">
        <v>145</v>
      </c>
      <c r="AT493" s="222" t="s">
        <v>141</v>
      </c>
      <c r="AU493" s="222" t="s">
        <v>81</v>
      </c>
      <c r="AY493" s="17" t="s">
        <v>138</v>
      </c>
      <c r="BE493" s="223">
        <f>IF(N493="základní",J493,0)</f>
        <v>0</v>
      </c>
      <c r="BF493" s="223">
        <f>IF(N493="snížená",J493,0)</f>
        <v>0</v>
      </c>
      <c r="BG493" s="223">
        <f>IF(N493="zákl. přenesená",J493,0)</f>
        <v>0</v>
      </c>
      <c r="BH493" s="223">
        <f>IF(N493="sníž. přenesená",J493,0)</f>
        <v>0</v>
      </c>
      <c r="BI493" s="223">
        <f>IF(N493="nulová",J493,0)</f>
        <v>0</v>
      </c>
      <c r="BJ493" s="17" t="s">
        <v>79</v>
      </c>
      <c r="BK493" s="223">
        <f>ROUND(I493*H493,2)</f>
        <v>0</v>
      </c>
      <c r="BL493" s="17" t="s">
        <v>145</v>
      </c>
      <c r="BM493" s="222" t="s">
        <v>1593</v>
      </c>
    </row>
    <row r="494" spans="1:65" s="2" customFormat="1" ht="29.25">
      <c r="A494" s="34"/>
      <c r="B494" s="35"/>
      <c r="C494" s="36"/>
      <c r="D494" s="224" t="s">
        <v>147</v>
      </c>
      <c r="E494" s="36"/>
      <c r="F494" s="225" t="s">
        <v>1594</v>
      </c>
      <c r="G494" s="36"/>
      <c r="H494" s="36"/>
      <c r="I494" s="123"/>
      <c r="J494" s="36"/>
      <c r="K494" s="36"/>
      <c r="L494" s="39"/>
      <c r="M494" s="226"/>
      <c r="N494" s="227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147</v>
      </c>
      <c r="AU494" s="17" t="s">
        <v>81</v>
      </c>
    </row>
    <row r="495" spans="1:65" s="15" customFormat="1" ht="22.5">
      <c r="B495" s="251"/>
      <c r="C495" s="252"/>
      <c r="D495" s="224" t="s">
        <v>149</v>
      </c>
      <c r="E495" s="253" t="s">
        <v>1</v>
      </c>
      <c r="F495" s="254" t="s">
        <v>1563</v>
      </c>
      <c r="G495" s="252"/>
      <c r="H495" s="253" t="s">
        <v>1</v>
      </c>
      <c r="I495" s="255"/>
      <c r="J495" s="252"/>
      <c r="K495" s="252"/>
      <c r="L495" s="256"/>
      <c r="M495" s="257"/>
      <c r="N495" s="258"/>
      <c r="O495" s="258"/>
      <c r="P495" s="258"/>
      <c r="Q495" s="258"/>
      <c r="R495" s="258"/>
      <c r="S495" s="258"/>
      <c r="T495" s="259"/>
      <c r="AT495" s="260" t="s">
        <v>149</v>
      </c>
      <c r="AU495" s="260" t="s">
        <v>81</v>
      </c>
      <c r="AV495" s="15" t="s">
        <v>79</v>
      </c>
      <c r="AW495" s="15" t="s">
        <v>30</v>
      </c>
      <c r="AX495" s="15" t="s">
        <v>74</v>
      </c>
      <c r="AY495" s="260" t="s">
        <v>138</v>
      </c>
    </row>
    <row r="496" spans="1:65" s="15" customFormat="1" ht="11.25">
      <c r="B496" s="251"/>
      <c r="C496" s="252"/>
      <c r="D496" s="224" t="s">
        <v>149</v>
      </c>
      <c r="E496" s="253" t="s">
        <v>1</v>
      </c>
      <c r="F496" s="254" t="s">
        <v>1595</v>
      </c>
      <c r="G496" s="252"/>
      <c r="H496" s="253" t="s">
        <v>1</v>
      </c>
      <c r="I496" s="255"/>
      <c r="J496" s="252"/>
      <c r="K496" s="252"/>
      <c r="L496" s="256"/>
      <c r="M496" s="257"/>
      <c r="N496" s="258"/>
      <c r="O496" s="258"/>
      <c r="P496" s="258"/>
      <c r="Q496" s="258"/>
      <c r="R496" s="258"/>
      <c r="S496" s="258"/>
      <c r="T496" s="259"/>
      <c r="AT496" s="260" t="s">
        <v>149</v>
      </c>
      <c r="AU496" s="260" t="s">
        <v>81</v>
      </c>
      <c r="AV496" s="15" t="s">
        <v>79</v>
      </c>
      <c r="AW496" s="15" t="s">
        <v>30</v>
      </c>
      <c r="AX496" s="15" t="s">
        <v>74</v>
      </c>
      <c r="AY496" s="260" t="s">
        <v>138</v>
      </c>
    </row>
    <row r="497" spans="1:65" s="13" customFormat="1" ht="11.25">
      <c r="B497" s="228"/>
      <c r="C497" s="229"/>
      <c r="D497" s="224" t="s">
        <v>149</v>
      </c>
      <c r="E497" s="230" t="s">
        <v>1</v>
      </c>
      <c r="F497" s="231" t="s">
        <v>1596</v>
      </c>
      <c r="G497" s="229"/>
      <c r="H497" s="232">
        <v>8.6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149</v>
      </c>
      <c r="AU497" s="238" t="s">
        <v>81</v>
      </c>
      <c r="AV497" s="13" t="s">
        <v>81</v>
      </c>
      <c r="AW497" s="13" t="s">
        <v>30</v>
      </c>
      <c r="AX497" s="13" t="s">
        <v>74</v>
      </c>
      <c r="AY497" s="238" t="s">
        <v>138</v>
      </c>
    </row>
    <row r="498" spans="1:65" s="14" customFormat="1" ht="11.25">
      <c r="B498" s="239"/>
      <c r="C498" s="240"/>
      <c r="D498" s="224" t="s">
        <v>149</v>
      </c>
      <c r="E498" s="241" t="s">
        <v>1</v>
      </c>
      <c r="F498" s="242" t="s">
        <v>156</v>
      </c>
      <c r="G498" s="240"/>
      <c r="H498" s="243">
        <v>8.6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149</v>
      </c>
      <c r="AU498" s="249" t="s">
        <v>81</v>
      </c>
      <c r="AV498" s="14" t="s">
        <v>145</v>
      </c>
      <c r="AW498" s="14" t="s">
        <v>30</v>
      </c>
      <c r="AX498" s="14" t="s">
        <v>79</v>
      </c>
      <c r="AY498" s="249" t="s">
        <v>138</v>
      </c>
    </row>
    <row r="499" spans="1:65" s="2" customFormat="1" ht="16.5" customHeight="1">
      <c r="A499" s="34"/>
      <c r="B499" s="35"/>
      <c r="C499" s="265" t="s">
        <v>1214</v>
      </c>
      <c r="D499" s="265" t="s">
        <v>671</v>
      </c>
      <c r="E499" s="266" t="s">
        <v>1597</v>
      </c>
      <c r="F499" s="267" t="s">
        <v>1598</v>
      </c>
      <c r="G499" s="268" t="s">
        <v>488</v>
      </c>
      <c r="H499" s="269">
        <v>2.4079999999999999</v>
      </c>
      <c r="I499" s="270"/>
      <c r="J499" s="271">
        <f>ROUND(I499*H499,2)</f>
        <v>0</v>
      </c>
      <c r="K499" s="272"/>
      <c r="L499" s="273"/>
      <c r="M499" s="274" t="s">
        <v>1</v>
      </c>
      <c r="N499" s="275" t="s">
        <v>39</v>
      </c>
      <c r="O499" s="71"/>
      <c r="P499" s="220">
        <f>O499*H499</f>
        <v>0</v>
      </c>
      <c r="Q499" s="220">
        <v>1</v>
      </c>
      <c r="R499" s="220">
        <f>Q499*H499</f>
        <v>2.4079999999999999</v>
      </c>
      <c r="S499" s="220">
        <v>0</v>
      </c>
      <c r="T499" s="221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22" t="s">
        <v>195</v>
      </c>
      <c r="AT499" s="222" t="s">
        <v>671</v>
      </c>
      <c r="AU499" s="222" t="s">
        <v>81</v>
      </c>
      <c r="AY499" s="17" t="s">
        <v>138</v>
      </c>
      <c r="BE499" s="223">
        <f>IF(N499="základní",J499,0)</f>
        <v>0</v>
      </c>
      <c r="BF499" s="223">
        <f>IF(N499="snížená",J499,0)</f>
        <v>0</v>
      </c>
      <c r="BG499" s="223">
        <f>IF(N499="zákl. přenesená",J499,0)</f>
        <v>0</v>
      </c>
      <c r="BH499" s="223">
        <f>IF(N499="sníž. přenesená",J499,0)</f>
        <v>0</v>
      </c>
      <c r="BI499" s="223">
        <f>IF(N499="nulová",J499,0)</f>
        <v>0</v>
      </c>
      <c r="BJ499" s="17" t="s">
        <v>79</v>
      </c>
      <c r="BK499" s="223">
        <f>ROUND(I499*H499,2)</f>
        <v>0</v>
      </c>
      <c r="BL499" s="17" t="s">
        <v>145</v>
      </c>
      <c r="BM499" s="222" t="s">
        <v>1599</v>
      </c>
    </row>
    <row r="500" spans="1:65" s="2" customFormat="1" ht="11.25">
      <c r="A500" s="34"/>
      <c r="B500" s="35"/>
      <c r="C500" s="36"/>
      <c r="D500" s="224" t="s">
        <v>147</v>
      </c>
      <c r="E500" s="36"/>
      <c r="F500" s="225" t="s">
        <v>1598</v>
      </c>
      <c r="G500" s="36"/>
      <c r="H500" s="36"/>
      <c r="I500" s="123"/>
      <c r="J500" s="36"/>
      <c r="K500" s="36"/>
      <c r="L500" s="39"/>
      <c r="M500" s="226"/>
      <c r="N500" s="227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147</v>
      </c>
      <c r="AU500" s="17" t="s">
        <v>81</v>
      </c>
    </row>
    <row r="501" spans="1:65" s="2" customFormat="1" ht="19.5">
      <c r="A501" s="34"/>
      <c r="B501" s="35"/>
      <c r="C501" s="36"/>
      <c r="D501" s="224" t="s">
        <v>180</v>
      </c>
      <c r="E501" s="36"/>
      <c r="F501" s="250" t="s">
        <v>1600</v>
      </c>
      <c r="G501" s="36"/>
      <c r="H501" s="36"/>
      <c r="I501" s="123"/>
      <c r="J501" s="36"/>
      <c r="K501" s="36"/>
      <c r="L501" s="39"/>
      <c r="M501" s="226"/>
      <c r="N501" s="227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180</v>
      </c>
      <c r="AU501" s="17" t="s">
        <v>81</v>
      </c>
    </row>
    <row r="502" spans="1:65" s="15" customFormat="1" ht="22.5">
      <c r="B502" s="251"/>
      <c r="C502" s="252"/>
      <c r="D502" s="224" t="s">
        <v>149</v>
      </c>
      <c r="E502" s="253" t="s">
        <v>1</v>
      </c>
      <c r="F502" s="254" t="s">
        <v>1563</v>
      </c>
      <c r="G502" s="252"/>
      <c r="H502" s="253" t="s">
        <v>1</v>
      </c>
      <c r="I502" s="255"/>
      <c r="J502" s="252"/>
      <c r="K502" s="252"/>
      <c r="L502" s="256"/>
      <c r="M502" s="257"/>
      <c r="N502" s="258"/>
      <c r="O502" s="258"/>
      <c r="P502" s="258"/>
      <c r="Q502" s="258"/>
      <c r="R502" s="258"/>
      <c r="S502" s="258"/>
      <c r="T502" s="259"/>
      <c r="AT502" s="260" t="s">
        <v>149</v>
      </c>
      <c r="AU502" s="260" t="s">
        <v>81</v>
      </c>
      <c r="AV502" s="15" t="s">
        <v>79</v>
      </c>
      <c r="AW502" s="15" t="s">
        <v>30</v>
      </c>
      <c r="AX502" s="15" t="s">
        <v>74</v>
      </c>
      <c r="AY502" s="260" t="s">
        <v>138</v>
      </c>
    </row>
    <row r="503" spans="1:65" s="13" customFormat="1" ht="11.25">
      <c r="B503" s="228"/>
      <c r="C503" s="229"/>
      <c r="D503" s="224" t="s">
        <v>149</v>
      </c>
      <c r="E503" s="230" t="s">
        <v>1</v>
      </c>
      <c r="F503" s="231" t="s">
        <v>1601</v>
      </c>
      <c r="G503" s="229"/>
      <c r="H503" s="232">
        <v>2.4079999999999999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AT503" s="238" t="s">
        <v>149</v>
      </c>
      <c r="AU503" s="238" t="s">
        <v>81</v>
      </c>
      <c r="AV503" s="13" t="s">
        <v>81</v>
      </c>
      <c r="AW503" s="13" t="s">
        <v>30</v>
      </c>
      <c r="AX503" s="13" t="s">
        <v>74</v>
      </c>
      <c r="AY503" s="238" t="s">
        <v>138</v>
      </c>
    </row>
    <row r="504" spans="1:65" s="14" customFormat="1" ht="11.25">
      <c r="B504" s="239"/>
      <c r="C504" s="240"/>
      <c r="D504" s="224" t="s">
        <v>149</v>
      </c>
      <c r="E504" s="241" t="s">
        <v>1</v>
      </c>
      <c r="F504" s="242" t="s">
        <v>156</v>
      </c>
      <c r="G504" s="240"/>
      <c r="H504" s="243">
        <v>2.4079999999999999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AT504" s="249" t="s">
        <v>149</v>
      </c>
      <c r="AU504" s="249" t="s">
        <v>81</v>
      </c>
      <c r="AV504" s="14" t="s">
        <v>145</v>
      </c>
      <c r="AW504" s="14" t="s">
        <v>30</v>
      </c>
      <c r="AX504" s="14" t="s">
        <v>79</v>
      </c>
      <c r="AY504" s="249" t="s">
        <v>138</v>
      </c>
    </row>
    <row r="505" spans="1:65" s="12" customFormat="1" ht="22.9" customHeight="1">
      <c r="B505" s="194"/>
      <c r="C505" s="195"/>
      <c r="D505" s="196" t="s">
        <v>73</v>
      </c>
      <c r="E505" s="208" t="s">
        <v>182</v>
      </c>
      <c r="F505" s="208" t="s">
        <v>1097</v>
      </c>
      <c r="G505" s="195"/>
      <c r="H505" s="195"/>
      <c r="I505" s="198"/>
      <c r="J505" s="209">
        <f>BK505</f>
        <v>0</v>
      </c>
      <c r="K505" s="195"/>
      <c r="L505" s="200"/>
      <c r="M505" s="201"/>
      <c r="N505" s="202"/>
      <c r="O505" s="202"/>
      <c r="P505" s="203">
        <f>SUM(P506:P511)</f>
        <v>0</v>
      </c>
      <c r="Q505" s="202"/>
      <c r="R505" s="203">
        <f>SUM(R506:R511)</f>
        <v>7.3730639999999986E-2</v>
      </c>
      <c r="S505" s="202"/>
      <c r="T505" s="204">
        <f>SUM(T506:T511)</f>
        <v>0</v>
      </c>
      <c r="AR505" s="205" t="s">
        <v>79</v>
      </c>
      <c r="AT505" s="206" t="s">
        <v>73</v>
      </c>
      <c r="AU505" s="206" t="s">
        <v>79</v>
      </c>
      <c r="AY505" s="205" t="s">
        <v>138</v>
      </c>
      <c r="BK505" s="207">
        <f>SUM(BK506:BK511)</f>
        <v>0</v>
      </c>
    </row>
    <row r="506" spans="1:65" s="2" customFormat="1" ht="21.75" customHeight="1">
      <c r="A506" s="34"/>
      <c r="B506" s="35"/>
      <c r="C506" s="210" t="s">
        <v>1219</v>
      </c>
      <c r="D506" s="210" t="s">
        <v>141</v>
      </c>
      <c r="E506" s="211" t="s">
        <v>1602</v>
      </c>
      <c r="F506" s="212" t="s">
        <v>1603</v>
      </c>
      <c r="G506" s="213" t="s">
        <v>351</v>
      </c>
      <c r="H506" s="214">
        <v>26.713999999999999</v>
      </c>
      <c r="I506" s="215"/>
      <c r="J506" s="216">
        <f>ROUND(I506*H506,2)</f>
        <v>0</v>
      </c>
      <c r="K506" s="217"/>
      <c r="L506" s="39"/>
      <c r="M506" s="218" t="s">
        <v>1</v>
      </c>
      <c r="N506" s="219" t="s">
        <v>39</v>
      </c>
      <c r="O506" s="71"/>
      <c r="P506" s="220">
        <f>O506*H506</f>
        <v>0</v>
      </c>
      <c r="Q506" s="220">
        <v>2.7599999999999999E-3</v>
      </c>
      <c r="R506" s="220">
        <f>Q506*H506</f>
        <v>7.3730639999999986E-2</v>
      </c>
      <c r="S506" s="220">
        <v>0</v>
      </c>
      <c r="T506" s="221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22" t="s">
        <v>145</v>
      </c>
      <c r="AT506" s="222" t="s">
        <v>141</v>
      </c>
      <c r="AU506" s="222" t="s">
        <v>81</v>
      </c>
      <c r="AY506" s="17" t="s">
        <v>138</v>
      </c>
      <c r="BE506" s="223">
        <f>IF(N506="základní",J506,0)</f>
        <v>0</v>
      </c>
      <c r="BF506" s="223">
        <f>IF(N506="snížená",J506,0)</f>
        <v>0</v>
      </c>
      <c r="BG506" s="223">
        <f>IF(N506="zákl. přenesená",J506,0)</f>
        <v>0</v>
      </c>
      <c r="BH506" s="223">
        <f>IF(N506="sníž. přenesená",J506,0)</f>
        <v>0</v>
      </c>
      <c r="BI506" s="223">
        <f>IF(N506="nulová",J506,0)</f>
        <v>0</v>
      </c>
      <c r="BJ506" s="17" t="s">
        <v>79</v>
      </c>
      <c r="BK506" s="223">
        <f>ROUND(I506*H506,2)</f>
        <v>0</v>
      </c>
      <c r="BL506" s="17" t="s">
        <v>145</v>
      </c>
      <c r="BM506" s="222" t="s">
        <v>1604</v>
      </c>
    </row>
    <row r="507" spans="1:65" s="2" customFormat="1" ht="11.25">
      <c r="A507" s="34"/>
      <c r="B507" s="35"/>
      <c r="C507" s="36"/>
      <c r="D507" s="224" t="s">
        <v>147</v>
      </c>
      <c r="E507" s="36"/>
      <c r="F507" s="225" t="s">
        <v>1605</v>
      </c>
      <c r="G507" s="36"/>
      <c r="H507" s="36"/>
      <c r="I507" s="123"/>
      <c r="J507" s="36"/>
      <c r="K507" s="36"/>
      <c r="L507" s="39"/>
      <c r="M507" s="226"/>
      <c r="N507" s="227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147</v>
      </c>
      <c r="AU507" s="17" t="s">
        <v>81</v>
      </c>
    </row>
    <row r="508" spans="1:65" s="15" customFormat="1" ht="11.25">
      <c r="B508" s="251"/>
      <c r="C508" s="252"/>
      <c r="D508" s="224" t="s">
        <v>149</v>
      </c>
      <c r="E508" s="253" t="s">
        <v>1</v>
      </c>
      <c r="F508" s="254" t="s">
        <v>1371</v>
      </c>
      <c r="G508" s="252"/>
      <c r="H508" s="253" t="s">
        <v>1</v>
      </c>
      <c r="I508" s="255"/>
      <c r="J508" s="252"/>
      <c r="K508" s="252"/>
      <c r="L508" s="256"/>
      <c r="M508" s="257"/>
      <c r="N508" s="258"/>
      <c r="O508" s="258"/>
      <c r="P508" s="258"/>
      <c r="Q508" s="258"/>
      <c r="R508" s="258"/>
      <c r="S508" s="258"/>
      <c r="T508" s="259"/>
      <c r="AT508" s="260" t="s">
        <v>149</v>
      </c>
      <c r="AU508" s="260" t="s">
        <v>81</v>
      </c>
      <c r="AV508" s="15" t="s">
        <v>79</v>
      </c>
      <c r="AW508" s="15" t="s">
        <v>30</v>
      </c>
      <c r="AX508" s="15" t="s">
        <v>74</v>
      </c>
      <c r="AY508" s="260" t="s">
        <v>138</v>
      </c>
    </row>
    <row r="509" spans="1:65" s="15" customFormat="1" ht="11.25">
      <c r="B509" s="251"/>
      <c r="C509" s="252"/>
      <c r="D509" s="224" t="s">
        <v>149</v>
      </c>
      <c r="E509" s="253" t="s">
        <v>1</v>
      </c>
      <c r="F509" s="254" t="s">
        <v>1606</v>
      </c>
      <c r="G509" s="252"/>
      <c r="H509" s="253" t="s">
        <v>1</v>
      </c>
      <c r="I509" s="255"/>
      <c r="J509" s="252"/>
      <c r="K509" s="252"/>
      <c r="L509" s="256"/>
      <c r="M509" s="257"/>
      <c r="N509" s="258"/>
      <c r="O509" s="258"/>
      <c r="P509" s="258"/>
      <c r="Q509" s="258"/>
      <c r="R509" s="258"/>
      <c r="S509" s="258"/>
      <c r="T509" s="259"/>
      <c r="AT509" s="260" t="s">
        <v>149</v>
      </c>
      <c r="AU509" s="260" t="s">
        <v>81</v>
      </c>
      <c r="AV509" s="15" t="s">
        <v>79</v>
      </c>
      <c r="AW509" s="15" t="s">
        <v>30</v>
      </c>
      <c r="AX509" s="15" t="s">
        <v>74</v>
      </c>
      <c r="AY509" s="260" t="s">
        <v>138</v>
      </c>
    </row>
    <row r="510" spans="1:65" s="13" customFormat="1" ht="11.25">
      <c r="B510" s="228"/>
      <c r="C510" s="229"/>
      <c r="D510" s="224" t="s">
        <v>149</v>
      </c>
      <c r="E510" s="230" t="s">
        <v>1</v>
      </c>
      <c r="F510" s="231" t="s">
        <v>1607</v>
      </c>
      <c r="G510" s="229"/>
      <c r="H510" s="232">
        <v>26.713999999999999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149</v>
      </c>
      <c r="AU510" s="238" t="s">
        <v>81</v>
      </c>
      <c r="AV510" s="13" t="s">
        <v>81</v>
      </c>
      <c r="AW510" s="13" t="s">
        <v>30</v>
      </c>
      <c r="AX510" s="13" t="s">
        <v>74</v>
      </c>
      <c r="AY510" s="238" t="s">
        <v>138</v>
      </c>
    </row>
    <row r="511" spans="1:65" s="14" customFormat="1" ht="11.25">
      <c r="B511" s="239"/>
      <c r="C511" s="240"/>
      <c r="D511" s="224" t="s">
        <v>149</v>
      </c>
      <c r="E511" s="241" t="s">
        <v>1</v>
      </c>
      <c r="F511" s="242" t="s">
        <v>156</v>
      </c>
      <c r="G511" s="240"/>
      <c r="H511" s="243">
        <v>26.713999999999999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AT511" s="249" t="s">
        <v>149</v>
      </c>
      <c r="AU511" s="249" t="s">
        <v>81</v>
      </c>
      <c r="AV511" s="14" t="s">
        <v>145</v>
      </c>
      <c r="AW511" s="14" t="s">
        <v>30</v>
      </c>
      <c r="AX511" s="14" t="s">
        <v>79</v>
      </c>
      <c r="AY511" s="249" t="s">
        <v>138</v>
      </c>
    </row>
    <row r="512" spans="1:65" s="12" customFormat="1" ht="22.9" customHeight="1">
      <c r="B512" s="194"/>
      <c r="C512" s="195"/>
      <c r="D512" s="196" t="s">
        <v>73</v>
      </c>
      <c r="E512" s="208" t="s">
        <v>139</v>
      </c>
      <c r="F512" s="208" t="s">
        <v>140</v>
      </c>
      <c r="G512" s="195"/>
      <c r="H512" s="195"/>
      <c r="I512" s="198"/>
      <c r="J512" s="209">
        <f>BK512</f>
        <v>0</v>
      </c>
      <c r="K512" s="195"/>
      <c r="L512" s="200"/>
      <c r="M512" s="201"/>
      <c r="N512" s="202"/>
      <c r="O512" s="202"/>
      <c r="P512" s="203">
        <f>SUM(P513:P582)</f>
        <v>0</v>
      </c>
      <c r="Q512" s="202"/>
      <c r="R512" s="203">
        <f>SUM(R513:R582)</f>
        <v>2.4002243799999996</v>
      </c>
      <c r="S512" s="202"/>
      <c r="T512" s="204">
        <f>SUM(T513:T582)</f>
        <v>0</v>
      </c>
      <c r="AR512" s="205" t="s">
        <v>79</v>
      </c>
      <c r="AT512" s="206" t="s">
        <v>73</v>
      </c>
      <c r="AU512" s="206" t="s">
        <v>79</v>
      </c>
      <c r="AY512" s="205" t="s">
        <v>138</v>
      </c>
      <c r="BK512" s="207">
        <f>SUM(BK513:BK582)</f>
        <v>0</v>
      </c>
    </row>
    <row r="513" spans="1:65" s="2" customFormat="1" ht="21.75" customHeight="1">
      <c r="A513" s="34"/>
      <c r="B513" s="35"/>
      <c r="C513" s="210" t="s">
        <v>1608</v>
      </c>
      <c r="D513" s="210" t="s">
        <v>141</v>
      </c>
      <c r="E513" s="211" t="s">
        <v>1141</v>
      </c>
      <c r="F513" s="212" t="s">
        <v>1142</v>
      </c>
      <c r="G513" s="213" t="s">
        <v>423</v>
      </c>
      <c r="H513" s="214">
        <v>36.4</v>
      </c>
      <c r="I513" s="215"/>
      <c r="J513" s="216">
        <f>ROUND(I513*H513,2)</f>
        <v>0</v>
      </c>
      <c r="K513" s="217"/>
      <c r="L513" s="39"/>
      <c r="M513" s="218" t="s">
        <v>1</v>
      </c>
      <c r="N513" s="219" t="s">
        <v>39</v>
      </c>
      <c r="O513" s="71"/>
      <c r="P513" s="220">
        <f>O513*H513</f>
        <v>0</v>
      </c>
      <c r="Q513" s="220">
        <v>8.4000000000000003E-4</v>
      </c>
      <c r="R513" s="220">
        <f>Q513*H513</f>
        <v>3.0575999999999999E-2</v>
      </c>
      <c r="S513" s="220">
        <v>0</v>
      </c>
      <c r="T513" s="221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22" t="s">
        <v>145</v>
      </c>
      <c r="AT513" s="222" t="s">
        <v>141</v>
      </c>
      <c r="AU513" s="222" t="s">
        <v>81</v>
      </c>
      <c r="AY513" s="17" t="s">
        <v>138</v>
      </c>
      <c r="BE513" s="223">
        <f>IF(N513="základní",J513,0)</f>
        <v>0</v>
      </c>
      <c r="BF513" s="223">
        <f>IF(N513="snížená",J513,0)</f>
        <v>0</v>
      </c>
      <c r="BG513" s="223">
        <f>IF(N513="zákl. přenesená",J513,0)</f>
        <v>0</v>
      </c>
      <c r="BH513" s="223">
        <f>IF(N513="sníž. přenesená",J513,0)</f>
        <v>0</v>
      </c>
      <c r="BI513" s="223">
        <f>IF(N513="nulová",J513,0)</f>
        <v>0</v>
      </c>
      <c r="BJ513" s="17" t="s">
        <v>79</v>
      </c>
      <c r="BK513" s="223">
        <f>ROUND(I513*H513,2)</f>
        <v>0</v>
      </c>
      <c r="BL513" s="17" t="s">
        <v>145</v>
      </c>
      <c r="BM513" s="222" t="s">
        <v>1609</v>
      </c>
    </row>
    <row r="514" spans="1:65" s="2" customFormat="1" ht="19.5">
      <c r="A514" s="34"/>
      <c r="B514" s="35"/>
      <c r="C514" s="36"/>
      <c r="D514" s="224" t="s">
        <v>147</v>
      </c>
      <c r="E514" s="36"/>
      <c r="F514" s="225" t="s">
        <v>1144</v>
      </c>
      <c r="G514" s="36"/>
      <c r="H514" s="36"/>
      <c r="I514" s="123"/>
      <c r="J514" s="36"/>
      <c r="K514" s="36"/>
      <c r="L514" s="39"/>
      <c r="M514" s="226"/>
      <c r="N514" s="227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147</v>
      </c>
      <c r="AU514" s="17" t="s">
        <v>81</v>
      </c>
    </row>
    <row r="515" spans="1:65" s="15" customFormat="1" ht="11.25">
      <c r="B515" s="251"/>
      <c r="C515" s="252"/>
      <c r="D515" s="224" t="s">
        <v>149</v>
      </c>
      <c r="E515" s="253" t="s">
        <v>1</v>
      </c>
      <c r="F515" s="254" t="s">
        <v>1367</v>
      </c>
      <c r="G515" s="252"/>
      <c r="H515" s="253" t="s">
        <v>1</v>
      </c>
      <c r="I515" s="255"/>
      <c r="J515" s="252"/>
      <c r="K515" s="252"/>
      <c r="L515" s="256"/>
      <c r="M515" s="257"/>
      <c r="N515" s="258"/>
      <c r="O515" s="258"/>
      <c r="P515" s="258"/>
      <c r="Q515" s="258"/>
      <c r="R515" s="258"/>
      <c r="S515" s="258"/>
      <c r="T515" s="259"/>
      <c r="AT515" s="260" t="s">
        <v>149</v>
      </c>
      <c r="AU515" s="260" t="s">
        <v>81</v>
      </c>
      <c r="AV515" s="15" t="s">
        <v>79</v>
      </c>
      <c r="AW515" s="15" t="s">
        <v>30</v>
      </c>
      <c r="AX515" s="15" t="s">
        <v>74</v>
      </c>
      <c r="AY515" s="260" t="s">
        <v>138</v>
      </c>
    </row>
    <row r="516" spans="1:65" s="15" customFormat="1" ht="11.25">
      <c r="B516" s="251"/>
      <c r="C516" s="252"/>
      <c r="D516" s="224" t="s">
        <v>149</v>
      </c>
      <c r="E516" s="253" t="s">
        <v>1</v>
      </c>
      <c r="F516" s="254" t="s">
        <v>1610</v>
      </c>
      <c r="G516" s="252"/>
      <c r="H516" s="253" t="s">
        <v>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AT516" s="260" t="s">
        <v>149</v>
      </c>
      <c r="AU516" s="260" t="s">
        <v>81</v>
      </c>
      <c r="AV516" s="15" t="s">
        <v>79</v>
      </c>
      <c r="AW516" s="15" t="s">
        <v>30</v>
      </c>
      <c r="AX516" s="15" t="s">
        <v>74</v>
      </c>
      <c r="AY516" s="260" t="s">
        <v>138</v>
      </c>
    </row>
    <row r="517" spans="1:65" s="15" customFormat="1" ht="22.5">
      <c r="B517" s="251"/>
      <c r="C517" s="252"/>
      <c r="D517" s="224" t="s">
        <v>149</v>
      </c>
      <c r="E517" s="253" t="s">
        <v>1</v>
      </c>
      <c r="F517" s="254" t="s">
        <v>1146</v>
      </c>
      <c r="G517" s="252"/>
      <c r="H517" s="253" t="s">
        <v>1</v>
      </c>
      <c r="I517" s="255"/>
      <c r="J517" s="252"/>
      <c r="K517" s="252"/>
      <c r="L517" s="256"/>
      <c r="M517" s="257"/>
      <c r="N517" s="258"/>
      <c r="O517" s="258"/>
      <c r="P517" s="258"/>
      <c r="Q517" s="258"/>
      <c r="R517" s="258"/>
      <c r="S517" s="258"/>
      <c r="T517" s="259"/>
      <c r="AT517" s="260" t="s">
        <v>149</v>
      </c>
      <c r="AU517" s="260" t="s">
        <v>81</v>
      </c>
      <c r="AV517" s="15" t="s">
        <v>79</v>
      </c>
      <c r="AW517" s="15" t="s">
        <v>30</v>
      </c>
      <c r="AX517" s="15" t="s">
        <v>74</v>
      </c>
      <c r="AY517" s="260" t="s">
        <v>138</v>
      </c>
    </row>
    <row r="518" spans="1:65" s="13" customFormat="1" ht="11.25">
      <c r="B518" s="228"/>
      <c r="C518" s="229"/>
      <c r="D518" s="224" t="s">
        <v>149</v>
      </c>
      <c r="E518" s="230" t="s">
        <v>1</v>
      </c>
      <c r="F518" s="231" t="s">
        <v>605</v>
      </c>
      <c r="G518" s="229"/>
      <c r="H518" s="232">
        <v>36.4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AT518" s="238" t="s">
        <v>149</v>
      </c>
      <c r="AU518" s="238" t="s">
        <v>81</v>
      </c>
      <c r="AV518" s="13" t="s">
        <v>81</v>
      </c>
      <c r="AW518" s="13" t="s">
        <v>30</v>
      </c>
      <c r="AX518" s="13" t="s">
        <v>74</v>
      </c>
      <c r="AY518" s="238" t="s">
        <v>138</v>
      </c>
    </row>
    <row r="519" spans="1:65" s="14" customFormat="1" ht="11.25">
      <c r="B519" s="239"/>
      <c r="C519" s="240"/>
      <c r="D519" s="224" t="s">
        <v>149</v>
      </c>
      <c r="E519" s="241" t="s">
        <v>1</v>
      </c>
      <c r="F519" s="242" t="s">
        <v>156</v>
      </c>
      <c r="G519" s="240"/>
      <c r="H519" s="243">
        <v>36.4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AT519" s="249" t="s">
        <v>149</v>
      </c>
      <c r="AU519" s="249" t="s">
        <v>81</v>
      </c>
      <c r="AV519" s="14" t="s">
        <v>145</v>
      </c>
      <c r="AW519" s="14" t="s">
        <v>30</v>
      </c>
      <c r="AX519" s="14" t="s">
        <v>79</v>
      </c>
      <c r="AY519" s="249" t="s">
        <v>138</v>
      </c>
    </row>
    <row r="520" spans="1:65" s="2" customFormat="1" ht="21.75" customHeight="1">
      <c r="A520" s="34"/>
      <c r="B520" s="35"/>
      <c r="C520" s="265" t="s">
        <v>1611</v>
      </c>
      <c r="D520" s="265" t="s">
        <v>671</v>
      </c>
      <c r="E520" s="266" t="s">
        <v>1148</v>
      </c>
      <c r="F520" s="267" t="s">
        <v>1149</v>
      </c>
      <c r="G520" s="268" t="s">
        <v>423</v>
      </c>
      <c r="H520" s="269">
        <v>36.4</v>
      </c>
      <c r="I520" s="270"/>
      <c r="J520" s="271">
        <f>ROUND(I520*H520,2)</f>
        <v>0</v>
      </c>
      <c r="K520" s="272"/>
      <c r="L520" s="273"/>
      <c r="M520" s="274" t="s">
        <v>1</v>
      </c>
      <c r="N520" s="275" t="s">
        <v>39</v>
      </c>
      <c r="O520" s="71"/>
      <c r="P520" s="220">
        <f>O520*H520</f>
        <v>0</v>
      </c>
      <c r="Q520" s="220">
        <v>3.3050000000000003E-2</v>
      </c>
      <c r="R520" s="220">
        <f>Q520*H520</f>
        <v>1.20302</v>
      </c>
      <c r="S520" s="220">
        <v>0</v>
      </c>
      <c r="T520" s="221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22" t="s">
        <v>195</v>
      </c>
      <c r="AT520" s="222" t="s">
        <v>671</v>
      </c>
      <c r="AU520" s="222" t="s">
        <v>81</v>
      </c>
      <c r="AY520" s="17" t="s">
        <v>138</v>
      </c>
      <c r="BE520" s="223">
        <f>IF(N520="základní",J520,0)</f>
        <v>0</v>
      </c>
      <c r="BF520" s="223">
        <f>IF(N520="snížená",J520,0)</f>
        <v>0</v>
      </c>
      <c r="BG520" s="223">
        <f>IF(N520="zákl. přenesená",J520,0)</f>
        <v>0</v>
      </c>
      <c r="BH520" s="223">
        <f>IF(N520="sníž. přenesená",J520,0)</f>
        <v>0</v>
      </c>
      <c r="BI520" s="223">
        <f>IF(N520="nulová",J520,0)</f>
        <v>0</v>
      </c>
      <c r="BJ520" s="17" t="s">
        <v>79</v>
      </c>
      <c r="BK520" s="223">
        <f>ROUND(I520*H520,2)</f>
        <v>0</v>
      </c>
      <c r="BL520" s="17" t="s">
        <v>145</v>
      </c>
      <c r="BM520" s="222" t="s">
        <v>1612</v>
      </c>
    </row>
    <row r="521" spans="1:65" s="15" customFormat="1" ht="11.25">
      <c r="B521" s="251"/>
      <c r="C521" s="252"/>
      <c r="D521" s="224" t="s">
        <v>149</v>
      </c>
      <c r="E521" s="253" t="s">
        <v>1</v>
      </c>
      <c r="F521" s="254" t="s">
        <v>1367</v>
      </c>
      <c r="G521" s="252"/>
      <c r="H521" s="253" t="s">
        <v>1</v>
      </c>
      <c r="I521" s="255"/>
      <c r="J521" s="252"/>
      <c r="K521" s="252"/>
      <c r="L521" s="256"/>
      <c r="M521" s="257"/>
      <c r="N521" s="258"/>
      <c r="O521" s="258"/>
      <c r="P521" s="258"/>
      <c r="Q521" s="258"/>
      <c r="R521" s="258"/>
      <c r="S521" s="258"/>
      <c r="T521" s="259"/>
      <c r="AT521" s="260" t="s">
        <v>149</v>
      </c>
      <c r="AU521" s="260" t="s">
        <v>81</v>
      </c>
      <c r="AV521" s="15" t="s">
        <v>79</v>
      </c>
      <c r="AW521" s="15" t="s">
        <v>30</v>
      </c>
      <c r="AX521" s="15" t="s">
        <v>74</v>
      </c>
      <c r="AY521" s="260" t="s">
        <v>138</v>
      </c>
    </row>
    <row r="522" spans="1:65" s="15" customFormat="1" ht="11.25">
      <c r="B522" s="251"/>
      <c r="C522" s="252"/>
      <c r="D522" s="224" t="s">
        <v>149</v>
      </c>
      <c r="E522" s="253" t="s">
        <v>1</v>
      </c>
      <c r="F522" s="254" t="s">
        <v>1610</v>
      </c>
      <c r="G522" s="252"/>
      <c r="H522" s="253" t="s">
        <v>1</v>
      </c>
      <c r="I522" s="255"/>
      <c r="J522" s="252"/>
      <c r="K522" s="252"/>
      <c r="L522" s="256"/>
      <c r="M522" s="257"/>
      <c r="N522" s="258"/>
      <c r="O522" s="258"/>
      <c r="P522" s="258"/>
      <c r="Q522" s="258"/>
      <c r="R522" s="258"/>
      <c r="S522" s="258"/>
      <c r="T522" s="259"/>
      <c r="AT522" s="260" t="s">
        <v>149</v>
      </c>
      <c r="AU522" s="260" t="s">
        <v>81</v>
      </c>
      <c r="AV522" s="15" t="s">
        <v>79</v>
      </c>
      <c r="AW522" s="15" t="s">
        <v>30</v>
      </c>
      <c r="AX522" s="15" t="s">
        <v>74</v>
      </c>
      <c r="AY522" s="260" t="s">
        <v>138</v>
      </c>
    </row>
    <row r="523" spans="1:65" s="15" customFormat="1" ht="11.25">
      <c r="B523" s="251"/>
      <c r="C523" s="252"/>
      <c r="D523" s="224" t="s">
        <v>149</v>
      </c>
      <c r="E523" s="253" t="s">
        <v>1</v>
      </c>
      <c r="F523" s="254" t="s">
        <v>1613</v>
      </c>
      <c r="G523" s="252"/>
      <c r="H523" s="253" t="s">
        <v>1</v>
      </c>
      <c r="I523" s="255"/>
      <c r="J523" s="252"/>
      <c r="K523" s="252"/>
      <c r="L523" s="256"/>
      <c r="M523" s="257"/>
      <c r="N523" s="258"/>
      <c r="O523" s="258"/>
      <c r="P523" s="258"/>
      <c r="Q523" s="258"/>
      <c r="R523" s="258"/>
      <c r="S523" s="258"/>
      <c r="T523" s="259"/>
      <c r="AT523" s="260" t="s">
        <v>149</v>
      </c>
      <c r="AU523" s="260" t="s">
        <v>81</v>
      </c>
      <c r="AV523" s="15" t="s">
        <v>79</v>
      </c>
      <c r="AW523" s="15" t="s">
        <v>30</v>
      </c>
      <c r="AX523" s="15" t="s">
        <v>74</v>
      </c>
      <c r="AY523" s="260" t="s">
        <v>138</v>
      </c>
    </row>
    <row r="524" spans="1:65" s="13" customFormat="1" ht="11.25">
      <c r="B524" s="228"/>
      <c r="C524" s="229"/>
      <c r="D524" s="224" t="s">
        <v>149</v>
      </c>
      <c r="E524" s="230" t="s">
        <v>1</v>
      </c>
      <c r="F524" s="231" t="s">
        <v>1614</v>
      </c>
      <c r="G524" s="229"/>
      <c r="H524" s="232">
        <v>36.4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AT524" s="238" t="s">
        <v>149</v>
      </c>
      <c r="AU524" s="238" t="s">
        <v>81</v>
      </c>
      <c r="AV524" s="13" t="s">
        <v>81</v>
      </c>
      <c r="AW524" s="13" t="s">
        <v>30</v>
      </c>
      <c r="AX524" s="13" t="s">
        <v>74</v>
      </c>
      <c r="AY524" s="238" t="s">
        <v>138</v>
      </c>
    </row>
    <row r="525" spans="1:65" s="14" customFormat="1" ht="11.25">
      <c r="B525" s="239"/>
      <c r="C525" s="240"/>
      <c r="D525" s="224" t="s">
        <v>149</v>
      </c>
      <c r="E525" s="241" t="s">
        <v>605</v>
      </c>
      <c r="F525" s="242" t="s">
        <v>156</v>
      </c>
      <c r="G525" s="240"/>
      <c r="H525" s="243">
        <v>36.4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AT525" s="249" t="s">
        <v>149</v>
      </c>
      <c r="AU525" s="249" t="s">
        <v>81</v>
      </c>
      <c r="AV525" s="14" t="s">
        <v>145</v>
      </c>
      <c r="AW525" s="14" t="s">
        <v>30</v>
      </c>
      <c r="AX525" s="14" t="s">
        <v>79</v>
      </c>
      <c r="AY525" s="249" t="s">
        <v>138</v>
      </c>
    </row>
    <row r="526" spans="1:65" s="2" customFormat="1" ht="21.75" customHeight="1">
      <c r="A526" s="34"/>
      <c r="B526" s="35"/>
      <c r="C526" s="210" t="s">
        <v>1615</v>
      </c>
      <c r="D526" s="210" t="s">
        <v>141</v>
      </c>
      <c r="E526" s="211" t="s">
        <v>1616</v>
      </c>
      <c r="F526" s="212" t="s">
        <v>1617</v>
      </c>
      <c r="G526" s="213" t="s">
        <v>423</v>
      </c>
      <c r="H526" s="214">
        <v>5</v>
      </c>
      <c r="I526" s="215"/>
      <c r="J526" s="216">
        <f>ROUND(I526*H526,2)</f>
        <v>0</v>
      </c>
      <c r="K526" s="217"/>
      <c r="L526" s="39"/>
      <c r="M526" s="218" t="s">
        <v>1</v>
      </c>
      <c r="N526" s="219" t="s">
        <v>39</v>
      </c>
      <c r="O526" s="71"/>
      <c r="P526" s="220">
        <f>O526*H526</f>
        <v>0</v>
      </c>
      <c r="Q526" s="220">
        <v>0.15540000000000001</v>
      </c>
      <c r="R526" s="220">
        <f>Q526*H526</f>
        <v>0.77700000000000002</v>
      </c>
      <c r="S526" s="220">
        <v>0</v>
      </c>
      <c r="T526" s="221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22" t="s">
        <v>145</v>
      </c>
      <c r="AT526" s="222" t="s">
        <v>141</v>
      </c>
      <c r="AU526" s="222" t="s">
        <v>81</v>
      </c>
      <c r="AY526" s="17" t="s">
        <v>138</v>
      </c>
      <c r="BE526" s="223">
        <f>IF(N526="základní",J526,0)</f>
        <v>0</v>
      </c>
      <c r="BF526" s="223">
        <f>IF(N526="snížená",J526,0)</f>
        <v>0</v>
      </c>
      <c r="BG526" s="223">
        <f>IF(N526="zákl. přenesená",J526,0)</f>
        <v>0</v>
      </c>
      <c r="BH526" s="223">
        <f>IF(N526="sníž. přenesená",J526,0)</f>
        <v>0</v>
      </c>
      <c r="BI526" s="223">
        <f>IF(N526="nulová",J526,0)</f>
        <v>0</v>
      </c>
      <c r="BJ526" s="17" t="s">
        <v>79</v>
      </c>
      <c r="BK526" s="223">
        <f>ROUND(I526*H526,2)</f>
        <v>0</v>
      </c>
      <c r="BL526" s="17" t="s">
        <v>145</v>
      </c>
      <c r="BM526" s="222" t="s">
        <v>1618</v>
      </c>
    </row>
    <row r="527" spans="1:65" s="2" customFormat="1" ht="29.25">
      <c r="A527" s="34"/>
      <c r="B527" s="35"/>
      <c r="C527" s="36"/>
      <c r="D527" s="224" t="s">
        <v>147</v>
      </c>
      <c r="E527" s="36"/>
      <c r="F527" s="225" t="s">
        <v>1619</v>
      </c>
      <c r="G527" s="36"/>
      <c r="H527" s="36"/>
      <c r="I527" s="123"/>
      <c r="J527" s="36"/>
      <c r="K527" s="36"/>
      <c r="L527" s="39"/>
      <c r="M527" s="226"/>
      <c r="N527" s="227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147</v>
      </c>
      <c r="AU527" s="17" t="s">
        <v>81</v>
      </c>
    </row>
    <row r="528" spans="1:65" s="15" customFormat="1" ht="11.25">
      <c r="B528" s="251"/>
      <c r="C528" s="252"/>
      <c r="D528" s="224" t="s">
        <v>149</v>
      </c>
      <c r="E528" s="253" t="s">
        <v>1</v>
      </c>
      <c r="F528" s="254" t="s">
        <v>1367</v>
      </c>
      <c r="G528" s="252"/>
      <c r="H528" s="253" t="s">
        <v>1</v>
      </c>
      <c r="I528" s="255"/>
      <c r="J528" s="252"/>
      <c r="K528" s="252"/>
      <c r="L528" s="256"/>
      <c r="M528" s="257"/>
      <c r="N528" s="258"/>
      <c r="O528" s="258"/>
      <c r="P528" s="258"/>
      <c r="Q528" s="258"/>
      <c r="R528" s="258"/>
      <c r="S528" s="258"/>
      <c r="T528" s="259"/>
      <c r="AT528" s="260" t="s">
        <v>149</v>
      </c>
      <c r="AU528" s="260" t="s">
        <v>81</v>
      </c>
      <c r="AV528" s="15" t="s">
        <v>79</v>
      </c>
      <c r="AW528" s="15" t="s">
        <v>30</v>
      </c>
      <c r="AX528" s="15" t="s">
        <v>74</v>
      </c>
      <c r="AY528" s="260" t="s">
        <v>138</v>
      </c>
    </row>
    <row r="529" spans="1:65" s="15" customFormat="1" ht="11.25">
      <c r="B529" s="251"/>
      <c r="C529" s="252"/>
      <c r="D529" s="224" t="s">
        <v>149</v>
      </c>
      <c r="E529" s="253" t="s">
        <v>1</v>
      </c>
      <c r="F529" s="254" t="s">
        <v>1620</v>
      </c>
      <c r="G529" s="252"/>
      <c r="H529" s="253" t="s">
        <v>1</v>
      </c>
      <c r="I529" s="255"/>
      <c r="J529" s="252"/>
      <c r="K529" s="252"/>
      <c r="L529" s="256"/>
      <c r="M529" s="257"/>
      <c r="N529" s="258"/>
      <c r="O529" s="258"/>
      <c r="P529" s="258"/>
      <c r="Q529" s="258"/>
      <c r="R529" s="258"/>
      <c r="S529" s="258"/>
      <c r="T529" s="259"/>
      <c r="AT529" s="260" t="s">
        <v>149</v>
      </c>
      <c r="AU529" s="260" t="s">
        <v>81</v>
      </c>
      <c r="AV529" s="15" t="s">
        <v>79</v>
      </c>
      <c r="AW529" s="15" t="s">
        <v>30</v>
      </c>
      <c r="AX529" s="15" t="s">
        <v>74</v>
      </c>
      <c r="AY529" s="260" t="s">
        <v>138</v>
      </c>
    </row>
    <row r="530" spans="1:65" s="13" customFormat="1" ht="11.25">
      <c r="B530" s="228"/>
      <c r="C530" s="229"/>
      <c r="D530" s="224" t="s">
        <v>149</v>
      </c>
      <c r="E530" s="230" t="s">
        <v>1</v>
      </c>
      <c r="F530" s="231" t="s">
        <v>172</v>
      </c>
      <c r="G530" s="229"/>
      <c r="H530" s="232">
        <v>5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149</v>
      </c>
      <c r="AU530" s="238" t="s">
        <v>81</v>
      </c>
      <c r="AV530" s="13" t="s">
        <v>81</v>
      </c>
      <c r="AW530" s="13" t="s">
        <v>30</v>
      </c>
      <c r="AX530" s="13" t="s">
        <v>74</v>
      </c>
      <c r="AY530" s="238" t="s">
        <v>138</v>
      </c>
    </row>
    <row r="531" spans="1:65" s="14" customFormat="1" ht="11.25">
      <c r="B531" s="239"/>
      <c r="C531" s="240"/>
      <c r="D531" s="224" t="s">
        <v>149</v>
      </c>
      <c r="E531" s="241" t="s">
        <v>1</v>
      </c>
      <c r="F531" s="242" t="s">
        <v>156</v>
      </c>
      <c r="G531" s="240"/>
      <c r="H531" s="243">
        <v>5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AT531" s="249" t="s">
        <v>149</v>
      </c>
      <c r="AU531" s="249" t="s">
        <v>81</v>
      </c>
      <c r="AV531" s="14" t="s">
        <v>145</v>
      </c>
      <c r="AW531" s="14" t="s">
        <v>30</v>
      </c>
      <c r="AX531" s="14" t="s">
        <v>79</v>
      </c>
      <c r="AY531" s="249" t="s">
        <v>138</v>
      </c>
    </row>
    <row r="532" spans="1:65" s="2" customFormat="1" ht="16.5" customHeight="1">
      <c r="A532" s="34"/>
      <c r="B532" s="35"/>
      <c r="C532" s="265" t="s">
        <v>1621</v>
      </c>
      <c r="D532" s="265" t="s">
        <v>671</v>
      </c>
      <c r="E532" s="266" t="s">
        <v>1622</v>
      </c>
      <c r="F532" s="267" t="s">
        <v>1623</v>
      </c>
      <c r="G532" s="268" t="s">
        <v>423</v>
      </c>
      <c r="H532" s="269">
        <v>5</v>
      </c>
      <c r="I532" s="270"/>
      <c r="J532" s="271">
        <f>ROUND(I532*H532,2)</f>
        <v>0</v>
      </c>
      <c r="K532" s="272"/>
      <c r="L532" s="273"/>
      <c r="M532" s="274" t="s">
        <v>1</v>
      </c>
      <c r="N532" s="275" t="s">
        <v>39</v>
      </c>
      <c r="O532" s="71"/>
      <c r="P532" s="220">
        <f>O532*H532</f>
        <v>0</v>
      </c>
      <c r="Q532" s="220">
        <v>5.8000000000000003E-2</v>
      </c>
      <c r="R532" s="220">
        <f>Q532*H532</f>
        <v>0.29000000000000004</v>
      </c>
      <c r="S532" s="220">
        <v>0</v>
      </c>
      <c r="T532" s="221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22" t="s">
        <v>195</v>
      </c>
      <c r="AT532" s="222" t="s">
        <v>671</v>
      </c>
      <c r="AU532" s="222" t="s">
        <v>81</v>
      </c>
      <c r="AY532" s="17" t="s">
        <v>138</v>
      </c>
      <c r="BE532" s="223">
        <f>IF(N532="základní",J532,0)</f>
        <v>0</v>
      </c>
      <c r="BF532" s="223">
        <f>IF(N532="snížená",J532,0)</f>
        <v>0</v>
      </c>
      <c r="BG532" s="223">
        <f>IF(N532="zákl. přenesená",J532,0)</f>
        <v>0</v>
      </c>
      <c r="BH532" s="223">
        <f>IF(N532="sníž. přenesená",J532,0)</f>
        <v>0</v>
      </c>
      <c r="BI532" s="223">
        <f>IF(N532="nulová",J532,0)</f>
        <v>0</v>
      </c>
      <c r="BJ532" s="17" t="s">
        <v>79</v>
      </c>
      <c r="BK532" s="223">
        <f>ROUND(I532*H532,2)</f>
        <v>0</v>
      </c>
      <c r="BL532" s="17" t="s">
        <v>145</v>
      </c>
      <c r="BM532" s="222" t="s">
        <v>1624</v>
      </c>
    </row>
    <row r="533" spans="1:65" s="2" customFormat="1" ht="11.25">
      <c r="A533" s="34"/>
      <c r="B533" s="35"/>
      <c r="C533" s="36"/>
      <c r="D533" s="224" t="s">
        <v>147</v>
      </c>
      <c r="E533" s="36"/>
      <c r="F533" s="225" t="s">
        <v>1623</v>
      </c>
      <c r="G533" s="36"/>
      <c r="H533" s="36"/>
      <c r="I533" s="123"/>
      <c r="J533" s="36"/>
      <c r="K533" s="36"/>
      <c r="L533" s="39"/>
      <c r="M533" s="226"/>
      <c r="N533" s="227"/>
      <c r="O533" s="71"/>
      <c r="P533" s="71"/>
      <c r="Q533" s="71"/>
      <c r="R533" s="71"/>
      <c r="S533" s="71"/>
      <c r="T533" s="72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147</v>
      </c>
      <c r="AU533" s="17" t="s">
        <v>81</v>
      </c>
    </row>
    <row r="534" spans="1:65" s="15" customFormat="1" ht="11.25">
      <c r="B534" s="251"/>
      <c r="C534" s="252"/>
      <c r="D534" s="224" t="s">
        <v>149</v>
      </c>
      <c r="E534" s="253" t="s">
        <v>1</v>
      </c>
      <c r="F534" s="254" t="s">
        <v>1367</v>
      </c>
      <c r="G534" s="252"/>
      <c r="H534" s="253" t="s">
        <v>1</v>
      </c>
      <c r="I534" s="255"/>
      <c r="J534" s="252"/>
      <c r="K534" s="252"/>
      <c r="L534" s="256"/>
      <c r="M534" s="257"/>
      <c r="N534" s="258"/>
      <c r="O534" s="258"/>
      <c r="P534" s="258"/>
      <c r="Q534" s="258"/>
      <c r="R534" s="258"/>
      <c r="S534" s="258"/>
      <c r="T534" s="259"/>
      <c r="AT534" s="260" t="s">
        <v>149</v>
      </c>
      <c r="AU534" s="260" t="s">
        <v>81</v>
      </c>
      <c r="AV534" s="15" t="s">
        <v>79</v>
      </c>
      <c r="AW534" s="15" t="s">
        <v>30</v>
      </c>
      <c r="AX534" s="15" t="s">
        <v>74</v>
      </c>
      <c r="AY534" s="260" t="s">
        <v>138</v>
      </c>
    </row>
    <row r="535" spans="1:65" s="15" customFormat="1" ht="11.25">
      <c r="B535" s="251"/>
      <c r="C535" s="252"/>
      <c r="D535" s="224" t="s">
        <v>149</v>
      </c>
      <c r="E535" s="253" t="s">
        <v>1</v>
      </c>
      <c r="F535" s="254" t="s">
        <v>1620</v>
      </c>
      <c r="G535" s="252"/>
      <c r="H535" s="253" t="s">
        <v>1</v>
      </c>
      <c r="I535" s="255"/>
      <c r="J535" s="252"/>
      <c r="K535" s="252"/>
      <c r="L535" s="256"/>
      <c r="M535" s="257"/>
      <c r="N535" s="258"/>
      <c r="O535" s="258"/>
      <c r="P535" s="258"/>
      <c r="Q535" s="258"/>
      <c r="R535" s="258"/>
      <c r="S535" s="258"/>
      <c r="T535" s="259"/>
      <c r="AT535" s="260" t="s">
        <v>149</v>
      </c>
      <c r="AU535" s="260" t="s">
        <v>81</v>
      </c>
      <c r="AV535" s="15" t="s">
        <v>79</v>
      </c>
      <c r="AW535" s="15" t="s">
        <v>30</v>
      </c>
      <c r="AX535" s="15" t="s">
        <v>74</v>
      </c>
      <c r="AY535" s="260" t="s">
        <v>138</v>
      </c>
    </row>
    <row r="536" spans="1:65" s="13" customFormat="1" ht="11.25">
      <c r="B536" s="228"/>
      <c r="C536" s="229"/>
      <c r="D536" s="224" t="s">
        <v>149</v>
      </c>
      <c r="E536" s="230" t="s">
        <v>1</v>
      </c>
      <c r="F536" s="231" t="s">
        <v>172</v>
      </c>
      <c r="G536" s="229"/>
      <c r="H536" s="232">
        <v>5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149</v>
      </c>
      <c r="AU536" s="238" t="s">
        <v>81</v>
      </c>
      <c r="AV536" s="13" t="s">
        <v>81</v>
      </c>
      <c r="AW536" s="13" t="s">
        <v>30</v>
      </c>
      <c r="AX536" s="13" t="s">
        <v>74</v>
      </c>
      <c r="AY536" s="238" t="s">
        <v>138</v>
      </c>
    </row>
    <row r="537" spans="1:65" s="14" customFormat="1" ht="11.25">
      <c r="B537" s="239"/>
      <c r="C537" s="240"/>
      <c r="D537" s="224" t="s">
        <v>149</v>
      </c>
      <c r="E537" s="241" t="s">
        <v>1</v>
      </c>
      <c r="F537" s="242" t="s">
        <v>156</v>
      </c>
      <c r="G537" s="240"/>
      <c r="H537" s="243">
        <v>5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AT537" s="249" t="s">
        <v>149</v>
      </c>
      <c r="AU537" s="249" t="s">
        <v>81</v>
      </c>
      <c r="AV537" s="14" t="s">
        <v>145</v>
      </c>
      <c r="AW537" s="14" t="s">
        <v>30</v>
      </c>
      <c r="AX537" s="14" t="s">
        <v>79</v>
      </c>
      <c r="AY537" s="249" t="s">
        <v>138</v>
      </c>
    </row>
    <row r="538" spans="1:65" s="2" customFormat="1" ht="21.75" customHeight="1">
      <c r="A538" s="34"/>
      <c r="B538" s="35"/>
      <c r="C538" s="210" t="s">
        <v>1234</v>
      </c>
      <c r="D538" s="210" t="s">
        <v>141</v>
      </c>
      <c r="E538" s="211" t="s">
        <v>1625</v>
      </c>
      <c r="F538" s="212" t="s">
        <v>1626</v>
      </c>
      <c r="G538" s="213" t="s">
        <v>423</v>
      </c>
      <c r="H538" s="214">
        <v>49</v>
      </c>
      <c r="I538" s="215"/>
      <c r="J538" s="216">
        <f>ROUND(I538*H538,2)</f>
        <v>0</v>
      </c>
      <c r="K538" s="217"/>
      <c r="L538" s="39"/>
      <c r="M538" s="218" t="s">
        <v>1</v>
      </c>
      <c r="N538" s="219" t="s">
        <v>39</v>
      </c>
      <c r="O538" s="71"/>
      <c r="P538" s="220">
        <f>O538*H538</f>
        <v>0</v>
      </c>
      <c r="Q538" s="220">
        <v>1.0000000000000001E-5</v>
      </c>
      <c r="R538" s="220">
        <f>Q538*H538</f>
        <v>4.9000000000000009E-4</v>
      </c>
      <c r="S538" s="220">
        <v>0</v>
      </c>
      <c r="T538" s="221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22" t="s">
        <v>145</v>
      </c>
      <c r="AT538" s="222" t="s">
        <v>141</v>
      </c>
      <c r="AU538" s="222" t="s">
        <v>81</v>
      </c>
      <c r="AY538" s="17" t="s">
        <v>138</v>
      </c>
      <c r="BE538" s="223">
        <f>IF(N538="základní",J538,0)</f>
        <v>0</v>
      </c>
      <c r="BF538" s="223">
        <f>IF(N538="snížená",J538,0)</f>
        <v>0</v>
      </c>
      <c r="BG538" s="223">
        <f>IF(N538="zákl. přenesená",J538,0)</f>
        <v>0</v>
      </c>
      <c r="BH538" s="223">
        <f>IF(N538="sníž. přenesená",J538,0)</f>
        <v>0</v>
      </c>
      <c r="BI538" s="223">
        <f>IF(N538="nulová",J538,0)</f>
        <v>0</v>
      </c>
      <c r="BJ538" s="17" t="s">
        <v>79</v>
      </c>
      <c r="BK538" s="223">
        <f>ROUND(I538*H538,2)</f>
        <v>0</v>
      </c>
      <c r="BL538" s="17" t="s">
        <v>145</v>
      </c>
      <c r="BM538" s="222" t="s">
        <v>1627</v>
      </c>
    </row>
    <row r="539" spans="1:65" s="2" customFormat="1" ht="19.5">
      <c r="A539" s="34"/>
      <c r="B539" s="35"/>
      <c r="C539" s="36"/>
      <c r="D539" s="224" t="s">
        <v>147</v>
      </c>
      <c r="E539" s="36"/>
      <c r="F539" s="225" t="s">
        <v>1628</v>
      </c>
      <c r="G539" s="36"/>
      <c r="H539" s="36"/>
      <c r="I539" s="123"/>
      <c r="J539" s="36"/>
      <c r="K539" s="36"/>
      <c r="L539" s="39"/>
      <c r="M539" s="226"/>
      <c r="N539" s="227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147</v>
      </c>
      <c r="AU539" s="17" t="s">
        <v>81</v>
      </c>
    </row>
    <row r="540" spans="1:65" s="15" customFormat="1" ht="22.5">
      <c r="B540" s="251"/>
      <c r="C540" s="252"/>
      <c r="D540" s="224" t="s">
        <v>149</v>
      </c>
      <c r="E540" s="253" t="s">
        <v>1</v>
      </c>
      <c r="F540" s="254" t="s">
        <v>1563</v>
      </c>
      <c r="G540" s="252"/>
      <c r="H540" s="253" t="s">
        <v>1</v>
      </c>
      <c r="I540" s="255"/>
      <c r="J540" s="252"/>
      <c r="K540" s="252"/>
      <c r="L540" s="256"/>
      <c r="M540" s="257"/>
      <c r="N540" s="258"/>
      <c r="O540" s="258"/>
      <c r="P540" s="258"/>
      <c r="Q540" s="258"/>
      <c r="R540" s="258"/>
      <c r="S540" s="258"/>
      <c r="T540" s="259"/>
      <c r="AT540" s="260" t="s">
        <v>149</v>
      </c>
      <c r="AU540" s="260" t="s">
        <v>81</v>
      </c>
      <c r="AV540" s="15" t="s">
        <v>79</v>
      </c>
      <c r="AW540" s="15" t="s">
        <v>30</v>
      </c>
      <c r="AX540" s="15" t="s">
        <v>74</v>
      </c>
      <c r="AY540" s="260" t="s">
        <v>138</v>
      </c>
    </row>
    <row r="541" spans="1:65" s="13" customFormat="1" ht="11.25">
      <c r="B541" s="228"/>
      <c r="C541" s="229"/>
      <c r="D541" s="224" t="s">
        <v>149</v>
      </c>
      <c r="E541" s="230" t="s">
        <v>1</v>
      </c>
      <c r="F541" s="231" t="s">
        <v>1629</v>
      </c>
      <c r="G541" s="229"/>
      <c r="H541" s="232">
        <v>49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149</v>
      </c>
      <c r="AU541" s="238" t="s">
        <v>81</v>
      </c>
      <c r="AV541" s="13" t="s">
        <v>81</v>
      </c>
      <c r="AW541" s="13" t="s">
        <v>30</v>
      </c>
      <c r="AX541" s="13" t="s">
        <v>74</v>
      </c>
      <c r="AY541" s="238" t="s">
        <v>138</v>
      </c>
    </row>
    <row r="542" spans="1:65" s="14" customFormat="1" ht="11.25">
      <c r="B542" s="239"/>
      <c r="C542" s="240"/>
      <c r="D542" s="224" t="s">
        <v>149</v>
      </c>
      <c r="E542" s="241" t="s">
        <v>1</v>
      </c>
      <c r="F542" s="242" t="s">
        <v>156</v>
      </c>
      <c r="G542" s="240"/>
      <c r="H542" s="243">
        <v>49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AT542" s="249" t="s">
        <v>149</v>
      </c>
      <c r="AU542" s="249" t="s">
        <v>81</v>
      </c>
      <c r="AV542" s="14" t="s">
        <v>145</v>
      </c>
      <c r="AW542" s="14" t="s">
        <v>30</v>
      </c>
      <c r="AX542" s="14" t="s">
        <v>79</v>
      </c>
      <c r="AY542" s="249" t="s">
        <v>138</v>
      </c>
    </row>
    <row r="543" spans="1:65" s="2" customFormat="1" ht="16.5" customHeight="1">
      <c r="A543" s="34"/>
      <c r="B543" s="35"/>
      <c r="C543" s="210" t="s">
        <v>1241</v>
      </c>
      <c r="D543" s="210" t="s">
        <v>141</v>
      </c>
      <c r="E543" s="211" t="s">
        <v>1630</v>
      </c>
      <c r="F543" s="212" t="s">
        <v>1631</v>
      </c>
      <c r="G543" s="213" t="s">
        <v>460</v>
      </c>
      <c r="H543" s="214">
        <v>81</v>
      </c>
      <c r="I543" s="215"/>
      <c r="J543" s="216">
        <f>ROUND(I543*H543,2)</f>
        <v>0</v>
      </c>
      <c r="K543" s="217"/>
      <c r="L543" s="39"/>
      <c r="M543" s="218" t="s">
        <v>1</v>
      </c>
      <c r="N543" s="219" t="s">
        <v>39</v>
      </c>
      <c r="O543" s="71"/>
      <c r="P543" s="220">
        <f>O543*H543</f>
        <v>0</v>
      </c>
      <c r="Q543" s="220">
        <v>1E-3</v>
      </c>
      <c r="R543" s="220">
        <f>Q543*H543</f>
        <v>8.1000000000000003E-2</v>
      </c>
      <c r="S543" s="220">
        <v>0</v>
      </c>
      <c r="T543" s="221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22" t="s">
        <v>145</v>
      </c>
      <c r="AT543" s="222" t="s">
        <v>141</v>
      </c>
      <c r="AU543" s="222" t="s">
        <v>81</v>
      </c>
      <c r="AY543" s="17" t="s">
        <v>138</v>
      </c>
      <c r="BE543" s="223">
        <f>IF(N543="základní",J543,0)</f>
        <v>0</v>
      </c>
      <c r="BF543" s="223">
        <f>IF(N543="snížená",J543,0)</f>
        <v>0</v>
      </c>
      <c r="BG543" s="223">
        <f>IF(N543="zákl. přenesená",J543,0)</f>
        <v>0</v>
      </c>
      <c r="BH543" s="223">
        <f>IF(N543="sníž. přenesená",J543,0)</f>
        <v>0</v>
      </c>
      <c r="BI543" s="223">
        <f>IF(N543="nulová",J543,0)</f>
        <v>0</v>
      </c>
      <c r="BJ543" s="17" t="s">
        <v>79</v>
      </c>
      <c r="BK543" s="223">
        <f>ROUND(I543*H543,2)</f>
        <v>0</v>
      </c>
      <c r="BL543" s="17" t="s">
        <v>145</v>
      </c>
      <c r="BM543" s="222" t="s">
        <v>1632</v>
      </c>
    </row>
    <row r="544" spans="1:65" s="2" customFormat="1" ht="29.25">
      <c r="A544" s="34"/>
      <c r="B544" s="35"/>
      <c r="C544" s="36"/>
      <c r="D544" s="224" t="s">
        <v>147</v>
      </c>
      <c r="E544" s="36"/>
      <c r="F544" s="225" t="s">
        <v>1633</v>
      </c>
      <c r="G544" s="36"/>
      <c r="H544" s="36"/>
      <c r="I544" s="123"/>
      <c r="J544" s="36"/>
      <c r="K544" s="36"/>
      <c r="L544" s="39"/>
      <c r="M544" s="226"/>
      <c r="N544" s="227"/>
      <c r="O544" s="71"/>
      <c r="P544" s="71"/>
      <c r="Q544" s="71"/>
      <c r="R544" s="71"/>
      <c r="S544" s="71"/>
      <c r="T544" s="72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7" t="s">
        <v>147</v>
      </c>
      <c r="AU544" s="17" t="s">
        <v>81</v>
      </c>
    </row>
    <row r="545" spans="1:65" s="15" customFormat="1" ht="22.5">
      <c r="B545" s="251"/>
      <c r="C545" s="252"/>
      <c r="D545" s="224" t="s">
        <v>149</v>
      </c>
      <c r="E545" s="253" t="s">
        <v>1</v>
      </c>
      <c r="F545" s="254" t="s">
        <v>1563</v>
      </c>
      <c r="G545" s="252"/>
      <c r="H545" s="253" t="s">
        <v>1</v>
      </c>
      <c r="I545" s="255"/>
      <c r="J545" s="252"/>
      <c r="K545" s="252"/>
      <c r="L545" s="256"/>
      <c r="M545" s="257"/>
      <c r="N545" s="258"/>
      <c r="O545" s="258"/>
      <c r="P545" s="258"/>
      <c r="Q545" s="258"/>
      <c r="R545" s="258"/>
      <c r="S545" s="258"/>
      <c r="T545" s="259"/>
      <c r="AT545" s="260" t="s">
        <v>149</v>
      </c>
      <c r="AU545" s="260" t="s">
        <v>81</v>
      </c>
      <c r="AV545" s="15" t="s">
        <v>79</v>
      </c>
      <c r="AW545" s="15" t="s">
        <v>30</v>
      </c>
      <c r="AX545" s="15" t="s">
        <v>74</v>
      </c>
      <c r="AY545" s="260" t="s">
        <v>138</v>
      </c>
    </row>
    <row r="546" spans="1:65" s="15" customFormat="1" ht="11.25">
      <c r="B546" s="251"/>
      <c r="C546" s="252"/>
      <c r="D546" s="224" t="s">
        <v>149</v>
      </c>
      <c r="E546" s="253" t="s">
        <v>1</v>
      </c>
      <c r="F546" s="254" t="s">
        <v>1634</v>
      </c>
      <c r="G546" s="252"/>
      <c r="H546" s="253" t="s">
        <v>1</v>
      </c>
      <c r="I546" s="255"/>
      <c r="J546" s="252"/>
      <c r="K546" s="252"/>
      <c r="L546" s="256"/>
      <c r="M546" s="257"/>
      <c r="N546" s="258"/>
      <c r="O546" s="258"/>
      <c r="P546" s="258"/>
      <c r="Q546" s="258"/>
      <c r="R546" s="258"/>
      <c r="S546" s="258"/>
      <c r="T546" s="259"/>
      <c r="AT546" s="260" t="s">
        <v>149</v>
      </c>
      <c r="AU546" s="260" t="s">
        <v>81</v>
      </c>
      <c r="AV546" s="15" t="s">
        <v>79</v>
      </c>
      <c r="AW546" s="15" t="s">
        <v>30</v>
      </c>
      <c r="AX546" s="15" t="s">
        <v>74</v>
      </c>
      <c r="AY546" s="260" t="s">
        <v>138</v>
      </c>
    </row>
    <row r="547" spans="1:65" s="13" customFormat="1" ht="11.25">
      <c r="B547" s="228"/>
      <c r="C547" s="229"/>
      <c r="D547" s="224" t="s">
        <v>149</v>
      </c>
      <c r="E547" s="230" t="s">
        <v>1</v>
      </c>
      <c r="F547" s="231" t="s">
        <v>1635</v>
      </c>
      <c r="G547" s="229"/>
      <c r="H547" s="232">
        <v>36.9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149</v>
      </c>
      <c r="AU547" s="238" t="s">
        <v>81</v>
      </c>
      <c r="AV547" s="13" t="s">
        <v>81</v>
      </c>
      <c r="AW547" s="13" t="s">
        <v>30</v>
      </c>
      <c r="AX547" s="13" t="s">
        <v>74</v>
      </c>
      <c r="AY547" s="238" t="s">
        <v>138</v>
      </c>
    </row>
    <row r="548" spans="1:65" s="13" customFormat="1" ht="11.25">
      <c r="B548" s="228"/>
      <c r="C548" s="229"/>
      <c r="D548" s="224" t="s">
        <v>149</v>
      </c>
      <c r="E548" s="230" t="s">
        <v>1</v>
      </c>
      <c r="F548" s="231" t="s">
        <v>1636</v>
      </c>
      <c r="G548" s="229"/>
      <c r="H548" s="232">
        <v>44.1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AT548" s="238" t="s">
        <v>149</v>
      </c>
      <c r="AU548" s="238" t="s">
        <v>81</v>
      </c>
      <c r="AV548" s="13" t="s">
        <v>81</v>
      </c>
      <c r="AW548" s="13" t="s">
        <v>30</v>
      </c>
      <c r="AX548" s="13" t="s">
        <v>74</v>
      </c>
      <c r="AY548" s="238" t="s">
        <v>138</v>
      </c>
    </row>
    <row r="549" spans="1:65" s="14" customFormat="1" ht="11.25">
      <c r="B549" s="239"/>
      <c r="C549" s="240"/>
      <c r="D549" s="224" t="s">
        <v>149</v>
      </c>
      <c r="E549" s="241" t="s">
        <v>1</v>
      </c>
      <c r="F549" s="242" t="s">
        <v>156</v>
      </c>
      <c r="G549" s="240"/>
      <c r="H549" s="243">
        <v>81</v>
      </c>
      <c r="I549" s="244"/>
      <c r="J549" s="240"/>
      <c r="K549" s="240"/>
      <c r="L549" s="245"/>
      <c r="M549" s="246"/>
      <c r="N549" s="247"/>
      <c r="O549" s="247"/>
      <c r="P549" s="247"/>
      <c r="Q549" s="247"/>
      <c r="R549" s="247"/>
      <c r="S549" s="247"/>
      <c r="T549" s="248"/>
      <c r="AT549" s="249" t="s">
        <v>149</v>
      </c>
      <c r="AU549" s="249" t="s">
        <v>81</v>
      </c>
      <c r="AV549" s="14" t="s">
        <v>145</v>
      </c>
      <c r="AW549" s="14" t="s">
        <v>30</v>
      </c>
      <c r="AX549" s="14" t="s">
        <v>79</v>
      </c>
      <c r="AY549" s="249" t="s">
        <v>138</v>
      </c>
    </row>
    <row r="550" spans="1:65" s="2" customFormat="1" ht="21.75" customHeight="1">
      <c r="A550" s="34"/>
      <c r="B550" s="35"/>
      <c r="C550" s="210" t="s">
        <v>1247</v>
      </c>
      <c r="D550" s="210" t="s">
        <v>141</v>
      </c>
      <c r="E550" s="211" t="s">
        <v>1637</v>
      </c>
      <c r="F550" s="212" t="s">
        <v>1638</v>
      </c>
      <c r="G550" s="213" t="s">
        <v>351</v>
      </c>
      <c r="H550" s="214">
        <v>5.4</v>
      </c>
      <c r="I550" s="215"/>
      <c r="J550" s="216">
        <f>ROUND(I550*H550,2)</f>
        <v>0</v>
      </c>
      <c r="K550" s="217"/>
      <c r="L550" s="39"/>
      <c r="M550" s="218" t="s">
        <v>1</v>
      </c>
      <c r="N550" s="219" t="s">
        <v>39</v>
      </c>
      <c r="O550" s="71"/>
      <c r="P550" s="220">
        <f>O550*H550</f>
        <v>0</v>
      </c>
      <c r="Q550" s="220">
        <v>6.3000000000000003E-4</v>
      </c>
      <c r="R550" s="220">
        <f>Q550*H550</f>
        <v>3.4020000000000005E-3</v>
      </c>
      <c r="S550" s="220">
        <v>0</v>
      </c>
      <c r="T550" s="221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22" t="s">
        <v>145</v>
      </c>
      <c r="AT550" s="222" t="s">
        <v>141</v>
      </c>
      <c r="AU550" s="222" t="s">
        <v>81</v>
      </c>
      <c r="AY550" s="17" t="s">
        <v>138</v>
      </c>
      <c r="BE550" s="223">
        <f>IF(N550="základní",J550,0)</f>
        <v>0</v>
      </c>
      <c r="BF550" s="223">
        <f>IF(N550="snížená",J550,0)</f>
        <v>0</v>
      </c>
      <c r="BG550" s="223">
        <f>IF(N550="zákl. přenesená",J550,0)</f>
        <v>0</v>
      </c>
      <c r="BH550" s="223">
        <f>IF(N550="sníž. přenesená",J550,0)</f>
        <v>0</v>
      </c>
      <c r="BI550" s="223">
        <f>IF(N550="nulová",J550,0)</f>
        <v>0</v>
      </c>
      <c r="BJ550" s="17" t="s">
        <v>79</v>
      </c>
      <c r="BK550" s="223">
        <f>ROUND(I550*H550,2)</f>
        <v>0</v>
      </c>
      <c r="BL550" s="17" t="s">
        <v>145</v>
      </c>
      <c r="BM550" s="222" t="s">
        <v>1639</v>
      </c>
    </row>
    <row r="551" spans="1:65" s="2" customFormat="1" ht="19.5">
      <c r="A551" s="34"/>
      <c r="B551" s="35"/>
      <c r="C551" s="36"/>
      <c r="D551" s="224" t="s">
        <v>147</v>
      </c>
      <c r="E551" s="36"/>
      <c r="F551" s="225" t="s">
        <v>1640</v>
      </c>
      <c r="G551" s="36"/>
      <c r="H551" s="36"/>
      <c r="I551" s="123"/>
      <c r="J551" s="36"/>
      <c r="K551" s="36"/>
      <c r="L551" s="39"/>
      <c r="M551" s="226"/>
      <c r="N551" s="227"/>
      <c r="O551" s="71"/>
      <c r="P551" s="71"/>
      <c r="Q551" s="71"/>
      <c r="R551" s="71"/>
      <c r="S551" s="71"/>
      <c r="T551" s="72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147</v>
      </c>
      <c r="AU551" s="17" t="s">
        <v>81</v>
      </c>
    </row>
    <row r="552" spans="1:65" s="15" customFormat="1" ht="11.25">
      <c r="B552" s="251"/>
      <c r="C552" s="252"/>
      <c r="D552" s="224" t="s">
        <v>149</v>
      </c>
      <c r="E552" s="253" t="s">
        <v>1</v>
      </c>
      <c r="F552" s="254" t="s">
        <v>1371</v>
      </c>
      <c r="G552" s="252"/>
      <c r="H552" s="253" t="s">
        <v>1</v>
      </c>
      <c r="I552" s="255"/>
      <c r="J552" s="252"/>
      <c r="K552" s="252"/>
      <c r="L552" s="256"/>
      <c r="M552" s="257"/>
      <c r="N552" s="258"/>
      <c r="O552" s="258"/>
      <c r="P552" s="258"/>
      <c r="Q552" s="258"/>
      <c r="R552" s="258"/>
      <c r="S552" s="258"/>
      <c r="T552" s="259"/>
      <c r="AT552" s="260" t="s">
        <v>149</v>
      </c>
      <c r="AU552" s="260" t="s">
        <v>81</v>
      </c>
      <c r="AV552" s="15" t="s">
        <v>79</v>
      </c>
      <c r="AW552" s="15" t="s">
        <v>30</v>
      </c>
      <c r="AX552" s="15" t="s">
        <v>74</v>
      </c>
      <c r="AY552" s="260" t="s">
        <v>138</v>
      </c>
    </row>
    <row r="553" spans="1:65" s="13" customFormat="1" ht="11.25">
      <c r="B553" s="228"/>
      <c r="C553" s="229"/>
      <c r="D553" s="224" t="s">
        <v>149</v>
      </c>
      <c r="E553" s="230" t="s">
        <v>1</v>
      </c>
      <c r="F553" s="231" t="s">
        <v>1641</v>
      </c>
      <c r="G553" s="229"/>
      <c r="H553" s="232">
        <v>5.4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AT553" s="238" t="s">
        <v>149</v>
      </c>
      <c r="AU553" s="238" t="s">
        <v>81</v>
      </c>
      <c r="AV553" s="13" t="s">
        <v>81</v>
      </c>
      <c r="AW553" s="13" t="s">
        <v>30</v>
      </c>
      <c r="AX553" s="13" t="s">
        <v>74</v>
      </c>
      <c r="AY553" s="238" t="s">
        <v>138</v>
      </c>
    </row>
    <row r="554" spans="1:65" s="14" customFormat="1" ht="11.25">
      <c r="B554" s="239"/>
      <c r="C554" s="240"/>
      <c r="D554" s="224" t="s">
        <v>149</v>
      </c>
      <c r="E554" s="241" t="s">
        <v>1</v>
      </c>
      <c r="F554" s="242" t="s">
        <v>156</v>
      </c>
      <c r="G554" s="240"/>
      <c r="H554" s="243">
        <v>5.4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AT554" s="249" t="s">
        <v>149</v>
      </c>
      <c r="AU554" s="249" t="s">
        <v>81</v>
      </c>
      <c r="AV554" s="14" t="s">
        <v>145</v>
      </c>
      <c r="AW554" s="14" t="s">
        <v>30</v>
      </c>
      <c r="AX554" s="14" t="s">
        <v>79</v>
      </c>
      <c r="AY554" s="249" t="s">
        <v>138</v>
      </c>
    </row>
    <row r="555" spans="1:65" s="2" customFormat="1" ht="16.5" customHeight="1">
      <c r="A555" s="34"/>
      <c r="B555" s="35"/>
      <c r="C555" s="210" t="s">
        <v>1252</v>
      </c>
      <c r="D555" s="210" t="s">
        <v>141</v>
      </c>
      <c r="E555" s="211" t="s">
        <v>1642</v>
      </c>
      <c r="F555" s="212" t="s">
        <v>1643</v>
      </c>
      <c r="G555" s="213" t="s">
        <v>351</v>
      </c>
      <c r="H555" s="214">
        <v>3.9E-2</v>
      </c>
      <c r="I555" s="215"/>
      <c r="J555" s="216">
        <f>ROUND(I555*H555,2)</f>
        <v>0</v>
      </c>
      <c r="K555" s="217"/>
      <c r="L555" s="39"/>
      <c r="M555" s="218" t="s">
        <v>1</v>
      </c>
      <c r="N555" s="219" t="s">
        <v>39</v>
      </c>
      <c r="O555" s="71"/>
      <c r="P555" s="220">
        <f>O555*H555</f>
        <v>0</v>
      </c>
      <c r="Q555" s="220">
        <v>4.2000000000000002E-4</v>
      </c>
      <c r="R555" s="220">
        <f>Q555*H555</f>
        <v>1.6379999999999999E-5</v>
      </c>
      <c r="S555" s="220">
        <v>0</v>
      </c>
      <c r="T555" s="221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222" t="s">
        <v>145</v>
      </c>
      <c r="AT555" s="222" t="s">
        <v>141</v>
      </c>
      <c r="AU555" s="222" t="s">
        <v>81</v>
      </c>
      <c r="AY555" s="17" t="s">
        <v>138</v>
      </c>
      <c r="BE555" s="223">
        <f>IF(N555="základní",J555,0)</f>
        <v>0</v>
      </c>
      <c r="BF555" s="223">
        <f>IF(N555="snížená",J555,0)</f>
        <v>0</v>
      </c>
      <c r="BG555" s="223">
        <f>IF(N555="zákl. přenesená",J555,0)</f>
        <v>0</v>
      </c>
      <c r="BH555" s="223">
        <f>IF(N555="sníž. přenesená",J555,0)</f>
        <v>0</v>
      </c>
      <c r="BI555" s="223">
        <f>IF(N555="nulová",J555,0)</f>
        <v>0</v>
      </c>
      <c r="BJ555" s="17" t="s">
        <v>79</v>
      </c>
      <c r="BK555" s="223">
        <f>ROUND(I555*H555,2)</f>
        <v>0</v>
      </c>
      <c r="BL555" s="17" t="s">
        <v>145</v>
      </c>
      <c r="BM555" s="222" t="s">
        <v>1644</v>
      </c>
    </row>
    <row r="556" spans="1:65" s="2" customFormat="1" ht="11.25">
      <c r="A556" s="34"/>
      <c r="B556" s="35"/>
      <c r="C556" s="36"/>
      <c r="D556" s="224" t="s">
        <v>147</v>
      </c>
      <c r="E556" s="36"/>
      <c r="F556" s="225" t="s">
        <v>1645</v>
      </c>
      <c r="G556" s="36"/>
      <c r="H556" s="36"/>
      <c r="I556" s="123"/>
      <c r="J556" s="36"/>
      <c r="K556" s="36"/>
      <c r="L556" s="39"/>
      <c r="M556" s="226"/>
      <c r="N556" s="227"/>
      <c r="O556" s="71"/>
      <c r="P556" s="71"/>
      <c r="Q556" s="71"/>
      <c r="R556" s="71"/>
      <c r="S556" s="71"/>
      <c r="T556" s="72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147</v>
      </c>
      <c r="AU556" s="17" t="s">
        <v>81</v>
      </c>
    </row>
    <row r="557" spans="1:65" s="15" customFormat="1" ht="11.25">
      <c r="B557" s="251"/>
      <c r="C557" s="252"/>
      <c r="D557" s="224" t="s">
        <v>149</v>
      </c>
      <c r="E557" s="253" t="s">
        <v>1</v>
      </c>
      <c r="F557" s="254" t="s">
        <v>1371</v>
      </c>
      <c r="G557" s="252"/>
      <c r="H557" s="253" t="s">
        <v>1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AT557" s="260" t="s">
        <v>149</v>
      </c>
      <c r="AU557" s="260" t="s">
        <v>81</v>
      </c>
      <c r="AV557" s="15" t="s">
        <v>79</v>
      </c>
      <c r="AW557" s="15" t="s">
        <v>30</v>
      </c>
      <c r="AX557" s="15" t="s">
        <v>74</v>
      </c>
      <c r="AY557" s="260" t="s">
        <v>138</v>
      </c>
    </row>
    <row r="558" spans="1:65" s="13" customFormat="1" ht="22.5">
      <c r="B558" s="228"/>
      <c r="C558" s="229"/>
      <c r="D558" s="224" t="s">
        <v>149</v>
      </c>
      <c r="E558" s="230" t="s">
        <v>1</v>
      </c>
      <c r="F558" s="231" t="s">
        <v>1646</v>
      </c>
      <c r="G558" s="229"/>
      <c r="H558" s="232">
        <v>3.1E-2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149</v>
      </c>
      <c r="AU558" s="238" t="s">
        <v>81</v>
      </c>
      <c r="AV558" s="13" t="s">
        <v>81</v>
      </c>
      <c r="AW558" s="13" t="s">
        <v>30</v>
      </c>
      <c r="AX558" s="13" t="s">
        <v>74</v>
      </c>
      <c r="AY558" s="238" t="s">
        <v>138</v>
      </c>
    </row>
    <row r="559" spans="1:65" s="13" customFormat="1" ht="22.5">
      <c r="B559" s="228"/>
      <c r="C559" s="229"/>
      <c r="D559" s="224" t="s">
        <v>149</v>
      </c>
      <c r="E559" s="230" t="s">
        <v>1</v>
      </c>
      <c r="F559" s="231" t="s">
        <v>1647</v>
      </c>
      <c r="G559" s="229"/>
      <c r="H559" s="232">
        <v>8.0000000000000002E-3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AT559" s="238" t="s">
        <v>149</v>
      </c>
      <c r="AU559" s="238" t="s">
        <v>81</v>
      </c>
      <c r="AV559" s="13" t="s">
        <v>81</v>
      </c>
      <c r="AW559" s="13" t="s">
        <v>30</v>
      </c>
      <c r="AX559" s="13" t="s">
        <v>74</v>
      </c>
      <c r="AY559" s="238" t="s">
        <v>138</v>
      </c>
    </row>
    <row r="560" spans="1:65" s="14" customFormat="1" ht="11.25">
      <c r="B560" s="239"/>
      <c r="C560" s="240"/>
      <c r="D560" s="224" t="s">
        <v>149</v>
      </c>
      <c r="E560" s="241" t="s">
        <v>1</v>
      </c>
      <c r="F560" s="242" t="s">
        <v>156</v>
      </c>
      <c r="G560" s="240"/>
      <c r="H560" s="243">
        <v>3.9E-2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AT560" s="249" t="s">
        <v>149</v>
      </c>
      <c r="AU560" s="249" t="s">
        <v>81</v>
      </c>
      <c r="AV560" s="14" t="s">
        <v>145</v>
      </c>
      <c r="AW560" s="14" t="s">
        <v>30</v>
      </c>
      <c r="AX560" s="14" t="s">
        <v>79</v>
      </c>
      <c r="AY560" s="249" t="s">
        <v>138</v>
      </c>
    </row>
    <row r="561" spans="1:65" s="2" customFormat="1" ht="21.75" customHeight="1">
      <c r="A561" s="34"/>
      <c r="B561" s="35"/>
      <c r="C561" s="210" t="s">
        <v>1272</v>
      </c>
      <c r="D561" s="210" t="s">
        <v>141</v>
      </c>
      <c r="E561" s="211" t="s">
        <v>1198</v>
      </c>
      <c r="F561" s="212" t="s">
        <v>1199</v>
      </c>
      <c r="G561" s="213" t="s">
        <v>144</v>
      </c>
      <c r="H561" s="214">
        <v>9</v>
      </c>
      <c r="I561" s="215"/>
      <c r="J561" s="216">
        <f>ROUND(I561*H561,2)</f>
        <v>0</v>
      </c>
      <c r="K561" s="217"/>
      <c r="L561" s="39"/>
      <c r="M561" s="218" t="s">
        <v>1</v>
      </c>
      <c r="N561" s="219" t="s">
        <v>39</v>
      </c>
      <c r="O561" s="71"/>
      <c r="P561" s="220">
        <f>O561*H561</f>
        <v>0</v>
      </c>
      <c r="Q561" s="220">
        <v>2.3000000000000001E-4</v>
      </c>
      <c r="R561" s="220">
        <f>Q561*H561</f>
        <v>2.0700000000000002E-3</v>
      </c>
      <c r="S561" s="220">
        <v>0</v>
      </c>
      <c r="T561" s="221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22" t="s">
        <v>145</v>
      </c>
      <c r="AT561" s="222" t="s">
        <v>141</v>
      </c>
      <c r="AU561" s="222" t="s">
        <v>81</v>
      </c>
      <c r="AY561" s="17" t="s">
        <v>138</v>
      </c>
      <c r="BE561" s="223">
        <f>IF(N561="základní",J561,0)</f>
        <v>0</v>
      </c>
      <c r="BF561" s="223">
        <f>IF(N561="snížená",J561,0)</f>
        <v>0</v>
      </c>
      <c r="BG561" s="223">
        <f>IF(N561="zákl. přenesená",J561,0)</f>
        <v>0</v>
      </c>
      <c r="BH561" s="223">
        <f>IF(N561="sníž. přenesená",J561,0)</f>
        <v>0</v>
      </c>
      <c r="BI561" s="223">
        <f>IF(N561="nulová",J561,0)</f>
        <v>0</v>
      </c>
      <c r="BJ561" s="17" t="s">
        <v>79</v>
      </c>
      <c r="BK561" s="223">
        <f>ROUND(I561*H561,2)</f>
        <v>0</v>
      </c>
      <c r="BL561" s="17" t="s">
        <v>145</v>
      </c>
      <c r="BM561" s="222" t="s">
        <v>1648</v>
      </c>
    </row>
    <row r="562" spans="1:65" s="2" customFormat="1" ht="19.5">
      <c r="A562" s="34"/>
      <c r="B562" s="35"/>
      <c r="C562" s="36"/>
      <c r="D562" s="224" t="s">
        <v>147</v>
      </c>
      <c r="E562" s="36"/>
      <c r="F562" s="225" t="s">
        <v>1201</v>
      </c>
      <c r="G562" s="36"/>
      <c r="H562" s="36"/>
      <c r="I562" s="123"/>
      <c r="J562" s="36"/>
      <c r="K562" s="36"/>
      <c r="L562" s="39"/>
      <c r="M562" s="226"/>
      <c r="N562" s="227"/>
      <c r="O562" s="71"/>
      <c r="P562" s="71"/>
      <c r="Q562" s="71"/>
      <c r="R562" s="71"/>
      <c r="S562" s="71"/>
      <c r="T562" s="72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7" t="s">
        <v>147</v>
      </c>
      <c r="AU562" s="17" t="s">
        <v>81</v>
      </c>
    </row>
    <row r="563" spans="1:65" s="15" customFormat="1" ht="11.25">
      <c r="B563" s="251"/>
      <c r="C563" s="252"/>
      <c r="D563" s="224" t="s">
        <v>149</v>
      </c>
      <c r="E563" s="253" t="s">
        <v>1</v>
      </c>
      <c r="F563" s="254" t="s">
        <v>1371</v>
      </c>
      <c r="G563" s="252"/>
      <c r="H563" s="253" t="s">
        <v>1</v>
      </c>
      <c r="I563" s="255"/>
      <c r="J563" s="252"/>
      <c r="K563" s="252"/>
      <c r="L563" s="256"/>
      <c r="M563" s="257"/>
      <c r="N563" s="258"/>
      <c r="O563" s="258"/>
      <c r="P563" s="258"/>
      <c r="Q563" s="258"/>
      <c r="R563" s="258"/>
      <c r="S563" s="258"/>
      <c r="T563" s="259"/>
      <c r="AT563" s="260" t="s">
        <v>149</v>
      </c>
      <c r="AU563" s="260" t="s">
        <v>81</v>
      </c>
      <c r="AV563" s="15" t="s">
        <v>79</v>
      </c>
      <c r="AW563" s="15" t="s">
        <v>30</v>
      </c>
      <c r="AX563" s="15" t="s">
        <v>74</v>
      </c>
      <c r="AY563" s="260" t="s">
        <v>138</v>
      </c>
    </row>
    <row r="564" spans="1:65" s="13" customFormat="1" ht="11.25">
      <c r="B564" s="228"/>
      <c r="C564" s="229"/>
      <c r="D564" s="224" t="s">
        <v>149</v>
      </c>
      <c r="E564" s="230" t="s">
        <v>1</v>
      </c>
      <c r="F564" s="231" t="s">
        <v>1649</v>
      </c>
      <c r="G564" s="229"/>
      <c r="H564" s="232">
        <v>9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149</v>
      </c>
      <c r="AU564" s="238" t="s">
        <v>81</v>
      </c>
      <c r="AV564" s="13" t="s">
        <v>81</v>
      </c>
      <c r="AW564" s="13" t="s">
        <v>30</v>
      </c>
      <c r="AX564" s="13" t="s">
        <v>74</v>
      </c>
      <c r="AY564" s="238" t="s">
        <v>138</v>
      </c>
    </row>
    <row r="565" spans="1:65" s="14" customFormat="1" ht="11.25">
      <c r="B565" s="239"/>
      <c r="C565" s="240"/>
      <c r="D565" s="224" t="s">
        <v>149</v>
      </c>
      <c r="E565" s="241" t="s">
        <v>1</v>
      </c>
      <c r="F565" s="242" t="s">
        <v>156</v>
      </c>
      <c r="G565" s="240"/>
      <c r="H565" s="243">
        <v>9</v>
      </c>
      <c r="I565" s="244"/>
      <c r="J565" s="240"/>
      <c r="K565" s="240"/>
      <c r="L565" s="245"/>
      <c r="M565" s="246"/>
      <c r="N565" s="247"/>
      <c r="O565" s="247"/>
      <c r="P565" s="247"/>
      <c r="Q565" s="247"/>
      <c r="R565" s="247"/>
      <c r="S565" s="247"/>
      <c r="T565" s="248"/>
      <c r="AT565" s="249" t="s">
        <v>149</v>
      </c>
      <c r="AU565" s="249" t="s">
        <v>81</v>
      </c>
      <c r="AV565" s="14" t="s">
        <v>145</v>
      </c>
      <c r="AW565" s="14" t="s">
        <v>30</v>
      </c>
      <c r="AX565" s="14" t="s">
        <v>79</v>
      </c>
      <c r="AY565" s="249" t="s">
        <v>138</v>
      </c>
    </row>
    <row r="566" spans="1:65" s="2" customFormat="1" ht="21.75" customHeight="1">
      <c r="A566" s="34"/>
      <c r="B566" s="35"/>
      <c r="C566" s="210" t="s">
        <v>1164</v>
      </c>
      <c r="D566" s="210" t="s">
        <v>141</v>
      </c>
      <c r="E566" s="211" t="s">
        <v>1204</v>
      </c>
      <c r="F566" s="212" t="s">
        <v>1205</v>
      </c>
      <c r="G566" s="213" t="s">
        <v>144</v>
      </c>
      <c r="H566" s="214">
        <v>1</v>
      </c>
      <c r="I566" s="215"/>
      <c r="J566" s="216">
        <f>ROUND(I566*H566,2)</f>
        <v>0</v>
      </c>
      <c r="K566" s="217"/>
      <c r="L566" s="39"/>
      <c r="M566" s="218" t="s">
        <v>1</v>
      </c>
      <c r="N566" s="219" t="s">
        <v>39</v>
      </c>
      <c r="O566" s="71"/>
      <c r="P566" s="220">
        <f>O566*H566</f>
        <v>0</v>
      </c>
      <c r="Q566" s="220">
        <v>6.4900000000000001E-3</v>
      </c>
      <c r="R566" s="220">
        <f>Q566*H566</f>
        <v>6.4900000000000001E-3</v>
      </c>
      <c r="S566" s="220">
        <v>0</v>
      </c>
      <c r="T566" s="221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22" t="s">
        <v>145</v>
      </c>
      <c r="AT566" s="222" t="s">
        <v>141</v>
      </c>
      <c r="AU566" s="222" t="s">
        <v>81</v>
      </c>
      <c r="AY566" s="17" t="s">
        <v>138</v>
      </c>
      <c r="BE566" s="223">
        <f>IF(N566="základní",J566,0)</f>
        <v>0</v>
      </c>
      <c r="BF566" s="223">
        <f>IF(N566="snížená",J566,0)</f>
        <v>0</v>
      </c>
      <c r="BG566" s="223">
        <f>IF(N566="zákl. přenesená",J566,0)</f>
        <v>0</v>
      </c>
      <c r="BH566" s="223">
        <f>IF(N566="sníž. přenesená",J566,0)</f>
        <v>0</v>
      </c>
      <c r="BI566" s="223">
        <f>IF(N566="nulová",J566,0)</f>
        <v>0</v>
      </c>
      <c r="BJ566" s="17" t="s">
        <v>79</v>
      </c>
      <c r="BK566" s="223">
        <f>ROUND(I566*H566,2)</f>
        <v>0</v>
      </c>
      <c r="BL566" s="17" t="s">
        <v>145</v>
      </c>
      <c r="BM566" s="222" t="s">
        <v>1650</v>
      </c>
    </row>
    <row r="567" spans="1:65" s="2" customFormat="1" ht="19.5">
      <c r="A567" s="34"/>
      <c r="B567" s="35"/>
      <c r="C567" s="36"/>
      <c r="D567" s="224" t="s">
        <v>147</v>
      </c>
      <c r="E567" s="36"/>
      <c r="F567" s="225" t="s">
        <v>1207</v>
      </c>
      <c r="G567" s="36"/>
      <c r="H567" s="36"/>
      <c r="I567" s="123"/>
      <c r="J567" s="36"/>
      <c r="K567" s="36"/>
      <c r="L567" s="39"/>
      <c r="M567" s="226"/>
      <c r="N567" s="227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147</v>
      </c>
      <c r="AU567" s="17" t="s">
        <v>81</v>
      </c>
    </row>
    <row r="568" spans="1:65" s="15" customFormat="1" ht="11.25">
      <c r="B568" s="251"/>
      <c r="C568" s="252"/>
      <c r="D568" s="224" t="s">
        <v>149</v>
      </c>
      <c r="E568" s="253" t="s">
        <v>1</v>
      </c>
      <c r="F568" s="254" t="s">
        <v>1462</v>
      </c>
      <c r="G568" s="252"/>
      <c r="H568" s="253" t="s">
        <v>1</v>
      </c>
      <c r="I568" s="255"/>
      <c r="J568" s="252"/>
      <c r="K568" s="252"/>
      <c r="L568" s="256"/>
      <c r="M568" s="257"/>
      <c r="N568" s="258"/>
      <c r="O568" s="258"/>
      <c r="P568" s="258"/>
      <c r="Q568" s="258"/>
      <c r="R568" s="258"/>
      <c r="S568" s="258"/>
      <c r="T568" s="259"/>
      <c r="AT568" s="260" t="s">
        <v>149</v>
      </c>
      <c r="AU568" s="260" t="s">
        <v>81</v>
      </c>
      <c r="AV568" s="15" t="s">
        <v>79</v>
      </c>
      <c r="AW568" s="15" t="s">
        <v>30</v>
      </c>
      <c r="AX568" s="15" t="s">
        <v>74</v>
      </c>
      <c r="AY568" s="260" t="s">
        <v>138</v>
      </c>
    </row>
    <row r="569" spans="1:65" s="15" customFormat="1" ht="11.25">
      <c r="B569" s="251"/>
      <c r="C569" s="252"/>
      <c r="D569" s="224" t="s">
        <v>149</v>
      </c>
      <c r="E569" s="253" t="s">
        <v>1</v>
      </c>
      <c r="F569" s="254" t="s">
        <v>1371</v>
      </c>
      <c r="G569" s="252"/>
      <c r="H569" s="253" t="s">
        <v>1</v>
      </c>
      <c r="I569" s="255"/>
      <c r="J569" s="252"/>
      <c r="K569" s="252"/>
      <c r="L569" s="256"/>
      <c r="M569" s="257"/>
      <c r="N569" s="258"/>
      <c r="O569" s="258"/>
      <c r="P569" s="258"/>
      <c r="Q569" s="258"/>
      <c r="R569" s="258"/>
      <c r="S569" s="258"/>
      <c r="T569" s="259"/>
      <c r="AT569" s="260" t="s">
        <v>149</v>
      </c>
      <c r="AU569" s="260" t="s">
        <v>81</v>
      </c>
      <c r="AV569" s="15" t="s">
        <v>79</v>
      </c>
      <c r="AW569" s="15" t="s">
        <v>30</v>
      </c>
      <c r="AX569" s="15" t="s">
        <v>74</v>
      </c>
      <c r="AY569" s="260" t="s">
        <v>138</v>
      </c>
    </row>
    <row r="570" spans="1:65" s="13" customFormat="1" ht="11.25">
      <c r="B570" s="228"/>
      <c r="C570" s="229"/>
      <c r="D570" s="224" t="s">
        <v>149</v>
      </c>
      <c r="E570" s="230" t="s">
        <v>1</v>
      </c>
      <c r="F570" s="231" t="s">
        <v>79</v>
      </c>
      <c r="G570" s="229"/>
      <c r="H570" s="232">
        <v>1</v>
      </c>
      <c r="I570" s="233"/>
      <c r="J570" s="229"/>
      <c r="K570" s="229"/>
      <c r="L570" s="234"/>
      <c r="M570" s="235"/>
      <c r="N570" s="236"/>
      <c r="O570" s="236"/>
      <c r="P570" s="236"/>
      <c r="Q570" s="236"/>
      <c r="R570" s="236"/>
      <c r="S570" s="236"/>
      <c r="T570" s="237"/>
      <c r="AT570" s="238" t="s">
        <v>149</v>
      </c>
      <c r="AU570" s="238" t="s">
        <v>81</v>
      </c>
      <c r="AV570" s="13" t="s">
        <v>81</v>
      </c>
      <c r="AW570" s="13" t="s">
        <v>30</v>
      </c>
      <c r="AX570" s="13" t="s">
        <v>74</v>
      </c>
      <c r="AY570" s="238" t="s">
        <v>138</v>
      </c>
    </row>
    <row r="571" spans="1:65" s="14" customFormat="1" ht="11.25">
      <c r="B571" s="239"/>
      <c r="C571" s="240"/>
      <c r="D571" s="224" t="s">
        <v>149</v>
      </c>
      <c r="E571" s="241" t="s">
        <v>1</v>
      </c>
      <c r="F571" s="242" t="s">
        <v>156</v>
      </c>
      <c r="G571" s="240"/>
      <c r="H571" s="243">
        <v>1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AT571" s="249" t="s">
        <v>149</v>
      </c>
      <c r="AU571" s="249" t="s">
        <v>81</v>
      </c>
      <c r="AV571" s="14" t="s">
        <v>145</v>
      </c>
      <c r="AW571" s="14" t="s">
        <v>30</v>
      </c>
      <c r="AX571" s="14" t="s">
        <v>79</v>
      </c>
      <c r="AY571" s="249" t="s">
        <v>138</v>
      </c>
    </row>
    <row r="572" spans="1:65" s="2" customFormat="1" ht="21.75" customHeight="1">
      <c r="A572" s="34"/>
      <c r="B572" s="35"/>
      <c r="C572" s="210" t="s">
        <v>670</v>
      </c>
      <c r="D572" s="210" t="s">
        <v>141</v>
      </c>
      <c r="E572" s="211" t="s">
        <v>1220</v>
      </c>
      <c r="F572" s="212" t="s">
        <v>1221</v>
      </c>
      <c r="G572" s="213" t="s">
        <v>144</v>
      </c>
      <c r="H572" s="214">
        <v>84</v>
      </c>
      <c r="I572" s="215"/>
      <c r="J572" s="216">
        <f>ROUND(I572*H572,2)</f>
        <v>0</v>
      </c>
      <c r="K572" s="217"/>
      <c r="L572" s="39"/>
      <c r="M572" s="218" t="s">
        <v>1</v>
      </c>
      <c r="N572" s="219" t="s">
        <v>39</v>
      </c>
      <c r="O572" s="71"/>
      <c r="P572" s="220">
        <f>O572*H572</f>
        <v>0</v>
      </c>
      <c r="Q572" s="220">
        <v>4.0000000000000003E-5</v>
      </c>
      <c r="R572" s="220">
        <f>Q572*H572</f>
        <v>3.3600000000000001E-3</v>
      </c>
      <c r="S572" s="220">
        <v>0</v>
      </c>
      <c r="T572" s="221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22" t="s">
        <v>145</v>
      </c>
      <c r="AT572" s="222" t="s">
        <v>141</v>
      </c>
      <c r="AU572" s="222" t="s">
        <v>81</v>
      </c>
      <c r="AY572" s="17" t="s">
        <v>138</v>
      </c>
      <c r="BE572" s="223">
        <f>IF(N572="základní",J572,0)</f>
        <v>0</v>
      </c>
      <c r="BF572" s="223">
        <f>IF(N572="snížená",J572,0)</f>
        <v>0</v>
      </c>
      <c r="BG572" s="223">
        <f>IF(N572="zákl. přenesená",J572,0)</f>
        <v>0</v>
      </c>
      <c r="BH572" s="223">
        <f>IF(N572="sníž. přenesená",J572,0)</f>
        <v>0</v>
      </c>
      <c r="BI572" s="223">
        <f>IF(N572="nulová",J572,0)</f>
        <v>0</v>
      </c>
      <c r="BJ572" s="17" t="s">
        <v>79</v>
      </c>
      <c r="BK572" s="223">
        <f>ROUND(I572*H572,2)</f>
        <v>0</v>
      </c>
      <c r="BL572" s="17" t="s">
        <v>145</v>
      </c>
      <c r="BM572" s="222" t="s">
        <v>1651</v>
      </c>
    </row>
    <row r="573" spans="1:65" s="2" customFormat="1" ht="19.5">
      <c r="A573" s="34"/>
      <c r="B573" s="35"/>
      <c r="C573" s="36"/>
      <c r="D573" s="224" t="s">
        <v>147</v>
      </c>
      <c r="E573" s="36"/>
      <c r="F573" s="225" t="s">
        <v>1652</v>
      </c>
      <c r="G573" s="36"/>
      <c r="H573" s="36"/>
      <c r="I573" s="123"/>
      <c r="J573" s="36"/>
      <c r="K573" s="36"/>
      <c r="L573" s="39"/>
      <c r="M573" s="226"/>
      <c r="N573" s="227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147</v>
      </c>
      <c r="AU573" s="17" t="s">
        <v>81</v>
      </c>
    </row>
    <row r="574" spans="1:65" s="15" customFormat="1" ht="11.25">
      <c r="B574" s="251"/>
      <c r="C574" s="252"/>
      <c r="D574" s="224" t="s">
        <v>149</v>
      </c>
      <c r="E574" s="253" t="s">
        <v>1</v>
      </c>
      <c r="F574" s="254" t="s">
        <v>1367</v>
      </c>
      <c r="G574" s="252"/>
      <c r="H574" s="253" t="s">
        <v>1</v>
      </c>
      <c r="I574" s="255"/>
      <c r="J574" s="252"/>
      <c r="K574" s="252"/>
      <c r="L574" s="256"/>
      <c r="M574" s="257"/>
      <c r="N574" s="258"/>
      <c r="O574" s="258"/>
      <c r="P574" s="258"/>
      <c r="Q574" s="258"/>
      <c r="R574" s="258"/>
      <c r="S574" s="258"/>
      <c r="T574" s="259"/>
      <c r="AT574" s="260" t="s">
        <v>149</v>
      </c>
      <c r="AU574" s="260" t="s">
        <v>81</v>
      </c>
      <c r="AV574" s="15" t="s">
        <v>79</v>
      </c>
      <c r="AW574" s="15" t="s">
        <v>30</v>
      </c>
      <c r="AX574" s="15" t="s">
        <v>74</v>
      </c>
      <c r="AY574" s="260" t="s">
        <v>138</v>
      </c>
    </row>
    <row r="575" spans="1:65" s="15" customFormat="1" ht="11.25">
      <c r="B575" s="251"/>
      <c r="C575" s="252"/>
      <c r="D575" s="224" t="s">
        <v>149</v>
      </c>
      <c r="E575" s="253" t="s">
        <v>1</v>
      </c>
      <c r="F575" s="254" t="s">
        <v>1610</v>
      </c>
      <c r="G575" s="252"/>
      <c r="H575" s="253" t="s">
        <v>1</v>
      </c>
      <c r="I575" s="255"/>
      <c r="J575" s="252"/>
      <c r="K575" s="252"/>
      <c r="L575" s="256"/>
      <c r="M575" s="257"/>
      <c r="N575" s="258"/>
      <c r="O575" s="258"/>
      <c r="P575" s="258"/>
      <c r="Q575" s="258"/>
      <c r="R575" s="258"/>
      <c r="S575" s="258"/>
      <c r="T575" s="259"/>
      <c r="AT575" s="260" t="s">
        <v>149</v>
      </c>
      <c r="AU575" s="260" t="s">
        <v>81</v>
      </c>
      <c r="AV575" s="15" t="s">
        <v>79</v>
      </c>
      <c r="AW575" s="15" t="s">
        <v>30</v>
      </c>
      <c r="AX575" s="15" t="s">
        <v>74</v>
      </c>
      <c r="AY575" s="260" t="s">
        <v>138</v>
      </c>
    </row>
    <row r="576" spans="1:65" s="13" customFormat="1" ht="11.25">
      <c r="B576" s="228"/>
      <c r="C576" s="229"/>
      <c r="D576" s="224" t="s">
        <v>149</v>
      </c>
      <c r="E576" s="230" t="s">
        <v>1</v>
      </c>
      <c r="F576" s="231" t="s">
        <v>1653</v>
      </c>
      <c r="G576" s="229"/>
      <c r="H576" s="232">
        <v>84</v>
      </c>
      <c r="I576" s="233"/>
      <c r="J576" s="229"/>
      <c r="K576" s="229"/>
      <c r="L576" s="234"/>
      <c r="M576" s="235"/>
      <c r="N576" s="236"/>
      <c r="O576" s="236"/>
      <c r="P576" s="236"/>
      <c r="Q576" s="236"/>
      <c r="R576" s="236"/>
      <c r="S576" s="236"/>
      <c r="T576" s="237"/>
      <c r="AT576" s="238" t="s">
        <v>149</v>
      </c>
      <c r="AU576" s="238" t="s">
        <v>81</v>
      </c>
      <c r="AV576" s="13" t="s">
        <v>81</v>
      </c>
      <c r="AW576" s="13" t="s">
        <v>30</v>
      </c>
      <c r="AX576" s="13" t="s">
        <v>74</v>
      </c>
      <c r="AY576" s="238" t="s">
        <v>138</v>
      </c>
    </row>
    <row r="577" spans="1:65" s="14" customFormat="1" ht="11.25">
      <c r="B577" s="239"/>
      <c r="C577" s="240"/>
      <c r="D577" s="224" t="s">
        <v>149</v>
      </c>
      <c r="E577" s="241" t="s">
        <v>1</v>
      </c>
      <c r="F577" s="242" t="s">
        <v>156</v>
      </c>
      <c r="G577" s="240"/>
      <c r="H577" s="243">
        <v>84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AT577" s="249" t="s">
        <v>149</v>
      </c>
      <c r="AU577" s="249" t="s">
        <v>81</v>
      </c>
      <c r="AV577" s="14" t="s">
        <v>145</v>
      </c>
      <c r="AW577" s="14" t="s">
        <v>30</v>
      </c>
      <c r="AX577" s="14" t="s">
        <v>79</v>
      </c>
      <c r="AY577" s="249" t="s">
        <v>138</v>
      </c>
    </row>
    <row r="578" spans="1:65" s="2" customFormat="1" ht="21.75" customHeight="1">
      <c r="A578" s="34"/>
      <c r="B578" s="35"/>
      <c r="C578" s="210" t="s">
        <v>1277</v>
      </c>
      <c r="D578" s="210" t="s">
        <v>141</v>
      </c>
      <c r="E578" s="211" t="s">
        <v>1654</v>
      </c>
      <c r="F578" s="212" t="s">
        <v>1655</v>
      </c>
      <c r="G578" s="213" t="s">
        <v>144</v>
      </c>
      <c r="H578" s="214">
        <v>35</v>
      </c>
      <c r="I578" s="215"/>
      <c r="J578" s="216">
        <f>ROUND(I578*H578,2)</f>
        <v>0</v>
      </c>
      <c r="K578" s="217"/>
      <c r="L578" s="39"/>
      <c r="M578" s="218" t="s">
        <v>1</v>
      </c>
      <c r="N578" s="219" t="s">
        <v>39</v>
      </c>
      <c r="O578" s="71"/>
      <c r="P578" s="220">
        <f>O578*H578</f>
        <v>0</v>
      </c>
      <c r="Q578" s="220">
        <v>8.0000000000000007E-5</v>
      </c>
      <c r="R578" s="220">
        <f>Q578*H578</f>
        <v>2.8000000000000004E-3</v>
      </c>
      <c r="S578" s="220">
        <v>0</v>
      </c>
      <c r="T578" s="221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22" t="s">
        <v>145</v>
      </c>
      <c r="AT578" s="222" t="s">
        <v>141</v>
      </c>
      <c r="AU578" s="222" t="s">
        <v>81</v>
      </c>
      <c r="AY578" s="17" t="s">
        <v>138</v>
      </c>
      <c r="BE578" s="223">
        <f>IF(N578="základní",J578,0)</f>
        <v>0</v>
      </c>
      <c r="BF578" s="223">
        <f>IF(N578="snížená",J578,0)</f>
        <v>0</v>
      </c>
      <c r="BG578" s="223">
        <f>IF(N578="zákl. přenesená",J578,0)</f>
        <v>0</v>
      </c>
      <c r="BH578" s="223">
        <f>IF(N578="sníž. přenesená",J578,0)</f>
        <v>0</v>
      </c>
      <c r="BI578" s="223">
        <f>IF(N578="nulová",J578,0)</f>
        <v>0</v>
      </c>
      <c r="BJ578" s="17" t="s">
        <v>79</v>
      </c>
      <c r="BK578" s="223">
        <f>ROUND(I578*H578,2)</f>
        <v>0</v>
      </c>
      <c r="BL578" s="17" t="s">
        <v>145</v>
      </c>
      <c r="BM578" s="222" t="s">
        <v>1656</v>
      </c>
    </row>
    <row r="579" spans="1:65" s="2" customFormat="1" ht="19.5">
      <c r="A579" s="34"/>
      <c r="B579" s="35"/>
      <c r="C579" s="36"/>
      <c r="D579" s="224" t="s">
        <v>147</v>
      </c>
      <c r="E579" s="36"/>
      <c r="F579" s="225" t="s">
        <v>1657</v>
      </c>
      <c r="G579" s="36"/>
      <c r="H579" s="36"/>
      <c r="I579" s="123"/>
      <c r="J579" s="36"/>
      <c r="K579" s="36"/>
      <c r="L579" s="39"/>
      <c r="M579" s="226"/>
      <c r="N579" s="227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147</v>
      </c>
      <c r="AU579" s="17" t="s">
        <v>81</v>
      </c>
    </row>
    <row r="580" spans="1:65" s="15" customFormat="1" ht="11.25">
      <c r="B580" s="251"/>
      <c r="C580" s="252"/>
      <c r="D580" s="224" t="s">
        <v>149</v>
      </c>
      <c r="E580" s="253" t="s">
        <v>1</v>
      </c>
      <c r="F580" s="254" t="s">
        <v>1371</v>
      </c>
      <c r="G580" s="252"/>
      <c r="H580" s="253" t="s">
        <v>1</v>
      </c>
      <c r="I580" s="255"/>
      <c r="J580" s="252"/>
      <c r="K580" s="252"/>
      <c r="L580" s="256"/>
      <c r="M580" s="257"/>
      <c r="N580" s="258"/>
      <c r="O580" s="258"/>
      <c r="P580" s="258"/>
      <c r="Q580" s="258"/>
      <c r="R580" s="258"/>
      <c r="S580" s="258"/>
      <c r="T580" s="259"/>
      <c r="AT580" s="260" t="s">
        <v>149</v>
      </c>
      <c r="AU580" s="260" t="s">
        <v>81</v>
      </c>
      <c r="AV580" s="15" t="s">
        <v>79</v>
      </c>
      <c r="AW580" s="15" t="s">
        <v>30</v>
      </c>
      <c r="AX580" s="15" t="s">
        <v>74</v>
      </c>
      <c r="AY580" s="260" t="s">
        <v>138</v>
      </c>
    </row>
    <row r="581" spans="1:65" s="13" customFormat="1" ht="11.25">
      <c r="B581" s="228"/>
      <c r="C581" s="229"/>
      <c r="D581" s="224" t="s">
        <v>149</v>
      </c>
      <c r="E581" s="230" t="s">
        <v>1</v>
      </c>
      <c r="F581" s="231" t="s">
        <v>1658</v>
      </c>
      <c r="G581" s="229"/>
      <c r="H581" s="232">
        <v>35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149</v>
      </c>
      <c r="AU581" s="238" t="s">
        <v>81</v>
      </c>
      <c r="AV581" s="13" t="s">
        <v>81</v>
      </c>
      <c r="AW581" s="13" t="s">
        <v>30</v>
      </c>
      <c r="AX581" s="13" t="s">
        <v>74</v>
      </c>
      <c r="AY581" s="238" t="s">
        <v>138</v>
      </c>
    </row>
    <row r="582" spans="1:65" s="14" customFormat="1" ht="11.25">
      <c r="B582" s="239"/>
      <c r="C582" s="240"/>
      <c r="D582" s="224" t="s">
        <v>149</v>
      </c>
      <c r="E582" s="241" t="s">
        <v>1</v>
      </c>
      <c r="F582" s="242" t="s">
        <v>156</v>
      </c>
      <c r="G582" s="240"/>
      <c r="H582" s="243">
        <v>35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AT582" s="249" t="s">
        <v>149</v>
      </c>
      <c r="AU582" s="249" t="s">
        <v>81</v>
      </c>
      <c r="AV582" s="14" t="s">
        <v>145</v>
      </c>
      <c r="AW582" s="14" t="s">
        <v>30</v>
      </c>
      <c r="AX582" s="14" t="s">
        <v>79</v>
      </c>
      <c r="AY582" s="249" t="s">
        <v>138</v>
      </c>
    </row>
    <row r="583" spans="1:65" s="12" customFormat="1" ht="22.9" customHeight="1">
      <c r="B583" s="194"/>
      <c r="C583" s="195"/>
      <c r="D583" s="196" t="s">
        <v>73</v>
      </c>
      <c r="E583" s="208" t="s">
        <v>483</v>
      </c>
      <c r="F583" s="208" t="s">
        <v>484</v>
      </c>
      <c r="G583" s="195"/>
      <c r="H583" s="195"/>
      <c r="I583" s="198"/>
      <c r="J583" s="209">
        <f>BK583</f>
        <v>0</v>
      </c>
      <c r="K583" s="195"/>
      <c r="L583" s="200"/>
      <c r="M583" s="201"/>
      <c r="N583" s="202"/>
      <c r="O583" s="202"/>
      <c r="P583" s="203">
        <v>0</v>
      </c>
      <c r="Q583" s="202"/>
      <c r="R583" s="203">
        <v>0</v>
      </c>
      <c r="S583" s="202"/>
      <c r="T583" s="204">
        <v>0</v>
      </c>
      <c r="AR583" s="205" t="s">
        <v>79</v>
      </c>
      <c r="AT583" s="206" t="s">
        <v>73</v>
      </c>
      <c r="AU583" s="206" t="s">
        <v>79</v>
      </c>
      <c r="AY583" s="205" t="s">
        <v>138</v>
      </c>
      <c r="BK583" s="207">
        <v>0</v>
      </c>
    </row>
    <row r="584" spans="1:65" s="12" customFormat="1" ht="22.9" customHeight="1">
      <c r="B584" s="194"/>
      <c r="C584" s="195"/>
      <c r="D584" s="196" t="s">
        <v>73</v>
      </c>
      <c r="E584" s="208" t="s">
        <v>557</v>
      </c>
      <c r="F584" s="208" t="s">
        <v>558</v>
      </c>
      <c r="G584" s="195"/>
      <c r="H584" s="195"/>
      <c r="I584" s="198"/>
      <c r="J584" s="209">
        <f>BK584</f>
        <v>0</v>
      </c>
      <c r="K584" s="195"/>
      <c r="L584" s="200"/>
      <c r="M584" s="201"/>
      <c r="N584" s="202"/>
      <c r="O584" s="202"/>
      <c r="P584" s="203">
        <v>0</v>
      </c>
      <c r="Q584" s="202"/>
      <c r="R584" s="203">
        <v>0</v>
      </c>
      <c r="S584" s="202"/>
      <c r="T584" s="204">
        <v>0</v>
      </c>
      <c r="AR584" s="205" t="s">
        <v>79</v>
      </c>
      <c r="AT584" s="206" t="s">
        <v>73</v>
      </c>
      <c r="AU584" s="206" t="s">
        <v>79</v>
      </c>
      <c r="AY584" s="205" t="s">
        <v>138</v>
      </c>
      <c r="BK584" s="207">
        <v>0</v>
      </c>
    </row>
    <row r="585" spans="1:65" s="12" customFormat="1" ht="25.9" customHeight="1">
      <c r="B585" s="194"/>
      <c r="C585" s="195"/>
      <c r="D585" s="196" t="s">
        <v>73</v>
      </c>
      <c r="E585" s="197" t="s">
        <v>1230</v>
      </c>
      <c r="F585" s="197" t="s">
        <v>1231</v>
      </c>
      <c r="G585" s="195"/>
      <c r="H585" s="195"/>
      <c r="I585" s="198"/>
      <c r="J585" s="199">
        <f>BK585</f>
        <v>0</v>
      </c>
      <c r="K585" s="195"/>
      <c r="L585" s="200"/>
      <c r="M585" s="201"/>
      <c r="N585" s="202"/>
      <c r="O585" s="202"/>
      <c r="P585" s="203">
        <f>P586</f>
        <v>0</v>
      </c>
      <c r="Q585" s="202"/>
      <c r="R585" s="203">
        <f>R586</f>
        <v>1.3090214000000002</v>
      </c>
      <c r="S585" s="202"/>
      <c r="T585" s="204">
        <f>T586</f>
        <v>0</v>
      </c>
      <c r="AR585" s="205" t="s">
        <v>81</v>
      </c>
      <c r="AT585" s="206" t="s">
        <v>73</v>
      </c>
      <c r="AU585" s="206" t="s">
        <v>74</v>
      </c>
      <c r="AY585" s="205" t="s">
        <v>138</v>
      </c>
      <c r="BK585" s="207">
        <f>BK586</f>
        <v>0</v>
      </c>
    </row>
    <row r="586" spans="1:65" s="12" customFormat="1" ht="22.9" customHeight="1">
      <c r="B586" s="194"/>
      <c r="C586" s="195"/>
      <c r="D586" s="196" t="s">
        <v>73</v>
      </c>
      <c r="E586" s="208" t="s">
        <v>1232</v>
      </c>
      <c r="F586" s="208" t="s">
        <v>1233</v>
      </c>
      <c r="G586" s="195"/>
      <c r="H586" s="195"/>
      <c r="I586" s="198"/>
      <c r="J586" s="209">
        <f>BK586</f>
        <v>0</v>
      </c>
      <c r="K586" s="195"/>
      <c r="L586" s="200"/>
      <c r="M586" s="201"/>
      <c r="N586" s="202"/>
      <c r="O586" s="202"/>
      <c r="P586" s="203">
        <f>SUM(P587:P667)</f>
        <v>0</v>
      </c>
      <c r="Q586" s="202"/>
      <c r="R586" s="203">
        <f>SUM(R587:R667)</f>
        <v>1.3090214000000002</v>
      </c>
      <c r="S586" s="202"/>
      <c r="T586" s="204">
        <f>SUM(T587:T667)</f>
        <v>0</v>
      </c>
      <c r="AR586" s="205" t="s">
        <v>81</v>
      </c>
      <c r="AT586" s="206" t="s">
        <v>73</v>
      </c>
      <c r="AU586" s="206" t="s">
        <v>79</v>
      </c>
      <c r="AY586" s="205" t="s">
        <v>138</v>
      </c>
      <c r="BK586" s="207">
        <f>SUM(BK587:BK667)</f>
        <v>0</v>
      </c>
    </row>
    <row r="587" spans="1:65" s="2" customFormat="1" ht="21.75" customHeight="1">
      <c r="A587" s="34"/>
      <c r="B587" s="35"/>
      <c r="C587" s="210" t="s">
        <v>1086</v>
      </c>
      <c r="D587" s="210" t="s">
        <v>141</v>
      </c>
      <c r="E587" s="211" t="s">
        <v>1253</v>
      </c>
      <c r="F587" s="212" t="s">
        <v>1254</v>
      </c>
      <c r="G587" s="213" t="s">
        <v>351</v>
      </c>
      <c r="H587" s="214">
        <v>175.46</v>
      </c>
      <c r="I587" s="215"/>
      <c r="J587" s="216">
        <f>ROUND(I587*H587,2)</f>
        <v>0</v>
      </c>
      <c r="K587" s="217"/>
      <c r="L587" s="39"/>
      <c r="M587" s="218" t="s">
        <v>1</v>
      </c>
      <c r="N587" s="219" t="s">
        <v>39</v>
      </c>
      <c r="O587" s="71"/>
      <c r="P587" s="220">
        <f>O587*H587</f>
        <v>0</v>
      </c>
      <c r="Q587" s="220">
        <v>0</v>
      </c>
      <c r="R587" s="220">
        <f>Q587*H587</f>
        <v>0</v>
      </c>
      <c r="S587" s="220">
        <v>0</v>
      </c>
      <c r="T587" s="221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222" t="s">
        <v>248</v>
      </c>
      <c r="AT587" s="222" t="s">
        <v>141</v>
      </c>
      <c r="AU587" s="222" t="s">
        <v>81</v>
      </c>
      <c r="AY587" s="17" t="s">
        <v>138</v>
      </c>
      <c r="BE587" s="223">
        <f>IF(N587="základní",J587,0)</f>
        <v>0</v>
      </c>
      <c r="BF587" s="223">
        <f>IF(N587="snížená",J587,0)</f>
        <v>0</v>
      </c>
      <c r="BG587" s="223">
        <f>IF(N587="zákl. přenesená",J587,0)</f>
        <v>0</v>
      </c>
      <c r="BH587" s="223">
        <f>IF(N587="sníž. přenesená",J587,0)</f>
        <v>0</v>
      </c>
      <c r="BI587" s="223">
        <f>IF(N587="nulová",J587,0)</f>
        <v>0</v>
      </c>
      <c r="BJ587" s="17" t="s">
        <v>79</v>
      </c>
      <c r="BK587" s="223">
        <f>ROUND(I587*H587,2)</f>
        <v>0</v>
      </c>
      <c r="BL587" s="17" t="s">
        <v>248</v>
      </c>
      <c r="BM587" s="222" t="s">
        <v>1659</v>
      </c>
    </row>
    <row r="588" spans="1:65" s="2" customFormat="1" ht="29.25">
      <c r="A588" s="34"/>
      <c r="B588" s="35"/>
      <c r="C588" s="36"/>
      <c r="D588" s="224" t="s">
        <v>147</v>
      </c>
      <c r="E588" s="36"/>
      <c r="F588" s="225" t="s">
        <v>1256</v>
      </c>
      <c r="G588" s="36"/>
      <c r="H588" s="36"/>
      <c r="I588" s="123"/>
      <c r="J588" s="36"/>
      <c r="K588" s="36"/>
      <c r="L588" s="39"/>
      <c r="M588" s="226"/>
      <c r="N588" s="227"/>
      <c r="O588" s="71"/>
      <c r="P588" s="71"/>
      <c r="Q588" s="71"/>
      <c r="R588" s="71"/>
      <c r="S588" s="71"/>
      <c r="T588" s="72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147</v>
      </c>
      <c r="AU588" s="17" t="s">
        <v>81</v>
      </c>
    </row>
    <row r="589" spans="1:65" s="15" customFormat="1" ht="11.25">
      <c r="B589" s="251"/>
      <c r="C589" s="252"/>
      <c r="D589" s="224" t="s">
        <v>149</v>
      </c>
      <c r="E589" s="253" t="s">
        <v>1</v>
      </c>
      <c r="F589" s="254" t="s">
        <v>1371</v>
      </c>
      <c r="G589" s="252"/>
      <c r="H589" s="253" t="s">
        <v>1</v>
      </c>
      <c r="I589" s="255"/>
      <c r="J589" s="252"/>
      <c r="K589" s="252"/>
      <c r="L589" s="256"/>
      <c r="M589" s="257"/>
      <c r="N589" s="258"/>
      <c r="O589" s="258"/>
      <c r="P589" s="258"/>
      <c r="Q589" s="258"/>
      <c r="R589" s="258"/>
      <c r="S589" s="258"/>
      <c r="T589" s="259"/>
      <c r="AT589" s="260" t="s">
        <v>149</v>
      </c>
      <c r="AU589" s="260" t="s">
        <v>81</v>
      </c>
      <c r="AV589" s="15" t="s">
        <v>79</v>
      </c>
      <c r="AW589" s="15" t="s">
        <v>30</v>
      </c>
      <c r="AX589" s="15" t="s">
        <v>74</v>
      </c>
      <c r="AY589" s="260" t="s">
        <v>138</v>
      </c>
    </row>
    <row r="590" spans="1:65" s="13" customFormat="1" ht="11.25">
      <c r="B590" s="228"/>
      <c r="C590" s="229"/>
      <c r="D590" s="224" t="s">
        <v>149</v>
      </c>
      <c r="E590" s="230" t="s">
        <v>1</v>
      </c>
      <c r="F590" s="231" t="s">
        <v>1660</v>
      </c>
      <c r="G590" s="229"/>
      <c r="H590" s="232">
        <v>175.46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AT590" s="238" t="s">
        <v>149</v>
      </c>
      <c r="AU590" s="238" t="s">
        <v>81</v>
      </c>
      <c r="AV590" s="13" t="s">
        <v>81</v>
      </c>
      <c r="AW590" s="13" t="s">
        <v>30</v>
      </c>
      <c r="AX590" s="13" t="s">
        <v>74</v>
      </c>
      <c r="AY590" s="238" t="s">
        <v>138</v>
      </c>
    </row>
    <row r="591" spans="1:65" s="14" customFormat="1" ht="11.25">
      <c r="B591" s="239"/>
      <c r="C591" s="240"/>
      <c r="D591" s="224" t="s">
        <v>149</v>
      </c>
      <c r="E591" s="241" t="s">
        <v>1</v>
      </c>
      <c r="F591" s="242" t="s">
        <v>156</v>
      </c>
      <c r="G591" s="240"/>
      <c r="H591" s="243">
        <v>175.46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AT591" s="249" t="s">
        <v>149</v>
      </c>
      <c r="AU591" s="249" t="s">
        <v>81</v>
      </c>
      <c r="AV591" s="14" t="s">
        <v>145</v>
      </c>
      <c r="AW591" s="14" t="s">
        <v>30</v>
      </c>
      <c r="AX591" s="14" t="s">
        <v>79</v>
      </c>
      <c r="AY591" s="249" t="s">
        <v>138</v>
      </c>
    </row>
    <row r="592" spans="1:65" s="2" customFormat="1" ht="16.5" customHeight="1">
      <c r="A592" s="34"/>
      <c r="B592" s="35"/>
      <c r="C592" s="265" t="s">
        <v>1661</v>
      </c>
      <c r="D592" s="265" t="s">
        <v>671</v>
      </c>
      <c r="E592" s="266" t="s">
        <v>1260</v>
      </c>
      <c r="F592" s="267" t="s">
        <v>1662</v>
      </c>
      <c r="G592" s="268" t="s">
        <v>488</v>
      </c>
      <c r="H592" s="269">
        <v>8.7999999999999995E-2</v>
      </c>
      <c r="I592" s="270"/>
      <c r="J592" s="271">
        <f>ROUND(I592*H592,2)</f>
        <v>0</v>
      </c>
      <c r="K592" s="272"/>
      <c r="L592" s="273"/>
      <c r="M592" s="274" t="s">
        <v>1</v>
      </c>
      <c r="N592" s="275" t="s">
        <v>39</v>
      </c>
      <c r="O592" s="71"/>
      <c r="P592" s="220">
        <f>O592*H592</f>
        <v>0</v>
      </c>
      <c r="Q592" s="220">
        <v>1</v>
      </c>
      <c r="R592" s="220">
        <f>Q592*H592</f>
        <v>8.7999999999999995E-2</v>
      </c>
      <c r="S592" s="220">
        <v>0</v>
      </c>
      <c r="T592" s="221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22" t="s">
        <v>913</v>
      </c>
      <c r="AT592" s="222" t="s">
        <v>671</v>
      </c>
      <c r="AU592" s="222" t="s">
        <v>81</v>
      </c>
      <c r="AY592" s="17" t="s">
        <v>138</v>
      </c>
      <c r="BE592" s="223">
        <f>IF(N592="základní",J592,0)</f>
        <v>0</v>
      </c>
      <c r="BF592" s="223">
        <f>IF(N592="snížená",J592,0)</f>
        <v>0</v>
      </c>
      <c r="BG592" s="223">
        <f>IF(N592="zákl. přenesená",J592,0)</f>
        <v>0</v>
      </c>
      <c r="BH592" s="223">
        <f>IF(N592="sníž. přenesená",J592,0)</f>
        <v>0</v>
      </c>
      <c r="BI592" s="223">
        <f>IF(N592="nulová",J592,0)</f>
        <v>0</v>
      </c>
      <c r="BJ592" s="17" t="s">
        <v>79</v>
      </c>
      <c r="BK592" s="223">
        <f>ROUND(I592*H592,2)</f>
        <v>0</v>
      </c>
      <c r="BL592" s="17" t="s">
        <v>248</v>
      </c>
      <c r="BM592" s="222" t="s">
        <v>1663</v>
      </c>
    </row>
    <row r="593" spans="1:65" s="2" customFormat="1" ht="11.25">
      <c r="A593" s="34"/>
      <c r="B593" s="35"/>
      <c r="C593" s="36"/>
      <c r="D593" s="224" t="s">
        <v>147</v>
      </c>
      <c r="E593" s="36"/>
      <c r="F593" s="225" t="s">
        <v>1664</v>
      </c>
      <c r="G593" s="36"/>
      <c r="H593" s="36"/>
      <c r="I593" s="123"/>
      <c r="J593" s="36"/>
      <c r="K593" s="36"/>
      <c r="L593" s="39"/>
      <c r="M593" s="226"/>
      <c r="N593" s="227"/>
      <c r="O593" s="71"/>
      <c r="P593" s="71"/>
      <c r="Q593" s="71"/>
      <c r="R593" s="71"/>
      <c r="S593" s="71"/>
      <c r="T593" s="72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147</v>
      </c>
      <c r="AU593" s="17" t="s">
        <v>81</v>
      </c>
    </row>
    <row r="594" spans="1:65" s="15" customFormat="1" ht="11.25">
      <c r="B594" s="251"/>
      <c r="C594" s="252"/>
      <c r="D594" s="224" t="s">
        <v>149</v>
      </c>
      <c r="E594" s="253" t="s">
        <v>1</v>
      </c>
      <c r="F594" s="254" t="s">
        <v>1371</v>
      </c>
      <c r="G594" s="252"/>
      <c r="H594" s="253" t="s">
        <v>1</v>
      </c>
      <c r="I594" s="255"/>
      <c r="J594" s="252"/>
      <c r="K594" s="252"/>
      <c r="L594" s="256"/>
      <c r="M594" s="257"/>
      <c r="N594" s="258"/>
      <c r="O594" s="258"/>
      <c r="P594" s="258"/>
      <c r="Q594" s="258"/>
      <c r="R594" s="258"/>
      <c r="S594" s="258"/>
      <c r="T594" s="259"/>
      <c r="AT594" s="260" t="s">
        <v>149</v>
      </c>
      <c r="AU594" s="260" t="s">
        <v>81</v>
      </c>
      <c r="AV594" s="15" t="s">
        <v>79</v>
      </c>
      <c r="AW594" s="15" t="s">
        <v>30</v>
      </c>
      <c r="AX594" s="15" t="s">
        <v>74</v>
      </c>
      <c r="AY594" s="260" t="s">
        <v>138</v>
      </c>
    </row>
    <row r="595" spans="1:65" s="15" customFormat="1" ht="11.25">
      <c r="B595" s="251"/>
      <c r="C595" s="252"/>
      <c r="D595" s="224" t="s">
        <v>149</v>
      </c>
      <c r="E595" s="253" t="s">
        <v>1</v>
      </c>
      <c r="F595" s="254" t="s">
        <v>1263</v>
      </c>
      <c r="G595" s="252"/>
      <c r="H595" s="253" t="s">
        <v>1</v>
      </c>
      <c r="I595" s="255"/>
      <c r="J595" s="252"/>
      <c r="K595" s="252"/>
      <c r="L595" s="256"/>
      <c r="M595" s="257"/>
      <c r="N595" s="258"/>
      <c r="O595" s="258"/>
      <c r="P595" s="258"/>
      <c r="Q595" s="258"/>
      <c r="R595" s="258"/>
      <c r="S595" s="258"/>
      <c r="T595" s="259"/>
      <c r="AT595" s="260" t="s">
        <v>149</v>
      </c>
      <c r="AU595" s="260" t="s">
        <v>81</v>
      </c>
      <c r="AV595" s="15" t="s">
        <v>79</v>
      </c>
      <c r="AW595" s="15" t="s">
        <v>30</v>
      </c>
      <c r="AX595" s="15" t="s">
        <v>74</v>
      </c>
      <c r="AY595" s="260" t="s">
        <v>138</v>
      </c>
    </row>
    <row r="596" spans="1:65" s="13" customFormat="1" ht="11.25">
      <c r="B596" s="228"/>
      <c r="C596" s="229"/>
      <c r="D596" s="224" t="s">
        <v>149</v>
      </c>
      <c r="E596" s="230" t="s">
        <v>1</v>
      </c>
      <c r="F596" s="231" t="s">
        <v>1665</v>
      </c>
      <c r="G596" s="229"/>
      <c r="H596" s="232">
        <v>8.7999999999999995E-2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149</v>
      </c>
      <c r="AU596" s="238" t="s">
        <v>81</v>
      </c>
      <c r="AV596" s="13" t="s">
        <v>81</v>
      </c>
      <c r="AW596" s="13" t="s">
        <v>30</v>
      </c>
      <c r="AX596" s="13" t="s">
        <v>74</v>
      </c>
      <c r="AY596" s="238" t="s">
        <v>138</v>
      </c>
    </row>
    <row r="597" spans="1:65" s="14" customFormat="1" ht="11.25">
      <c r="B597" s="239"/>
      <c r="C597" s="240"/>
      <c r="D597" s="224" t="s">
        <v>149</v>
      </c>
      <c r="E597" s="241" t="s">
        <v>1</v>
      </c>
      <c r="F597" s="242" t="s">
        <v>156</v>
      </c>
      <c r="G597" s="240"/>
      <c r="H597" s="243">
        <v>8.7999999999999995E-2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AT597" s="249" t="s">
        <v>149</v>
      </c>
      <c r="AU597" s="249" t="s">
        <v>81</v>
      </c>
      <c r="AV597" s="14" t="s">
        <v>145</v>
      </c>
      <c r="AW597" s="14" t="s">
        <v>30</v>
      </c>
      <c r="AX597" s="14" t="s">
        <v>79</v>
      </c>
      <c r="AY597" s="249" t="s">
        <v>138</v>
      </c>
    </row>
    <row r="598" spans="1:65" s="2" customFormat="1" ht="21.75" customHeight="1">
      <c r="A598" s="34"/>
      <c r="B598" s="35"/>
      <c r="C598" s="210" t="s">
        <v>1050</v>
      </c>
      <c r="D598" s="210" t="s">
        <v>141</v>
      </c>
      <c r="E598" s="211" t="s">
        <v>1266</v>
      </c>
      <c r="F598" s="212" t="s">
        <v>1267</v>
      </c>
      <c r="G598" s="213" t="s">
        <v>351</v>
      </c>
      <c r="H598" s="214">
        <v>102.04</v>
      </c>
      <c r="I598" s="215"/>
      <c r="J598" s="216">
        <f>ROUND(I598*H598,2)</f>
        <v>0</v>
      </c>
      <c r="K598" s="217"/>
      <c r="L598" s="39"/>
      <c r="M598" s="218" t="s">
        <v>1</v>
      </c>
      <c r="N598" s="219" t="s">
        <v>39</v>
      </c>
      <c r="O598" s="71"/>
      <c r="P598" s="220">
        <f>O598*H598</f>
        <v>0</v>
      </c>
      <c r="Q598" s="220">
        <v>0</v>
      </c>
      <c r="R598" s="220">
        <f>Q598*H598</f>
        <v>0</v>
      </c>
      <c r="S598" s="220">
        <v>0</v>
      </c>
      <c r="T598" s="221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22" t="s">
        <v>248</v>
      </c>
      <c r="AT598" s="222" t="s">
        <v>141</v>
      </c>
      <c r="AU598" s="222" t="s">
        <v>81</v>
      </c>
      <c r="AY598" s="17" t="s">
        <v>138</v>
      </c>
      <c r="BE598" s="223">
        <f>IF(N598="základní",J598,0)</f>
        <v>0</v>
      </c>
      <c r="BF598" s="223">
        <f>IF(N598="snížená",J598,0)</f>
        <v>0</v>
      </c>
      <c r="BG598" s="223">
        <f>IF(N598="zákl. přenesená",J598,0)</f>
        <v>0</v>
      </c>
      <c r="BH598" s="223">
        <f>IF(N598="sníž. přenesená",J598,0)</f>
        <v>0</v>
      </c>
      <c r="BI598" s="223">
        <f>IF(N598="nulová",J598,0)</f>
        <v>0</v>
      </c>
      <c r="BJ598" s="17" t="s">
        <v>79</v>
      </c>
      <c r="BK598" s="223">
        <f>ROUND(I598*H598,2)</f>
        <v>0</v>
      </c>
      <c r="BL598" s="17" t="s">
        <v>248</v>
      </c>
      <c r="BM598" s="222" t="s">
        <v>1666</v>
      </c>
    </row>
    <row r="599" spans="1:65" s="2" customFormat="1" ht="29.25">
      <c r="A599" s="34"/>
      <c r="B599" s="35"/>
      <c r="C599" s="36"/>
      <c r="D599" s="224" t="s">
        <v>147</v>
      </c>
      <c r="E599" s="36"/>
      <c r="F599" s="225" t="s">
        <v>1667</v>
      </c>
      <c r="G599" s="36"/>
      <c r="H599" s="36"/>
      <c r="I599" s="123"/>
      <c r="J599" s="36"/>
      <c r="K599" s="36"/>
      <c r="L599" s="39"/>
      <c r="M599" s="226"/>
      <c r="N599" s="227"/>
      <c r="O599" s="71"/>
      <c r="P599" s="71"/>
      <c r="Q599" s="71"/>
      <c r="R599" s="71"/>
      <c r="S599" s="71"/>
      <c r="T599" s="72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7" t="s">
        <v>147</v>
      </c>
      <c r="AU599" s="17" t="s">
        <v>81</v>
      </c>
    </row>
    <row r="600" spans="1:65" s="15" customFormat="1" ht="11.25">
      <c r="B600" s="251"/>
      <c r="C600" s="252"/>
      <c r="D600" s="224" t="s">
        <v>149</v>
      </c>
      <c r="E600" s="253" t="s">
        <v>1</v>
      </c>
      <c r="F600" s="254" t="s">
        <v>1371</v>
      </c>
      <c r="G600" s="252"/>
      <c r="H600" s="253" t="s">
        <v>1</v>
      </c>
      <c r="I600" s="255"/>
      <c r="J600" s="252"/>
      <c r="K600" s="252"/>
      <c r="L600" s="256"/>
      <c r="M600" s="257"/>
      <c r="N600" s="258"/>
      <c r="O600" s="258"/>
      <c r="P600" s="258"/>
      <c r="Q600" s="258"/>
      <c r="R600" s="258"/>
      <c r="S600" s="258"/>
      <c r="T600" s="259"/>
      <c r="AT600" s="260" t="s">
        <v>149</v>
      </c>
      <c r="AU600" s="260" t="s">
        <v>81</v>
      </c>
      <c r="AV600" s="15" t="s">
        <v>79</v>
      </c>
      <c r="AW600" s="15" t="s">
        <v>30</v>
      </c>
      <c r="AX600" s="15" t="s">
        <v>74</v>
      </c>
      <c r="AY600" s="260" t="s">
        <v>138</v>
      </c>
    </row>
    <row r="601" spans="1:65" s="13" customFormat="1" ht="11.25">
      <c r="B601" s="228"/>
      <c r="C601" s="229"/>
      <c r="D601" s="224" t="s">
        <v>149</v>
      </c>
      <c r="E601" s="230" t="s">
        <v>1</v>
      </c>
      <c r="F601" s="231" t="s">
        <v>1668</v>
      </c>
      <c r="G601" s="229"/>
      <c r="H601" s="232">
        <v>102.04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149</v>
      </c>
      <c r="AU601" s="238" t="s">
        <v>81</v>
      </c>
      <c r="AV601" s="13" t="s">
        <v>81</v>
      </c>
      <c r="AW601" s="13" t="s">
        <v>30</v>
      </c>
      <c r="AX601" s="13" t="s">
        <v>74</v>
      </c>
      <c r="AY601" s="238" t="s">
        <v>138</v>
      </c>
    </row>
    <row r="602" spans="1:65" s="14" customFormat="1" ht="11.25">
      <c r="B602" s="239"/>
      <c r="C602" s="240"/>
      <c r="D602" s="224" t="s">
        <v>149</v>
      </c>
      <c r="E602" s="241" t="s">
        <v>1</v>
      </c>
      <c r="F602" s="242" t="s">
        <v>156</v>
      </c>
      <c r="G602" s="240"/>
      <c r="H602" s="243">
        <v>102.04</v>
      </c>
      <c r="I602" s="244"/>
      <c r="J602" s="240"/>
      <c r="K602" s="240"/>
      <c r="L602" s="245"/>
      <c r="M602" s="246"/>
      <c r="N602" s="247"/>
      <c r="O602" s="247"/>
      <c r="P602" s="247"/>
      <c r="Q602" s="247"/>
      <c r="R602" s="247"/>
      <c r="S602" s="247"/>
      <c r="T602" s="248"/>
      <c r="AT602" s="249" t="s">
        <v>149</v>
      </c>
      <c r="AU602" s="249" t="s">
        <v>81</v>
      </c>
      <c r="AV602" s="14" t="s">
        <v>145</v>
      </c>
      <c r="AW602" s="14" t="s">
        <v>30</v>
      </c>
      <c r="AX602" s="14" t="s">
        <v>79</v>
      </c>
      <c r="AY602" s="249" t="s">
        <v>138</v>
      </c>
    </row>
    <row r="603" spans="1:65" s="2" customFormat="1" ht="16.5" customHeight="1">
      <c r="A603" s="34"/>
      <c r="B603" s="35"/>
      <c r="C603" s="265" t="s">
        <v>1288</v>
      </c>
      <c r="D603" s="265" t="s">
        <v>671</v>
      </c>
      <c r="E603" s="266" t="s">
        <v>1273</v>
      </c>
      <c r="F603" s="267" t="s">
        <v>1274</v>
      </c>
      <c r="G603" s="268" t="s">
        <v>488</v>
      </c>
      <c r="H603" s="269">
        <v>5.0999999999999997E-2</v>
      </c>
      <c r="I603" s="270"/>
      <c r="J603" s="271">
        <f>ROUND(I603*H603,2)</f>
        <v>0</v>
      </c>
      <c r="K603" s="272"/>
      <c r="L603" s="273"/>
      <c r="M603" s="274" t="s">
        <v>1</v>
      </c>
      <c r="N603" s="275" t="s">
        <v>39</v>
      </c>
      <c r="O603" s="71"/>
      <c r="P603" s="220">
        <f>O603*H603</f>
        <v>0</v>
      </c>
      <c r="Q603" s="220">
        <v>1</v>
      </c>
      <c r="R603" s="220">
        <f>Q603*H603</f>
        <v>5.0999999999999997E-2</v>
      </c>
      <c r="S603" s="220">
        <v>0</v>
      </c>
      <c r="T603" s="221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22" t="s">
        <v>913</v>
      </c>
      <c r="AT603" s="222" t="s">
        <v>671</v>
      </c>
      <c r="AU603" s="222" t="s">
        <v>81</v>
      </c>
      <c r="AY603" s="17" t="s">
        <v>138</v>
      </c>
      <c r="BE603" s="223">
        <f>IF(N603="základní",J603,0)</f>
        <v>0</v>
      </c>
      <c r="BF603" s="223">
        <f>IF(N603="snížená",J603,0)</f>
        <v>0</v>
      </c>
      <c r="BG603" s="223">
        <f>IF(N603="zákl. přenesená",J603,0)</f>
        <v>0</v>
      </c>
      <c r="BH603" s="223">
        <f>IF(N603="sníž. přenesená",J603,0)</f>
        <v>0</v>
      </c>
      <c r="BI603" s="223">
        <f>IF(N603="nulová",J603,0)</f>
        <v>0</v>
      </c>
      <c r="BJ603" s="17" t="s">
        <v>79</v>
      </c>
      <c r="BK603" s="223">
        <f>ROUND(I603*H603,2)</f>
        <v>0</v>
      </c>
      <c r="BL603" s="17" t="s">
        <v>248</v>
      </c>
      <c r="BM603" s="222" t="s">
        <v>1669</v>
      </c>
    </row>
    <row r="604" spans="1:65" s="15" customFormat="1" ht="11.25">
      <c r="B604" s="251"/>
      <c r="C604" s="252"/>
      <c r="D604" s="224" t="s">
        <v>149</v>
      </c>
      <c r="E604" s="253" t="s">
        <v>1</v>
      </c>
      <c r="F604" s="254" t="s">
        <v>1371</v>
      </c>
      <c r="G604" s="252"/>
      <c r="H604" s="253" t="s">
        <v>1</v>
      </c>
      <c r="I604" s="255"/>
      <c r="J604" s="252"/>
      <c r="K604" s="252"/>
      <c r="L604" s="256"/>
      <c r="M604" s="257"/>
      <c r="N604" s="258"/>
      <c r="O604" s="258"/>
      <c r="P604" s="258"/>
      <c r="Q604" s="258"/>
      <c r="R604" s="258"/>
      <c r="S604" s="258"/>
      <c r="T604" s="259"/>
      <c r="AT604" s="260" t="s">
        <v>149</v>
      </c>
      <c r="AU604" s="260" t="s">
        <v>81</v>
      </c>
      <c r="AV604" s="15" t="s">
        <v>79</v>
      </c>
      <c r="AW604" s="15" t="s">
        <v>30</v>
      </c>
      <c r="AX604" s="15" t="s">
        <v>74</v>
      </c>
      <c r="AY604" s="260" t="s">
        <v>138</v>
      </c>
    </row>
    <row r="605" spans="1:65" s="15" customFormat="1" ht="11.25">
      <c r="B605" s="251"/>
      <c r="C605" s="252"/>
      <c r="D605" s="224" t="s">
        <v>149</v>
      </c>
      <c r="E605" s="253" t="s">
        <v>1</v>
      </c>
      <c r="F605" s="254" t="s">
        <v>1263</v>
      </c>
      <c r="G605" s="252"/>
      <c r="H605" s="253" t="s">
        <v>1</v>
      </c>
      <c r="I605" s="255"/>
      <c r="J605" s="252"/>
      <c r="K605" s="252"/>
      <c r="L605" s="256"/>
      <c r="M605" s="257"/>
      <c r="N605" s="258"/>
      <c r="O605" s="258"/>
      <c r="P605" s="258"/>
      <c r="Q605" s="258"/>
      <c r="R605" s="258"/>
      <c r="S605" s="258"/>
      <c r="T605" s="259"/>
      <c r="AT605" s="260" t="s">
        <v>149</v>
      </c>
      <c r="AU605" s="260" t="s">
        <v>81</v>
      </c>
      <c r="AV605" s="15" t="s">
        <v>79</v>
      </c>
      <c r="AW605" s="15" t="s">
        <v>30</v>
      </c>
      <c r="AX605" s="15" t="s">
        <v>74</v>
      </c>
      <c r="AY605" s="260" t="s">
        <v>138</v>
      </c>
    </row>
    <row r="606" spans="1:65" s="13" customFormat="1" ht="11.25">
      <c r="B606" s="228"/>
      <c r="C606" s="229"/>
      <c r="D606" s="224" t="s">
        <v>149</v>
      </c>
      <c r="E606" s="230" t="s">
        <v>1</v>
      </c>
      <c r="F606" s="231" t="s">
        <v>1670</v>
      </c>
      <c r="G606" s="229"/>
      <c r="H606" s="232">
        <v>5.0999999999999997E-2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149</v>
      </c>
      <c r="AU606" s="238" t="s">
        <v>81</v>
      </c>
      <c r="AV606" s="13" t="s">
        <v>81</v>
      </c>
      <c r="AW606" s="13" t="s">
        <v>30</v>
      </c>
      <c r="AX606" s="13" t="s">
        <v>74</v>
      </c>
      <c r="AY606" s="238" t="s">
        <v>138</v>
      </c>
    </row>
    <row r="607" spans="1:65" s="14" customFormat="1" ht="11.25">
      <c r="B607" s="239"/>
      <c r="C607" s="240"/>
      <c r="D607" s="224" t="s">
        <v>149</v>
      </c>
      <c r="E607" s="241" t="s">
        <v>1</v>
      </c>
      <c r="F607" s="242" t="s">
        <v>156</v>
      </c>
      <c r="G607" s="240"/>
      <c r="H607" s="243">
        <v>5.0999999999999997E-2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149</v>
      </c>
      <c r="AU607" s="249" t="s">
        <v>81</v>
      </c>
      <c r="AV607" s="14" t="s">
        <v>145</v>
      </c>
      <c r="AW607" s="14" t="s">
        <v>30</v>
      </c>
      <c r="AX607" s="14" t="s">
        <v>79</v>
      </c>
      <c r="AY607" s="249" t="s">
        <v>138</v>
      </c>
    </row>
    <row r="608" spans="1:65" s="2" customFormat="1" ht="21.75" customHeight="1">
      <c r="A608" s="34"/>
      <c r="B608" s="35"/>
      <c r="C608" s="210" t="s">
        <v>684</v>
      </c>
      <c r="D608" s="210" t="s">
        <v>141</v>
      </c>
      <c r="E608" s="211" t="s">
        <v>1671</v>
      </c>
      <c r="F608" s="212" t="s">
        <v>1672</v>
      </c>
      <c r="G608" s="213" t="s">
        <v>351</v>
      </c>
      <c r="H608" s="214">
        <v>124.44</v>
      </c>
      <c r="I608" s="215"/>
      <c r="J608" s="216">
        <f>ROUND(I608*H608,2)</f>
        <v>0</v>
      </c>
      <c r="K608" s="217"/>
      <c r="L608" s="39"/>
      <c r="M608" s="218" t="s">
        <v>1</v>
      </c>
      <c r="N608" s="219" t="s">
        <v>39</v>
      </c>
      <c r="O608" s="71"/>
      <c r="P608" s="220">
        <f>O608*H608</f>
        <v>0</v>
      </c>
      <c r="Q608" s="220">
        <v>4.0000000000000002E-4</v>
      </c>
      <c r="R608" s="220">
        <f>Q608*H608</f>
        <v>4.9776000000000001E-2</v>
      </c>
      <c r="S608" s="220">
        <v>0</v>
      </c>
      <c r="T608" s="221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22" t="s">
        <v>248</v>
      </c>
      <c r="AT608" s="222" t="s">
        <v>141</v>
      </c>
      <c r="AU608" s="222" t="s">
        <v>81</v>
      </c>
      <c r="AY608" s="17" t="s">
        <v>138</v>
      </c>
      <c r="BE608" s="223">
        <f>IF(N608="základní",J608,0)</f>
        <v>0</v>
      </c>
      <c r="BF608" s="223">
        <f>IF(N608="snížená",J608,0)</f>
        <v>0</v>
      </c>
      <c r="BG608" s="223">
        <f>IF(N608="zákl. přenesená",J608,0)</f>
        <v>0</v>
      </c>
      <c r="BH608" s="223">
        <f>IF(N608="sníž. přenesená",J608,0)</f>
        <v>0</v>
      </c>
      <c r="BI608" s="223">
        <f>IF(N608="nulová",J608,0)</f>
        <v>0</v>
      </c>
      <c r="BJ608" s="17" t="s">
        <v>79</v>
      </c>
      <c r="BK608" s="223">
        <f>ROUND(I608*H608,2)</f>
        <v>0</v>
      </c>
      <c r="BL608" s="17" t="s">
        <v>248</v>
      </c>
      <c r="BM608" s="222" t="s">
        <v>1673</v>
      </c>
    </row>
    <row r="609" spans="1:65" s="2" customFormat="1" ht="19.5">
      <c r="A609" s="34"/>
      <c r="B609" s="35"/>
      <c r="C609" s="36"/>
      <c r="D609" s="224" t="s">
        <v>147</v>
      </c>
      <c r="E609" s="36"/>
      <c r="F609" s="225" t="s">
        <v>1674</v>
      </c>
      <c r="G609" s="36"/>
      <c r="H609" s="36"/>
      <c r="I609" s="123"/>
      <c r="J609" s="36"/>
      <c r="K609" s="36"/>
      <c r="L609" s="39"/>
      <c r="M609" s="226"/>
      <c r="N609" s="227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147</v>
      </c>
      <c r="AU609" s="17" t="s">
        <v>81</v>
      </c>
    </row>
    <row r="610" spans="1:65" s="15" customFormat="1" ht="11.25">
      <c r="B610" s="251"/>
      <c r="C610" s="252"/>
      <c r="D610" s="224" t="s">
        <v>149</v>
      </c>
      <c r="E610" s="253" t="s">
        <v>1</v>
      </c>
      <c r="F610" s="254" t="s">
        <v>1371</v>
      </c>
      <c r="G610" s="252"/>
      <c r="H610" s="253" t="s">
        <v>1</v>
      </c>
      <c r="I610" s="255"/>
      <c r="J610" s="252"/>
      <c r="K610" s="252"/>
      <c r="L610" s="256"/>
      <c r="M610" s="257"/>
      <c r="N610" s="258"/>
      <c r="O610" s="258"/>
      <c r="P610" s="258"/>
      <c r="Q610" s="258"/>
      <c r="R610" s="258"/>
      <c r="S610" s="258"/>
      <c r="T610" s="259"/>
      <c r="AT610" s="260" t="s">
        <v>149</v>
      </c>
      <c r="AU610" s="260" t="s">
        <v>81</v>
      </c>
      <c r="AV610" s="15" t="s">
        <v>79</v>
      </c>
      <c r="AW610" s="15" t="s">
        <v>30</v>
      </c>
      <c r="AX610" s="15" t="s">
        <v>74</v>
      </c>
      <c r="AY610" s="260" t="s">
        <v>138</v>
      </c>
    </row>
    <row r="611" spans="1:65" s="13" customFormat="1" ht="11.25">
      <c r="B611" s="228"/>
      <c r="C611" s="229"/>
      <c r="D611" s="224" t="s">
        <v>149</v>
      </c>
      <c r="E611" s="230" t="s">
        <v>1</v>
      </c>
      <c r="F611" s="231" t="s">
        <v>611</v>
      </c>
      <c r="G611" s="229"/>
      <c r="H611" s="232">
        <v>124.44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149</v>
      </c>
      <c r="AU611" s="238" t="s">
        <v>81</v>
      </c>
      <c r="AV611" s="13" t="s">
        <v>81</v>
      </c>
      <c r="AW611" s="13" t="s">
        <v>30</v>
      </c>
      <c r="AX611" s="13" t="s">
        <v>74</v>
      </c>
      <c r="AY611" s="238" t="s">
        <v>138</v>
      </c>
    </row>
    <row r="612" spans="1:65" s="14" customFormat="1" ht="11.25">
      <c r="B612" s="239"/>
      <c r="C612" s="240"/>
      <c r="D612" s="224" t="s">
        <v>149</v>
      </c>
      <c r="E612" s="241" t="s">
        <v>1</v>
      </c>
      <c r="F612" s="242" t="s">
        <v>156</v>
      </c>
      <c r="G612" s="240"/>
      <c r="H612" s="243">
        <v>124.44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AT612" s="249" t="s">
        <v>149</v>
      </c>
      <c r="AU612" s="249" t="s">
        <v>81</v>
      </c>
      <c r="AV612" s="14" t="s">
        <v>145</v>
      </c>
      <c r="AW612" s="14" t="s">
        <v>30</v>
      </c>
      <c r="AX612" s="14" t="s">
        <v>79</v>
      </c>
      <c r="AY612" s="249" t="s">
        <v>138</v>
      </c>
    </row>
    <row r="613" spans="1:65" s="2" customFormat="1" ht="16.5" customHeight="1">
      <c r="A613" s="34"/>
      <c r="B613" s="35"/>
      <c r="C613" s="265" t="s">
        <v>716</v>
      </c>
      <c r="D613" s="265" t="s">
        <v>671</v>
      </c>
      <c r="E613" s="266" t="s">
        <v>1675</v>
      </c>
      <c r="F613" s="267" t="s">
        <v>1676</v>
      </c>
      <c r="G613" s="268" t="s">
        <v>351</v>
      </c>
      <c r="H613" s="269">
        <v>124.44</v>
      </c>
      <c r="I613" s="270"/>
      <c r="J613" s="271">
        <f>ROUND(I613*H613,2)</f>
        <v>0</v>
      </c>
      <c r="K613" s="272"/>
      <c r="L613" s="273"/>
      <c r="M613" s="274" t="s">
        <v>1</v>
      </c>
      <c r="N613" s="275" t="s">
        <v>39</v>
      </c>
      <c r="O613" s="71"/>
      <c r="P613" s="220">
        <f>O613*H613</f>
        <v>0</v>
      </c>
      <c r="Q613" s="220">
        <v>3.8800000000000002E-3</v>
      </c>
      <c r="R613" s="220">
        <f>Q613*H613</f>
        <v>0.48282720000000001</v>
      </c>
      <c r="S613" s="220">
        <v>0</v>
      </c>
      <c r="T613" s="221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22" t="s">
        <v>913</v>
      </c>
      <c r="AT613" s="222" t="s">
        <v>671</v>
      </c>
      <c r="AU613" s="222" t="s">
        <v>81</v>
      </c>
      <c r="AY613" s="17" t="s">
        <v>138</v>
      </c>
      <c r="BE613" s="223">
        <f>IF(N613="základní",J613,0)</f>
        <v>0</v>
      </c>
      <c r="BF613" s="223">
        <f>IF(N613="snížená",J613,0)</f>
        <v>0</v>
      </c>
      <c r="BG613" s="223">
        <f>IF(N613="zákl. přenesená",J613,0)</f>
        <v>0</v>
      </c>
      <c r="BH613" s="223">
        <f>IF(N613="sníž. přenesená",J613,0)</f>
        <v>0</v>
      </c>
      <c r="BI613" s="223">
        <f>IF(N613="nulová",J613,0)</f>
        <v>0</v>
      </c>
      <c r="BJ613" s="17" t="s">
        <v>79</v>
      </c>
      <c r="BK613" s="223">
        <f>ROUND(I613*H613,2)</f>
        <v>0</v>
      </c>
      <c r="BL613" s="17" t="s">
        <v>248</v>
      </c>
      <c r="BM613" s="222" t="s">
        <v>1677</v>
      </c>
    </row>
    <row r="614" spans="1:65" s="2" customFormat="1" ht="19.5">
      <c r="A614" s="34"/>
      <c r="B614" s="35"/>
      <c r="C614" s="36"/>
      <c r="D614" s="224" t="s">
        <v>147</v>
      </c>
      <c r="E614" s="36"/>
      <c r="F614" s="225" t="s">
        <v>1678</v>
      </c>
      <c r="G614" s="36"/>
      <c r="H614" s="36"/>
      <c r="I614" s="123"/>
      <c r="J614" s="36"/>
      <c r="K614" s="36"/>
      <c r="L614" s="39"/>
      <c r="M614" s="226"/>
      <c r="N614" s="227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147</v>
      </c>
      <c r="AU614" s="17" t="s">
        <v>81</v>
      </c>
    </row>
    <row r="615" spans="1:65" s="15" customFormat="1" ht="11.25">
      <c r="B615" s="251"/>
      <c r="C615" s="252"/>
      <c r="D615" s="224" t="s">
        <v>149</v>
      </c>
      <c r="E615" s="253" t="s">
        <v>1</v>
      </c>
      <c r="F615" s="254" t="s">
        <v>1371</v>
      </c>
      <c r="G615" s="252"/>
      <c r="H615" s="253" t="s">
        <v>1</v>
      </c>
      <c r="I615" s="255"/>
      <c r="J615" s="252"/>
      <c r="K615" s="252"/>
      <c r="L615" s="256"/>
      <c r="M615" s="257"/>
      <c r="N615" s="258"/>
      <c r="O615" s="258"/>
      <c r="P615" s="258"/>
      <c r="Q615" s="258"/>
      <c r="R615" s="258"/>
      <c r="S615" s="258"/>
      <c r="T615" s="259"/>
      <c r="AT615" s="260" t="s">
        <v>149</v>
      </c>
      <c r="AU615" s="260" t="s">
        <v>81</v>
      </c>
      <c r="AV615" s="15" t="s">
        <v>79</v>
      </c>
      <c r="AW615" s="15" t="s">
        <v>30</v>
      </c>
      <c r="AX615" s="15" t="s">
        <v>74</v>
      </c>
      <c r="AY615" s="260" t="s">
        <v>138</v>
      </c>
    </row>
    <row r="616" spans="1:65" s="13" customFormat="1" ht="11.25">
      <c r="B616" s="228"/>
      <c r="C616" s="229"/>
      <c r="D616" s="224" t="s">
        <v>149</v>
      </c>
      <c r="E616" s="230" t="s">
        <v>1</v>
      </c>
      <c r="F616" s="231" t="s">
        <v>611</v>
      </c>
      <c r="G616" s="229"/>
      <c r="H616" s="232">
        <v>124.44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149</v>
      </c>
      <c r="AU616" s="238" t="s">
        <v>81</v>
      </c>
      <c r="AV616" s="13" t="s">
        <v>81</v>
      </c>
      <c r="AW616" s="13" t="s">
        <v>30</v>
      </c>
      <c r="AX616" s="13" t="s">
        <v>74</v>
      </c>
      <c r="AY616" s="238" t="s">
        <v>138</v>
      </c>
    </row>
    <row r="617" spans="1:65" s="14" customFormat="1" ht="11.25">
      <c r="B617" s="239"/>
      <c r="C617" s="240"/>
      <c r="D617" s="224" t="s">
        <v>149</v>
      </c>
      <c r="E617" s="241" t="s">
        <v>1</v>
      </c>
      <c r="F617" s="242" t="s">
        <v>156</v>
      </c>
      <c r="G617" s="240"/>
      <c r="H617" s="243">
        <v>124.44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AT617" s="249" t="s">
        <v>149</v>
      </c>
      <c r="AU617" s="249" t="s">
        <v>81</v>
      </c>
      <c r="AV617" s="14" t="s">
        <v>145</v>
      </c>
      <c r="AW617" s="14" t="s">
        <v>30</v>
      </c>
      <c r="AX617" s="14" t="s">
        <v>79</v>
      </c>
      <c r="AY617" s="249" t="s">
        <v>138</v>
      </c>
    </row>
    <row r="618" spans="1:65" s="2" customFormat="1" ht="21.75" customHeight="1">
      <c r="A618" s="34"/>
      <c r="B618" s="35"/>
      <c r="C618" s="210" t="s">
        <v>873</v>
      </c>
      <c r="D618" s="210" t="s">
        <v>141</v>
      </c>
      <c r="E618" s="211" t="s">
        <v>1278</v>
      </c>
      <c r="F618" s="212" t="s">
        <v>1279</v>
      </c>
      <c r="G618" s="213" t="s">
        <v>351</v>
      </c>
      <c r="H618" s="214">
        <v>61.2</v>
      </c>
      <c r="I618" s="215"/>
      <c r="J618" s="216">
        <f>ROUND(I618*H618,2)</f>
        <v>0</v>
      </c>
      <c r="K618" s="217"/>
      <c r="L618" s="39"/>
      <c r="M618" s="218" t="s">
        <v>1</v>
      </c>
      <c r="N618" s="219" t="s">
        <v>39</v>
      </c>
      <c r="O618" s="71"/>
      <c r="P618" s="220">
        <f>O618*H618</f>
        <v>0</v>
      </c>
      <c r="Q618" s="220">
        <v>0</v>
      </c>
      <c r="R618" s="220">
        <f>Q618*H618</f>
        <v>0</v>
      </c>
      <c r="S618" s="220">
        <v>0</v>
      </c>
      <c r="T618" s="221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22" t="s">
        <v>248</v>
      </c>
      <c r="AT618" s="222" t="s">
        <v>141</v>
      </c>
      <c r="AU618" s="222" t="s">
        <v>81</v>
      </c>
      <c r="AY618" s="17" t="s">
        <v>138</v>
      </c>
      <c r="BE618" s="223">
        <f>IF(N618="základní",J618,0)</f>
        <v>0</v>
      </c>
      <c r="BF618" s="223">
        <f>IF(N618="snížená",J618,0)</f>
        <v>0</v>
      </c>
      <c r="BG618" s="223">
        <f>IF(N618="zákl. přenesená",J618,0)</f>
        <v>0</v>
      </c>
      <c r="BH618" s="223">
        <f>IF(N618="sníž. přenesená",J618,0)</f>
        <v>0</v>
      </c>
      <c r="BI618" s="223">
        <f>IF(N618="nulová",J618,0)</f>
        <v>0</v>
      </c>
      <c r="BJ618" s="17" t="s">
        <v>79</v>
      </c>
      <c r="BK618" s="223">
        <f>ROUND(I618*H618,2)</f>
        <v>0</v>
      </c>
      <c r="BL618" s="17" t="s">
        <v>248</v>
      </c>
      <c r="BM618" s="222" t="s">
        <v>1679</v>
      </c>
    </row>
    <row r="619" spans="1:65" s="2" customFormat="1" ht="29.25">
      <c r="A619" s="34"/>
      <c r="B619" s="35"/>
      <c r="C619" s="36"/>
      <c r="D619" s="224" t="s">
        <v>147</v>
      </c>
      <c r="E619" s="36"/>
      <c r="F619" s="225" t="s">
        <v>1680</v>
      </c>
      <c r="G619" s="36"/>
      <c r="H619" s="36"/>
      <c r="I619" s="123"/>
      <c r="J619" s="36"/>
      <c r="K619" s="36"/>
      <c r="L619" s="39"/>
      <c r="M619" s="226"/>
      <c r="N619" s="227"/>
      <c r="O619" s="71"/>
      <c r="P619" s="71"/>
      <c r="Q619" s="71"/>
      <c r="R619" s="71"/>
      <c r="S619" s="71"/>
      <c r="T619" s="72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147</v>
      </c>
      <c r="AU619" s="17" t="s">
        <v>81</v>
      </c>
    </row>
    <row r="620" spans="1:65" s="15" customFormat="1" ht="11.25">
      <c r="B620" s="251"/>
      <c r="C620" s="252"/>
      <c r="D620" s="224" t="s">
        <v>149</v>
      </c>
      <c r="E620" s="253" t="s">
        <v>1</v>
      </c>
      <c r="F620" s="254" t="s">
        <v>1371</v>
      </c>
      <c r="G620" s="252"/>
      <c r="H620" s="253" t="s">
        <v>1</v>
      </c>
      <c r="I620" s="255"/>
      <c r="J620" s="252"/>
      <c r="K620" s="252"/>
      <c r="L620" s="256"/>
      <c r="M620" s="257"/>
      <c r="N620" s="258"/>
      <c r="O620" s="258"/>
      <c r="P620" s="258"/>
      <c r="Q620" s="258"/>
      <c r="R620" s="258"/>
      <c r="S620" s="258"/>
      <c r="T620" s="259"/>
      <c r="AT620" s="260" t="s">
        <v>149</v>
      </c>
      <c r="AU620" s="260" t="s">
        <v>81</v>
      </c>
      <c r="AV620" s="15" t="s">
        <v>79</v>
      </c>
      <c r="AW620" s="15" t="s">
        <v>30</v>
      </c>
      <c r="AX620" s="15" t="s">
        <v>74</v>
      </c>
      <c r="AY620" s="260" t="s">
        <v>138</v>
      </c>
    </row>
    <row r="621" spans="1:65" s="13" customFormat="1" ht="11.25">
      <c r="B621" s="228"/>
      <c r="C621" s="229"/>
      <c r="D621" s="224" t="s">
        <v>149</v>
      </c>
      <c r="E621" s="230" t="s">
        <v>1</v>
      </c>
      <c r="F621" s="231" t="s">
        <v>620</v>
      </c>
      <c r="G621" s="229"/>
      <c r="H621" s="232">
        <v>61.2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149</v>
      </c>
      <c r="AU621" s="238" t="s">
        <v>81</v>
      </c>
      <c r="AV621" s="13" t="s">
        <v>81</v>
      </c>
      <c r="AW621" s="13" t="s">
        <v>30</v>
      </c>
      <c r="AX621" s="13" t="s">
        <v>74</v>
      </c>
      <c r="AY621" s="238" t="s">
        <v>138</v>
      </c>
    </row>
    <row r="622" spans="1:65" s="14" customFormat="1" ht="11.25">
      <c r="B622" s="239"/>
      <c r="C622" s="240"/>
      <c r="D622" s="224" t="s">
        <v>149</v>
      </c>
      <c r="E622" s="241" t="s">
        <v>1</v>
      </c>
      <c r="F622" s="242" t="s">
        <v>156</v>
      </c>
      <c r="G622" s="240"/>
      <c r="H622" s="243">
        <v>61.2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AT622" s="249" t="s">
        <v>149</v>
      </c>
      <c r="AU622" s="249" t="s">
        <v>81</v>
      </c>
      <c r="AV622" s="14" t="s">
        <v>145</v>
      </c>
      <c r="AW622" s="14" t="s">
        <v>30</v>
      </c>
      <c r="AX622" s="14" t="s">
        <v>79</v>
      </c>
      <c r="AY622" s="249" t="s">
        <v>138</v>
      </c>
    </row>
    <row r="623" spans="1:65" s="2" customFormat="1" ht="16.5" customHeight="1">
      <c r="A623" s="34"/>
      <c r="B623" s="35"/>
      <c r="C623" s="265" t="s">
        <v>862</v>
      </c>
      <c r="D623" s="265" t="s">
        <v>671</v>
      </c>
      <c r="E623" s="266" t="s">
        <v>1285</v>
      </c>
      <c r="F623" s="267" t="s">
        <v>1286</v>
      </c>
      <c r="G623" s="268" t="s">
        <v>351</v>
      </c>
      <c r="H623" s="269">
        <v>61.2</v>
      </c>
      <c r="I623" s="270"/>
      <c r="J623" s="271">
        <f>ROUND(I623*H623,2)</f>
        <v>0</v>
      </c>
      <c r="K623" s="272"/>
      <c r="L623" s="273"/>
      <c r="M623" s="274" t="s">
        <v>1</v>
      </c>
      <c r="N623" s="275" t="s">
        <v>39</v>
      </c>
      <c r="O623" s="71"/>
      <c r="P623" s="220">
        <f>O623*H623</f>
        <v>0</v>
      </c>
      <c r="Q623" s="220">
        <v>1.1199999999999999E-3</v>
      </c>
      <c r="R623" s="220">
        <f>Q623*H623</f>
        <v>6.8543999999999994E-2</v>
      </c>
      <c r="S623" s="220">
        <v>0</v>
      </c>
      <c r="T623" s="221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22" t="s">
        <v>195</v>
      </c>
      <c r="AT623" s="222" t="s">
        <v>671</v>
      </c>
      <c r="AU623" s="222" t="s">
        <v>81</v>
      </c>
      <c r="AY623" s="17" t="s">
        <v>138</v>
      </c>
      <c r="BE623" s="223">
        <f>IF(N623="základní",J623,0)</f>
        <v>0</v>
      </c>
      <c r="BF623" s="223">
        <f>IF(N623="snížená",J623,0)</f>
        <v>0</v>
      </c>
      <c r="BG623" s="223">
        <f>IF(N623="zákl. přenesená",J623,0)</f>
        <v>0</v>
      </c>
      <c r="BH623" s="223">
        <f>IF(N623="sníž. přenesená",J623,0)</f>
        <v>0</v>
      </c>
      <c r="BI623" s="223">
        <f>IF(N623="nulová",J623,0)</f>
        <v>0</v>
      </c>
      <c r="BJ623" s="17" t="s">
        <v>79</v>
      </c>
      <c r="BK623" s="223">
        <f>ROUND(I623*H623,2)</f>
        <v>0</v>
      </c>
      <c r="BL623" s="17" t="s">
        <v>145</v>
      </c>
      <c r="BM623" s="222" t="s">
        <v>1681</v>
      </c>
    </row>
    <row r="624" spans="1:65" s="15" customFormat="1" ht="11.25">
      <c r="B624" s="251"/>
      <c r="C624" s="252"/>
      <c r="D624" s="224" t="s">
        <v>149</v>
      </c>
      <c r="E624" s="253" t="s">
        <v>1</v>
      </c>
      <c r="F624" s="254" t="s">
        <v>1371</v>
      </c>
      <c r="G624" s="252"/>
      <c r="H624" s="253" t="s">
        <v>1</v>
      </c>
      <c r="I624" s="255"/>
      <c r="J624" s="252"/>
      <c r="K624" s="252"/>
      <c r="L624" s="256"/>
      <c r="M624" s="257"/>
      <c r="N624" s="258"/>
      <c r="O624" s="258"/>
      <c r="P624" s="258"/>
      <c r="Q624" s="258"/>
      <c r="R624" s="258"/>
      <c r="S624" s="258"/>
      <c r="T624" s="259"/>
      <c r="AT624" s="260" t="s">
        <v>149</v>
      </c>
      <c r="AU624" s="260" t="s">
        <v>81</v>
      </c>
      <c r="AV624" s="15" t="s">
        <v>79</v>
      </c>
      <c r="AW624" s="15" t="s">
        <v>30</v>
      </c>
      <c r="AX624" s="15" t="s">
        <v>74</v>
      </c>
      <c r="AY624" s="260" t="s">
        <v>138</v>
      </c>
    </row>
    <row r="625" spans="1:65" s="13" customFormat="1" ht="11.25">
      <c r="B625" s="228"/>
      <c r="C625" s="229"/>
      <c r="D625" s="224" t="s">
        <v>149</v>
      </c>
      <c r="E625" s="230" t="s">
        <v>1</v>
      </c>
      <c r="F625" s="231" t="s">
        <v>1682</v>
      </c>
      <c r="G625" s="229"/>
      <c r="H625" s="232">
        <v>61.2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149</v>
      </c>
      <c r="AU625" s="238" t="s">
        <v>81</v>
      </c>
      <c r="AV625" s="13" t="s">
        <v>81</v>
      </c>
      <c r="AW625" s="13" t="s">
        <v>30</v>
      </c>
      <c r="AX625" s="13" t="s">
        <v>74</v>
      </c>
      <c r="AY625" s="238" t="s">
        <v>138</v>
      </c>
    </row>
    <row r="626" spans="1:65" s="14" customFormat="1" ht="11.25">
      <c r="B626" s="239"/>
      <c r="C626" s="240"/>
      <c r="D626" s="224" t="s">
        <v>149</v>
      </c>
      <c r="E626" s="241" t="s">
        <v>620</v>
      </c>
      <c r="F626" s="242" t="s">
        <v>156</v>
      </c>
      <c r="G626" s="240"/>
      <c r="H626" s="243">
        <v>61.2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AT626" s="249" t="s">
        <v>149</v>
      </c>
      <c r="AU626" s="249" t="s">
        <v>81</v>
      </c>
      <c r="AV626" s="14" t="s">
        <v>145</v>
      </c>
      <c r="AW626" s="14" t="s">
        <v>30</v>
      </c>
      <c r="AX626" s="14" t="s">
        <v>79</v>
      </c>
      <c r="AY626" s="249" t="s">
        <v>138</v>
      </c>
    </row>
    <row r="627" spans="1:65" s="2" customFormat="1" ht="21.75" customHeight="1">
      <c r="A627" s="34"/>
      <c r="B627" s="35"/>
      <c r="C627" s="210" t="s">
        <v>868</v>
      </c>
      <c r="D627" s="210" t="s">
        <v>141</v>
      </c>
      <c r="E627" s="211" t="s">
        <v>1296</v>
      </c>
      <c r="F627" s="212" t="s">
        <v>1297</v>
      </c>
      <c r="G627" s="213" t="s">
        <v>351</v>
      </c>
      <c r="H627" s="214">
        <v>297.86</v>
      </c>
      <c r="I627" s="215"/>
      <c r="J627" s="216">
        <f>ROUND(I627*H627,2)</f>
        <v>0</v>
      </c>
      <c r="K627" s="217"/>
      <c r="L627" s="39"/>
      <c r="M627" s="218" t="s">
        <v>1</v>
      </c>
      <c r="N627" s="219" t="s">
        <v>39</v>
      </c>
      <c r="O627" s="71"/>
      <c r="P627" s="220">
        <f>O627*H627</f>
        <v>0</v>
      </c>
      <c r="Q627" s="220">
        <v>1.0200000000000001E-3</v>
      </c>
      <c r="R627" s="220">
        <f>Q627*H627</f>
        <v>0.30381720000000001</v>
      </c>
      <c r="S627" s="220">
        <v>0</v>
      </c>
      <c r="T627" s="221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22" t="s">
        <v>145</v>
      </c>
      <c r="AT627" s="222" t="s">
        <v>141</v>
      </c>
      <c r="AU627" s="222" t="s">
        <v>81</v>
      </c>
      <c r="AY627" s="17" t="s">
        <v>138</v>
      </c>
      <c r="BE627" s="223">
        <f>IF(N627="základní",J627,0)</f>
        <v>0</v>
      </c>
      <c r="BF627" s="223">
        <f>IF(N627="snížená",J627,0)</f>
        <v>0</v>
      </c>
      <c r="BG627" s="223">
        <f>IF(N627="zákl. přenesená",J627,0)</f>
        <v>0</v>
      </c>
      <c r="BH627" s="223">
        <f>IF(N627="sníž. přenesená",J627,0)</f>
        <v>0</v>
      </c>
      <c r="BI627" s="223">
        <f>IF(N627="nulová",J627,0)</f>
        <v>0</v>
      </c>
      <c r="BJ627" s="17" t="s">
        <v>79</v>
      </c>
      <c r="BK627" s="223">
        <f>ROUND(I627*H627,2)</f>
        <v>0</v>
      </c>
      <c r="BL627" s="17" t="s">
        <v>145</v>
      </c>
      <c r="BM627" s="222" t="s">
        <v>1683</v>
      </c>
    </row>
    <row r="628" spans="1:65" s="2" customFormat="1" ht="19.5">
      <c r="A628" s="34"/>
      <c r="B628" s="35"/>
      <c r="C628" s="36"/>
      <c r="D628" s="224" t="s">
        <v>147</v>
      </c>
      <c r="E628" s="36"/>
      <c r="F628" s="225" t="s">
        <v>1299</v>
      </c>
      <c r="G628" s="36"/>
      <c r="H628" s="36"/>
      <c r="I628" s="123"/>
      <c r="J628" s="36"/>
      <c r="K628" s="36"/>
      <c r="L628" s="39"/>
      <c r="M628" s="226"/>
      <c r="N628" s="227"/>
      <c r="O628" s="71"/>
      <c r="P628" s="71"/>
      <c r="Q628" s="71"/>
      <c r="R628" s="71"/>
      <c r="S628" s="71"/>
      <c r="T628" s="72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7" t="s">
        <v>147</v>
      </c>
      <c r="AU628" s="17" t="s">
        <v>81</v>
      </c>
    </row>
    <row r="629" spans="1:65" s="15" customFormat="1" ht="11.25">
      <c r="B629" s="251"/>
      <c r="C629" s="252"/>
      <c r="D629" s="224" t="s">
        <v>149</v>
      </c>
      <c r="E629" s="253" t="s">
        <v>1</v>
      </c>
      <c r="F629" s="254" t="s">
        <v>1371</v>
      </c>
      <c r="G629" s="252"/>
      <c r="H629" s="253" t="s">
        <v>1</v>
      </c>
      <c r="I629" s="255"/>
      <c r="J629" s="252"/>
      <c r="K629" s="252"/>
      <c r="L629" s="256"/>
      <c r="M629" s="257"/>
      <c r="N629" s="258"/>
      <c r="O629" s="258"/>
      <c r="P629" s="258"/>
      <c r="Q629" s="258"/>
      <c r="R629" s="258"/>
      <c r="S629" s="258"/>
      <c r="T629" s="259"/>
      <c r="AT629" s="260" t="s">
        <v>149</v>
      </c>
      <c r="AU629" s="260" t="s">
        <v>81</v>
      </c>
      <c r="AV629" s="15" t="s">
        <v>79</v>
      </c>
      <c r="AW629" s="15" t="s">
        <v>30</v>
      </c>
      <c r="AX629" s="15" t="s">
        <v>74</v>
      </c>
      <c r="AY629" s="260" t="s">
        <v>138</v>
      </c>
    </row>
    <row r="630" spans="1:65" s="13" customFormat="1" ht="11.25">
      <c r="B630" s="228"/>
      <c r="C630" s="229"/>
      <c r="D630" s="224" t="s">
        <v>149</v>
      </c>
      <c r="E630" s="230" t="s">
        <v>1</v>
      </c>
      <c r="F630" s="231" t="s">
        <v>1684</v>
      </c>
      <c r="G630" s="229"/>
      <c r="H630" s="232">
        <v>122.4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AT630" s="238" t="s">
        <v>149</v>
      </c>
      <c r="AU630" s="238" t="s">
        <v>81</v>
      </c>
      <c r="AV630" s="13" t="s">
        <v>81</v>
      </c>
      <c r="AW630" s="13" t="s">
        <v>30</v>
      </c>
      <c r="AX630" s="13" t="s">
        <v>74</v>
      </c>
      <c r="AY630" s="238" t="s">
        <v>138</v>
      </c>
    </row>
    <row r="631" spans="1:65" s="13" customFormat="1" ht="11.25">
      <c r="B631" s="228"/>
      <c r="C631" s="229"/>
      <c r="D631" s="224" t="s">
        <v>149</v>
      </c>
      <c r="E631" s="230" t="s">
        <v>1</v>
      </c>
      <c r="F631" s="231" t="s">
        <v>1685</v>
      </c>
      <c r="G631" s="229"/>
      <c r="H631" s="232">
        <v>175.46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149</v>
      </c>
      <c r="AU631" s="238" t="s">
        <v>81</v>
      </c>
      <c r="AV631" s="13" t="s">
        <v>81</v>
      </c>
      <c r="AW631" s="13" t="s">
        <v>30</v>
      </c>
      <c r="AX631" s="13" t="s">
        <v>74</v>
      </c>
      <c r="AY631" s="238" t="s">
        <v>138</v>
      </c>
    </row>
    <row r="632" spans="1:65" s="14" customFormat="1" ht="11.25">
      <c r="B632" s="239"/>
      <c r="C632" s="240"/>
      <c r="D632" s="224" t="s">
        <v>149</v>
      </c>
      <c r="E632" s="241" t="s">
        <v>1</v>
      </c>
      <c r="F632" s="242" t="s">
        <v>156</v>
      </c>
      <c r="G632" s="240"/>
      <c r="H632" s="243">
        <v>297.86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AT632" s="249" t="s">
        <v>149</v>
      </c>
      <c r="AU632" s="249" t="s">
        <v>81</v>
      </c>
      <c r="AV632" s="14" t="s">
        <v>145</v>
      </c>
      <c r="AW632" s="14" t="s">
        <v>30</v>
      </c>
      <c r="AX632" s="14" t="s">
        <v>79</v>
      </c>
      <c r="AY632" s="249" t="s">
        <v>138</v>
      </c>
    </row>
    <row r="633" spans="1:65" s="2" customFormat="1" ht="21.75" customHeight="1">
      <c r="A633" s="34"/>
      <c r="B633" s="35"/>
      <c r="C633" s="210" t="s">
        <v>1309</v>
      </c>
      <c r="D633" s="210" t="s">
        <v>141</v>
      </c>
      <c r="E633" s="211" t="s">
        <v>1310</v>
      </c>
      <c r="F633" s="212" t="s">
        <v>1311</v>
      </c>
      <c r="G633" s="213" t="s">
        <v>423</v>
      </c>
      <c r="H633" s="214">
        <v>75.5</v>
      </c>
      <c r="I633" s="215"/>
      <c r="J633" s="216">
        <f>ROUND(I633*H633,2)</f>
        <v>0</v>
      </c>
      <c r="K633" s="217"/>
      <c r="L633" s="39"/>
      <c r="M633" s="218" t="s">
        <v>1</v>
      </c>
      <c r="N633" s="219" t="s">
        <v>39</v>
      </c>
      <c r="O633" s="71"/>
      <c r="P633" s="220">
        <f>O633*H633</f>
        <v>0</v>
      </c>
      <c r="Q633" s="220">
        <v>2.8700000000000002E-3</v>
      </c>
      <c r="R633" s="220">
        <f>Q633*H633</f>
        <v>0.21668500000000002</v>
      </c>
      <c r="S633" s="220">
        <v>0</v>
      </c>
      <c r="T633" s="221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22" t="s">
        <v>145</v>
      </c>
      <c r="AT633" s="222" t="s">
        <v>141</v>
      </c>
      <c r="AU633" s="222" t="s">
        <v>81</v>
      </c>
      <c r="AY633" s="17" t="s">
        <v>138</v>
      </c>
      <c r="BE633" s="223">
        <f>IF(N633="základní",J633,0)</f>
        <v>0</v>
      </c>
      <c r="BF633" s="223">
        <f>IF(N633="snížená",J633,0)</f>
        <v>0</v>
      </c>
      <c r="BG633" s="223">
        <f>IF(N633="zákl. přenesená",J633,0)</f>
        <v>0</v>
      </c>
      <c r="BH633" s="223">
        <f>IF(N633="sníž. přenesená",J633,0)</f>
        <v>0</v>
      </c>
      <c r="BI633" s="223">
        <f>IF(N633="nulová",J633,0)</f>
        <v>0</v>
      </c>
      <c r="BJ633" s="17" t="s">
        <v>79</v>
      </c>
      <c r="BK633" s="223">
        <f>ROUND(I633*H633,2)</f>
        <v>0</v>
      </c>
      <c r="BL633" s="17" t="s">
        <v>145</v>
      </c>
      <c r="BM633" s="222" t="s">
        <v>1686</v>
      </c>
    </row>
    <row r="634" spans="1:65" s="2" customFormat="1" ht="19.5">
      <c r="A634" s="34"/>
      <c r="B634" s="35"/>
      <c r="C634" s="36"/>
      <c r="D634" s="224" t="s">
        <v>147</v>
      </c>
      <c r="E634" s="36"/>
      <c r="F634" s="225" t="s">
        <v>1687</v>
      </c>
      <c r="G634" s="36"/>
      <c r="H634" s="36"/>
      <c r="I634" s="123"/>
      <c r="J634" s="36"/>
      <c r="K634" s="36"/>
      <c r="L634" s="39"/>
      <c r="M634" s="226"/>
      <c r="N634" s="227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147</v>
      </c>
      <c r="AU634" s="17" t="s">
        <v>81</v>
      </c>
    </row>
    <row r="635" spans="1:65" s="15" customFormat="1" ht="11.25">
      <c r="B635" s="251"/>
      <c r="C635" s="252"/>
      <c r="D635" s="224" t="s">
        <v>149</v>
      </c>
      <c r="E635" s="253" t="s">
        <v>1</v>
      </c>
      <c r="F635" s="254" t="s">
        <v>1371</v>
      </c>
      <c r="G635" s="252"/>
      <c r="H635" s="253" t="s">
        <v>1</v>
      </c>
      <c r="I635" s="255"/>
      <c r="J635" s="252"/>
      <c r="K635" s="252"/>
      <c r="L635" s="256"/>
      <c r="M635" s="257"/>
      <c r="N635" s="258"/>
      <c r="O635" s="258"/>
      <c r="P635" s="258"/>
      <c r="Q635" s="258"/>
      <c r="R635" s="258"/>
      <c r="S635" s="258"/>
      <c r="T635" s="259"/>
      <c r="AT635" s="260" t="s">
        <v>149</v>
      </c>
      <c r="AU635" s="260" t="s">
        <v>81</v>
      </c>
      <c r="AV635" s="15" t="s">
        <v>79</v>
      </c>
      <c r="AW635" s="15" t="s">
        <v>30</v>
      </c>
      <c r="AX635" s="15" t="s">
        <v>74</v>
      </c>
      <c r="AY635" s="260" t="s">
        <v>138</v>
      </c>
    </row>
    <row r="636" spans="1:65" s="13" customFormat="1" ht="11.25">
      <c r="B636" s="228"/>
      <c r="C636" s="229"/>
      <c r="D636" s="224" t="s">
        <v>149</v>
      </c>
      <c r="E636" s="230" t="s">
        <v>1</v>
      </c>
      <c r="F636" s="231" t="s">
        <v>1688</v>
      </c>
      <c r="G636" s="229"/>
      <c r="H636" s="232">
        <v>36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149</v>
      </c>
      <c r="AU636" s="238" t="s">
        <v>81</v>
      </c>
      <c r="AV636" s="13" t="s">
        <v>81</v>
      </c>
      <c r="AW636" s="13" t="s">
        <v>30</v>
      </c>
      <c r="AX636" s="13" t="s">
        <v>74</v>
      </c>
      <c r="AY636" s="238" t="s">
        <v>138</v>
      </c>
    </row>
    <row r="637" spans="1:65" s="13" customFormat="1" ht="11.25">
      <c r="B637" s="228"/>
      <c r="C637" s="229"/>
      <c r="D637" s="224" t="s">
        <v>149</v>
      </c>
      <c r="E637" s="230" t="s">
        <v>1</v>
      </c>
      <c r="F637" s="231" t="s">
        <v>1689</v>
      </c>
      <c r="G637" s="229"/>
      <c r="H637" s="232">
        <v>36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149</v>
      </c>
      <c r="AU637" s="238" t="s">
        <v>81</v>
      </c>
      <c r="AV637" s="13" t="s">
        <v>81</v>
      </c>
      <c r="AW637" s="13" t="s">
        <v>30</v>
      </c>
      <c r="AX637" s="13" t="s">
        <v>74</v>
      </c>
      <c r="AY637" s="238" t="s">
        <v>138</v>
      </c>
    </row>
    <row r="638" spans="1:65" s="13" customFormat="1" ht="11.25">
      <c r="B638" s="228"/>
      <c r="C638" s="229"/>
      <c r="D638" s="224" t="s">
        <v>149</v>
      </c>
      <c r="E638" s="230" t="s">
        <v>1</v>
      </c>
      <c r="F638" s="231" t="s">
        <v>1690</v>
      </c>
      <c r="G638" s="229"/>
      <c r="H638" s="232">
        <v>3.5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149</v>
      </c>
      <c r="AU638" s="238" t="s">
        <v>81</v>
      </c>
      <c r="AV638" s="13" t="s">
        <v>81</v>
      </c>
      <c r="AW638" s="13" t="s">
        <v>30</v>
      </c>
      <c r="AX638" s="13" t="s">
        <v>74</v>
      </c>
      <c r="AY638" s="238" t="s">
        <v>138</v>
      </c>
    </row>
    <row r="639" spans="1:65" s="14" customFormat="1" ht="11.25">
      <c r="B639" s="239"/>
      <c r="C639" s="240"/>
      <c r="D639" s="224" t="s">
        <v>149</v>
      </c>
      <c r="E639" s="241" t="s">
        <v>1</v>
      </c>
      <c r="F639" s="242" t="s">
        <v>156</v>
      </c>
      <c r="G639" s="240"/>
      <c r="H639" s="243">
        <v>75.5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AT639" s="249" t="s">
        <v>149</v>
      </c>
      <c r="AU639" s="249" t="s">
        <v>81</v>
      </c>
      <c r="AV639" s="14" t="s">
        <v>145</v>
      </c>
      <c r="AW639" s="14" t="s">
        <v>30</v>
      </c>
      <c r="AX639" s="14" t="s">
        <v>79</v>
      </c>
      <c r="AY639" s="249" t="s">
        <v>138</v>
      </c>
    </row>
    <row r="640" spans="1:65" s="2" customFormat="1" ht="21.75" customHeight="1">
      <c r="A640" s="34"/>
      <c r="B640" s="35"/>
      <c r="C640" s="210" t="s">
        <v>1302</v>
      </c>
      <c r="D640" s="210" t="s">
        <v>141</v>
      </c>
      <c r="E640" s="211" t="s">
        <v>1303</v>
      </c>
      <c r="F640" s="212" t="s">
        <v>1304</v>
      </c>
      <c r="G640" s="213" t="s">
        <v>423</v>
      </c>
      <c r="H640" s="214">
        <v>85.7</v>
      </c>
      <c r="I640" s="215"/>
      <c r="J640" s="216">
        <f>ROUND(I640*H640,2)</f>
        <v>0</v>
      </c>
      <c r="K640" s="217"/>
      <c r="L640" s="39"/>
      <c r="M640" s="218" t="s">
        <v>1</v>
      </c>
      <c r="N640" s="219" t="s">
        <v>39</v>
      </c>
      <c r="O640" s="71"/>
      <c r="P640" s="220">
        <f>O640*H640</f>
        <v>0</v>
      </c>
      <c r="Q640" s="220">
        <v>3.0000000000000001E-5</v>
      </c>
      <c r="R640" s="220">
        <f>Q640*H640</f>
        <v>2.5709999999999999E-3</v>
      </c>
      <c r="S640" s="220">
        <v>0</v>
      </c>
      <c r="T640" s="221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22" t="s">
        <v>145</v>
      </c>
      <c r="AT640" s="222" t="s">
        <v>141</v>
      </c>
      <c r="AU640" s="222" t="s">
        <v>81</v>
      </c>
      <c r="AY640" s="17" t="s">
        <v>138</v>
      </c>
      <c r="BE640" s="223">
        <f>IF(N640="základní",J640,0)</f>
        <v>0</v>
      </c>
      <c r="BF640" s="223">
        <f>IF(N640="snížená",J640,0)</f>
        <v>0</v>
      </c>
      <c r="BG640" s="223">
        <f>IF(N640="zákl. přenesená",J640,0)</f>
        <v>0</v>
      </c>
      <c r="BH640" s="223">
        <f>IF(N640="sníž. přenesená",J640,0)</f>
        <v>0</v>
      </c>
      <c r="BI640" s="223">
        <f>IF(N640="nulová",J640,0)</f>
        <v>0</v>
      </c>
      <c r="BJ640" s="17" t="s">
        <v>79</v>
      </c>
      <c r="BK640" s="223">
        <f>ROUND(I640*H640,2)</f>
        <v>0</v>
      </c>
      <c r="BL640" s="17" t="s">
        <v>145</v>
      </c>
      <c r="BM640" s="222" t="s">
        <v>1691</v>
      </c>
    </row>
    <row r="641" spans="1:65" s="2" customFormat="1" ht="19.5">
      <c r="A641" s="34"/>
      <c r="B641" s="35"/>
      <c r="C641" s="36"/>
      <c r="D641" s="224" t="s">
        <v>147</v>
      </c>
      <c r="E641" s="36"/>
      <c r="F641" s="225" t="s">
        <v>1692</v>
      </c>
      <c r="G641" s="36"/>
      <c r="H641" s="36"/>
      <c r="I641" s="123"/>
      <c r="J641" s="36"/>
      <c r="K641" s="36"/>
      <c r="L641" s="39"/>
      <c r="M641" s="226"/>
      <c r="N641" s="227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147</v>
      </c>
      <c r="AU641" s="17" t="s">
        <v>81</v>
      </c>
    </row>
    <row r="642" spans="1:65" s="15" customFormat="1" ht="11.25">
      <c r="B642" s="251"/>
      <c r="C642" s="252"/>
      <c r="D642" s="224" t="s">
        <v>149</v>
      </c>
      <c r="E642" s="253" t="s">
        <v>1</v>
      </c>
      <c r="F642" s="254" t="s">
        <v>1371</v>
      </c>
      <c r="G642" s="252"/>
      <c r="H642" s="253" t="s">
        <v>1</v>
      </c>
      <c r="I642" s="255"/>
      <c r="J642" s="252"/>
      <c r="K642" s="252"/>
      <c r="L642" s="256"/>
      <c r="M642" s="257"/>
      <c r="N642" s="258"/>
      <c r="O642" s="258"/>
      <c r="P642" s="258"/>
      <c r="Q642" s="258"/>
      <c r="R642" s="258"/>
      <c r="S642" s="258"/>
      <c r="T642" s="259"/>
      <c r="AT642" s="260" t="s">
        <v>149</v>
      </c>
      <c r="AU642" s="260" t="s">
        <v>81</v>
      </c>
      <c r="AV642" s="15" t="s">
        <v>79</v>
      </c>
      <c r="AW642" s="15" t="s">
        <v>30</v>
      </c>
      <c r="AX642" s="15" t="s">
        <v>74</v>
      </c>
      <c r="AY642" s="260" t="s">
        <v>138</v>
      </c>
    </row>
    <row r="643" spans="1:65" s="13" customFormat="1" ht="11.25">
      <c r="B643" s="228"/>
      <c r="C643" s="229"/>
      <c r="D643" s="224" t="s">
        <v>149</v>
      </c>
      <c r="E643" s="230" t="s">
        <v>1</v>
      </c>
      <c r="F643" s="231" t="s">
        <v>1688</v>
      </c>
      <c r="G643" s="229"/>
      <c r="H643" s="232">
        <v>36</v>
      </c>
      <c r="I643" s="233"/>
      <c r="J643" s="229"/>
      <c r="K643" s="229"/>
      <c r="L643" s="234"/>
      <c r="M643" s="235"/>
      <c r="N643" s="236"/>
      <c r="O643" s="236"/>
      <c r="P643" s="236"/>
      <c r="Q643" s="236"/>
      <c r="R643" s="236"/>
      <c r="S643" s="236"/>
      <c r="T643" s="237"/>
      <c r="AT643" s="238" t="s">
        <v>149</v>
      </c>
      <c r="AU643" s="238" t="s">
        <v>81</v>
      </c>
      <c r="AV643" s="13" t="s">
        <v>81</v>
      </c>
      <c r="AW643" s="13" t="s">
        <v>30</v>
      </c>
      <c r="AX643" s="13" t="s">
        <v>74</v>
      </c>
      <c r="AY643" s="238" t="s">
        <v>138</v>
      </c>
    </row>
    <row r="644" spans="1:65" s="13" customFormat="1" ht="11.25">
      <c r="B644" s="228"/>
      <c r="C644" s="229"/>
      <c r="D644" s="224" t="s">
        <v>149</v>
      </c>
      <c r="E644" s="230" t="s">
        <v>1</v>
      </c>
      <c r="F644" s="231" t="s">
        <v>1689</v>
      </c>
      <c r="G644" s="229"/>
      <c r="H644" s="232">
        <v>36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149</v>
      </c>
      <c r="AU644" s="238" t="s">
        <v>81</v>
      </c>
      <c r="AV644" s="13" t="s">
        <v>81</v>
      </c>
      <c r="AW644" s="13" t="s">
        <v>30</v>
      </c>
      <c r="AX644" s="13" t="s">
        <v>74</v>
      </c>
      <c r="AY644" s="238" t="s">
        <v>138</v>
      </c>
    </row>
    <row r="645" spans="1:65" s="13" customFormat="1" ht="11.25">
      <c r="B645" s="228"/>
      <c r="C645" s="229"/>
      <c r="D645" s="224" t="s">
        <v>149</v>
      </c>
      <c r="E645" s="230" t="s">
        <v>1</v>
      </c>
      <c r="F645" s="231" t="s">
        <v>1693</v>
      </c>
      <c r="G645" s="229"/>
      <c r="H645" s="232">
        <v>2.9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149</v>
      </c>
      <c r="AU645" s="238" t="s">
        <v>81</v>
      </c>
      <c r="AV645" s="13" t="s">
        <v>81</v>
      </c>
      <c r="AW645" s="13" t="s">
        <v>30</v>
      </c>
      <c r="AX645" s="13" t="s">
        <v>74</v>
      </c>
      <c r="AY645" s="238" t="s">
        <v>138</v>
      </c>
    </row>
    <row r="646" spans="1:65" s="13" customFormat="1" ht="11.25">
      <c r="B646" s="228"/>
      <c r="C646" s="229"/>
      <c r="D646" s="224" t="s">
        <v>149</v>
      </c>
      <c r="E646" s="230" t="s">
        <v>1</v>
      </c>
      <c r="F646" s="231" t="s">
        <v>1694</v>
      </c>
      <c r="G646" s="229"/>
      <c r="H646" s="232">
        <v>10.8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149</v>
      </c>
      <c r="AU646" s="238" t="s">
        <v>81</v>
      </c>
      <c r="AV646" s="13" t="s">
        <v>81</v>
      </c>
      <c r="AW646" s="13" t="s">
        <v>30</v>
      </c>
      <c r="AX646" s="13" t="s">
        <v>74</v>
      </c>
      <c r="AY646" s="238" t="s">
        <v>138</v>
      </c>
    </row>
    <row r="647" spans="1:65" s="14" customFormat="1" ht="11.25">
      <c r="B647" s="239"/>
      <c r="C647" s="240"/>
      <c r="D647" s="224" t="s">
        <v>149</v>
      </c>
      <c r="E647" s="241" t="s">
        <v>1</v>
      </c>
      <c r="F647" s="242" t="s">
        <v>156</v>
      </c>
      <c r="G647" s="240"/>
      <c r="H647" s="243">
        <v>85.7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AT647" s="249" t="s">
        <v>149</v>
      </c>
      <c r="AU647" s="249" t="s">
        <v>81</v>
      </c>
      <c r="AV647" s="14" t="s">
        <v>145</v>
      </c>
      <c r="AW647" s="14" t="s">
        <v>30</v>
      </c>
      <c r="AX647" s="14" t="s">
        <v>79</v>
      </c>
      <c r="AY647" s="249" t="s">
        <v>138</v>
      </c>
    </row>
    <row r="648" spans="1:65" s="2" customFormat="1" ht="21.75" customHeight="1">
      <c r="A648" s="34"/>
      <c r="B648" s="35"/>
      <c r="C648" s="210" t="s">
        <v>997</v>
      </c>
      <c r="D648" s="210" t="s">
        <v>141</v>
      </c>
      <c r="E648" s="211" t="s">
        <v>1695</v>
      </c>
      <c r="F648" s="212" t="s">
        <v>1696</v>
      </c>
      <c r="G648" s="213" t="s">
        <v>423</v>
      </c>
      <c r="H648" s="214">
        <v>4.8</v>
      </c>
      <c r="I648" s="215"/>
      <c r="J648" s="216">
        <f>ROUND(I648*H648,2)</f>
        <v>0</v>
      </c>
      <c r="K648" s="217"/>
      <c r="L648" s="39"/>
      <c r="M648" s="218" t="s">
        <v>1</v>
      </c>
      <c r="N648" s="219" t="s">
        <v>39</v>
      </c>
      <c r="O648" s="71"/>
      <c r="P648" s="220">
        <f>O648*H648</f>
        <v>0</v>
      </c>
      <c r="Q648" s="220">
        <v>1.7000000000000001E-4</v>
      </c>
      <c r="R648" s="220">
        <f>Q648*H648</f>
        <v>8.1599999999999999E-4</v>
      </c>
      <c r="S648" s="220">
        <v>0</v>
      </c>
      <c r="T648" s="221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222" t="s">
        <v>145</v>
      </c>
      <c r="AT648" s="222" t="s">
        <v>141</v>
      </c>
      <c r="AU648" s="222" t="s">
        <v>81</v>
      </c>
      <c r="AY648" s="17" t="s">
        <v>138</v>
      </c>
      <c r="BE648" s="223">
        <f>IF(N648="základní",J648,0)</f>
        <v>0</v>
      </c>
      <c r="BF648" s="223">
        <f>IF(N648="snížená",J648,0)</f>
        <v>0</v>
      </c>
      <c r="BG648" s="223">
        <f>IF(N648="zákl. přenesená",J648,0)</f>
        <v>0</v>
      </c>
      <c r="BH648" s="223">
        <f>IF(N648="sníž. přenesená",J648,0)</f>
        <v>0</v>
      </c>
      <c r="BI648" s="223">
        <f>IF(N648="nulová",J648,0)</f>
        <v>0</v>
      </c>
      <c r="BJ648" s="17" t="s">
        <v>79</v>
      </c>
      <c r="BK648" s="223">
        <f>ROUND(I648*H648,2)</f>
        <v>0</v>
      </c>
      <c r="BL648" s="17" t="s">
        <v>145</v>
      </c>
      <c r="BM648" s="222" t="s">
        <v>1697</v>
      </c>
    </row>
    <row r="649" spans="1:65" s="2" customFormat="1" ht="19.5">
      <c r="A649" s="34"/>
      <c r="B649" s="35"/>
      <c r="C649" s="36"/>
      <c r="D649" s="224" t="s">
        <v>147</v>
      </c>
      <c r="E649" s="36"/>
      <c r="F649" s="225" t="s">
        <v>1698</v>
      </c>
      <c r="G649" s="36"/>
      <c r="H649" s="36"/>
      <c r="I649" s="123"/>
      <c r="J649" s="36"/>
      <c r="K649" s="36"/>
      <c r="L649" s="39"/>
      <c r="M649" s="226"/>
      <c r="N649" s="227"/>
      <c r="O649" s="71"/>
      <c r="P649" s="71"/>
      <c r="Q649" s="71"/>
      <c r="R649" s="71"/>
      <c r="S649" s="71"/>
      <c r="T649" s="72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147</v>
      </c>
      <c r="AU649" s="17" t="s">
        <v>81</v>
      </c>
    </row>
    <row r="650" spans="1:65" s="15" customFormat="1" ht="11.25">
      <c r="B650" s="251"/>
      <c r="C650" s="252"/>
      <c r="D650" s="224" t="s">
        <v>149</v>
      </c>
      <c r="E650" s="253" t="s">
        <v>1</v>
      </c>
      <c r="F650" s="254" t="s">
        <v>1371</v>
      </c>
      <c r="G650" s="252"/>
      <c r="H650" s="253" t="s">
        <v>1</v>
      </c>
      <c r="I650" s="255"/>
      <c r="J650" s="252"/>
      <c r="K650" s="252"/>
      <c r="L650" s="256"/>
      <c r="M650" s="257"/>
      <c r="N650" s="258"/>
      <c r="O650" s="258"/>
      <c r="P650" s="258"/>
      <c r="Q650" s="258"/>
      <c r="R650" s="258"/>
      <c r="S650" s="258"/>
      <c r="T650" s="259"/>
      <c r="AT650" s="260" t="s">
        <v>149</v>
      </c>
      <c r="AU650" s="260" t="s">
        <v>81</v>
      </c>
      <c r="AV650" s="15" t="s">
        <v>79</v>
      </c>
      <c r="AW650" s="15" t="s">
        <v>30</v>
      </c>
      <c r="AX650" s="15" t="s">
        <v>74</v>
      </c>
      <c r="AY650" s="260" t="s">
        <v>138</v>
      </c>
    </row>
    <row r="651" spans="1:65" s="13" customFormat="1" ht="11.25">
      <c r="B651" s="228"/>
      <c r="C651" s="229"/>
      <c r="D651" s="224" t="s">
        <v>149</v>
      </c>
      <c r="E651" s="230" t="s">
        <v>1</v>
      </c>
      <c r="F651" s="231" t="s">
        <v>1699</v>
      </c>
      <c r="G651" s="229"/>
      <c r="H651" s="232">
        <v>4.8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149</v>
      </c>
      <c r="AU651" s="238" t="s">
        <v>81</v>
      </c>
      <c r="AV651" s="13" t="s">
        <v>81</v>
      </c>
      <c r="AW651" s="13" t="s">
        <v>30</v>
      </c>
      <c r="AX651" s="13" t="s">
        <v>74</v>
      </c>
      <c r="AY651" s="238" t="s">
        <v>138</v>
      </c>
    </row>
    <row r="652" spans="1:65" s="14" customFormat="1" ht="11.25">
      <c r="B652" s="239"/>
      <c r="C652" s="240"/>
      <c r="D652" s="224" t="s">
        <v>149</v>
      </c>
      <c r="E652" s="241" t="s">
        <v>1</v>
      </c>
      <c r="F652" s="242" t="s">
        <v>156</v>
      </c>
      <c r="G652" s="240"/>
      <c r="H652" s="243">
        <v>4.8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AT652" s="249" t="s">
        <v>149</v>
      </c>
      <c r="AU652" s="249" t="s">
        <v>81</v>
      </c>
      <c r="AV652" s="14" t="s">
        <v>145</v>
      </c>
      <c r="AW652" s="14" t="s">
        <v>30</v>
      </c>
      <c r="AX652" s="14" t="s">
        <v>79</v>
      </c>
      <c r="AY652" s="249" t="s">
        <v>138</v>
      </c>
    </row>
    <row r="653" spans="1:65" s="2" customFormat="1" ht="33" customHeight="1">
      <c r="A653" s="34"/>
      <c r="B653" s="35"/>
      <c r="C653" s="210" t="s">
        <v>1700</v>
      </c>
      <c r="D653" s="210" t="s">
        <v>141</v>
      </c>
      <c r="E653" s="211" t="s">
        <v>1701</v>
      </c>
      <c r="F653" s="212" t="s">
        <v>1702</v>
      </c>
      <c r="G653" s="213" t="s">
        <v>423</v>
      </c>
      <c r="H653" s="214">
        <v>10.5</v>
      </c>
      <c r="I653" s="215"/>
      <c r="J653" s="216">
        <f>ROUND(I653*H653,2)</f>
        <v>0</v>
      </c>
      <c r="K653" s="217"/>
      <c r="L653" s="39"/>
      <c r="M653" s="218" t="s">
        <v>1</v>
      </c>
      <c r="N653" s="219" t="s">
        <v>39</v>
      </c>
      <c r="O653" s="71"/>
      <c r="P653" s="220">
        <f>O653*H653</f>
        <v>0</v>
      </c>
      <c r="Q653" s="220">
        <v>3.5699999999999998E-3</v>
      </c>
      <c r="R653" s="220">
        <f>Q653*H653</f>
        <v>3.7484999999999997E-2</v>
      </c>
      <c r="S653" s="220">
        <v>0</v>
      </c>
      <c r="T653" s="221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22" t="s">
        <v>145</v>
      </c>
      <c r="AT653" s="222" t="s">
        <v>141</v>
      </c>
      <c r="AU653" s="222" t="s">
        <v>81</v>
      </c>
      <c r="AY653" s="17" t="s">
        <v>138</v>
      </c>
      <c r="BE653" s="223">
        <f>IF(N653="základní",J653,0)</f>
        <v>0</v>
      </c>
      <c r="BF653" s="223">
        <f>IF(N653="snížená",J653,0)</f>
        <v>0</v>
      </c>
      <c r="BG653" s="223">
        <f>IF(N653="zákl. přenesená",J653,0)</f>
        <v>0</v>
      </c>
      <c r="BH653" s="223">
        <f>IF(N653="sníž. přenesená",J653,0)</f>
        <v>0</v>
      </c>
      <c r="BI653" s="223">
        <f>IF(N653="nulová",J653,0)</f>
        <v>0</v>
      </c>
      <c r="BJ653" s="17" t="s">
        <v>79</v>
      </c>
      <c r="BK653" s="223">
        <f>ROUND(I653*H653,2)</f>
        <v>0</v>
      </c>
      <c r="BL653" s="17" t="s">
        <v>145</v>
      </c>
      <c r="BM653" s="222" t="s">
        <v>1703</v>
      </c>
    </row>
    <row r="654" spans="1:65" s="2" customFormat="1" ht="29.25">
      <c r="A654" s="34"/>
      <c r="B654" s="35"/>
      <c r="C654" s="36"/>
      <c r="D654" s="224" t="s">
        <v>147</v>
      </c>
      <c r="E654" s="36"/>
      <c r="F654" s="225" t="s">
        <v>1704</v>
      </c>
      <c r="G654" s="36"/>
      <c r="H654" s="36"/>
      <c r="I654" s="123"/>
      <c r="J654" s="36"/>
      <c r="K654" s="36"/>
      <c r="L654" s="39"/>
      <c r="M654" s="226"/>
      <c r="N654" s="227"/>
      <c r="O654" s="71"/>
      <c r="P654" s="71"/>
      <c r="Q654" s="71"/>
      <c r="R654" s="71"/>
      <c r="S654" s="71"/>
      <c r="T654" s="72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T654" s="17" t="s">
        <v>147</v>
      </c>
      <c r="AU654" s="17" t="s">
        <v>81</v>
      </c>
    </row>
    <row r="655" spans="1:65" s="15" customFormat="1" ht="11.25">
      <c r="B655" s="251"/>
      <c r="C655" s="252"/>
      <c r="D655" s="224" t="s">
        <v>149</v>
      </c>
      <c r="E655" s="253" t="s">
        <v>1</v>
      </c>
      <c r="F655" s="254" t="s">
        <v>1371</v>
      </c>
      <c r="G655" s="252"/>
      <c r="H655" s="253" t="s">
        <v>1</v>
      </c>
      <c r="I655" s="255"/>
      <c r="J655" s="252"/>
      <c r="K655" s="252"/>
      <c r="L655" s="256"/>
      <c r="M655" s="257"/>
      <c r="N655" s="258"/>
      <c r="O655" s="258"/>
      <c r="P655" s="258"/>
      <c r="Q655" s="258"/>
      <c r="R655" s="258"/>
      <c r="S655" s="258"/>
      <c r="T655" s="259"/>
      <c r="AT655" s="260" t="s">
        <v>149</v>
      </c>
      <c r="AU655" s="260" t="s">
        <v>81</v>
      </c>
      <c r="AV655" s="15" t="s">
        <v>79</v>
      </c>
      <c r="AW655" s="15" t="s">
        <v>30</v>
      </c>
      <c r="AX655" s="15" t="s">
        <v>74</v>
      </c>
      <c r="AY655" s="260" t="s">
        <v>138</v>
      </c>
    </row>
    <row r="656" spans="1:65" s="13" customFormat="1" ht="11.25">
      <c r="B656" s="228"/>
      <c r="C656" s="229"/>
      <c r="D656" s="224" t="s">
        <v>149</v>
      </c>
      <c r="E656" s="230" t="s">
        <v>1</v>
      </c>
      <c r="F656" s="231" t="s">
        <v>1705</v>
      </c>
      <c r="G656" s="229"/>
      <c r="H656" s="232">
        <v>10.5</v>
      </c>
      <c r="I656" s="233"/>
      <c r="J656" s="229"/>
      <c r="K656" s="229"/>
      <c r="L656" s="234"/>
      <c r="M656" s="235"/>
      <c r="N656" s="236"/>
      <c r="O656" s="236"/>
      <c r="P656" s="236"/>
      <c r="Q656" s="236"/>
      <c r="R656" s="236"/>
      <c r="S656" s="236"/>
      <c r="T656" s="237"/>
      <c r="AT656" s="238" t="s">
        <v>149</v>
      </c>
      <c r="AU656" s="238" t="s">
        <v>81</v>
      </c>
      <c r="AV656" s="13" t="s">
        <v>81</v>
      </c>
      <c r="AW656" s="13" t="s">
        <v>30</v>
      </c>
      <c r="AX656" s="13" t="s">
        <v>74</v>
      </c>
      <c r="AY656" s="238" t="s">
        <v>138</v>
      </c>
    </row>
    <row r="657" spans="1:65" s="14" customFormat="1" ht="11.25">
      <c r="B657" s="239"/>
      <c r="C657" s="240"/>
      <c r="D657" s="224" t="s">
        <v>149</v>
      </c>
      <c r="E657" s="241" t="s">
        <v>1</v>
      </c>
      <c r="F657" s="242" t="s">
        <v>156</v>
      </c>
      <c r="G657" s="240"/>
      <c r="H657" s="243">
        <v>10.5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AT657" s="249" t="s">
        <v>149</v>
      </c>
      <c r="AU657" s="249" t="s">
        <v>81</v>
      </c>
      <c r="AV657" s="14" t="s">
        <v>145</v>
      </c>
      <c r="AW657" s="14" t="s">
        <v>30</v>
      </c>
      <c r="AX657" s="14" t="s">
        <v>79</v>
      </c>
      <c r="AY657" s="249" t="s">
        <v>138</v>
      </c>
    </row>
    <row r="658" spans="1:65" s="2" customFormat="1" ht="21.75" customHeight="1">
      <c r="A658" s="34"/>
      <c r="B658" s="35"/>
      <c r="C658" s="210" t="s">
        <v>1706</v>
      </c>
      <c r="D658" s="210" t="s">
        <v>141</v>
      </c>
      <c r="E658" s="211" t="s">
        <v>1707</v>
      </c>
      <c r="F658" s="212" t="s">
        <v>1708</v>
      </c>
      <c r="G658" s="213" t="s">
        <v>423</v>
      </c>
      <c r="H658" s="214">
        <v>50</v>
      </c>
      <c r="I658" s="215"/>
      <c r="J658" s="216">
        <f>ROUND(I658*H658,2)</f>
        <v>0</v>
      </c>
      <c r="K658" s="217"/>
      <c r="L658" s="39"/>
      <c r="M658" s="218" t="s">
        <v>1</v>
      </c>
      <c r="N658" s="219" t="s">
        <v>39</v>
      </c>
      <c r="O658" s="71"/>
      <c r="P658" s="220">
        <f>O658*H658</f>
        <v>0</v>
      </c>
      <c r="Q658" s="220">
        <v>1.4999999999999999E-4</v>
      </c>
      <c r="R658" s="220">
        <f>Q658*H658</f>
        <v>7.4999999999999997E-3</v>
      </c>
      <c r="S658" s="220">
        <v>0</v>
      </c>
      <c r="T658" s="221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22" t="s">
        <v>145</v>
      </c>
      <c r="AT658" s="222" t="s">
        <v>141</v>
      </c>
      <c r="AU658" s="222" t="s">
        <v>81</v>
      </c>
      <c r="AY658" s="17" t="s">
        <v>138</v>
      </c>
      <c r="BE658" s="223">
        <f>IF(N658="základní",J658,0)</f>
        <v>0</v>
      </c>
      <c r="BF658" s="223">
        <f>IF(N658="snížená",J658,0)</f>
        <v>0</v>
      </c>
      <c r="BG658" s="223">
        <f>IF(N658="zákl. přenesená",J658,0)</f>
        <v>0</v>
      </c>
      <c r="BH658" s="223">
        <f>IF(N658="sníž. přenesená",J658,0)</f>
        <v>0</v>
      </c>
      <c r="BI658" s="223">
        <f>IF(N658="nulová",J658,0)</f>
        <v>0</v>
      </c>
      <c r="BJ658" s="17" t="s">
        <v>79</v>
      </c>
      <c r="BK658" s="223">
        <f>ROUND(I658*H658,2)</f>
        <v>0</v>
      </c>
      <c r="BL658" s="17" t="s">
        <v>145</v>
      </c>
      <c r="BM658" s="222" t="s">
        <v>1709</v>
      </c>
    </row>
    <row r="659" spans="1:65" s="2" customFormat="1" ht="19.5">
      <c r="A659" s="34"/>
      <c r="B659" s="35"/>
      <c r="C659" s="36"/>
      <c r="D659" s="224" t="s">
        <v>147</v>
      </c>
      <c r="E659" s="36"/>
      <c r="F659" s="225" t="s">
        <v>1710</v>
      </c>
      <c r="G659" s="36"/>
      <c r="H659" s="36"/>
      <c r="I659" s="123"/>
      <c r="J659" s="36"/>
      <c r="K659" s="36"/>
      <c r="L659" s="39"/>
      <c r="M659" s="226"/>
      <c r="N659" s="227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147</v>
      </c>
      <c r="AU659" s="17" t="s">
        <v>81</v>
      </c>
    </row>
    <row r="660" spans="1:65" s="15" customFormat="1" ht="11.25">
      <c r="B660" s="251"/>
      <c r="C660" s="252"/>
      <c r="D660" s="224" t="s">
        <v>149</v>
      </c>
      <c r="E660" s="253" t="s">
        <v>1</v>
      </c>
      <c r="F660" s="254" t="s">
        <v>1367</v>
      </c>
      <c r="G660" s="252"/>
      <c r="H660" s="253" t="s">
        <v>1</v>
      </c>
      <c r="I660" s="255"/>
      <c r="J660" s="252"/>
      <c r="K660" s="252"/>
      <c r="L660" s="256"/>
      <c r="M660" s="257"/>
      <c r="N660" s="258"/>
      <c r="O660" s="258"/>
      <c r="P660" s="258"/>
      <c r="Q660" s="258"/>
      <c r="R660" s="258"/>
      <c r="S660" s="258"/>
      <c r="T660" s="259"/>
      <c r="AT660" s="260" t="s">
        <v>149</v>
      </c>
      <c r="AU660" s="260" t="s">
        <v>81</v>
      </c>
      <c r="AV660" s="15" t="s">
        <v>79</v>
      </c>
      <c r="AW660" s="15" t="s">
        <v>30</v>
      </c>
      <c r="AX660" s="15" t="s">
        <v>74</v>
      </c>
      <c r="AY660" s="260" t="s">
        <v>138</v>
      </c>
    </row>
    <row r="661" spans="1:65" s="13" customFormat="1" ht="11.25">
      <c r="B661" s="228"/>
      <c r="C661" s="229"/>
      <c r="D661" s="224" t="s">
        <v>149</v>
      </c>
      <c r="E661" s="230" t="s">
        <v>1</v>
      </c>
      <c r="F661" s="231" t="s">
        <v>1711</v>
      </c>
      <c r="G661" s="229"/>
      <c r="H661" s="232">
        <v>50</v>
      </c>
      <c r="I661" s="233"/>
      <c r="J661" s="229"/>
      <c r="K661" s="229"/>
      <c r="L661" s="234"/>
      <c r="M661" s="235"/>
      <c r="N661" s="236"/>
      <c r="O661" s="236"/>
      <c r="P661" s="236"/>
      <c r="Q661" s="236"/>
      <c r="R661" s="236"/>
      <c r="S661" s="236"/>
      <c r="T661" s="237"/>
      <c r="AT661" s="238" t="s">
        <v>149</v>
      </c>
      <c r="AU661" s="238" t="s">
        <v>81</v>
      </c>
      <c r="AV661" s="13" t="s">
        <v>81</v>
      </c>
      <c r="AW661" s="13" t="s">
        <v>30</v>
      </c>
      <c r="AX661" s="13" t="s">
        <v>74</v>
      </c>
      <c r="AY661" s="238" t="s">
        <v>138</v>
      </c>
    </row>
    <row r="662" spans="1:65" s="14" customFormat="1" ht="11.25">
      <c r="B662" s="239"/>
      <c r="C662" s="240"/>
      <c r="D662" s="224" t="s">
        <v>149</v>
      </c>
      <c r="E662" s="241" t="s">
        <v>1</v>
      </c>
      <c r="F662" s="242" t="s">
        <v>156</v>
      </c>
      <c r="G662" s="240"/>
      <c r="H662" s="243">
        <v>50</v>
      </c>
      <c r="I662" s="244"/>
      <c r="J662" s="240"/>
      <c r="K662" s="240"/>
      <c r="L662" s="245"/>
      <c r="M662" s="246"/>
      <c r="N662" s="247"/>
      <c r="O662" s="247"/>
      <c r="P662" s="247"/>
      <c r="Q662" s="247"/>
      <c r="R662" s="247"/>
      <c r="S662" s="247"/>
      <c r="T662" s="248"/>
      <c r="AT662" s="249" t="s">
        <v>149</v>
      </c>
      <c r="AU662" s="249" t="s">
        <v>81</v>
      </c>
      <c r="AV662" s="14" t="s">
        <v>145</v>
      </c>
      <c r="AW662" s="14" t="s">
        <v>30</v>
      </c>
      <c r="AX662" s="14" t="s">
        <v>79</v>
      </c>
      <c r="AY662" s="249" t="s">
        <v>138</v>
      </c>
    </row>
    <row r="663" spans="1:65" s="2" customFormat="1" ht="16.5" customHeight="1">
      <c r="A663" s="34"/>
      <c r="B663" s="35"/>
      <c r="C663" s="210" t="s">
        <v>1712</v>
      </c>
      <c r="D663" s="210" t="s">
        <v>141</v>
      </c>
      <c r="E663" s="211" t="s">
        <v>1192</v>
      </c>
      <c r="F663" s="212" t="s">
        <v>1193</v>
      </c>
      <c r="G663" s="213" t="s">
        <v>423</v>
      </c>
      <c r="H663" s="214">
        <v>50</v>
      </c>
      <c r="I663" s="215"/>
      <c r="J663" s="216">
        <f>ROUND(I663*H663,2)</f>
        <v>0</v>
      </c>
      <c r="K663" s="217"/>
      <c r="L663" s="39"/>
      <c r="M663" s="218" t="s">
        <v>1</v>
      </c>
      <c r="N663" s="219" t="s">
        <v>39</v>
      </c>
      <c r="O663" s="71"/>
      <c r="P663" s="220">
        <f>O663*H663</f>
        <v>0</v>
      </c>
      <c r="Q663" s="220">
        <v>0</v>
      </c>
      <c r="R663" s="220">
        <f>Q663*H663</f>
        <v>0</v>
      </c>
      <c r="S663" s="220">
        <v>0</v>
      </c>
      <c r="T663" s="221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22" t="s">
        <v>145</v>
      </c>
      <c r="AT663" s="222" t="s">
        <v>141</v>
      </c>
      <c r="AU663" s="222" t="s">
        <v>81</v>
      </c>
      <c r="AY663" s="17" t="s">
        <v>138</v>
      </c>
      <c r="BE663" s="223">
        <f>IF(N663="základní",J663,0)</f>
        <v>0</v>
      </c>
      <c r="BF663" s="223">
        <f>IF(N663="snížená",J663,0)</f>
        <v>0</v>
      </c>
      <c r="BG663" s="223">
        <f>IF(N663="zákl. přenesená",J663,0)</f>
        <v>0</v>
      </c>
      <c r="BH663" s="223">
        <f>IF(N663="sníž. přenesená",J663,0)</f>
        <v>0</v>
      </c>
      <c r="BI663" s="223">
        <f>IF(N663="nulová",J663,0)</f>
        <v>0</v>
      </c>
      <c r="BJ663" s="17" t="s">
        <v>79</v>
      </c>
      <c r="BK663" s="223">
        <f>ROUND(I663*H663,2)</f>
        <v>0</v>
      </c>
      <c r="BL663" s="17" t="s">
        <v>145</v>
      </c>
      <c r="BM663" s="222" t="s">
        <v>1713</v>
      </c>
    </row>
    <row r="664" spans="1:65" s="2" customFormat="1" ht="19.5">
      <c r="A664" s="34"/>
      <c r="B664" s="35"/>
      <c r="C664" s="36"/>
      <c r="D664" s="224" t="s">
        <v>147</v>
      </c>
      <c r="E664" s="36"/>
      <c r="F664" s="225" t="s">
        <v>1195</v>
      </c>
      <c r="G664" s="36"/>
      <c r="H664" s="36"/>
      <c r="I664" s="123"/>
      <c r="J664" s="36"/>
      <c r="K664" s="36"/>
      <c r="L664" s="39"/>
      <c r="M664" s="226"/>
      <c r="N664" s="227"/>
      <c r="O664" s="71"/>
      <c r="P664" s="71"/>
      <c r="Q664" s="71"/>
      <c r="R664" s="71"/>
      <c r="S664" s="71"/>
      <c r="T664" s="72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7" t="s">
        <v>147</v>
      </c>
      <c r="AU664" s="17" t="s">
        <v>81</v>
      </c>
    </row>
    <row r="665" spans="1:65" s="15" customFormat="1" ht="11.25">
      <c r="B665" s="251"/>
      <c r="C665" s="252"/>
      <c r="D665" s="224" t="s">
        <v>149</v>
      </c>
      <c r="E665" s="253" t="s">
        <v>1</v>
      </c>
      <c r="F665" s="254" t="s">
        <v>1367</v>
      </c>
      <c r="G665" s="252"/>
      <c r="H665" s="253" t="s">
        <v>1</v>
      </c>
      <c r="I665" s="255"/>
      <c r="J665" s="252"/>
      <c r="K665" s="252"/>
      <c r="L665" s="256"/>
      <c r="M665" s="257"/>
      <c r="N665" s="258"/>
      <c r="O665" s="258"/>
      <c r="P665" s="258"/>
      <c r="Q665" s="258"/>
      <c r="R665" s="258"/>
      <c r="S665" s="258"/>
      <c r="T665" s="259"/>
      <c r="AT665" s="260" t="s">
        <v>149</v>
      </c>
      <c r="AU665" s="260" t="s">
        <v>81</v>
      </c>
      <c r="AV665" s="15" t="s">
        <v>79</v>
      </c>
      <c r="AW665" s="15" t="s">
        <v>30</v>
      </c>
      <c r="AX665" s="15" t="s">
        <v>74</v>
      </c>
      <c r="AY665" s="260" t="s">
        <v>138</v>
      </c>
    </row>
    <row r="666" spans="1:65" s="13" customFormat="1" ht="11.25">
      <c r="B666" s="228"/>
      <c r="C666" s="229"/>
      <c r="D666" s="224" t="s">
        <v>149</v>
      </c>
      <c r="E666" s="230" t="s">
        <v>1</v>
      </c>
      <c r="F666" s="231" t="s">
        <v>1711</v>
      </c>
      <c r="G666" s="229"/>
      <c r="H666" s="232">
        <v>50</v>
      </c>
      <c r="I666" s="233"/>
      <c r="J666" s="229"/>
      <c r="K666" s="229"/>
      <c r="L666" s="234"/>
      <c r="M666" s="235"/>
      <c r="N666" s="236"/>
      <c r="O666" s="236"/>
      <c r="P666" s="236"/>
      <c r="Q666" s="236"/>
      <c r="R666" s="236"/>
      <c r="S666" s="236"/>
      <c r="T666" s="237"/>
      <c r="AT666" s="238" t="s">
        <v>149</v>
      </c>
      <c r="AU666" s="238" t="s">
        <v>81</v>
      </c>
      <c r="AV666" s="13" t="s">
        <v>81</v>
      </c>
      <c r="AW666" s="13" t="s">
        <v>30</v>
      </c>
      <c r="AX666" s="13" t="s">
        <v>74</v>
      </c>
      <c r="AY666" s="238" t="s">
        <v>138</v>
      </c>
    </row>
    <row r="667" spans="1:65" s="14" customFormat="1" ht="11.25">
      <c r="B667" s="239"/>
      <c r="C667" s="240"/>
      <c r="D667" s="224" t="s">
        <v>149</v>
      </c>
      <c r="E667" s="241" t="s">
        <v>1</v>
      </c>
      <c r="F667" s="242" t="s">
        <v>156</v>
      </c>
      <c r="G667" s="240"/>
      <c r="H667" s="243">
        <v>50</v>
      </c>
      <c r="I667" s="244"/>
      <c r="J667" s="240"/>
      <c r="K667" s="240"/>
      <c r="L667" s="245"/>
      <c r="M667" s="261"/>
      <c r="N667" s="262"/>
      <c r="O667" s="262"/>
      <c r="P667" s="262"/>
      <c r="Q667" s="262"/>
      <c r="R667" s="262"/>
      <c r="S667" s="262"/>
      <c r="T667" s="263"/>
      <c r="AT667" s="249" t="s">
        <v>149</v>
      </c>
      <c r="AU667" s="249" t="s">
        <v>81</v>
      </c>
      <c r="AV667" s="14" t="s">
        <v>145</v>
      </c>
      <c r="AW667" s="14" t="s">
        <v>30</v>
      </c>
      <c r="AX667" s="14" t="s">
        <v>79</v>
      </c>
      <c r="AY667" s="249" t="s">
        <v>138</v>
      </c>
    </row>
    <row r="668" spans="1:65" s="2" customFormat="1" ht="6.95" customHeight="1">
      <c r="A668" s="34"/>
      <c r="B668" s="54"/>
      <c r="C668" s="55"/>
      <c r="D668" s="55"/>
      <c r="E668" s="55"/>
      <c r="F668" s="55"/>
      <c r="G668" s="55"/>
      <c r="H668" s="55"/>
      <c r="I668" s="159"/>
      <c r="J668" s="55"/>
      <c r="K668" s="55"/>
      <c r="L668" s="39"/>
      <c r="M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</row>
  </sheetData>
  <sheetProtection algorithmName="SHA-512" hashValue="BLIA7VC4l3I2E6URBbgTb6HLkTsJuh6U2xbwaXM4rvv/9DDRCAjgcfdzAuiAIBguF5k5oWHTvGw9lWrteo3Q4A==" saltValue="KJLM4seYdB85tXO3ldMh4TDMSzcLvFL1M7pH45E+5nSJRxFYufGRrS+FusmQ1aJXIhQnFPObbWgqxxetCxqyBg==" spinCount="100000" sheet="1" objects="1" scenarios="1" formatColumns="0" formatRows="0" autoFilter="0"/>
  <autoFilter ref="C131:K667" xr:uid="{00000000-0009-0000-0000-000004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1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100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81</v>
      </c>
    </row>
    <row r="4" spans="1:46" s="1" customFormat="1" ht="24.95" customHeight="1">
      <c r="B4" s="20"/>
      <c r="D4" s="120" t="s">
        <v>104</v>
      </c>
      <c r="I4" s="115"/>
      <c r="L4" s="20"/>
      <c r="M4" s="121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2" t="s">
        <v>16</v>
      </c>
      <c r="I6" s="115"/>
      <c r="L6" s="20"/>
    </row>
    <row r="7" spans="1:46" s="1" customFormat="1" ht="16.5" customHeight="1">
      <c r="B7" s="20"/>
      <c r="E7" s="343" t="str">
        <f>'Rekapitulace stavby'!K6</f>
        <v>Demolice a výstavba lávky M 7/1 pod zámeckými schody ve Fryštátě</v>
      </c>
      <c r="F7" s="344"/>
      <c r="G7" s="344"/>
      <c r="H7" s="344"/>
      <c r="I7" s="115"/>
      <c r="L7" s="20"/>
    </row>
    <row r="8" spans="1:46" s="1" customFormat="1" ht="12" customHeight="1">
      <c r="B8" s="20"/>
      <c r="D8" s="122" t="s">
        <v>105</v>
      </c>
      <c r="I8" s="115"/>
      <c r="L8" s="20"/>
    </row>
    <row r="9" spans="1:46" s="2" customFormat="1" ht="23.25" customHeight="1">
      <c r="A9" s="34"/>
      <c r="B9" s="39"/>
      <c r="C9" s="34"/>
      <c r="D9" s="34"/>
      <c r="E9" s="343" t="s">
        <v>106</v>
      </c>
      <c r="F9" s="345"/>
      <c r="G9" s="345"/>
      <c r="H9" s="345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2" t="s">
        <v>107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46" t="s">
        <v>1714</v>
      </c>
      <c r="F11" s="345"/>
      <c r="G11" s="345"/>
      <c r="H11" s="345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28. 1. 2020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4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27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7" t="str">
        <f>'Rekapitulace stavby'!E14</f>
        <v>Vyplň údaj</v>
      </c>
      <c r="F20" s="348"/>
      <c r="G20" s="348"/>
      <c r="H20" s="348"/>
      <c r="I20" s="124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29</v>
      </c>
      <c r="E22" s="34"/>
      <c r="F22" s="34"/>
      <c r="G22" s="34"/>
      <c r="H22" s="34"/>
      <c r="I22" s="124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4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31</v>
      </c>
      <c r="E25" s="34"/>
      <c r="F25" s="34"/>
      <c r="G25" s="34"/>
      <c r="H25" s="34"/>
      <c r="I25" s="124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DOPRAVOPROJEKT Ostrava a.s.</v>
      </c>
      <c r="F26" s="34"/>
      <c r="G26" s="34"/>
      <c r="H26" s="34"/>
      <c r="I26" s="124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33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9" t="s">
        <v>1</v>
      </c>
      <c r="F29" s="349"/>
      <c r="G29" s="349"/>
      <c r="H29" s="349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34</v>
      </c>
      <c r="E32" s="34"/>
      <c r="F32" s="34"/>
      <c r="G32" s="34"/>
      <c r="H32" s="34"/>
      <c r="I32" s="123"/>
      <c r="J32" s="133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4" t="s">
        <v>36</v>
      </c>
      <c r="G34" s="34"/>
      <c r="H34" s="34"/>
      <c r="I34" s="135" t="s">
        <v>35</v>
      </c>
      <c r="J34" s="134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6" t="s">
        <v>38</v>
      </c>
      <c r="E35" s="122" t="s">
        <v>39</v>
      </c>
      <c r="F35" s="137">
        <f>ROUND((SUM(BE128:BE312)),  2)</f>
        <v>0</v>
      </c>
      <c r="G35" s="34"/>
      <c r="H35" s="34"/>
      <c r="I35" s="138">
        <v>0.21</v>
      </c>
      <c r="J35" s="137">
        <f>ROUND(((SUM(BE128:BE312))*I35),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2" t="s">
        <v>40</v>
      </c>
      <c r="F36" s="137">
        <f>ROUND((SUM(BF128:BF312)),  2)</f>
        <v>0</v>
      </c>
      <c r="G36" s="34"/>
      <c r="H36" s="34"/>
      <c r="I36" s="138">
        <v>0.15</v>
      </c>
      <c r="J36" s="137">
        <f>ROUND(((SUM(BF128:BF312))*I36),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2" t="s">
        <v>41</v>
      </c>
      <c r="F37" s="137">
        <f>ROUND((SUM(BG128:BG312)),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2" t="s">
        <v>42</v>
      </c>
      <c r="F38" s="137">
        <f>ROUND((SUM(BH128:BH312)),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2" t="s">
        <v>43</v>
      </c>
      <c r="F39" s="137">
        <f>ROUND((SUM(BI128:BI312)),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44</v>
      </c>
      <c r="E41" s="141"/>
      <c r="F41" s="141"/>
      <c r="G41" s="142" t="s">
        <v>45</v>
      </c>
      <c r="H41" s="143" t="s">
        <v>46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7" t="s">
        <v>47</v>
      </c>
      <c r="E50" s="148"/>
      <c r="F50" s="148"/>
      <c r="G50" s="147" t="s">
        <v>48</v>
      </c>
      <c r="H50" s="148"/>
      <c r="I50" s="149"/>
      <c r="J50" s="148"/>
      <c r="K50" s="14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50" t="s">
        <v>49</v>
      </c>
      <c r="E61" s="151"/>
      <c r="F61" s="152" t="s">
        <v>50</v>
      </c>
      <c r="G61" s="150" t="s">
        <v>49</v>
      </c>
      <c r="H61" s="151"/>
      <c r="I61" s="153"/>
      <c r="J61" s="154" t="s">
        <v>50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7" t="s">
        <v>51</v>
      </c>
      <c r="E65" s="155"/>
      <c r="F65" s="155"/>
      <c r="G65" s="147" t="s">
        <v>52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50" t="s">
        <v>49</v>
      </c>
      <c r="E76" s="151"/>
      <c r="F76" s="152" t="s">
        <v>50</v>
      </c>
      <c r="G76" s="150" t="s">
        <v>49</v>
      </c>
      <c r="H76" s="151"/>
      <c r="I76" s="153"/>
      <c r="J76" s="154" t="s">
        <v>50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50" t="str">
        <f>E7</f>
        <v>Demolice a výstavba lávky M 7/1 pod zámeckými schody ve Fryštátě</v>
      </c>
      <c r="F85" s="351"/>
      <c r="G85" s="351"/>
      <c r="H85" s="351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105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23.25" customHeight="1">
      <c r="A87" s="34"/>
      <c r="B87" s="35"/>
      <c r="C87" s="36"/>
      <c r="D87" s="36"/>
      <c r="E87" s="350" t="s">
        <v>106</v>
      </c>
      <c r="F87" s="352"/>
      <c r="G87" s="352"/>
      <c r="H87" s="352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107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8" t="str">
        <f>E11</f>
        <v>SO 451 - PŘELOŽKA KABELŮ VO</v>
      </c>
      <c r="F89" s="352"/>
      <c r="G89" s="352"/>
      <c r="H89" s="352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4" t="s">
        <v>22</v>
      </c>
      <c r="J91" s="66" t="str">
        <f>IF(J14="","",J14)</f>
        <v>28. 1. 2020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4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4" t="s">
        <v>31</v>
      </c>
      <c r="J94" s="32" t="str">
        <f>E26</f>
        <v>DOPRAVOPROJEKT Ostrava a.s.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111</v>
      </c>
      <c r="D96" s="164"/>
      <c r="E96" s="164"/>
      <c r="F96" s="164"/>
      <c r="G96" s="164"/>
      <c r="H96" s="164"/>
      <c r="I96" s="165"/>
      <c r="J96" s="166" t="s">
        <v>112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7" t="s">
        <v>113</v>
      </c>
      <c r="D98" s="36"/>
      <c r="E98" s="36"/>
      <c r="F98" s="36"/>
      <c r="G98" s="36"/>
      <c r="H98" s="36"/>
      <c r="I98" s="123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114</v>
      </c>
    </row>
    <row r="99" spans="1:47" s="9" customFormat="1" ht="24.95" customHeight="1">
      <c r="B99" s="168"/>
      <c r="C99" s="169"/>
      <c r="D99" s="170" t="s">
        <v>115</v>
      </c>
      <c r="E99" s="171"/>
      <c r="F99" s="171"/>
      <c r="G99" s="171"/>
      <c r="H99" s="171"/>
      <c r="I99" s="172"/>
      <c r="J99" s="173">
        <f>J129</f>
        <v>0</v>
      </c>
      <c r="K99" s="169"/>
      <c r="L99" s="174"/>
    </row>
    <row r="100" spans="1:47" s="10" customFormat="1" ht="19.899999999999999" customHeight="1">
      <c r="B100" s="175"/>
      <c r="C100" s="104"/>
      <c r="D100" s="176" t="s">
        <v>1715</v>
      </c>
      <c r="E100" s="177"/>
      <c r="F100" s="177"/>
      <c r="G100" s="177"/>
      <c r="H100" s="177"/>
      <c r="I100" s="178"/>
      <c r="J100" s="179">
        <f>J130</f>
        <v>0</v>
      </c>
      <c r="K100" s="104"/>
      <c r="L100" s="180"/>
    </row>
    <row r="101" spans="1:47" s="9" customFormat="1" ht="24.95" customHeight="1">
      <c r="B101" s="168"/>
      <c r="C101" s="169"/>
      <c r="D101" s="170" t="s">
        <v>657</v>
      </c>
      <c r="E101" s="171"/>
      <c r="F101" s="171"/>
      <c r="G101" s="171"/>
      <c r="H101" s="171"/>
      <c r="I101" s="172"/>
      <c r="J101" s="173">
        <f>J169</f>
        <v>0</v>
      </c>
      <c r="K101" s="169"/>
      <c r="L101" s="174"/>
    </row>
    <row r="102" spans="1:47" s="10" customFormat="1" ht="19.899999999999999" customHeight="1">
      <c r="B102" s="175"/>
      <c r="C102" s="104"/>
      <c r="D102" s="176" t="s">
        <v>1716</v>
      </c>
      <c r="E102" s="177"/>
      <c r="F102" s="177"/>
      <c r="G102" s="177"/>
      <c r="H102" s="177"/>
      <c r="I102" s="178"/>
      <c r="J102" s="179">
        <f>J170</f>
        <v>0</v>
      </c>
      <c r="K102" s="104"/>
      <c r="L102" s="180"/>
    </row>
    <row r="103" spans="1:47" s="9" customFormat="1" ht="24.95" customHeight="1">
      <c r="B103" s="168"/>
      <c r="C103" s="169"/>
      <c r="D103" s="170" t="s">
        <v>1717</v>
      </c>
      <c r="E103" s="171"/>
      <c r="F103" s="171"/>
      <c r="G103" s="171"/>
      <c r="H103" s="171"/>
      <c r="I103" s="172"/>
      <c r="J103" s="173">
        <f>J212</f>
        <v>0</v>
      </c>
      <c r="K103" s="169"/>
      <c r="L103" s="174"/>
    </row>
    <row r="104" spans="1:47" s="10" customFormat="1" ht="19.899999999999999" customHeight="1">
      <c r="B104" s="175"/>
      <c r="C104" s="104"/>
      <c r="D104" s="176" t="s">
        <v>1718</v>
      </c>
      <c r="E104" s="177"/>
      <c r="F104" s="177"/>
      <c r="G104" s="177"/>
      <c r="H104" s="177"/>
      <c r="I104" s="178"/>
      <c r="J104" s="179">
        <f>J213</f>
        <v>0</v>
      </c>
      <c r="K104" s="104"/>
      <c r="L104" s="180"/>
    </row>
    <row r="105" spans="1:47" s="10" customFormat="1" ht="19.899999999999999" customHeight="1">
      <c r="B105" s="175"/>
      <c r="C105" s="104"/>
      <c r="D105" s="176" t="s">
        <v>1719</v>
      </c>
      <c r="E105" s="177"/>
      <c r="F105" s="177"/>
      <c r="G105" s="177"/>
      <c r="H105" s="177"/>
      <c r="I105" s="178"/>
      <c r="J105" s="179">
        <f>J255</f>
        <v>0</v>
      </c>
      <c r="K105" s="104"/>
      <c r="L105" s="180"/>
    </row>
    <row r="106" spans="1:47" s="9" customFormat="1" ht="24.95" customHeight="1">
      <c r="B106" s="168"/>
      <c r="C106" s="169"/>
      <c r="D106" s="170" t="s">
        <v>1720</v>
      </c>
      <c r="E106" s="171"/>
      <c r="F106" s="171"/>
      <c r="G106" s="171"/>
      <c r="H106" s="171"/>
      <c r="I106" s="172"/>
      <c r="J106" s="173">
        <f>J294</f>
        <v>0</v>
      </c>
      <c r="K106" s="169"/>
      <c r="L106" s="174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23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9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62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123</v>
      </c>
      <c r="D113" s="36"/>
      <c r="E113" s="36"/>
      <c r="F113" s="36"/>
      <c r="G113" s="36"/>
      <c r="H113" s="36"/>
      <c r="I113" s="123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3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50" t="str">
        <f>E7</f>
        <v>Demolice a výstavba lávky M 7/1 pod zámeckými schody ve Fryštátě</v>
      </c>
      <c r="F116" s="351"/>
      <c r="G116" s="351"/>
      <c r="H116" s="351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105</v>
      </c>
      <c r="D117" s="22"/>
      <c r="E117" s="22"/>
      <c r="F117" s="22"/>
      <c r="G117" s="22"/>
      <c r="H117" s="22"/>
      <c r="I117" s="115"/>
      <c r="J117" s="22"/>
      <c r="K117" s="22"/>
      <c r="L117" s="20"/>
    </row>
    <row r="118" spans="1:63" s="2" customFormat="1" ht="23.25" customHeight="1">
      <c r="A118" s="34"/>
      <c r="B118" s="35"/>
      <c r="C118" s="36"/>
      <c r="D118" s="36"/>
      <c r="E118" s="350" t="s">
        <v>106</v>
      </c>
      <c r="F118" s="352"/>
      <c r="G118" s="352"/>
      <c r="H118" s="352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107</v>
      </c>
      <c r="D119" s="36"/>
      <c r="E119" s="36"/>
      <c r="F119" s="36"/>
      <c r="G119" s="36"/>
      <c r="H119" s="36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98" t="str">
        <f>E11</f>
        <v>SO 451 - PŘELOŽKA KABELŮ VO</v>
      </c>
      <c r="F120" s="352"/>
      <c r="G120" s="352"/>
      <c r="H120" s="352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F14</f>
        <v xml:space="preserve"> </v>
      </c>
      <c r="G122" s="36"/>
      <c r="H122" s="36"/>
      <c r="I122" s="124" t="s">
        <v>22</v>
      </c>
      <c r="J122" s="66" t="str">
        <f>IF(J14="","",J14)</f>
        <v>28. 1. 2020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E17</f>
        <v xml:space="preserve"> </v>
      </c>
      <c r="G124" s="36"/>
      <c r="H124" s="36"/>
      <c r="I124" s="124" t="s">
        <v>29</v>
      </c>
      <c r="J124" s="32" t="str">
        <f>E23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25.7" customHeight="1">
      <c r="A125" s="34"/>
      <c r="B125" s="35"/>
      <c r="C125" s="29" t="s">
        <v>27</v>
      </c>
      <c r="D125" s="36"/>
      <c r="E125" s="36"/>
      <c r="F125" s="27" t="str">
        <f>IF(E20="","",E20)</f>
        <v>Vyplň údaj</v>
      </c>
      <c r="G125" s="36"/>
      <c r="H125" s="36"/>
      <c r="I125" s="124" t="s">
        <v>31</v>
      </c>
      <c r="J125" s="32" t="str">
        <f>E26</f>
        <v>DOPRAVOPROJEKT Ostrava a.s.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23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81"/>
      <c r="B127" s="182"/>
      <c r="C127" s="183" t="s">
        <v>124</v>
      </c>
      <c r="D127" s="184" t="s">
        <v>59</v>
      </c>
      <c r="E127" s="184" t="s">
        <v>55</v>
      </c>
      <c r="F127" s="184" t="s">
        <v>56</v>
      </c>
      <c r="G127" s="184" t="s">
        <v>125</v>
      </c>
      <c r="H127" s="184" t="s">
        <v>126</v>
      </c>
      <c r="I127" s="185" t="s">
        <v>127</v>
      </c>
      <c r="J127" s="186" t="s">
        <v>112</v>
      </c>
      <c r="K127" s="187" t="s">
        <v>128</v>
      </c>
      <c r="L127" s="188"/>
      <c r="M127" s="75" t="s">
        <v>1</v>
      </c>
      <c r="N127" s="76" t="s">
        <v>38</v>
      </c>
      <c r="O127" s="76" t="s">
        <v>129</v>
      </c>
      <c r="P127" s="76" t="s">
        <v>130</v>
      </c>
      <c r="Q127" s="76" t="s">
        <v>131</v>
      </c>
      <c r="R127" s="76" t="s">
        <v>132</v>
      </c>
      <c r="S127" s="76" t="s">
        <v>133</v>
      </c>
      <c r="T127" s="77" t="s">
        <v>134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pans="1:63" s="2" customFormat="1" ht="22.9" customHeight="1">
      <c r="A128" s="34"/>
      <c r="B128" s="35"/>
      <c r="C128" s="82" t="s">
        <v>135</v>
      </c>
      <c r="D128" s="36"/>
      <c r="E128" s="36"/>
      <c r="F128" s="36"/>
      <c r="G128" s="36"/>
      <c r="H128" s="36"/>
      <c r="I128" s="123"/>
      <c r="J128" s="189">
        <f>BK128</f>
        <v>0</v>
      </c>
      <c r="K128" s="36"/>
      <c r="L128" s="39"/>
      <c r="M128" s="78"/>
      <c r="N128" s="190"/>
      <c r="O128" s="79"/>
      <c r="P128" s="191">
        <f>P129+P169+P212+P294</f>
        <v>0</v>
      </c>
      <c r="Q128" s="79"/>
      <c r="R128" s="191">
        <f>R129+R169+R212+R294</f>
        <v>8.2072307999999978</v>
      </c>
      <c r="S128" s="79"/>
      <c r="T128" s="192">
        <f>T129+T169+T212+T294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73</v>
      </c>
      <c r="AU128" s="17" t="s">
        <v>114</v>
      </c>
      <c r="BK128" s="193">
        <f>BK129+BK169+BK212+BK294</f>
        <v>0</v>
      </c>
    </row>
    <row r="129" spans="1:65" s="12" customFormat="1" ht="25.9" customHeight="1">
      <c r="B129" s="194"/>
      <c r="C129" s="195"/>
      <c r="D129" s="196" t="s">
        <v>73</v>
      </c>
      <c r="E129" s="197" t="s">
        <v>136</v>
      </c>
      <c r="F129" s="197" t="s">
        <v>137</v>
      </c>
      <c r="G129" s="195"/>
      <c r="H129" s="195"/>
      <c r="I129" s="198"/>
      <c r="J129" s="199">
        <f>BK129</f>
        <v>0</v>
      </c>
      <c r="K129" s="195"/>
      <c r="L129" s="200"/>
      <c r="M129" s="201"/>
      <c r="N129" s="202"/>
      <c r="O129" s="202"/>
      <c r="P129" s="203">
        <f>P130</f>
        <v>0</v>
      </c>
      <c r="Q129" s="202"/>
      <c r="R129" s="203">
        <f>R130</f>
        <v>0</v>
      </c>
      <c r="S129" s="202"/>
      <c r="T129" s="204">
        <f>T130</f>
        <v>0</v>
      </c>
      <c r="AR129" s="205" t="s">
        <v>79</v>
      </c>
      <c r="AT129" s="206" t="s">
        <v>73</v>
      </c>
      <c r="AU129" s="206" t="s">
        <v>74</v>
      </c>
      <c r="AY129" s="205" t="s">
        <v>138</v>
      </c>
      <c r="BK129" s="207">
        <f>BK130</f>
        <v>0</v>
      </c>
    </row>
    <row r="130" spans="1:65" s="12" customFormat="1" ht="22.9" customHeight="1">
      <c r="B130" s="194"/>
      <c r="C130" s="195"/>
      <c r="D130" s="196" t="s">
        <v>73</v>
      </c>
      <c r="E130" s="208" t="s">
        <v>79</v>
      </c>
      <c r="F130" s="208" t="s">
        <v>1721</v>
      </c>
      <c r="G130" s="195"/>
      <c r="H130" s="195"/>
      <c r="I130" s="198"/>
      <c r="J130" s="209">
        <f>BK130</f>
        <v>0</v>
      </c>
      <c r="K130" s="195"/>
      <c r="L130" s="200"/>
      <c r="M130" s="201"/>
      <c r="N130" s="202"/>
      <c r="O130" s="202"/>
      <c r="P130" s="203">
        <f>SUM(P131:P168)</f>
        <v>0</v>
      </c>
      <c r="Q130" s="202"/>
      <c r="R130" s="203">
        <f>SUM(R131:R168)</f>
        <v>0</v>
      </c>
      <c r="S130" s="202"/>
      <c r="T130" s="204">
        <f>SUM(T131:T168)</f>
        <v>0</v>
      </c>
      <c r="AR130" s="205" t="s">
        <v>79</v>
      </c>
      <c r="AT130" s="206" t="s">
        <v>73</v>
      </c>
      <c r="AU130" s="206" t="s">
        <v>79</v>
      </c>
      <c r="AY130" s="205" t="s">
        <v>138</v>
      </c>
      <c r="BK130" s="207">
        <f>SUM(BK131:BK168)</f>
        <v>0</v>
      </c>
    </row>
    <row r="131" spans="1:65" s="2" customFormat="1" ht="16.5" customHeight="1">
      <c r="A131" s="34"/>
      <c r="B131" s="35"/>
      <c r="C131" s="210" t="s">
        <v>79</v>
      </c>
      <c r="D131" s="210" t="s">
        <v>141</v>
      </c>
      <c r="E131" s="211" t="s">
        <v>1722</v>
      </c>
      <c r="F131" s="212" t="s">
        <v>1723</v>
      </c>
      <c r="G131" s="213" t="s">
        <v>429</v>
      </c>
      <c r="H131" s="214">
        <v>3.55</v>
      </c>
      <c r="I131" s="215"/>
      <c r="J131" s="216">
        <f>ROUND(I131*H131,2)</f>
        <v>0</v>
      </c>
      <c r="K131" s="217"/>
      <c r="L131" s="39"/>
      <c r="M131" s="218" t="s">
        <v>1</v>
      </c>
      <c r="N131" s="219" t="s">
        <v>39</v>
      </c>
      <c r="O131" s="71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2" t="s">
        <v>145</v>
      </c>
      <c r="AT131" s="222" t="s">
        <v>141</v>
      </c>
      <c r="AU131" s="222" t="s">
        <v>81</v>
      </c>
      <c r="AY131" s="17" t="s">
        <v>138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7" t="s">
        <v>79</v>
      </c>
      <c r="BK131" s="223">
        <f>ROUND(I131*H131,2)</f>
        <v>0</v>
      </c>
      <c r="BL131" s="17" t="s">
        <v>145</v>
      </c>
      <c r="BM131" s="222" t="s">
        <v>1724</v>
      </c>
    </row>
    <row r="132" spans="1:65" s="2" customFormat="1" ht="29.25">
      <c r="A132" s="34"/>
      <c r="B132" s="35"/>
      <c r="C132" s="36"/>
      <c r="D132" s="224" t="s">
        <v>147</v>
      </c>
      <c r="E132" s="36"/>
      <c r="F132" s="225" t="s">
        <v>1725</v>
      </c>
      <c r="G132" s="36"/>
      <c r="H132" s="36"/>
      <c r="I132" s="123"/>
      <c r="J132" s="36"/>
      <c r="K132" s="36"/>
      <c r="L132" s="39"/>
      <c r="M132" s="226"/>
      <c r="N132" s="227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147</v>
      </c>
      <c r="AU132" s="17" t="s">
        <v>81</v>
      </c>
    </row>
    <row r="133" spans="1:65" s="2" customFormat="1" ht="16.5" customHeight="1">
      <c r="A133" s="34"/>
      <c r="B133" s="35"/>
      <c r="C133" s="210" t="s">
        <v>81</v>
      </c>
      <c r="D133" s="210" t="s">
        <v>141</v>
      </c>
      <c r="E133" s="211" t="s">
        <v>833</v>
      </c>
      <c r="F133" s="212" t="s">
        <v>834</v>
      </c>
      <c r="G133" s="213" t="s">
        <v>429</v>
      </c>
      <c r="H133" s="214">
        <v>3.55</v>
      </c>
      <c r="I133" s="215"/>
      <c r="J133" s="216">
        <f>ROUND(I133*H133,2)</f>
        <v>0</v>
      </c>
      <c r="K133" s="217"/>
      <c r="L133" s="39"/>
      <c r="M133" s="218" t="s">
        <v>1</v>
      </c>
      <c r="N133" s="219" t="s">
        <v>39</v>
      </c>
      <c r="O133" s="71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2" t="s">
        <v>145</v>
      </c>
      <c r="AT133" s="222" t="s">
        <v>141</v>
      </c>
      <c r="AU133" s="222" t="s">
        <v>81</v>
      </c>
      <c r="AY133" s="17" t="s">
        <v>138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7" t="s">
        <v>79</v>
      </c>
      <c r="BK133" s="223">
        <f>ROUND(I133*H133,2)</f>
        <v>0</v>
      </c>
      <c r="BL133" s="17" t="s">
        <v>145</v>
      </c>
      <c r="BM133" s="222" t="s">
        <v>1726</v>
      </c>
    </row>
    <row r="134" spans="1:65" s="2" customFormat="1" ht="11.25">
      <c r="A134" s="34"/>
      <c r="B134" s="35"/>
      <c r="C134" s="36"/>
      <c r="D134" s="224" t="s">
        <v>147</v>
      </c>
      <c r="E134" s="36"/>
      <c r="F134" s="225" t="s">
        <v>836</v>
      </c>
      <c r="G134" s="36"/>
      <c r="H134" s="36"/>
      <c r="I134" s="123"/>
      <c r="J134" s="36"/>
      <c r="K134" s="36"/>
      <c r="L134" s="39"/>
      <c r="M134" s="226"/>
      <c r="N134" s="227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147</v>
      </c>
      <c r="AU134" s="17" t="s">
        <v>81</v>
      </c>
    </row>
    <row r="135" spans="1:65" s="2" customFormat="1" ht="19.5">
      <c r="A135" s="34"/>
      <c r="B135" s="35"/>
      <c r="C135" s="36"/>
      <c r="D135" s="224" t="s">
        <v>180</v>
      </c>
      <c r="E135" s="36"/>
      <c r="F135" s="250" t="s">
        <v>1727</v>
      </c>
      <c r="G135" s="36"/>
      <c r="H135" s="36"/>
      <c r="I135" s="123"/>
      <c r="J135" s="36"/>
      <c r="K135" s="36"/>
      <c r="L135" s="39"/>
      <c r="M135" s="226"/>
      <c r="N135" s="227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180</v>
      </c>
      <c r="AU135" s="17" t="s">
        <v>81</v>
      </c>
    </row>
    <row r="136" spans="1:65" s="2" customFormat="1" ht="21.75" customHeight="1">
      <c r="A136" s="34"/>
      <c r="B136" s="35"/>
      <c r="C136" s="210" t="s">
        <v>162</v>
      </c>
      <c r="D136" s="210" t="s">
        <v>141</v>
      </c>
      <c r="E136" s="211" t="s">
        <v>837</v>
      </c>
      <c r="F136" s="212" t="s">
        <v>838</v>
      </c>
      <c r="G136" s="213" t="s">
        <v>488</v>
      </c>
      <c r="H136" s="214">
        <v>5.68</v>
      </c>
      <c r="I136" s="215"/>
      <c r="J136" s="216">
        <f>ROUND(I136*H136,2)</f>
        <v>0</v>
      </c>
      <c r="K136" s="217"/>
      <c r="L136" s="39"/>
      <c r="M136" s="218" t="s">
        <v>1</v>
      </c>
      <c r="N136" s="219" t="s">
        <v>39</v>
      </c>
      <c r="O136" s="71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2" t="s">
        <v>145</v>
      </c>
      <c r="AT136" s="222" t="s">
        <v>141</v>
      </c>
      <c r="AU136" s="222" t="s">
        <v>81</v>
      </c>
      <c r="AY136" s="17" t="s">
        <v>138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79</v>
      </c>
      <c r="BK136" s="223">
        <f>ROUND(I136*H136,2)</f>
        <v>0</v>
      </c>
      <c r="BL136" s="17" t="s">
        <v>145</v>
      </c>
      <c r="BM136" s="222" t="s">
        <v>1728</v>
      </c>
    </row>
    <row r="137" spans="1:65" s="2" customFormat="1" ht="29.25">
      <c r="A137" s="34"/>
      <c r="B137" s="35"/>
      <c r="C137" s="36"/>
      <c r="D137" s="224" t="s">
        <v>147</v>
      </c>
      <c r="E137" s="36"/>
      <c r="F137" s="225" t="s">
        <v>840</v>
      </c>
      <c r="G137" s="36"/>
      <c r="H137" s="36"/>
      <c r="I137" s="123"/>
      <c r="J137" s="36"/>
      <c r="K137" s="36"/>
      <c r="L137" s="39"/>
      <c r="M137" s="226"/>
      <c r="N137" s="227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147</v>
      </c>
      <c r="AU137" s="17" t="s">
        <v>81</v>
      </c>
    </row>
    <row r="138" spans="1:65" s="2" customFormat="1" ht="29.25">
      <c r="A138" s="34"/>
      <c r="B138" s="35"/>
      <c r="C138" s="36"/>
      <c r="D138" s="224" t="s">
        <v>180</v>
      </c>
      <c r="E138" s="36"/>
      <c r="F138" s="250" t="s">
        <v>1729</v>
      </c>
      <c r="G138" s="36"/>
      <c r="H138" s="36"/>
      <c r="I138" s="123"/>
      <c r="J138" s="36"/>
      <c r="K138" s="36"/>
      <c r="L138" s="39"/>
      <c r="M138" s="226"/>
      <c r="N138" s="227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180</v>
      </c>
      <c r="AU138" s="17" t="s">
        <v>81</v>
      </c>
    </row>
    <row r="139" spans="1:65" s="2" customFormat="1" ht="21.75" customHeight="1">
      <c r="A139" s="34"/>
      <c r="B139" s="35"/>
      <c r="C139" s="210" t="s">
        <v>182</v>
      </c>
      <c r="D139" s="210" t="s">
        <v>141</v>
      </c>
      <c r="E139" s="211" t="s">
        <v>1730</v>
      </c>
      <c r="F139" s="212" t="s">
        <v>1731</v>
      </c>
      <c r="G139" s="213" t="s">
        <v>144</v>
      </c>
      <c r="H139" s="214">
        <v>2</v>
      </c>
      <c r="I139" s="215"/>
      <c r="J139" s="216">
        <f>ROUND(I139*H139,2)</f>
        <v>0</v>
      </c>
      <c r="K139" s="217"/>
      <c r="L139" s="39"/>
      <c r="M139" s="218" t="s">
        <v>1</v>
      </c>
      <c r="N139" s="219" t="s">
        <v>39</v>
      </c>
      <c r="O139" s="71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2" t="s">
        <v>1203</v>
      </c>
      <c r="AT139" s="222" t="s">
        <v>141</v>
      </c>
      <c r="AU139" s="222" t="s">
        <v>81</v>
      </c>
      <c r="AY139" s="17" t="s">
        <v>138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7" t="s">
        <v>79</v>
      </c>
      <c r="BK139" s="223">
        <f>ROUND(I139*H139,2)</f>
        <v>0</v>
      </c>
      <c r="BL139" s="17" t="s">
        <v>1203</v>
      </c>
      <c r="BM139" s="222" t="s">
        <v>1732</v>
      </c>
    </row>
    <row r="140" spans="1:65" s="2" customFormat="1" ht="48.75">
      <c r="A140" s="34"/>
      <c r="B140" s="35"/>
      <c r="C140" s="36"/>
      <c r="D140" s="224" t="s">
        <v>147</v>
      </c>
      <c r="E140" s="36"/>
      <c r="F140" s="225" t="s">
        <v>1733</v>
      </c>
      <c r="G140" s="36"/>
      <c r="H140" s="36"/>
      <c r="I140" s="123"/>
      <c r="J140" s="36"/>
      <c r="K140" s="36"/>
      <c r="L140" s="39"/>
      <c r="M140" s="226"/>
      <c r="N140" s="227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147</v>
      </c>
      <c r="AU140" s="17" t="s">
        <v>81</v>
      </c>
    </row>
    <row r="141" spans="1:65" s="2" customFormat="1" ht="19.5">
      <c r="A141" s="34"/>
      <c r="B141" s="35"/>
      <c r="C141" s="36"/>
      <c r="D141" s="224" t="s">
        <v>180</v>
      </c>
      <c r="E141" s="36"/>
      <c r="F141" s="250" t="s">
        <v>1734</v>
      </c>
      <c r="G141" s="36"/>
      <c r="H141" s="36"/>
      <c r="I141" s="123"/>
      <c r="J141" s="36"/>
      <c r="K141" s="36"/>
      <c r="L141" s="39"/>
      <c r="M141" s="226"/>
      <c r="N141" s="227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180</v>
      </c>
      <c r="AU141" s="17" t="s">
        <v>81</v>
      </c>
    </row>
    <row r="142" spans="1:65" s="2" customFormat="1" ht="21.75" customHeight="1">
      <c r="A142" s="34"/>
      <c r="B142" s="35"/>
      <c r="C142" s="210" t="s">
        <v>195</v>
      </c>
      <c r="D142" s="210" t="s">
        <v>141</v>
      </c>
      <c r="E142" s="211" t="s">
        <v>486</v>
      </c>
      <c r="F142" s="212" t="s">
        <v>487</v>
      </c>
      <c r="G142" s="213" t="s">
        <v>488</v>
      </c>
      <c r="H142" s="214">
        <v>8.48</v>
      </c>
      <c r="I142" s="215"/>
      <c r="J142" s="216">
        <f>ROUND(I142*H142,2)</f>
        <v>0</v>
      </c>
      <c r="K142" s="217"/>
      <c r="L142" s="39"/>
      <c r="M142" s="218" t="s">
        <v>1</v>
      </c>
      <c r="N142" s="219" t="s">
        <v>39</v>
      </c>
      <c r="O142" s="71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2" t="s">
        <v>145</v>
      </c>
      <c r="AT142" s="222" t="s">
        <v>141</v>
      </c>
      <c r="AU142" s="222" t="s">
        <v>81</v>
      </c>
      <c r="AY142" s="17" t="s">
        <v>138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7" t="s">
        <v>79</v>
      </c>
      <c r="BK142" s="223">
        <f>ROUND(I142*H142,2)</f>
        <v>0</v>
      </c>
      <c r="BL142" s="17" t="s">
        <v>145</v>
      </c>
      <c r="BM142" s="222" t="s">
        <v>1735</v>
      </c>
    </row>
    <row r="143" spans="1:65" s="2" customFormat="1" ht="19.5">
      <c r="A143" s="34"/>
      <c r="B143" s="35"/>
      <c r="C143" s="36"/>
      <c r="D143" s="224" t="s">
        <v>147</v>
      </c>
      <c r="E143" s="36"/>
      <c r="F143" s="225" t="s">
        <v>487</v>
      </c>
      <c r="G143" s="36"/>
      <c r="H143" s="36"/>
      <c r="I143" s="123"/>
      <c r="J143" s="36"/>
      <c r="K143" s="36"/>
      <c r="L143" s="39"/>
      <c r="M143" s="226"/>
      <c r="N143" s="227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147</v>
      </c>
      <c r="AU143" s="17" t="s">
        <v>81</v>
      </c>
    </row>
    <row r="144" spans="1:65" s="2" customFormat="1" ht="21.75" customHeight="1">
      <c r="A144" s="34"/>
      <c r="B144" s="35"/>
      <c r="C144" s="210" t="s">
        <v>139</v>
      </c>
      <c r="D144" s="210" t="s">
        <v>141</v>
      </c>
      <c r="E144" s="211" t="s">
        <v>492</v>
      </c>
      <c r="F144" s="212" t="s">
        <v>493</v>
      </c>
      <c r="G144" s="213" t="s">
        <v>488</v>
      </c>
      <c r="H144" s="214">
        <v>30.23</v>
      </c>
      <c r="I144" s="215"/>
      <c r="J144" s="216">
        <f>ROUND(I144*H144,2)</f>
        <v>0</v>
      </c>
      <c r="K144" s="217"/>
      <c r="L144" s="39"/>
      <c r="M144" s="218" t="s">
        <v>1</v>
      </c>
      <c r="N144" s="219" t="s">
        <v>39</v>
      </c>
      <c r="O144" s="71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2" t="s">
        <v>145</v>
      </c>
      <c r="AT144" s="222" t="s">
        <v>141</v>
      </c>
      <c r="AU144" s="222" t="s">
        <v>81</v>
      </c>
      <c r="AY144" s="17" t="s">
        <v>138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79</v>
      </c>
      <c r="BK144" s="223">
        <f>ROUND(I144*H144,2)</f>
        <v>0</v>
      </c>
      <c r="BL144" s="17" t="s">
        <v>145</v>
      </c>
      <c r="BM144" s="222" t="s">
        <v>1736</v>
      </c>
    </row>
    <row r="145" spans="1:65" s="2" customFormat="1" ht="19.5">
      <c r="A145" s="34"/>
      <c r="B145" s="35"/>
      <c r="C145" s="36"/>
      <c r="D145" s="224" t="s">
        <v>147</v>
      </c>
      <c r="E145" s="36"/>
      <c r="F145" s="225" t="s">
        <v>493</v>
      </c>
      <c r="G145" s="36"/>
      <c r="H145" s="36"/>
      <c r="I145" s="123"/>
      <c r="J145" s="36"/>
      <c r="K145" s="36"/>
      <c r="L145" s="39"/>
      <c r="M145" s="226"/>
      <c r="N145" s="227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147</v>
      </c>
      <c r="AU145" s="17" t="s">
        <v>81</v>
      </c>
    </row>
    <row r="146" spans="1:65" s="2" customFormat="1" ht="39">
      <c r="A146" s="34"/>
      <c r="B146" s="35"/>
      <c r="C146" s="36"/>
      <c r="D146" s="224" t="s">
        <v>180</v>
      </c>
      <c r="E146" s="36"/>
      <c r="F146" s="250" t="s">
        <v>1737</v>
      </c>
      <c r="G146" s="36"/>
      <c r="H146" s="36"/>
      <c r="I146" s="123"/>
      <c r="J146" s="36"/>
      <c r="K146" s="36"/>
      <c r="L146" s="39"/>
      <c r="M146" s="226"/>
      <c r="N146" s="227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180</v>
      </c>
      <c r="AU146" s="17" t="s">
        <v>81</v>
      </c>
    </row>
    <row r="147" spans="1:65" s="2" customFormat="1" ht="21.75" customHeight="1">
      <c r="A147" s="34"/>
      <c r="B147" s="35"/>
      <c r="C147" s="210" t="s">
        <v>207</v>
      </c>
      <c r="D147" s="210" t="s">
        <v>141</v>
      </c>
      <c r="E147" s="211" t="s">
        <v>499</v>
      </c>
      <c r="F147" s="212" t="s">
        <v>1738</v>
      </c>
      <c r="G147" s="213" t="s">
        <v>488</v>
      </c>
      <c r="H147" s="214">
        <v>1.8</v>
      </c>
      <c r="I147" s="215"/>
      <c r="J147" s="216">
        <f>ROUND(I147*H147,2)</f>
        <v>0</v>
      </c>
      <c r="K147" s="217"/>
      <c r="L147" s="39"/>
      <c r="M147" s="218" t="s">
        <v>1</v>
      </c>
      <c r="N147" s="219" t="s">
        <v>39</v>
      </c>
      <c r="O147" s="71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2" t="s">
        <v>145</v>
      </c>
      <c r="AT147" s="222" t="s">
        <v>141</v>
      </c>
      <c r="AU147" s="222" t="s">
        <v>81</v>
      </c>
      <c r="AY147" s="17" t="s">
        <v>138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7" t="s">
        <v>79</v>
      </c>
      <c r="BK147" s="223">
        <f>ROUND(I147*H147,2)</f>
        <v>0</v>
      </c>
      <c r="BL147" s="17" t="s">
        <v>145</v>
      </c>
      <c r="BM147" s="222" t="s">
        <v>1739</v>
      </c>
    </row>
    <row r="148" spans="1:65" s="2" customFormat="1" ht="19.5">
      <c r="A148" s="34"/>
      <c r="B148" s="35"/>
      <c r="C148" s="36"/>
      <c r="D148" s="224" t="s">
        <v>147</v>
      </c>
      <c r="E148" s="36"/>
      <c r="F148" s="225" t="s">
        <v>1738</v>
      </c>
      <c r="G148" s="36"/>
      <c r="H148" s="36"/>
      <c r="I148" s="123"/>
      <c r="J148" s="36"/>
      <c r="K148" s="36"/>
      <c r="L148" s="39"/>
      <c r="M148" s="226"/>
      <c r="N148" s="227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147</v>
      </c>
      <c r="AU148" s="17" t="s">
        <v>81</v>
      </c>
    </row>
    <row r="149" spans="1:65" s="2" customFormat="1" ht="19.5">
      <c r="A149" s="34"/>
      <c r="B149" s="35"/>
      <c r="C149" s="36"/>
      <c r="D149" s="224" t="s">
        <v>180</v>
      </c>
      <c r="E149" s="36"/>
      <c r="F149" s="250" t="s">
        <v>1740</v>
      </c>
      <c r="G149" s="36"/>
      <c r="H149" s="36"/>
      <c r="I149" s="123"/>
      <c r="J149" s="36"/>
      <c r="K149" s="36"/>
      <c r="L149" s="39"/>
      <c r="M149" s="226"/>
      <c r="N149" s="227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180</v>
      </c>
      <c r="AU149" s="17" t="s">
        <v>81</v>
      </c>
    </row>
    <row r="150" spans="1:65" s="2" customFormat="1" ht="21.75" customHeight="1">
      <c r="A150" s="34"/>
      <c r="B150" s="35"/>
      <c r="C150" s="210" t="s">
        <v>218</v>
      </c>
      <c r="D150" s="210" t="s">
        <v>141</v>
      </c>
      <c r="E150" s="211" t="s">
        <v>505</v>
      </c>
      <c r="F150" s="212" t="s">
        <v>1741</v>
      </c>
      <c r="G150" s="213" t="s">
        <v>488</v>
      </c>
      <c r="H150" s="214">
        <v>0.5</v>
      </c>
      <c r="I150" s="215"/>
      <c r="J150" s="216">
        <f>ROUND(I150*H150,2)</f>
        <v>0</v>
      </c>
      <c r="K150" s="217"/>
      <c r="L150" s="39"/>
      <c r="M150" s="218" t="s">
        <v>1</v>
      </c>
      <c r="N150" s="219" t="s">
        <v>39</v>
      </c>
      <c r="O150" s="71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2" t="s">
        <v>145</v>
      </c>
      <c r="AT150" s="222" t="s">
        <v>141</v>
      </c>
      <c r="AU150" s="222" t="s">
        <v>81</v>
      </c>
      <c r="AY150" s="17" t="s">
        <v>138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7" t="s">
        <v>79</v>
      </c>
      <c r="BK150" s="223">
        <f>ROUND(I150*H150,2)</f>
        <v>0</v>
      </c>
      <c r="BL150" s="17" t="s">
        <v>145</v>
      </c>
      <c r="BM150" s="222" t="s">
        <v>1742</v>
      </c>
    </row>
    <row r="151" spans="1:65" s="2" customFormat="1" ht="19.5">
      <c r="A151" s="34"/>
      <c r="B151" s="35"/>
      <c r="C151" s="36"/>
      <c r="D151" s="224" t="s">
        <v>147</v>
      </c>
      <c r="E151" s="36"/>
      <c r="F151" s="225" t="s">
        <v>1741</v>
      </c>
      <c r="G151" s="36"/>
      <c r="H151" s="36"/>
      <c r="I151" s="123"/>
      <c r="J151" s="36"/>
      <c r="K151" s="36"/>
      <c r="L151" s="39"/>
      <c r="M151" s="226"/>
      <c r="N151" s="227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147</v>
      </c>
      <c r="AU151" s="17" t="s">
        <v>81</v>
      </c>
    </row>
    <row r="152" spans="1:65" s="2" customFormat="1" ht="19.5">
      <c r="A152" s="34"/>
      <c r="B152" s="35"/>
      <c r="C152" s="36"/>
      <c r="D152" s="224" t="s">
        <v>180</v>
      </c>
      <c r="E152" s="36"/>
      <c r="F152" s="250" t="s">
        <v>1740</v>
      </c>
      <c r="G152" s="36"/>
      <c r="H152" s="36"/>
      <c r="I152" s="123"/>
      <c r="J152" s="36"/>
      <c r="K152" s="36"/>
      <c r="L152" s="39"/>
      <c r="M152" s="226"/>
      <c r="N152" s="227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180</v>
      </c>
      <c r="AU152" s="17" t="s">
        <v>81</v>
      </c>
    </row>
    <row r="153" spans="1:65" s="2" customFormat="1" ht="21.75" customHeight="1">
      <c r="A153" s="34"/>
      <c r="B153" s="35"/>
      <c r="C153" s="210" t="s">
        <v>223</v>
      </c>
      <c r="D153" s="210" t="s">
        <v>141</v>
      </c>
      <c r="E153" s="211" t="s">
        <v>1743</v>
      </c>
      <c r="F153" s="212" t="s">
        <v>1744</v>
      </c>
      <c r="G153" s="213" t="s">
        <v>488</v>
      </c>
      <c r="H153" s="214">
        <v>0.25</v>
      </c>
      <c r="I153" s="215"/>
      <c r="J153" s="216">
        <f>ROUND(I153*H153,2)</f>
        <v>0</v>
      </c>
      <c r="K153" s="217"/>
      <c r="L153" s="39"/>
      <c r="M153" s="218" t="s">
        <v>1</v>
      </c>
      <c r="N153" s="219" t="s">
        <v>39</v>
      </c>
      <c r="O153" s="71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2" t="s">
        <v>145</v>
      </c>
      <c r="AT153" s="222" t="s">
        <v>141</v>
      </c>
      <c r="AU153" s="222" t="s">
        <v>81</v>
      </c>
      <c r="AY153" s="17" t="s">
        <v>138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7" t="s">
        <v>79</v>
      </c>
      <c r="BK153" s="223">
        <f>ROUND(I153*H153,2)</f>
        <v>0</v>
      </c>
      <c r="BL153" s="17" t="s">
        <v>145</v>
      </c>
      <c r="BM153" s="222" t="s">
        <v>1745</v>
      </c>
    </row>
    <row r="154" spans="1:65" s="2" customFormat="1" ht="19.5">
      <c r="A154" s="34"/>
      <c r="B154" s="35"/>
      <c r="C154" s="36"/>
      <c r="D154" s="224" t="s">
        <v>147</v>
      </c>
      <c r="E154" s="36"/>
      <c r="F154" s="225" t="s">
        <v>1744</v>
      </c>
      <c r="G154" s="36"/>
      <c r="H154" s="36"/>
      <c r="I154" s="123"/>
      <c r="J154" s="36"/>
      <c r="K154" s="36"/>
      <c r="L154" s="39"/>
      <c r="M154" s="226"/>
      <c r="N154" s="227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147</v>
      </c>
      <c r="AU154" s="17" t="s">
        <v>81</v>
      </c>
    </row>
    <row r="155" spans="1:65" s="2" customFormat="1" ht="19.5">
      <c r="A155" s="34"/>
      <c r="B155" s="35"/>
      <c r="C155" s="36"/>
      <c r="D155" s="224" t="s">
        <v>180</v>
      </c>
      <c r="E155" s="36"/>
      <c r="F155" s="250" t="s">
        <v>1746</v>
      </c>
      <c r="G155" s="36"/>
      <c r="H155" s="36"/>
      <c r="I155" s="123"/>
      <c r="J155" s="36"/>
      <c r="K155" s="36"/>
      <c r="L155" s="39"/>
      <c r="M155" s="226"/>
      <c r="N155" s="227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180</v>
      </c>
      <c r="AU155" s="17" t="s">
        <v>81</v>
      </c>
    </row>
    <row r="156" spans="1:65" s="2" customFormat="1" ht="21.75" customHeight="1">
      <c r="A156" s="34"/>
      <c r="B156" s="35"/>
      <c r="C156" s="210" t="s">
        <v>232</v>
      </c>
      <c r="D156" s="210" t="s">
        <v>141</v>
      </c>
      <c r="E156" s="211" t="s">
        <v>1747</v>
      </c>
      <c r="F156" s="212" t="s">
        <v>1748</v>
      </c>
      <c r="G156" s="213" t="s">
        <v>488</v>
      </c>
      <c r="H156" s="214">
        <v>0.25</v>
      </c>
      <c r="I156" s="215"/>
      <c r="J156" s="216">
        <f>ROUND(I156*H156,2)</f>
        <v>0</v>
      </c>
      <c r="K156" s="217"/>
      <c r="L156" s="39"/>
      <c r="M156" s="218" t="s">
        <v>1</v>
      </c>
      <c r="N156" s="219" t="s">
        <v>39</v>
      </c>
      <c r="O156" s="71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2" t="s">
        <v>145</v>
      </c>
      <c r="AT156" s="222" t="s">
        <v>141</v>
      </c>
      <c r="AU156" s="222" t="s">
        <v>81</v>
      </c>
      <c r="AY156" s="17" t="s">
        <v>138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7" t="s">
        <v>79</v>
      </c>
      <c r="BK156" s="223">
        <f>ROUND(I156*H156,2)</f>
        <v>0</v>
      </c>
      <c r="BL156" s="17" t="s">
        <v>145</v>
      </c>
      <c r="BM156" s="222" t="s">
        <v>1749</v>
      </c>
    </row>
    <row r="157" spans="1:65" s="2" customFormat="1" ht="19.5">
      <c r="A157" s="34"/>
      <c r="B157" s="35"/>
      <c r="C157" s="36"/>
      <c r="D157" s="224" t="s">
        <v>147</v>
      </c>
      <c r="E157" s="36"/>
      <c r="F157" s="225" t="s">
        <v>1748</v>
      </c>
      <c r="G157" s="36"/>
      <c r="H157" s="36"/>
      <c r="I157" s="123"/>
      <c r="J157" s="36"/>
      <c r="K157" s="36"/>
      <c r="L157" s="39"/>
      <c r="M157" s="226"/>
      <c r="N157" s="227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147</v>
      </c>
      <c r="AU157" s="17" t="s">
        <v>81</v>
      </c>
    </row>
    <row r="158" spans="1:65" s="2" customFormat="1" ht="39">
      <c r="A158" s="34"/>
      <c r="B158" s="35"/>
      <c r="C158" s="36"/>
      <c r="D158" s="224" t="s">
        <v>180</v>
      </c>
      <c r="E158" s="36"/>
      <c r="F158" s="250" t="s">
        <v>1750</v>
      </c>
      <c r="G158" s="36"/>
      <c r="H158" s="36"/>
      <c r="I158" s="123"/>
      <c r="J158" s="36"/>
      <c r="K158" s="36"/>
      <c r="L158" s="39"/>
      <c r="M158" s="226"/>
      <c r="N158" s="227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180</v>
      </c>
      <c r="AU158" s="17" t="s">
        <v>81</v>
      </c>
    </row>
    <row r="159" spans="1:65" s="2" customFormat="1" ht="16.5" customHeight="1">
      <c r="A159" s="34"/>
      <c r="B159" s="35"/>
      <c r="C159" s="210" t="s">
        <v>239</v>
      </c>
      <c r="D159" s="210" t="s">
        <v>141</v>
      </c>
      <c r="E159" s="211" t="s">
        <v>1751</v>
      </c>
      <c r="F159" s="212" t="s">
        <v>1752</v>
      </c>
      <c r="G159" s="213" t="s">
        <v>351</v>
      </c>
      <c r="H159" s="214">
        <v>24.15</v>
      </c>
      <c r="I159" s="215"/>
      <c r="J159" s="216">
        <f>ROUND(I159*H159,2)</f>
        <v>0</v>
      </c>
      <c r="K159" s="217"/>
      <c r="L159" s="39"/>
      <c r="M159" s="218" t="s">
        <v>1</v>
      </c>
      <c r="N159" s="219" t="s">
        <v>39</v>
      </c>
      <c r="O159" s="71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2" t="s">
        <v>145</v>
      </c>
      <c r="AT159" s="222" t="s">
        <v>141</v>
      </c>
      <c r="AU159" s="222" t="s">
        <v>81</v>
      </c>
      <c r="AY159" s="17" t="s">
        <v>138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7" t="s">
        <v>79</v>
      </c>
      <c r="BK159" s="223">
        <f>ROUND(I159*H159,2)</f>
        <v>0</v>
      </c>
      <c r="BL159" s="17" t="s">
        <v>145</v>
      </c>
      <c r="BM159" s="222" t="s">
        <v>1753</v>
      </c>
    </row>
    <row r="160" spans="1:65" s="2" customFormat="1" ht="117">
      <c r="A160" s="34"/>
      <c r="B160" s="35"/>
      <c r="C160" s="36"/>
      <c r="D160" s="224" t="s">
        <v>147</v>
      </c>
      <c r="E160" s="36"/>
      <c r="F160" s="225" t="s">
        <v>1754</v>
      </c>
      <c r="G160" s="36"/>
      <c r="H160" s="36"/>
      <c r="I160" s="123"/>
      <c r="J160" s="36"/>
      <c r="K160" s="36"/>
      <c r="L160" s="39"/>
      <c r="M160" s="226"/>
      <c r="N160" s="227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147</v>
      </c>
      <c r="AU160" s="17" t="s">
        <v>81</v>
      </c>
    </row>
    <row r="161" spans="1:65" s="13" customFormat="1" ht="11.25">
      <c r="B161" s="228"/>
      <c r="C161" s="229"/>
      <c r="D161" s="224" t="s">
        <v>149</v>
      </c>
      <c r="E161" s="230" t="s">
        <v>1</v>
      </c>
      <c r="F161" s="231" t="s">
        <v>1755</v>
      </c>
      <c r="G161" s="229"/>
      <c r="H161" s="232">
        <v>7.65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149</v>
      </c>
      <c r="AU161" s="238" t="s">
        <v>81</v>
      </c>
      <c r="AV161" s="13" t="s">
        <v>81</v>
      </c>
      <c r="AW161" s="13" t="s">
        <v>30</v>
      </c>
      <c r="AX161" s="13" t="s">
        <v>74</v>
      </c>
      <c r="AY161" s="238" t="s">
        <v>138</v>
      </c>
    </row>
    <row r="162" spans="1:65" s="13" customFormat="1" ht="11.25">
      <c r="B162" s="228"/>
      <c r="C162" s="229"/>
      <c r="D162" s="224" t="s">
        <v>149</v>
      </c>
      <c r="E162" s="230" t="s">
        <v>1</v>
      </c>
      <c r="F162" s="231" t="s">
        <v>1756</v>
      </c>
      <c r="G162" s="229"/>
      <c r="H162" s="232">
        <v>16.5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149</v>
      </c>
      <c r="AU162" s="238" t="s">
        <v>81</v>
      </c>
      <c r="AV162" s="13" t="s">
        <v>81</v>
      </c>
      <c r="AW162" s="13" t="s">
        <v>30</v>
      </c>
      <c r="AX162" s="13" t="s">
        <v>74</v>
      </c>
      <c r="AY162" s="238" t="s">
        <v>138</v>
      </c>
    </row>
    <row r="163" spans="1:65" s="14" customFormat="1" ht="11.25">
      <c r="B163" s="239"/>
      <c r="C163" s="240"/>
      <c r="D163" s="224" t="s">
        <v>149</v>
      </c>
      <c r="E163" s="241" t="s">
        <v>1</v>
      </c>
      <c r="F163" s="242" t="s">
        <v>156</v>
      </c>
      <c r="G163" s="240"/>
      <c r="H163" s="243">
        <v>24.15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149</v>
      </c>
      <c r="AU163" s="249" t="s">
        <v>81</v>
      </c>
      <c r="AV163" s="14" t="s">
        <v>145</v>
      </c>
      <c r="AW163" s="14" t="s">
        <v>30</v>
      </c>
      <c r="AX163" s="14" t="s">
        <v>79</v>
      </c>
      <c r="AY163" s="249" t="s">
        <v>138</v>
      </c>
    </row>
    <row r="164" spans="1:65" s="2" customFormat="1" ht="21.75" customHeight="1">
      <c r="A164" s="34"/>
      <c r="B164" s="35"/>
      <c r="C164" s="210" t="s">
        <v>678</v>
      </c>
      <c r="D164" s="210" t="s">
        <v>141</v>
      </c>
      <c r="E164" s="211" t="s">
        <v>1757</v>
      </c>
      <c r="F164" s="212" t="s">
        <v>1758</v>
      </c>
      <c r="G164" s="213" t="s">
        <v>144</v>
      </c>
      <c r="H164" s="214">
        <v>1</v>
      </c>
      <c r="I164" s="215"/>
      <c r="J164" s="216">
        <f>ROUND(I164*H164,2)</f>
        <v>0</v>
      </c>
      <c r="K164" s="217"/>
      <c r="L164" s="39"/>
      <c r="M164" s="218" t="s">
        <v>1</v>
      </c>
      <c r="N164" s="219" t="s">
        <v>39</v>
      </c>
      <c r="O164" s="71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2" t="s">
        <v>145</v>
      </c>
      <c r="AT164" s="222" t="s">
        <v>141</v>
      </c>
      <c r="AU164" s="222" t="s">
        <v>81</v>
      </c>
      <c r="AY164" s="17" t="s">
        <v>138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7" t="s">
        <v>79</v>
      </c>
      <c r="BK164" s="223">
        <f>ROUND(I164*H164,2)</f>
        <v>0</v>
      </c>
      <c r="BL164" s="17" t="s">
        <v>145</v>
      </c>
      <c r="BM164" s="222" t="s">
        <v>1759</v>
      </c>
    </row>
    <row r="165" spans="1:65" s="2" customFormat="1" ht="11.25">
      <c r="A165" s="34"/>
      <c r="B165" s="35"/>
      <c r="C165" s="36"/>
      <c r="D165" s="224" t="s">
        <v>147</v>
      </c>
      <c r="E165" s="36"/>
      <c r="F165" s="225" t="s">
        <v>1758</v>
      </c>
      <c r="G165" s="36"/>
      <c r="H165" s="36"/>
      <c r="I165" s="123"/>
      <c r="J165" s="36"/>
      <c r="K165" s="36"/>
      <c r="L165" s="39"/>
      <c r="M165" s="226"/>
      <c r="N165" s="227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147</v>
      </c>
      <c r="AU165" s="17" t="s">
        <v>81</v>
      </c>
    </row>
    <row r="166" spans="1:65" s="2" customFormat="1" ht="21.75" customHeight="1">
      <c r="A166" s="34"/>
      <c r="B166" s="35"/>
      <c r="C166" s="210" t="s">
        <v>684</v>
      </c>
      <c r="D166" s="210" t="s">
        <v>141</v>
      </c>
      <c r="E166" s="211" t="s">
        <v>1760</v>
      </c>
      <c r="F166" s="212" t="s">
        <v>1761</v>
      </c>
      <c r="G166" s="213" t="s">
        <v>429</v>
      </c>
      <c r="H166" s="214">
        <v>3</v>
      </c>
      <c r="I166" s="215"/>
      <c r="J166" s="216">
        <f>ROUND(I166*H166,2)</f>
        <v>0</v>
      </c>
      <c r="K166" s="217"/>
      <c r="L166" s="39"/>
      <c r="M166" s="218" t="s">
        <v>1</v>
      </c>
      <c r="N166" s="219" t="s">
        <v>39</v>
      </c>
      <c r="O166" s="71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2" t="s">
        <v>145</v>
      </c>
      <c r="AT166" s="222" t="s">
        <v>141</v>
      </c>
      <c r="AU166" s="222" t="s">
        <v>81</v>
      </c>
      <c r="AY166" s="17" t="s">
        <v>138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7" t="s">
        <v>79</v>
      </c>
      <c r="BK166" s="223">
        <f>ROUND(I166*H166,2)</f>
        <v>0</v>
      </c>
      <c r="BL166" s="17" t="s">
        <v>145</v>
      </c>
      <c r="BM166" s="222" t="s">
        <v>1762</v>
      </c>
    </row>
    <row r="167" spans="1:65" s="2" customFormat="1" ht="19.5">
      <c r="A167" s="34"/>
      <c r="B167" s="35"/>
      <c r="C167" s="36"/>
      <c r="D167" s="224" t="s">
        <v>147</v>
      </c>
      <c r="E167" s="36"/>
      <c r="F167" s="225" t="s">
        <v>1761</v>
      </c>
      <c r="G167" s="36"/>
      <c r="H167" s="36"/>
      <c r="I167" s="123"/>
      <c r="J167" s="36"/>
      <c r="K167" s="36"/>
      <c r="L167" s="39"/>
      <c r="M167" s="226"/>
      <c r="N167" s="227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147</v>
      </c>
      <c r="AU167" s="17" t="s">
        <v>81</v>
      </c>
    </row>
    <row r="168" spans="1:65" s="2" customFormat="1" ht="19.5">
      <c r="A168" s="34"/>
      <c r="B168" s="35"/>
      <c r="C168" s="36"/>
      <c r="D168" s="224" t="s">
        <v>180</v>
      </c>
      <c r="E168" s="36"/>
      <c r="F168" s="250" t="s">
        <v>1763</v>
      </c>
      <c r="G168" s="36"/>
      <c r="H168" s="36"/>
      <c r="I168" s="123"/>
      <c r="J168" s="36"/>
      <c r="K168" s="36"/>
      <c r="L168" s="39"/>
      <c r="M168" s="226"/>
      <c r="N168" s="227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180</v>
      </c>
      <c r="AU168" s="17" t="s">
        <v>81</v>
      </c>
    </row>
    <row r="169" spans="1:65" s="12" customFormat="1" ht="25.9" customHeight="1">
      <c r="B169" s="194"/>
      <c r="C169" s="195"/>
      <c r="D169" s="196" t="s">
        <v>73</v>
      </c>
      <c r="E169" s="197" t="s">
        <v>1230</v>
      </c>
      <c r="F169" s="197" t="s">
        <v>1231</v>
      </c>
      <c r="G169" s="195"/>
      <c r="H169" s="195"/>
      <c r="I169" s="198"/>
      <c r="J169" s="199">
        <f>BK169</f>
        <v>0</v>
      </c>
      <c r="K169" s="195"/>
      <c r="L169" s="200"/>
      <c r="M169" s="201"/>
      <c r="N169" s="202"/>
      <c r="O169" s="202"/>
      <c r="P169" s="203">
        <f>P170</f>
        <v>0</v>
      </c>
      <c r="Q169" s="202"/>
      <c r="R169" s="203">
        <f>R170</f>
        <v>1.2495700000000001</v>
      </c>
      <c r="S169" s="202"/>
      <c r="T169" s="204">
        <f>T170</f>
        <v>0</v>
      </c>
      <c r="AR169" s="205" t="s">
        <v>81</v>
      </c>
      <c r="AT169" s="206" t="s">
        <v>73</v>
      </c>
      <c r="AU169" s="206" t="s">
        <v>74</v>
      </c>
      <c r="AY169" s="205" t="s">
        <v>138</v>
      </c>
      <c r="BK169" s="207">
        <f>BK170</f>
        <v>0</v>
      </c>
    </row>
    <row r="170" spans="1:65" s="12" customFormat="1" ht="22.9" customHeight="1">
      <c r="B170" s="194"/>
      <c r="C170" s="195"/>
      <c r="D170" s="196" t="s">
        <v>73</v>
      </c>
      <c r="E170" s="208" t="s">
        <v>1764</v>
      </c>
      <c r="F170" s="208" t="s">
        <v>1765</v>
      </c>
      <c r="G170" s="195"/>
      <c r="H170" s="195"/>
      <c r="I170" s="198"/>
      <c r="J170" s="209">
        <f>BK170</f>
        <v>0</v>
      </c>
      <c r="K170" s="195"/>
      <c r="L170" s="200"/>
      <c r="M170" s="201"/>
      <c r="N170" s="202"/>
      <c r="O170" s="202"/>
      <c r="P170" s="203">
        <f>SUM(P171:P211)</f>
        <v>0</v>
      </c>
      <c r="Q170" s="202"/>
      <c r="R170" s="203">
        <f>SUM(R171:R211)</f>
        <v>1.2495700000000001</v>
      </c>
      <c r="S170" s="202"/>
      <c r="T170" s="204">
        <f>SUM(T171:T211)</f>
        <v>0</v>
      </c>
      <c r="AR170" s="205" t="s">
        <v>81</v>
      </c>
      <c r="AT170" s="206" t="s">
        <v>73</v>
      </c>
      <c r="AU170" s="206" t="s">
        <v>79</v>
      </c>
      <c r="AY170" s="205" t="s">
        <v>138</v>
      </c>
      <c r="BK170" s="207">
        <f>SUM(BK171:BK211)</f>
        <v>0</v>
      </c>
    </row>
    <row r="171" spans="1:65" s="2" customFormat="1" ht="21.75" customHeight="1">
      <c r="A171" s="34"/>
      <c r="B171" s="35"/>
      <c r="C171" s="265" t="s">
        <v>103</v>
      </c>
      <c r="D171" s="265" t="s">
        <v>671</v>
      </c>
      <c r="E171" s="266" t="s">
        <v>1766</v>
      </c>
      <c r="F171" s="267" t="s">
        <v>1767</v>
      </c>
      <c r="G171" s="268" t="s">
        <v>423</v>
      </c>
      <c r="H171" s="269">
        <v>36</v>
      </c>
      <c r="I171" s="270"/>
      <c r="J171" s="271">
        <f>ROUND(I171*H171,2)</f>
        <v>0</v>
      </c>
      <c r="K171" s="272"/>
      <c r="L171" s="273"/>
      <c r="M171" s="274" t="s">
        <v>1</v>
      </c>
      <c r="N171" s="275" t="s">
        <v>39</v>
      </c>
      <c r="O171" s="71"/>
      <c r="P171" s="220">
        <f>O171*H171</f>
        <v>0</v>
      </c>
      <c r="Q171" s="220">
        <v>4.2999999999999999E-4</v>
      </c>
      <c r="R171" s="220">
        <f>Q171*H171</f>
        <v>1.5479999999999999E-2</v>
      </c>
      <c r="S171" s="220">
        <v>0</v>
      </c>
      <c r="T171" s="22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2" t="s">
        <v>913</v>
      </c>
      <c r="AT171" s="222" t="s">
        <v>671</v>
      </c>
      <c r="AU171" s="222" t="s">
        <v>81</v>
      </c>
      <c r="AY171" s="17" t="s">
        <v>138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7" t="s">
        <v>79</v>
      </c>
      <c r="BK171" s="223">
        <f>ROUND(I171*H171,2)</f>
        <v>0</v>
      </c>
      <c r="BL171" s="17" t="s">
        <v>248</v>
      </c>
      <c r="BM171" s="222" t="s">
        <v>1768</v>
      </c>
    </row>
    <row r="172" spans="1:65" s="2" customFormat="1" ht="19.5">
      <c r="A172" s="34"/>
      <c r="B172" s="35"/>
      <c r="C172" s="36"/>
      <c r="D172" s="224" t="s">
        <v>147</v>
      </c>
      <c r="E172" s="36"/>
      <c r="F172" s="225" t="s">
        <v>1767</v>
      </c>
      <c r="G172" s="36"/>
      <c r="H172" s="36"/>
      <c r="I172" s="123"/>
      <c r="J172" s="36"/>
      <c r="K172" s="36"/>
      <c r="L172" s="39"/>
      <c r="M172" s="226"/>
      <c r="N172" s="227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147</v>
      </c>
      <c r="AU172" s="17" t="s">
        <v>81</v>
      </c>
    </row>
    <row r="173" spans="1:65" s="2" customFormat="1" ht="29.25">
      <c r="A173" s="34"/>
      <c r="B173" s="35"/>
      <c r="C173" s="36"/>
      <c r="D173" s="224" t="s">
        <v>180</v>
      </c>
      <c r="E173" s="36"/>
      <c r="F173" s="250" t="s">
        <v>1769</v>
      </c>
      <c r="G173" s="36"/>
      <c r="H173" s="36"/>
      <c r="I173" s="123"/>
      <c r="J173" s="36"/>
      <c r="K173" s="36"/>
      <c r="L173" s="39"/>
      <c r="M173" s="226"/>
      <c r="N173" s="227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180</v>
      </c>
      <c r="AU173" s="17" t="s">
        <v>81</v>
      </c>
    </row>
    <row r="174" spans="1:65" s="2" customFormat="1" ht="21.75" customHeight="1">
      <c r="A174" s="34"/>
      <c r="B174" s="35"/>
      <c r="C174" s="265" t="s">
        <v>728</v>
      </c>
      <c r="D174" s="265" t="s">
        <v>671</v>
      </c>
      <c r="E174" s="266" t="s">
        <v>1770</v>
      </c>
      <c r="F174" s="267" t="s">
        <v>1771</v>
      </c>
      <c r="G174" s="268" t="s">
        <v>423</v>
      </c>
      <c r="H174" s="269">
        <v>34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39</v>
      </c>
      <c r="O174" s="71"/>
      <c r="P174" s="220">
        <f>O174*H174</f>
        <v>0</v>
      </c>
      <c r="Q174" s="220">
        <v>6.8999999999999997E-4</v>
      </c>
      <c r="R174" s="220">
        <f>Q174*H174</f>
        <v>2.3459999999999998E-2</v>
      </c>
      <c r="S174" s="220">
        <v>0</v>
      </c>
      <c r="T174" s="22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2" t="s">
        <v>1120</v>
      </c>
      <c r="AT174" s="222" t="s">
        <v>671</v>
      </c>
      <c r="AU174" s="222" t="s">
        <v>81</v>
      </c>
      <c r="AY174" s="17" t="s">
        <v>138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7" t="s">
        <v>79</v>
      </c>
      <c r="BK174" s="223">
        <f>ROUND(I174*H174,2)</f>
        <v>0</v>
      </c>
      <c r="BL174" s="17" t="s">
        <v>1120</v>
      </c>
      <c r="BM174" s="222" t="s">
        <v>1772</v>
      </c>
    </row>
    <row r="175" spans="1:65" s="2" customFormat="1" ht="19.5">
      <c r="A175" s="34"/>
      <c r="B175" s="35"/>
      <c r="C175" s="36"/>
      <c r="D175" s="224" t="s">
        <v>147</v>
      </c>
      <c r="E175" s="36"/>
      <c r="F175" s="225" t="s">
        <v>1771</v>
      </c>
      <c r="G175" s="36"/>
      <c r="H175" s="36"/>
      <c r="I175" s="123"/>
      <c r="J175" s="36"/>
      <c r="K175" s="36"/>
      <c r="L175" s="39"/>
      <c r="M175" s="226"/>
      <c r="N175" s="227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147</v>
      </c>
      <c r="AU175" s="17" t="s">
        <v>81</v>
      </c>
    </row>
    <row r="176" spans="1:65" s="2" customFormat="1" ht="19.5">
      <c r="A176" s="34"/>
      <c r="B176" s="35"/>
      <c r="C176" s="36"/>
      <c r="D176" s="224" t="s">
        <v>180</v>
      </c>
      <c r="E176" s="36"/>
      <c r="F176" s="250" t="s">
        <v>1773</v>
      </c>
      <c r="G176" s="36"/>
      <c r="H176" s="36"/>
      <c r="I176" s="123"/>
      <c r="J176" s="36"/>
      <c r="K176" s="36"/>
      <c r="L176" s="39"/>
      <c r="M176" s="226"/>
      <c r="N176" s="227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180</v>
      </c>
      <c r="AU176" s="17" t="s">
        <v>81</v>
      </c>
    </row>
    <row r="177" spans="1:65" s="2" customFormat="1" ht="16.5" customHeight="1">
      <c r="A177" s="34"/>
      <c r="B177" s="35"/>
      <c r="C177" s="265" t="s">
        <v>378</v>
      </c>
      <c r="D177" s="265" t="s">
        <v>671</v>
      </c>
      <c r="E177" s="266" t="s">
        <v>1774</v>
      </c>
      <c r="F177" s="267" t="s">
        <v>1775</v>
      </c>
      <c r="G177" s="268" t="s">
        <v>144</v>
      </c>
      <c r="H177" s="269">
        <v>1</v>
      </c>
      <c r="I177" s="270"/>
      <c r="J177" s="271">
        <f>ROUND(I177*H177,2)</f>
        <v>0</v>
      </c>
      <c r="K177" s="272"/>
      <c r="L177" s="273"/>
      <c r="M177" s="274" t="s">
        <v>1</v>
      </c>
      <c r="N177" s="275" t="s">
        <v>39</v>
      </c>
      <c r="O177" s="71"/>
      <c r="P177" s="220">
        <f>O177*H177</f>
        <v>0</v>
      </c>
      <c r="Q177" s="220">
        <v>2.2000000000000001E-4</v>
      </c>
      <c r="R177" s="220">
        <f>Q177*H177</f>
        <v>2.2000000000000001E-4</v>
      </c>
      <c r="S177" s="220">
        <v>0</v>
      </c>
      <c r="T177" s="22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2" t="s">
        <v>195</v>
      </c>
      <c r="AT177" s="222" t="s">
        <v>671</v>
      </c>
      <c r="AU177" s="222" t="s">
        <v>81</v>
      </c>
      <c r="AY177" s="17" t="s">
        <v>138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79</v>
      </c>
      <c r="BK177" s="223">
        <f>ROUND(I177*H177,2)</f>
        <v>0</v>
      </c>
      <c r="BL177" s="17" t="s">
        <v>145</v>
      </c>
      <c r="BM177" s="222" t="s">
        <v>1776</v>
      </c>
    </row>
    <row r="178" spans="1:65" s="2" customFormat="1" ht="11.25">
      <c r="A178" s="34"/>
      <c r="B178" s="35"/>
      <c r="C178" s="36"/>
      <c r="D178" s="224" t="s">
        <v>147</v>
      </c>
      <c r="E178" s="36"/>
      <c r="F178" s="225" t="s">
        <v>1775</v>
      </c>
      <c r="G178" s="36"/>
      <c r="H178" s="36"/>
      <c r="I178" s="123"/>
      <c r="J178" s="36"/>
      <c r="K178" s="36"/>
      <c r="L178" s="39"/>
      <c r="M178" s="226"/>
      <c r="N178" s="227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147</v>
      </c>
      <c r="AU178" s="17" t="s">
        <v>81</v>
      </c>
    </row>
    <row r="179" spans="1:65" s="2" customFormat="1" ht="16.5" customHeight="1">
      <c r="A179" s="34"/>
      <c r="B179" s="35"/>
      <c r="C179" s="265" t="s">
        <v>7</v>
      </c>
      <c r="D179" s="265" t="s">
        <v>671</v>
      </c>
      <c r="E179" s="266" t="s">
        <v>1777</v>
      </c>
      <c r="F179" s="267" t="s">
        <v>1778</v>
      </c>
      <c r="G179" s="268" t="s">
        <v>144</v>
      </c>
      <c r="H179" s="269">
        <v>12</v>
      </c>
      <c r="I179" s="270"/>
      <c r="J179" s="271">
        <f>ROUND(I179*H179,2)</f>
        <v>0</v>
      </c>
      <c r="K179" s="272"/>
      <c r="L179" s="273"/>
      <c r="M179" s="274" t="s">
        <v>1</v>
      </c>
      <c r="N179" s="275" t="s">
        <v>39</v>
      </c>
      <c r="O179" s="71"/>
      <c r="P179" s="220">
        <f>O179*H179</f>
        <v>0</v>
      </c>
      <c r="Q179" s="220">
        <v>1.2E-4</v>
      </c>
      <c r="R179" s="220">
        <f>Q179*H179</f>
        <v>1.4400000000000001E-3</v>
      </c>
      <c r="S179" s="220">
        <v>0</v>
      </c>
      <c r="T179" s="22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2" t="s">
        <v>195</v>
      </c>
      <c r="AT179" s="222" t="s">
        <v>671</v>
      </c>
      <c r="AU179" s="222" t="s">
        <v>81</v>
      </c>
      <c r="AY179" s="17" t="s">
        <v>138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79</v>
      </c>
      <c r="BK179" s="223">
        <f>ROUND(I179*H179,2)</f>
        <v>0</v>
      </c>
      <c r="BL179" s="17" t="s">
        <v>145</v>
      </c>
      <c r="BM179" s="222" t="s">
        <v>1779</v>
      </c>
    </row>
    <row r="180" spans="1:65" s="2" customFormat="1" ht="11.25">
      <c r="A180" s="34"/>
      <c r="B180" s="35"/>
      <c r="C180" s="36"/>
      <c r="D180" s="224" t="s">
        <v>147</v>
      </c>
      <c r="E180" s="36"/>
      <c r="F180" s="225" t="s">
        <v>1778</v>
      </c>
      <c r="G180" s="36"/>
      <c r="H180" s="36"/>
      <c r="I180" s="123"/>
      <c r="J180" s="36"/>
      <c r="K180" s="36"/>
      <c r="L180" s="39"/>
      <c r="M180" s="226"/>
      <c r="N180" s="227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147</v>
      </c>
      <c r="AU180" s="17" t="s">
        <v>81</v>
      </c>
    </row>
    <row r="181" spans="1:65" s="2" customFormat="1" ht="29.25">
      <c r="A181" s="34"/>
      <c r="B181" s="35"/>
      <c r="C181" s="36"/>
      <c r="D181" s="224" t="s">
        <v>180</v>
      </c>
      <c r="E181" s="36"/>
      <c r="F181" s="250" t="s">
        <v>1780</v>
      </c>
      <c r="G181" s="36"/>
      <c r="H181" s="36"/>
      <c r="I181" s="123"/>
      <c r="J181" s="36"/>
      <c r="K181" s="36"/>
      <c r="L181" s="39"/>
      <c r="M181" s="226"/>
      <c r="N181" s="227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180</v>
      </c>
      <c r="AU181" s="17" t="s">
        <v>81</v>
      </c>
    </row>
    <row r="182" spans="1:65" s="2" customFormat="1" ht="16.5" customHeight="1">
      <c r="A182" s="34"/>
      <c r="B182" s="35"/>
      <c r="C182" s="265" t="s">
        <v>279</v>
      </c>
      <c r="D182" s="265" t="s">
        <v>671</v>
      </c>
      <c r="E182" s="266" t="s">
        <v>1781</v>
      </c>
      <c r="F182" s="267" t="s">
        <v>1782</v>
      </c>
      <c r="G182" s="268" t="s">
        <v>144</v>
      </c>
      <c r="H182" s="269">
        <v>8</v>
      </c>
      <c r="I182" s="270"/>
      <c r="J182" s="271">
        <f>ROUND(I182*H182,2)</f>
        <v>0</v>
      </c>
      <c r="K182" s="272"/>
      <c r="L182" s="273"/>
      <c r="M182" s="274" t="s">
        <v>1</v>
      </c>
      <c r="N182" s="275" t="s">
        <v>39</v>
      </c>
      <c r="O182" s="71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2" t="s">
        <v>195</v>
      </c>
      <c r="AT182" s="222" t="s">
        <v>671</v>
      </c>
      <c r="AU182" s="222" t="s">
        <v>81</v>
      </c>
      <c r="AY182" s="17" t="s">
        <v>138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79</v>
      </c>
      <c r="BK182" s="223">
        <f>ROUND(I182*H182,2)</f>
        <v>0</v>
      </c>
      <c r="BL182" s="17" t="s">
        <v>145</v>
      </c>
      <c r="BM182" s="222" t="s">
        <v>1783</v>
      </c>
    </row>
    <row r="183" spans="1:65" s="2" customFormat="1" ht="29.25">
      <c r="A183" s="34"/>
      <c r="B183" s="35"/>
      <c r="C183" s="36"/>
      <c r="D183" s="224" t="s">
        <v>147</v>
      </c>
      <c r="E183" s="36"/>
      <c r="F183" s="225" t="s">
        <v>1784</v>
      </c>
      <c r="G183" s="36"/>
      <c r="H183" s="36"/>
      <c r="I183" s="123"/>
      <c r="J183" s="36"/>
      <c r="K183" s="36"/>
      <c r="L183" s="39"/>
      <c r="M183" s="226"/>
      <c r="N183" s="227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147</v>
      </c>
      <c r="AU183" s="17" t="s">
        <v>81</v>
      </c>
    </row>
    <row r="184" spans="1:65" s="2" customFormat="1" ht="68.25">
      <c r="A184" s="34"/>
      <c r="B184" s="35"/>
      <c r="C184" s="36"/>
      <c r="D184" s="224" t="s">
        <v>180</v>
      </c>
      <c r="E184" s="36"/>
      <c r="F184" s="250" t="s">
        <v>1785</v>
      </c>
      <c r="G184" s="36"/>
      <c r="H184" s="36"/>
      <c r="I184" s="123"/>
      <c r="J184" s="36"/>
      <c r="K184" s="36"/>
      <c r="L184" s="39"/>
      <c r="M184" s="226"/>
      <c r="N184" s="227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180</v>
      </c>
      <c r="AU184" s="17" t="s">
        <v>81</v>
      </c>
    </row>
    <row r="185" spans="1:65" s="2" customFormat="1" ht="16.5" customHeight="1">
      <c r="A185" s="34"/>
      <c r="B185" s="35"/>
      <c r="C185" s="265" t="s">
        <v>716</v>
      </c>
      <c r="D185" s="265" t="s">
        <v>671</v>
      </c>
      <c r="E185" s="266" t="s">
        <v>1786</v>
      </c>
      <c r="F185" s="267" t="s">
        <v>1787</v>
      </c>
      <c r="G185" s="268" t="s">
        <v>423</v>
      </c>
      <c r="H185" s="269">
        <v>17</v>
      </c>
      <c r="I185" s="270"/>
      <c r="J185" s="271">
        <f>ROUND(I185*H185,2)</f>
        <v>0</v>
      </c>
      <c r="K185" s="272"/>
      <c r="L185" s="273"/>
      <c r="M185" s="274" t="s">
        <v>1</v>
      </c>
      <c r="N185" s="275" t="s">
        <v>39</v>
      </c>
      <c r="O185" s="71"/>
      <c r="P185" s="220">
        <f>O185*H185</f>
        <v>0</v>
      </c>
      <c r="Q185" s="220">
        <v>6.0999999999999997E-4</v>
      </c>
      <c r="R185" s="220">
        <f>Q185*H185</f>
        <v>1.0369999999999999E-2</v>
      </c>
      <c r="S185" s="220">
        <v>0</v>
      </c>
      <c r="T185" s="22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2" t="s">
        <v>1120</v>
      </c>
      <c r="AT185" s="222" t="s">
        <v>671</v>
      </c>
      <c r="AU185" s="222" t="s">
        <v>81</v>
      </c>
      <c r="AY185" s="17" t="s">
        <v>138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7" t="s">
        <v>79</v>
      </c>
      <c r="BK185" s="223">
        <f>ROUND(I185*H185,2)</f>
        <v>0</v>
      </c>
      <c r="BL185" s="17" t="s">
        <v>1120</v>
      </c>
      <c r="BM185" s="222" t="s">
        <v>1788</v>
      </c>
    </row>
    <row r="186" spans="1:65" s="2" customFormat="1" ht="11.25">
      <c r="A186" s="34"/>
      <c r="B186" s="35"/>
      <c r="C186" s="36"/>
      <c r="D186" s="224" t="s">
        <v>147</v>
      </c>
      <c r="E186" s="36"/>
      <c r="F186" s="225" t="s">
        <v>1787</v>
      </c>
      <c r="G186" s="36"/>
      <c r="H186" s="36"/>
      <c r="I186" s="123"/>
      <c r="J186" s="36"/>
      <c r="K186" s="36"/>
      <c r="L186" s="39"/>
      <c r="M186" s="226"/>
      <c r="N186" s="227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147</v>
      </c>
      <c r="AU186" s="17" t="s">
        <v>81</v>
      </c>
    </row>
    <row r="187" spans="1:65" s="2" customFormat="1" ht="19.5">
      <c r="A187" s="34"/>
      <c r="B187" s="35"/>
      <c r="C187" s="36"/>
      <c r="D187" s="224" t="s">
        <v>180</v>
      </c>
      <c r="E187" s="36"/>
      <c r="F187" s="250" t="s">
        <v>1789</v>
      </c>
      <c r="G187" s="36"/>
      <c r="H187" s="36"/>
      <c r="I187" s="123"/>
      <c r="J187" s="36"/>
      <c r="K187" s="36"/>
      <c r="L187" s="39"/>
      <c r="M187" s="226"/>
      <c r="N187" s="227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180</v>
      </c>
      <c r="AU187" s="17" t="s">
        <v>81</v>
      </c>
    </row>
    <row r="188" spans="1:65" s="2" customFormat="1" ht="16.5" customHeight="1">
      <c r="A188" s="34"/>
      <c r="B188" s="35"/>
      <c r="C188" s="265" t="s">
        <v>723</v>
      </c>
      <c r="D188" s="265" t="s">
        <v>671</v>
      </c>
      <c r="E188" s="266" t="s">
        <v>1790</v>
      </c>
      <c r="F188" s="267" t="s">
        <v>1791</v>
      </c>
      <c r="G188" s="268" t="s">
        <v>423</v>
      </c>
      <c r="H188" s="269">
        <v>17</v>
      </c>
      <c r="I188" s="270"/>
      <c r="J188" s="271">
        <f>ROUND(I188*H188,2)</f>
        <v>0</v>
      </c>
      <c r="K188" s="272"/>
      <c r="L188" s="273"/>
      <c r="M188" s="274" t="s">
        <v>1</v>
      </c>
      <c r="N188" s="275" t="s">
        <v>39</v>
      </c>
      <c r="O188" s="71"/>
      <c r="P188" s="220">
        <f>O188*H188</f>
        <v>0</v>
      </c>
      <c r="Q188" s="220">
        <v>8.1999999999999998E-4</v>
      </c>
      <c r="R188" s="220">
        <f>Q188*H188</f>
        <v>1.3939999999999999E-2</v>
      </c>
      <c r="S188" s="220">
        <v>0</v>
      </c>
      <c r="T188" s="22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2" t="s">
        <v>1120</v>
      </c>
      <c r="AT188" s="222" t="s">
        <v>671</v>
      </c>
      <c r="AU188" s="222" t="s">
        <v>81</v>
      </c>
      <c r="AY188" s="17" t="s">
        <v>138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7" t="s">
        <v>79</v>
      </c>
      <c r="BK188" s="223">
        <f>ROUND(I188*H188,2)</f>
        <v>0</v>
      </c>
      <c r="BL188" s="17" t="s">
        <v>1120</v>
      </c>
      <c r="BM188" s="222" t="s">
        <v>1792</v>
      </c>
    </row>
    <row r="189" spans="1:65" s="2" customFormat="1" ht="11.25">
      <c r="A189" s="34"/>
      <c r="B189" s="35"/>
      <c r="C189" s="36"/>
      <c r="D189" s="224" t="s">
        <v>147</v>
      </c>
      <c r="E189" s="36"/>
      <c r="F189" s="225" t="s">
        <v>1791</v>
      </c>
      <c r="G189" s="36"/>
      <c r="H189" s="36"/>
      <c r="I189" s="123"/>
      <c r="J189" s="36"/>
      <c r="K189" s="36"/>
      <c r="L189" s="39"/>
      <c r="M189" s="226"/>
      <c r="N189" s="227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147</v>
      </c>
      <c r="AU189" s="17" t="s">
        <v>81</v>
      </c>
    </row>
    <row r="190" spans="1:65" s="2" customFormat="1" ht="19.5">
      <c r="A190" s="34"/>
      <c r="B190" s="35"/>
      <c r="C190" s="36"/>
      <c r="D190" s="224" t="s">
        <v>180</v>
      </c>
      <c r="E190" s="36"/>
      <c r="F190" s="250" t="s">
        <v>1789</v>
      </c>
      <c r="G190" s="36"/>
      <c r="H190" s="36"/>
      <c r="I190" s="123"/>
      <c r="J190" s="36"/>
      <c r="K190" s="36"/>
      <c r="L190" s="39"/>
      <c r="M190" s="226"/>
      <c r="N190" s="227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180</v>
      </c>
      <c r="AU190" s="17" t="s">
        <v>81</v>
      </c>
    </row>
    <row r="191" spans="1:65" s="2" customFormat="1" ht="16.5" customHeight="1">
      <c r="A191" s="34"/>
      <c r="B191" s="35"/>
      <c r="C191" s="265" t="s">
        <v>1415</v>
      </c>
      <c r="D191" s="265" t="s">
        <v>671</v>
      </c>
      <c r="E191" s="266" t="s">
        <v>1793</v>
      </c>
      <c r="F191" s="267" t="s">
        <v>1794</v>
      </c>
      <c r="G191" s="268" t="s">
        <v>423</v>
      </c>
      <c r="H191" s="269">
        <v>29</v>
      </c>
      <c r="I191" s="270"/>
      <c r="J191" s="271">
        <f>ROUND(I191*H191,2)</f>
        <v>0</v>
      </c>
      <c r="K191" s="272"/>
      <c r="L191" s="273"/>
      <c r="M191" s="274" t="s">
        <v>1</v>
      </c>
      <c r="N191" s="275" t="s">
        <v>39</v>
      </c>
      <c r="O191" s="71"/>
      <c r="P191" s="220">
        <f>O191*H191</f>
        <v>0</v>
      </c>
      <c r="Q191" s="220">
        <v>7.2000000000000005E-4</v>
      </c>
      <c r="R191" s="220">
        <f>Q191*H191</f>
        <v>2.0880000000000003E-2</v>
      </c>
      <c r="S191" s="220">
        <v>0</v>
      </c>
      <c r="T191" s="22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2" t="s">
        <v>1120</v>
      </c>
      <c r="AT191" s="222" t="s">
        <v>671</v>
      </c>
      <c r="AU191" s="222" t="s">
        <v>81</v>
      </c>
      <c r="AY191" s="17" t="s">
        <v>138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7" t="s">
        <v>79</v>
      </c>
      <c r="BK191" s="223">
        <f>ROUND(I191*H191,2)</f>
        <v>0</v>
      </c>
      <c r="BL191" s="17" t="s">
        <v>1120</v>
      </c>
      <c r="BM191" s="222" t="s">
        <v>1795</v>
      </c>
    </row>
    <row r="192" spans="1:65" s="2" customFormat="1" ht="11.25">
      <c r="A192" s="34"/>
      <c r="B192" s="35"/>
      <c r="C192" s="36"/>
      <c r="D192" s="224" t="s">
        <v>147</v>
      </c>
      <c r="E192" s="36"/>
      <c r="F192" s="225" t="s">
        <v>1794</v>
      </c>
      <c r="G192" s="36"/>
      <c r="H192" s="36"/>
      <c r="I192" s="123"/>
      <c r="J192" s="36"/>
      <c r="K192" s="36"/>
      <c r="L192" s="39"/>
      <c r="M192" s="226"/>
      <c r="N192" s="227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147</v>
      </c>
      <c r="AU192" s="17" t="s">
        <v>81</v>
      </c>
    </row>
    <row r="193" spans="1:65" s="2" customFormat="1" ht="19.5">
      <c r="A193" s="34"/>
      <c r="B193" s="35"/>
      <c r="C193" s="36"/>
      <c r="D193" s="224" t="s">
        <v>180</v>
      </c>
      <c r="E193" s="36"/>
      <c r="F193" s="250" t="s">
        <v>1796</v>
      </c>
      <c r="G193" s="36"/>
      <c r="H193" s="36"/>
      <c r="I193" s="123"/>
      <c r="J193" s="36"/>
      <c r="K193" s="36"/>
      <c r="L193" s="39"/>
      <c r="M193" s="226"/>
      <c r="N193" s="227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180</v>
      </c>
      <c r="AU193" s="17" t="s">
        <v>81</v>
      </c>
    </row>
    <row r="194" spans="1:65" s="2" customFormat="1" ht="16.5" customHeight="1">
      <c r="A194" s="34"/>
      <c r="B194" s="35"/>
      <c r="C194" s="265" t="s">
        <v>405</v>
      </c>
      <c r="D194" s="265" t="s">
        <v>671</v>
      </c>
      <c r="E194" s="266" t="s">
        <v>1797</v>
      </c>
      <c r="F194" s="267" t="s">
        <v>1798</v>
      </c>
      <c r="G194" s="268" t="s">
        <v>460</v>
      </c>
      <c r="H194" s="269">
        <v>10</v>
      </c>
      <c r="I194" s="270"/>
      <c r="J194" s="271">
        <f>ROUND(I194*H194,2)</f>
        <v>0</v>
      </c>
      <c r="K194" s="272"/>
      <c r="L194" s="273"/>
      <c r="M194" s="274" t="s">
        <v>1</v>
      </c>
      <c r="N194" s="275" t="s">
        <v>39</v>
      </c>
      <c r="O194" s="71"/>
      <c r="P194" s="220">
        <f>O194*H194</f>
        <v>0</v>
      </c>
      <c r="Q194" s="220">
        <v>1E-3</v>
      </c>
      <c r="R194" s="220">
        <f>Q194*H194</f>
        <v>0.01</v>
      </c>
      <c r="S194" s="220">
        <v>0</v>
      </c>
      <c r="T194" s="22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2" t="s">
        <v>1120</v>
      </c>
      <c r="AT194" s="222" t="s">
        <v>671</v>
      </c>
      <c r="AU194" s="222" t="s">
        <v>81</v>
      </c>
      <c r="AY194" s="17" t="s">
        <v>138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7" t="s">
        <v>79</v>
      </c>
      <c r="BK194" s="223">
        <f>ROUND(I194*H194,2)</f>
        <v>0</v>
      </c>
      <c r="BL194" s="17" t="s">
        <v>1120</v>
      </c>
      <c r="BM194" s="222" t="s">
        <v>1799</v>
      </c>
    </row>
    <row r="195" spans="1:65" s="2" customFormat="1" ht="11.25">
      <c r="A195" s="34"/>
      <c r="B195" s="35"/>
      <c r="C195" s="36"/>
      <c r="D195" s="224" t="s">
        <v>147</v>
      </c>
      <c r="E195" s="36"/>
      <c r="F195" s="225" t="s">
        <v>1798</v>
      </c>
      <c r="G195" s="36"/>
      <c r="H195" s="36"/>
      <c r="I195" s="123"/>
      <c r="J195" s="36"/>
      <c r="K195" s="36"/>
      <c r="L195" s="39"/>
      <c r="M195" s="226"/>
      <c r="N195" s="227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147</v>
      </c>
      <c r="AU195" s="17" t="s">
        <v>81</v>
      </c>
    </row>
    <row r="196" spans="1:65" s="2" customFormat="1" ht="19.5">
      <c r="A196" s="34"/>
      <c r="B196" s="35"/>
      <c r="C196" s="36"/>
      <c r="D196" s="224" t="s">
        <v>180</v>
      </c>
      <c r="E196" s="36"/>
      <c r="F196" s="250" t="s">
        <v>1800</v>
      </c>
      <c r="G196" s="36"/>
      <c r="H196" s="36"/>
      <c r="I196" s="123"/>
      <c r="J196" s="36"/>
      <c r="K196" s="36"/>
      <c r="L196" s="39"/>
      <c r="M196" s="226"/>
      <c r="N196" s="227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180</v>
      </c>
      <c r="AU196" s="17" t="s">
        <v>81</v>
      </c>
    </row>
    <row r="197" spans="1:65" s="2" customFormat="1" ht="16.5" customHeight="1">
      <c r="A197" s="34"/>
      <c r="B197" s="35"/>
      <c r="C197" s="265" t="s">
        <v>1465</v>
      </c>
      <c r="D197" s="265" t="s">
        <v>671</v>
      </c>
      <c r="E197" s="266" t="s">
        <v>1801</v>
      </c>
      <c r="F197" s="267" t="s">
        <v>1802</v>
      </c>
      <c r="G197" s="268" t="s">
        <v>460</v>
      </c>
      <c r="H197" s="269">
        <v>2</v>
      </c>
      <c r="I197" s="270"/>
      <c r="J197" s="271">
        <f>ROUND(I197*H197,2)</f>
        <v>0</v>
      </c>
      <c r="K197" s="272"/>
      <c r="L197" s="273"/>
      <c r="M197" s="274" t="s">
        <v>1</v>
      </c>
      <c r="N197" s="275" t="s">
        <v>39</v>
      </c>
      <c r="O197" s="71"/>
      <c r="P197" s="220">
        <f>O197*H197</f>
        <v>0</v>
      </c>
      <c r="Q197" s="220">
        <v>1E-3</v>
      </c>
      <c r="R197" s="220">
        <f>Q197*H197</f>
        <v>2E-3</v>
      </c>
      <c r="S197" s="220">
        <v>0</v>
      </c>
      <c r="T197" s="22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2" t="s">
        <v>1120</v>
      </c>
      <c r="AT197" s="222" t="s">
        <v>671</v>
      </c>
      <c r="AU197" s="222" t="s">
        <v>81</v>
      </c>
      <c r="AY197" s="17" t="s">
        <v>138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7" t="s">
        <v>79</v>
      </c>
      <c r="BK197" s="223">
        <f>ROUND(I197*H197,2)</f>
        <v>0</v>
      </c>
      <c r="BL197" s="17" t="s">
        <v>1120</v>
      </c>
      <c r="BM197" s="222" t="s">
        <v>1803</v>
      </c>
    </row>
    <row r="198" spans="1:65" s="2" customFormat="1" ht="11.25">
      <c r="A198" s="34"/>
      <c r="B198" s="35"/>
      <c r="C198" s="36"/>
      <c r="D198" s="224" t="s">
        <v>147</v>
      </c>
      <c r="E198" s="36"/>
      <c r="F198" s="225" t="s">
        <v>1802</v>
      </c>
      <c r="G198" s="36"/>
      <c r="H198" s="36"/>
      <c r="I198" s="123"/>
      <c r="J198" s="36"/>
      <c r="K198" s="36"/>
      <c r="L198" s="39"/>
      <c r="M198" s="226"/>
      <c r="N198" s="227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147</v>
      </c>
      <c r="AU198" s="17" t="s">
        <v>81</v>
      </c>
    </row>
    <row r="199" spans="1:65" s="2" customFormat="1" ht="19.5">
      <c r="A199" s="34"/>
      <c r="B199" s="35"/>
      <c r="C199" s="36"/>
      <c r="D199" s="224" t="s">
        <v>180</v>
      </c>
      <c r="E199" s="36"/>
      <c r="F199" s="250" t="s">
        <v>1804</v>
      </c>
      <c r="G199" s="36"/>
      <c r="H199" s="36"/>
      <c r="I199" s="123"/>
      <c r="J199" s="36"/>
      <c r="K199" s="36"/>
      <c r="L199" s="39"/>
      <c r="M199" s="226"/>
      <c r="N199" s="227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180</v>
      </c>
      <c r="AU199" s="17" t="s">
        <v>81</v>
      </c>
    </row>
    <row r="200" spans="1:65" s="2" customFormat="1" ht="21.75" customHeight="1">
      <c r="A200" s="34"/>
      <c r="B200" s="35"/>
      <c r="C200" s="265" t="s">
        <v>733</v>
      </c>
      <c r="D200" s="265" t="s">
        <v>671</v>
      </c>
      <c r="E200" s="266" t="s">
        <v>1805</v>
      </c>
      <c r="F200" s="267" t="s">
        <v>1806</v>
      </c>
      <c r="G200" s="268" t="s">
        <v>423</v>
      </c>
      <c r="H200" s="269">
        <v>6</v>
      </c>
      <c r="I200" s="270"/>
      <c r="J200" s="271">
        <f>ROUND(I200*H200,2)</f>
        <v>0</v>
      </c>
      <c r="K200" s="272"/>
      <c r="L200" s="273"/>
      <c r="M200" s="274" t="s">
        <v>1</v>
      </c>
      <c r="N200" s="275" t="s">
        <v>39</v>
      </c>
      <c r="O200" s="71"/>
      <c r="P200" s="220">
        <f>O200*H200</f>
        <v>0</v>
      </c>
      <c r="Q200" s="220">
        <v>2.3000000000000001E-4</v>
      </c>
      <c r="R200" s="220">
        <f>Q200*H200</f>
        <v>1.3800000000000002E-3</v>
      </c>
      <c r="S200" s="220">
        <v>0</v>
      </c>
      <c r="T200" s="22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2" t="s">
        <v>1120</v>
      </c>
      <c r="AT200" s="222" t="s">
        <v>671</v>
      </c>
      <c r="AU200" s="222" t="s">
        <v>81</v>
      </c>
      <c r="AY200" s="17" t="s">
        <v>138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7" t="s">
        <v>79</v>
      </c>
      <c r="BK200" s="223">
        <f>ROUND(I200*H200,2)</f>
        <v>0</v>
      </c>
      <c r="BL200" s="17" t="s">
        <v>1120</v>
      </c>
      <c r="BM200" s="222" t="s">
        <v>1807</v>
      </c>
    </row>
    <row r="201" spans="1:65" s="2" customFormat="1" ht="11.25">
      <c r="A201" s="34"/>
      <c r="B201" s="35"/>
      <c r="C201" s="36"/>
      <c r="D201" s="224" t="s">
        <v>147</v>
      </c>
      <c r="E201" s="36"/>
      <c r="F201" s="225" t="s">
        <v>1806</v>
      </c>
      <c r="G201" s="36"/>
      <c r="H201" s="36"/>
      <c r="I201" s="123"/>
      <c r="J201" s="36"/>
      <c r="K201" s="36"/>
      <c r="L201" s="39"/>
      <c r="M201" s="226"/>
      <c r="N201" s="227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147</v>
      </c>
      <c r="AU201" s="17" t="s">
        <v>81</v>
      </c>
    </row>
    <row r="202" spans="1:65" s="2" customFormat="1" ht="19.5">
      <c r="A202" s="34"/>
      <c r="B202" s="35"/>
      <c r="C202" s="36"/>
      <c r="D202" s="224" t="s">
        <v>180</v>
      </c>
      <c r="E202" s="36"/>
      <c r="F202" s="250" t="s">
        <v>1808</v>
      </c>
      <c r="G202" s="36"/>
      <c r="H202" s="36"/>
      <c r="I202" s="123"/>
      <c r="J202" s="36"/>
      <c r="K202" s="36"/>
      <c r="L202" s="39"/>
      <c r="M202" s="226"/>
      <c r="N202" s="227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180</v>
      </c>
      <c r="AU202" s="17" t="s">
        <v>81</v>
      </c>
    </row>
    <row r="203" spans="1:65" s="2" customFormat="1" ht="21.75" customHeight="1">
      <c r="A203" s="34"/>
      <c r="B203" s="35"/>
      <c r="C203" s="265" t="s">
        <v>1495</v>
      </c>
      <c r="D203" s="265" t="s">
        <v>671</v>
      </c>
      <c r="E203" s="266" t="s">
        <v>1809</v>
      </c>
      <c r="F203" s="267" t="s">
        <v>1810</v>
      </c>
      <c r="G203" s="268" t="s">
        <v>144</v>
      </c>
      <c r="H203" s="269">
        <v>2</v>
      </c>
      <c r="I203" s="270"/>
      <c r="J203" s="271">
        <f>ROUND(I203*H203,2)</f>
        <v>0</v>
      </c>
      <c r="K203" s="272"/>
      <c r="L203" s="273"/>
      <c r="M203" s="274" t="s">
        <v>1</v>
      </c>
      <c r="N203" s="275" t="s">
        <v>39</v>
      </c>
      <c r="O203" s="71"/>
      <c r="P203" s="220">
        <f>O203*H203</f>
        <v>0</v>
      </c>
      <c r="Q203" s="220">
        <v>0.55900000000000005</v>
      </c>
      <c r="R203" s="220">
        <f>Q203*H203</f>
        <v>1.1180000000000001</v>
      </c>
      <c r="S203" s="220">
        <v>0</v>
      </c>
      <c r="T203" s="22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2" t="s">
        <v>1120</v>
      </c>
      <c r="AT203" s="222" t="s">
        <v>671</v>
      </c>
      <c r="AU203" s="222" t="s">
        <v>81</v>
      </c>
      <c r="AY203" s="17" t="s">
        <v>138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7" t="s">
        <v>79</v>
      </c>
      <c r="BK203" s="223">
        <f>ROUND(I203*H203,2)</f>
        <v>0</v>
      </c>
      <c r="BL203" s="17" t="s">
        <v>1120</v>
      </c>
      <c r="BM203" s="222" t="s">
        <v>1811</v>
      </c>
    </row>
    <row r="204" spans="1:65" s="2" customFormat="1" ht="19.5">
      <c r="A204" s="34"/>
      <c r="B204" s="35"/>
      <c r="C204" s="36"/>
      <c r="D204" s="224" t="s">
        <v>147</v>
      </c>
      <c r="E204" s="36"/>
      <c r="F204" s="225" t="s">
        <v>1810</v>
      </c>
      <c r="G204" s="36"/>
      <c r="H204" s="36"/>
      <c r="I204" s="123"/>
      <c r="J204" s="36"/>
      <c r="K204" s="36"/>
      <c r="L204" s="39"/>
      <c r="M204" s="226"/>
      <c r="N204" s="227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147</v>
      </c>
      <c r="AU204" s="17" t="s">
        <v>81</v>
      </c>
    </row>
    <row r="205" spans="1:65" s="2" customFormat="1" ht="19.5">
      <c r="A205" s="34"/>
      <c r="B205" s="35"/>
      <c r="C205" s="36"/>
      <c r="D205" s="224" t="s">
        <v>180</v>
      </c>
      <c r="E205" s="36"/>
      <c r="F205" s="250" t="s">
        <v>1812</v>
      </c>
      <c r="G205" s="36"/>
      <c r="H205" s="36"/>
      <c r="I205" s="123"/>
      <c r="J205" s="36"/>
      <c r="K205" s="36"/>
      <c r="L205" s="39"/>
      <c r="M205" s="226"/>
      <c r="N205" s="227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180</v>
      </c>
      <c r="AU205" s="17" t="s">
        <v>81</v>
      </c>
    </row>
    <row r="206" spans="1:65" s="2" customFormat="1" ht="21.75" customHeight="1">
      <c r="A206" s="34"/>
      <c r="B206" s="35"/>
      <c r="C206" s="265" t="s">
        <v>1813</v>
      </c>
      <c r="D206" s="265" t="s">
        <v>671</v>
      </c>
      <c r="E206" s="266" t="s">
        <v>1814</v>
      </c>
      <c r="F206" s="267" t="s">
        <v>1815</v>
      </c>
      <c r="G206" s="268" t="s">
        <v>144</v>
      </c>
      <c r="H206" s="269">
        <v>4</v>
      </c>
      <c r="I206" s="270"/>
      <c r="J206" s="271">
        <f>ROUND(I206*H206,2)</f>
        <v>0</v>
      </c>
      <c r="K206" s="272"/>
      <c r="L206" s="273"/>
      <c r="M206" s="274" t="s">
        <v>1</v>
      </c>
      <c r="N206" s="275" t="s">
        <v>39</v>
      </c>
      <c r="O206" s="71"/>
      <c r="P206" s="220">
        <f>O206*H206</f>
        <v>0</v>
      </c>
      <c r="Q206" s="220">
        <v>8.0999999999999996E-3</v>
      </c>
      <c r="R206" s="220">
        <f>Q206*H206</f>
        <v>3.2399999999999998E-2</v>
      </c>
      <c r="S206" s="220">
        <v>0</v>
      </c>
      <c r="T206" s="22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2" t="s">
        <v>1120</v>
      </c>
      <c r="AT206" s="222" t="s">
        <v>671</v>
      </c>
      <c r="AU206" s="222" t="s">
        <v>81</v>
      </c>
      <c r="AY206" s="17" t="s">
        <v>138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7" t="s">
        <v>79</v>
      </c>
      <c r="BK206" s="223">
        <f>ROUND(I206*H206,2)</f>
        <v>0</v>
      </c>
      <c r="BL206" s="17" t="s">
        <v>1120</v>
      </c>
      <c r="BM206" s="222" t="s">
        <v>1816</v>
      </c>
    </row>
    <row r="207" spans="1:65" s="2" customFormat="1" ht="11.25">
      <c r="A207" s="34"/>
      <c r="B207" s="35"/>
      <c r="C207" s="36"/>
      <c r="D207" s="224" t="s">
        <v>147</v>
      </c>
      <c r="E207" s="36"/>
      <c r="F207" s="225" t="s">
        <v>1815</v>
      </c>
      <c r="G207" s="36"/>
      <c r="H207" s="36"/>
      <c r="I207" s="123"/>
      <c r="J207" s="36"/>
      <c r="K207" s="36"/>
      <c r="L207" s="39"/>
      <c r="M207" s="226"/>
      <c r="N207" s="227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147</v>
      </c>
      <c r="AU207" s="17" t="s">
        <v>81</v>
      </c>
    </row>
    <row r="208" spans="1:65" s="2" customFormat="1" ht="19.5">
      <c r="A208" s="34"/>
      <c r="B208" s="35"/>
      <c r="C208" s="36"/>
      <c r="D208" s="224" t="s">
        <v>180</v>
      </c>
      <c r="E208" s="36"/>
      <c r="F208" s="250" t="s">
        <v>1817</v>
      </c>
      <c r="G208" s="36"/>
      <c r="H208" s="36"/>
      <c r="I208" s="123"/>
      <c r="J208" s="36"/>
      <c r="K208" s="36"/>
      <c r="L208" s="39"/>
      <c r="M208" s="226"/>
      <c r="N208" s="227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180</v>
      </c>
      <c r="AU208" s="17" t="s">
        <v>81</v>
      </c>
    </row>
    <row r="209" spans="1:65" s="2" customFormat="1" ht="21.75" customHeight="1">
      <c r="A209" s="34"/>
      <c r="B209" s="35"/>
      <c r="C209" s="265" t="s">
        <v>739</v>
      </c>
      <c r="D209" s="265" t="s">
        <v>671</v>
      </c>
      <c r="E209" s="266" t="s">
        <v>1818</v>
      </c>
      <c r="F209" s="267" t="s">
        <v>1819</v>
      </c>
      <c r="G209" s="268" t="s">
        <v>1820</v>
      </c>
      <c r="H209" s="269">
        <v>2</v>
      </c>
      <c r="I209" s="270"/>
      <c r="J209" s="271">
        <f>ROUND(I209*H209,2)</f>
        <v>0</v>
      </c>
      <c r="K209" s="272"/>
      <c r="L209" s="273"/>
      <c r="M209" s="274" t="s">
        <v>1</v>
      </c>
      <c r="N209" s="275" t="s">
        <v>39</v>
      </c>
      <c r="O209" s="71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2" t="s">
        <v>1120</v>
      </c>
      <c r="AT209" s="222" t="s">
        <v>671</v>
      </c>
      <c r="AU209" s="222" t="s">
        <v>81</v>
      </c>
      <c r="AY209" s="17" t="s">
        <v>138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7" t="s">
        <v>79</v>
      </c>
      <c r="BK209" s="223">
        <f>ROUND(I209*H209,2)</f>
        <v>0</v>
      </c>
      <c r="BL209" s="17" t="s">
        <v>1120</v>
      </c>
      <c r="BM209" s="222" t="s">
        <v>1821</v>
      </c>
    </row>
    <row r="210" spans="1:65" s="2" customFormat="1" ht="11.25">
      <c r="A210" s="34"/>
      <c r="B210" s="35"/>
      <c r="C210" s="36"/>
      <c r="D210" s="224" t="s">
        <v>147</v>
      </c>
      <c r="E210" s="36"/>
      <c r="F210" s="225" t="s">
        <v>1819</v>
      </c>
      <c r="G210" s="36"/>
      <c r="H210" s="36"/>
      <c r="I210" s="123"/>
      <c r="J210" s="36"/>
      <c r="K210" s="36"/>
      <c r="L210" s="39"/>
      <c r="M210" s="226"/>
      <c r="N210" s="227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147</v>
      </c>
      <c r="AU210" s="17" t="s">
        <v>81</v>
      </c>
    </row>
    <row r="211" spans="1:65" s="2" customFormat="1" ht="58.5">
      <c r="A211" s="34"/>
      <c r="B211" s="35"/>
      <c r="C211" s="36"/>
      <c r="D211" s="224" t="s">
        <v>180</v>
      </c>
      <c r="E211" s="36"/>
      <c r="F211" s="250" t="s">
        <v>1822</v>
      </c>
      <c r="G211" s="36"/>
      <c r="H211" s="36"/>
      <c r="I211" s="123"/>
      <c r="J211" s="36"/>
      <c r="K211" s="36"/>
      <c r="L211" s="39"/>
      <c r="M211" s="226"/>
      <c r="N211" s="227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180</v>
      </c>
      <c r="AU211" s="17" t="s">
        <v>81</v>
      </c>
    </row>
    <row r="212" spans="1:65" s="12" customFormat="1" ht="25.9" customHeight="1">
      <c r="B212" s="194"/>
      <c r="C212" s="195"/>
      <c r="D212" s="196" t="s">
        <v>73</v>
      </c>
      <c r="E212" s="197" t="s">
        <v>671</v>
      </c>
      <c r="F212" s="197" t="s">
        <v>1823</v>
      </c>
      <c r="G212" s="195"/>
      <c r="H212" s="195"/>
      <c r="I212" s="198"/>
      <c r="J212" s="199">
        <f>BK212</f>
        <v>0</v>
      </c>
      <c r="K212" s="195"/>
      <c r="L212" s="200"/>
      <c r="M212" s="201"/>
      <c r="N212" s="202"/>
      <c r="O212" s="202"/>
      <c r="P212" s="203">
        <f>P213+P255</f>
        <v>0</v>
      </c>
      <c r="Q212" s="202"/>
      <c r="R212" s="203">
        <f>R213+R255</f>
        <v>6.9576607999999984</v>
      </c>
      <c r="S212" s="202"/>
      <c r="T212" s="204">
        <f>T213+T255</f>
        <v>0</v>
      </c>
      <c r="AR212" s="205" t="s">
        <v>162</v>
      </c>
      <c r="AT212" s="206" t="s">
        <v>73</v>
      </c>
      <c r="AU212" s="206" t="s">
        <v>74</v>
      </c>
      <c r="AY212" s="205" t="s">
        <v>138</v>
      </c>
      <c r="BK212" s="207">
        <f>BK213+BK255</f>
        <v>0</v>
      </c>
    </row>
    <row r="213" spans="1:65" s="12" customFormat="1" ht="22.9" customHeight="1">
      <c r="B213" s="194"/>
      <c r="C213" s="195"/>
      <c r="D213" s="196" t="s">
        <v>73</v>
      </c>
      <c r="E213" s="208" t="s">
        <v>1824</v>
      </c>
      <c r="F213" s="208" t="s">
        <v>1825</v>
      </c>
      <c r="G213" s="195"/>
      <c r="H213" s="195"/>
      <c r="I213" s="198"/>
      <c r="J213" s="209">
        <f>BK213</f>
        <v>0</v>
      </c>
      <c r="K213" s="195"/>
      <c r="L213" s="200"/>
      <c r="M213" s="201"/>
      <c r="N213" s="202"/>
      <c r="O213" s="202"/>
      <c r="P213" s="203">
        <f>SUM(P214:P254)</f>
        <v>0</v>
      </c>
      <c r="Q213" s="202"/>
      <c r="R213" s="203">
        <f>SUM(R214:R254)</f>
        <v>0</v>
      </c>
      <c r="S213" s="202"/>
      <c r="T213" s="204">
        <f>SUM(T214:T254)</f>
        <v>0</v>
      </c>
      <c r="AR213" s="205" t="s">
        <v>162</v>
      </c>
      <c r="AT213" s="206" t="s">
        <v>73</v>
      </c>
      <c r="AU213" s="206" t="s">
        <v>79</v>
      </c>
      <c r="AY213" s="205" t="s">
        <v>138</v>
      </c>
      <c r="BK213" s="207">
        <f>SUM(BK214:BK254)</f>
        <v>0</v>
      </c>
    </row>
    <row r="214" spans="1:65" s="2" customFormat="1" ht="16.5" customHeight="1">
      <c r="A214" s="34"/>
      <c r="B214" s="35"/>
      <c r="C214" s="210" t="s">
        <v>776</v>
      </c>
      <c r="D214" s="210" t="s">
        <v>141</v>
      </c>
      <c r="E214" s="211" t="s">
        <v>1826</v>
      </c>
      <c r="F214" s="212" t="s">
        <v>1827</v>
      </c>
      <c r="G214" s="213" t="s">
        <v>144</v>
      </c>
      <c r="H214" s="214">
        <v>2</v>
      </c>
      <c r="I214" s="215"/>
      <c r="J214" s="216">
        <f>ROUND(I214*H214,2)</f>
        <v>0</v>
      </c>
      <c r="K214" s="217"/>
      <c r="L214" s="39"/>
      <c r="M214" s="218" t="s">
        <v>1</v>
      </c>
      <c r="N214" s="219" t="s">
        <v>39</v>
      </c>
      <c r="O214" s="71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2" t="s">
        <v>1203</v>
      </c>
      <c r="AT214" s="222" t="s">
        <v>141</v>
      </c>
      <c r="AU214" s="222" t="s">
        <v>81</v>
      </c>
      <c r="AY214" s="17" t="s">
        <v>138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7" t="s">
        <v>79</v>
      </c>
      <c r="BK214" s="223">
        <f>ROUND(I214*H214,2)</f>
        <v>0</v>
      </c>
      <c r="BL214" s="17" t="s">
        <v>1203</v>
      </c>
      <c r="BM214" s="222" t="s">
        <v>1828</v>
      </c>
    </row>
    <row r="215" spans="1:65" s="2" customFormat="1" ht="48.75">
      <c r="A215" s="34"/>
      <c r="B215" s="35"/>
      <c r="C215" s="36"/>
      <c r="D215" s="224" t="s">
        <v>147</v>
      </c>
      <c r="E215" s="36"/>
      <c r="F215" s="225" t="s">
        <v>1829</v>
      </c>
      <c r="G215" s="36"/>
      <c r="H215" s="36"/>
      <c r="I215" s="123"/>
      <c r="J215" s="36"/>
      <c r="K215" s="36"/>
      <c r="L215" s="39"/>
      <c r="M215" s="226"/>
      <c r="N215" s="227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147</v>
      </c>
      <c r="AU215" s="17" t="s">
        <v>81</v>
      </c>
    </row>
    <row r="216" spans="1:65" s="2" customFormat="1" ht="21.75" customHeight="1">
      <c r="A216" s="34"/>
      <c r="B216" s="35"/>
      <c r="C216" s="210" t="s">
        <v>660</v>
      </c>
      <c r="D216" s="210" t="s">
        <v>141</v>
      </c>
      <c r="E216" s="211" t="s">
        <v>1830</v>
      </c>
      <c r="F216" s="212" t="s">
        <v>1831</v>
      </c>
      <c r="G216" s="213" t="s">
        <v>144</v>
      </c>
      <c r="H216" s="214">
        <v>2</v>
      </c>
      <c r="I216" s="215"/>
      <c r="J216" s="216">
        <f>ROUND(I216*H216,2)</f>
        <v>0</v>
      </c>
      <c r="K216" s="217"/>
      <c r="L216" s="39"/>
      <c r="M216" s="218" t="s">
        <v>1</v>
      </c>
      <c r="N216" s="219" t="s">
        <v>39</v>
      </c>
      <c r="O216" s="71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2" t="s">
        <v>1203</v>
      </c>
      <c r="AT216" s="222" t="s">
        <v>141</v>
      </c>
      <c r="AU216" s="222" t="s">
        <v>81</v>
      </c>
      <c r="AY216" s="17" t="s">
        <v>138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7" t="s">
        <v>79</v>
      </c>
      <c r="BK216" s="223">
        <f>ROUND(I216*H216,2)</f>
        <v>0</v>
      </c>
      <c r="BL216" s="17" t="s">
        <v>1203</v>
      </c>
      <c r="BM216" s="222" t="s">
        <v>1832</v>
      </c>
    </row>
    <row r="217" spans="1:65" s="2" customFormat="1" ht="48.75">
      <c r="A217" s="34"/>
      <c r="B217" s="35"/>
      <c r="C217" s="36"/>
      <c r="D217" s="224" t="s">
        <v>147</v>
      </c>
      <c r="E217" s="36"/>
      <c r="F217" s="225" t="s">
        <v>1833</v>
      </c>
      <c r="G217" s="36"/>
      <c r="H217" s="36"/>
      <c r="I217" s="123"/>
      <c r="J217" s="36"/>
      <c r="K217" s="36"/>
      <c r="L217" s="39"/>
      <c r="M217" s="226"/>
      <c r="N217" s="227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147</v>
      </c>
      <c r="AU217" s="17" t="s">
        <v>81</v>
      </c>
    </row>
    <row r="218" spans="1:65" s="2" customFormat="1" ht="16.5" customHeight="1">
      <c r="A218" s="34"/>
      <c r="B218" s="35"/>
      <c r="C218" s="210" t="s">
        <v>765</v>
      </c>
      <c r="D218" s="210" t="s">
        <v>141</v>
      </c>
      <c r="E218" s="211" t="s">
        <v>1834</v>
      </c>
      <c r="F218" s="212" t="s">
        <v>1835</v>
      </c>
      <c r="G218" s="213" t="s">
        <v>144</v>
      </c>
      <c r="H218" s="214">
        <v>2</v>
      </c>
      <c r="I218" s="215"/>
      <c r="J218" s="216">
        <f>ROUND(I218*H218,2)</f>
        <v>0</v>
      </c>
      <c r="K218" s="217"/>
      <c r="L218" s="39"/>
      <c r="M218" s="218" t="s">
        <v>1</v>
      </c>
      <c r="N218" s="219" t="s">
        <v>39</v>
      </c>
      <c r="O218" s="71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2" t="s">
        <v>1203</v>
      </c>
      <c r="AT218" s="222" t="s">
        <v>141</v>
      </c>
      <c r="AU218" s="222" t="s">
        <v>81</v>
      </c>
      <c r="AY218" s="17" t="s">
        <v>138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7" t="s">
        <v>79</v>
      </c>
      <c r="BK218" s="223">
        <f>ROUND(I218*H218,2)</f>
        <v>0</v>
      </c>
      <c r="BL218" s="17" t="s">
        <v>1203</v>
      </c>
      <c r="BM218" s="222" t="s">
        <v>1836</v>
      </c>
    </row>
    <row r="219" spans="1:65" s="2" customFormat="1" ht="19.5">
      <c r="A219" s="34"/>
      <c r="B219" s="35"/>
      <c r="C219" s="36"/>
      <c r="D219" s="224" t="s">
        <v>147</v>
      </c>
      <c r="E219" s="36"/>
      <c r="F219" s="225" t="s">
        <v>1837</v>
      </c>
      <c r="G219" s="36"/>
      <c r="H219" s="36"/>
      <c r="I219" s="123"/>
      <c r="J219" s="36"/>
      <c r="K219" s="36"/>
      <c r="L219" s="39"/>
      <c r="M219" s="226"/>
      <c r="N219" s="227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147</v>
      </c>
      <c r="AU219" s="17" t="s">
        <v>81</v>
      </c>
    </row>
    <row r="220" spans="1:65" s="2" customFormat="1" ht="16.5" customHeight="1">
      <c r="A220" s="34"/>
      <c r="B220" s="35"/>
      <c r="C220" s="210" t="s">
        <v>781</v>
      </c>
      <c r="D220" s="210" t="s">
        <v>141</v>
      </c>
      <c r="E220" s="211" t="s">
        <v>1838</v>
      </c>
      <c r="F220" s="212" t="s">
        <v>1839</v>
      </c>
      <c r="G220" s="213" t="s">
        <v>144</v>
      </c>
      <c r="H220" s="214">
        <v>2</v>
      </c>
      <c r="I220" s="215"/>
      <c r="J220" s="216">
        <f>ROUND(I220*H220,2)</f>
        <v>0</v>
      </c>
      <c r="K220" s="217"/>
      <c r="L220" s="39"/>
      <c r="M220" s="218" t="s">
        <v>1</v>
      </c>
      <c r="N220" s="219" t="s">
        <v>39</v>
      </c>
      <c r="O220" s="71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2" t="s">
        <v>1203</v>
      </c>
      <c r="AT220" s="222" t="s">
        <v>141</v>
      </c>
      <c r="AU220" s="222" t="s">
        <v>81</v>
      </c>
      <c r="AY220" s="17" t="s">
        <v>138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7" t="s">
        <v>79</v>
      </c>
      <c r="BK220" s="223">
        <f>ROUND(I220*H220,2)</f>
        <v>0</v>
      </c>
      <c r="BL220" s="17" t="s">
        <v>1203</v>
      </c>
      <c r="BM220" s="222" t="s">
        <v>1840</v>
      </c>
    </row>
    <row r="221" spans="1:65" s="2" customFormat="1" ht="48.75">
      <c r="A221" s="34"/>
      <c r="B221" s="35"/>
      <c r="C221" s="36"/>
      <c r="D221" s="224" t="s">
        <v>147</v>
      </c>
      <c r="E221" s="36"/>
      <c r="F221" s="225" t="s">
        <v>1841</v>
      </c>
      <c r="G221" s="36"/>
      <c r="H221" s="36"/>
      <c r="I221" s="123"/>
      <c r="J221" s="36"/>
      <c r="K221" s="36"/>
      <c r="L221" s="39"/>
      <c r="M221" s="226"/>
      <c r="N221" s="227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147</v>
      </c>
      <c r="AU221" s="17" t="s">
        <v>81</v>
      </c>
    </row>
    <row r="222" spans="1:65" s="2" customFormat="1" ht="16.5" customHeight="1">
      <c r="A222" s="34"/>
      <c r="B222" s="35"/>
      <c r="C222" s="210" t="s">
        <v>690</v>
      </c>
      <c r="D222" s="210" t="s">
        <v>141</v>
      </c>
      <c r="E222" s="211" t="s">
        <v>1842</v>
      </c>
      <c r="F222" s="212" t="s">
        <v>1843</v>
      </c>
      <c r="G222" s="213" t="s">
        <v>1844</v>
      </c>
      <c r="H222" s="214">
        <v>0.02</v>
      </c>
      <c r="I222" s="215"/>
      <c r="J222" s="216">
        <f>ROUND(I222*H222,2)</f>
        <v>0</v>
      </c>
      <c r="K222" s="217"/>
      <c r="L222" s="39"/>
      <c r="M222" s="218" t="s">
        <v>1</v>
      </c>
      <c r="N222" s="219" t="s">
        <v>39</v>
      </c>
      <c r="O222" s="71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2" t="s">
        <v>1203</v>
      </c>
      <c r="AT222" s="222" t="s">
        <v>141</v>
      </c>
      <c r="AU222" s="222" t="s">
        <v>81</v>
      </c>
      <c r="AY222" s="17" t="s">
        <v>138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7" t="s">
        <v>79</v>
      </c>
      <c r="BK222" s="223">
        <f>ROUND(I222*H222,2)</f>
        <v>0</v>
      </c>
      <c r="BL222" s="17" t="s">
        <v>1203</v>
      </c>
      <c r="BM222" s="222" t="s">
        <v>1845</v>
      </c>
    </row>
    <row r="223" spans="1:65" s="2" customFormat="1" ht="58.5">
      <c r="A223" s="34"/>
      <c r="B223" s="35"/>
      <c r="C223" s="36"/>
      <c r="D223" s="224" t="s">
        <v>147</v>
      </c>
      <c r="E223" s="36"/>
      <c r="F223" s="225" t="s">
        <v>1846</v>
      </c>
      <c r="G223" s="36"/>
      <c r="H223" s="36"/>
      <c r="I223" s="123"/>
      <c r="J223" s="36"/>
      <c r="K223" s="36"/>
      <c r="L223" s="39"/>
      <c r="M223" s="226"/>
      <c r="N223" s="227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147</v>
      </c>
      <c r="AU223" s="17" t="s">
        <v>81</v>
      </c>
    </row>
    <row r="224" spans="1:65" s="2" customFormat="1" ht="16.5" customHeight="1">
      <c r="A224" s="34"/>
      <c r="B224" s="35"/>
      <c r="C224" s="210" t="s">
        <v>670</v>
      </c>
      <c r="D224" s="210" t="s">
        <v>141</v>
      </c>
      <c r="E224" s="211" t="s">
        <v>1847</v>
      </c>
      <c r="F224" s="212" t="s">
        <v>1848</v>
      </c>
      <c r="G224" s="213" t="s">
        <v>1844</v>
      </c>
      <c r="H224" s="214">
        <v>0.02</v>
      </c>
      <c r="I224" s="215"/>
      <c r="J224" s="216">
        <f>ROUND(I224*H224,2)</f>
        <v>0</v>
      </c>
      <c r="K224" s="217"/>
      <c r="L224" s="39"/>
      <c r="M224" s="218" t="s">
        <v>1</v>
      </c>
      <c r="N224" s="219" t="s">
        <v>39</v>
      </c>
      <c r="O224" s="71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2" t="s">
        <v>1203</v>
      </c>
      <c r="AT224" s="222" t="s">
        <v>141</v>
      </c>
      <c r="AU224" s="222" t="s">
        <v>81</v>
      </c>
      <c r="AY224" s="17" t="s">
        <v>138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7" t="s">
        <v>79</v>
      </c>
      <c r="BK224" s="223">
        <f>ROUND(I224*H224,2)</f>
        <v>0</v>
      </c>
      <c r="BL224" s="17" t="s">
        <v>1203</v>
      </c>
      <c r="BM224" s="222" t="s">
        <v>1849</v>
      </c>
    </row>
    <row r="225" spans="1:65" s="2" customFormat="1" ht="58.5">
      <c r="A225" s="34"/>
      <c r="B225" s="35"/>
      <c r="C225" s="36"/>
      <c r="D225" s="224" t="s">
        <v>147</v>
      </c>
      <c r="E225" s="36"/>
      <c r="F225" s="225" t="s">
        <v>1850</v>
      </c>
      <c r="G225" s="36"/>
      <c r="H225" s="36"/>
      <c r="I225" s="123"/>
      <c r="J225" s="36"/>
      <c r="K225" s="36"/>
      <c r="L225" s="39"/>
      <c r="M225" s="226"/>
      <c r="N225" s="227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147</v>
      </c>
      <c r="AU225" s="17" t="s">
        <v>81</v>
      </c>
    </row>
    <row r="226" spans="1:65" s="2" customFormat="1" ht="21.75" customHeight="1">
      <c r="A226" s="34"/>
      <c r="B226" s="35"/>
      <c r="C226" s="210" t="s">
        <v>751</v>
      </c>
      <c r="D226" s="210" t="s">
        <v>141</v>
      </c>
      <c r="E226" s="211" t="s">
        <v>1851</v>
      </c>
      <c r="F226" s="212" t="s">
        <v>1852</v>
      </c>
      <c r="G226" s="213" t="s">
        <v>144</v>
      </c>
      <c r="H226" s="214">
        <v>4</v>
      </c>
      <c r="I226" s="215"/>
      <c r="J226" s="216">
        <f>ROUND(I226*H226,2)</f>
        <v>0</v>
      </c>
      <c r="K226" s="217"/>
      <c r="L226" s="39"/>
      <c r="M226" s="218" t="s">
        <v>1</v>
      </c>
      <c r="N226" s="219" t="s">
        <v>39</v>
      </c>
      <c r="O226" s="71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2" t="s">
        <v>1203</v>
      </c>
      <c r="AT226" s="222" t="s">
        <v>141</v>
      </c>
      <c r="AU226" s="222" t="s">
        <v>81</v>
      </c>
      <c r="AY226" s="17" t="s">
        <v>138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7" t="s">
        <v>79</v>
      </c>
      <c r="BK226" s="223">
        <f>ROUND(I226*H226,2)</f>
        <v>0</v>
      </c>
      <c r="BL226" s="17" t="s">
        <v>1203</v>
      </c>
      <c r="BM226" s="222" t="s">
        <v>1853</v>
      </c>
    </row>
    <row r="227" spans="1:65" s="2" customFormat="1" ht="29.25">
      <c r="A227" s="34"/>
      <c r="B227" s="35"/>
      <c r="C227" s="36"/>
      <c r="D227" s="224" t="s">
        <v>147</v>
      </c>
      <c r="E227" s="36"/>
      <c r="F227" s="225" t="s">
        <v>1854</v>
      </c>
      <c r="G227" s="36"/>
      <c r="H227" s="36"/>
      <c r="I227" s="123"/>
      <c r="J227" s="36"/>
      <c r="K227" s="36"/>
      <c r="L227" s="39"/>
      <c r="M227" s="226"/>
      <c r="N227" s="227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147</v>
      </c>
      <c r="AU227" s="17" t="s">
        <v>81</v>
      </c>
    </row>
    <row r="228" spans="1:65" s="2" customFormat="1" ht="16.5" customHeight="1">
      <c r="A228" s="34"/>
      <c r="B228" s="35"/>
      <c r="C228" s="210" t="s">
        <v>758</v>
      </c>
      <c r="D228" s="210" t="s">
        <v>141</v>
      </c>
      <c r="E228" s="211" t="s">
        <v>1855</v>
      </c>
      <c r="F228" s="212" t="s">
        <v>1856</v>
      </c>
      <c r="G228" s="213" t="s">
        <v>144</v>
      </c>
      <c r="H228" s="214">
        <v>12</v>
      </c>
      <c r="I228" s="215"/>
      <c r="J228" s="216">
        <f>ROUND(I228*H228,2)</f>
        <v>0</v>
      </c>
      <c r="K228" s="217"/>
      <c r="L228" s="39"/>
      <c r="M228" s="218" t="s">
        <v>1</v>
      </c>
      <c r="N228" s="219" t="s">
        <v>39</v>
      </c>
      <c r="O228" s="71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2" t="s">
        <v>1203</v>
      </c>
      <c r="AT228" s="222" t="s">
        <v>141</v>
      </c>
      <c r="AU228" s="222" t="s">
        <v>81</v>
      </c>
      <c r="AY228" s="17" t="s">
        <v>138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7" t="s">
        <v>79</v>
      </c>
      <c r="BK228" s="223">
        <f>ROUND(I228*H228,2)</f>
        <v>0</v>
      </c>
      <c r="BL228" s="17" t="s">
        <v>1203</v>
      </c>
      <c r="BM228" s="222" t="s">
        <v>1857</v>
      </c>
    </row>
    <row r="229" spans="1:65" s="2" customFormat="1" ht="11.25">
      <c r="A229" s="34"/>
      <c r="B229" s="35"/>
      <c r="C229" s="36"/>
      <c r="D229" s="224" t="s">
        <v>147</v>
      </c>
      <c r="E229" s="36"/>
      <c r="F229" s="225" t="s">
        <v>1858</v>
      </c>
      <c r="G229" s="36"/>
      <c r="H229" s="36"/>
      <c r="I229" s="123"/>
      <c r="J229" s="36"/>
      <c r="K229" s="36"/>
      <c r="L229" s="39"/>
      <c r="M229" s="226"/>
      <c r="N229" s="227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147</v>
      </c>
      <c r="AU229" s="17" t="s">
        <v>81</v>
      </c>
    </row>
    <row r="230" spans="1:65" s="2" customFormat="1" ht="21.75" customHeight="1">
      <c r="A230" s="34"/>
      <c r="B230" s="35"/>
      <c r="C230" s="210" t="s">
        <v>771</v>
      </c>
      <c r="D230" s="210" t="s">
        <v>141</v>
      </c>
      <c r="E230" s="211" t="s">
        <v>1859</v>
      </c>
      <c r="F230" s="212" t="s">
        <v>1860</v>
      </c>
      <c r="G230" s="213" t="s">
        <v>423</v>
      </c>
      <c r="H230" s="214">
        <v>29</v>
      </c>
      <c r="I230" s="215"/>
      <c r="J230" s="216">
        <f>ROUND(I230*H230,2)</f>
        <v>0</v>
      </c>
      <c r="K230" s="217"/>
      <c r="L230" s="39"/>
      <c r="M230" s="218" t="s">
        <v>1</v>
      </c>
      <c r="N230" s="219" t="s">
        <v>39</v>
      </c>
      <c r="O230" s="71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2" t="s">
        <v>1203</v>
      </c>
      <c r="AT230" s="222" t="s">
        <v>141</v>
      </c>
      <c r="AU230" s="222" t="s">
        <v>81</v>
      </c>
      <c r="AY230" s="17" t="s">
        <v>138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7" t="s">
        <v>79</v>
      </c>
      <c r="BK230" s="223">
        <f>ROUND(I230*H230,2)</f>
        <v>0</v>
      </c>
      <c r="BL230" s="17" t="s">
        <v>1203</v>
      </c>
      <c r="BM230" s="222" t="s">
        <v>1861</v>
      </c>
    </row>
    <row r="231" spans="1:65" s="2" customFormat="1" ht="29.25">
      <c r="A231" s="34"/>
      <c r="B231" s="35"/>
      <c r="C231" s="36"/>
      <c r="D231" s="224" t="s">
        <v>147</v>
      </c>
      <c r="E231" s="36"/>
      <c r="F231" s="225" t="s">
        <v>1862</v>
      </c>
      <c r="G231" s="36"/>
      <c r="H231" s="36"/>
      <c r="I231" s="123"/>
      <c r="J231" s="36"/>
      <c r="K231" s="36"/>
      <c r="L231" s="39"/>
      <c r="M231" s="226"/>
      <c r="N231" s="227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147</v>
      </c>
      <c r="AU231" s="17" t="s">
        <v>81</v>
      </c>
    </row>
    <row r="232" spans="1:65" s="2" customFormat="1" ht="16.5" customHeight="1">
      <c r="A232" s="34"/>
      <c r="B232" s="35"/>
      <c r="C232" s="210" t="s">
        <v>1203</v>
      </c>
      <c r="D232" s="210" t="s">
        <v>141</v>
      </c>
      <c r="E232" s="211" t="s">
        <v>1863</v>
      </c>
      <c r="F232" s="212" t="s">
        <v>1864</v>
      </c>
      <c r="G232" s="213" t="s">
        <v>144</v>
      </c>
      <c r="H232" s="214">
        <v>1</v>
      </c>
      <c r="I232" s="215"/>
      <c r="J232" s="216">
        <f>ROUND(I232*H232,2)</f>
        <v>0</v>
      </c>
      <c r="K232" s="217"/>
      <c r="L232" s="39"/>
      <c r="M232" s="218" t="s">
        <v>1</v>
      </c>
      <c r="N232" s="219" t="s">
        <v>39</v>
      </c>
      <c r="O232" s="71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2" t="s">
        <v>1203</v>
      </c>
      <c r="AT232" s="222" t="s">
        <v>141</v>
      </c>
      <c r="AU232" s="222" t="s">
        <v>81</v>
      </c>
      <c r="AY232" s="17" t="s">
        <v>138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7" t="s">
        <v>79</v>
      </c>
      <c r="BK232" s="223">
        <f>ROUND(I232*H232,2)</f>
        <v>0</v>
      </c>
      <c r="BL232" s="17" t="s">
        <v>1203</v>
      </c>
      <c r="BM232" s="222" t="s">
        <v>1865</v>
      </c>
    </row>
    <row r="233" spans="1:65" s="2" customFormat="1" ht="29.25">
      <c r="A233" s="34"/>
      <c r="B233" s="35"/>
      <c r="C233" s="36"/>
      <c r="D233" s="224" t="s">
        <v>147</v>
      </c>
      <c r="E233" s="36"/>
      <c r="F233" s="225" t="s">
        <v>1866</v>
      </c>
      <c r="G233" s="36"/>
      <c r="H233" s="36"/>
      <c r="I233" s="123"/>
      <c r="J233" s="36"/>
      <c r="K233" s="36"/>
      <c r="L233" s="39"/>
      <c r="M233" s="226"/>
      <c r="N233" s="227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147</v>
      </c>
      <c r="AU233" s="17" t="s">
        <v>81</v>
      </c>
    </row>
    <row r="234" spans="1:65" s="2" customFormat="1" ht="21.75" customHeight="1">
      <c r="A234" s="34"/>
      <c r="B234" s="35"/>
      <c r="C234" s="210" t="s">
        <v>705</v>
      </c>
      <c r="D234" s="210" t="s">
        <v>141</v>
      </c>
      <c r="E234" s="211" t="s">
        <v>1867</v>
      </c>
      <c r="F234" s="212" t="s">
        <v>1868</v>
      </c>
      <c r="G234" s="213" t="s">
        <v>423</v>
      </c>
      <c r="H234" s="214">
        <v>17</v>
      </c>
      <c r="I234" s="215"/>
      <c r="J234" s="216">
        <f>ROUND(I234*H234,2)</f>
        <v>0</v>
      </c>
      <c r="K234" s="217"/>
      <c r="L234" s="39"/>
      <c r="M234" s="218" t="s">
        <v>1</v>
      </c>
      <c r="N234" s="219" t="s">
        <v>39</v>
      </c>
      <c r="O234" s="71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2" t="s">
        <v>1203</v>
      </c>
      <c r="AT234" s="222" t="s">
        <v>141</v>
      </c>
      <c r="AU234" s="222" t="s">
        <v>81</v>
      </c>
      <c r="AY234" s="17" t="s">
        <v>138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7" t="s">
        <v>79</v>
      </c>
      <c r="BK234" s="223">
        <f>ROUND(I234*H234,2)</f>
        <v>0</v>
      </c>
      <c r="BL234" s="17" t="s">
        <v>1203</v>
      </c>
      <c r="BM234" s="222" t="s">
        <v>1869</v>
      </c>
    </row>
    <row r="235" spans="1:65" s="2" customFormat="1" ht="29.25">
      <c r="A235" s="34"/>
      <c r="B235" s="35"/>
      <c r="C235" s="36"/>
      <c r="D235" s="224" t="s">
        <v>147</v>
      </c>
      <c r="E235" s="36"/>
      <c r="F235" s="225" t="s">
        <v>1870</v>
      </c>
      <c r="G235" s="36"/>
      <c r="H235" s="36"/>
      <c r="I235" s="123"/>
      <c r="J235" s="36"/>
      <c r="K235" s="36"/>
      <c r="L235" s="39"/>
      <c r="M235" s="226"/>
      <c r="N235" s="227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147</v>
      </c>
      <c r="AU235" s="17" t="s">
        <v>81</v>
      </c>
    </row>
    <row r="236" spans="1:65" s="2" customFormat="1" ht="21.75" customHeight="1">
      <c r="A236" s="34"/>
      <c r="B236" s="35"/>
      <c r="C236" s="210" t="s">
        <v>745</v>
      </c>
      <c r="D236" s="210" t="s">
        <v>141</v>
      </c>
      <c r="E236" s="211" t="s">
        <v>1871</v>
      </c>
      <c r="F236" s="212" t="s">
        <v>1872</v>
      </c>
      <c r="G236" s="213" t="s">
        <v>423</v>
      </c>
      <c r="H236" s="214">
        <v>17</v>
      </c>
      <c r="I236" s="215"/>
      <c r="J236" s="216">
        <f>ROUND(I236*H236,2)</f>
        <v>0</v>
      </c>
      <c r="K236" s="217"/>
      <c r="L236" s="39"/>
      <c r="M236" s="218" t="s">
        <v>1</v>
      </c>
      <c r="N236" s="219" t="s">
        <v>39</v>
      </c>
      <c r="O236" s="71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2" t="s">
        <v>1203</v>
      </c>
      <c r="AT236" s="222" t="s">
        <v>141</v>
      </c>
      <c r="AU236" s="222" t="s">
        <v>81</v>
      </c>
      <c r="AY236" s="17" t="s">
        <v>138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7" t="s">
        <v>79</v>
      </c>
      <c r="BK236" s="223">
        <f>ROUND(I236*H236,2)</f>
        <v>0</v>
      </c>
      <c r="BL236" s="17" t="s">
        <v>1203</v>
      </c>
      <c r="BM236" s="222" t="s">
        <v>1873</v>
      </c>
    </row>
    <row r="237" spans="1:65" s="2" customFormat="1" ht="29.25">
      <c r="A237" s="34"/>
      <c r="B237" s="35"/>
      <c r="C237" s="36"/>
      <c r="D237" s="224" t="s">
        <v>147</v>
      </c>
      <c r="E237" s="36"/>
      <c r="F237" s="225" t="s">
        <v>1874</v>
      </c>
      <c r="G237" s="36"/>
      <c r="H237" s="36"/>
      <c r="I237" s="123"/>
      <c r="J237" s="36"/>
      <c r="K237" s="36"/>
      <c r="L237" s="39"/>
      <c r="M237" s="226"/>
      <c r="N237" s="227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147</v>
      </c>
      <c r="AU237" s="17" t="s">
        <v>81</v>
      </c>
    </row>
    <row r="238" spans="1:65" s="2" customFormat="1" ht="21.75" customHeight="1">
      <c r="A238" s="34"/>
      <c r="B238" s="35"/>
      <c r="C238" s="210" t="s">
        <v>1875</v>
      </c>
      <c r="D238" s="210" t="s">
        <v>141</v>
      </c>
      <c r="E238" s="211" t="s">
        <v>1876</v>
      </c>
      <c r="F238" s="212" t="s">
        <v>1877</v>
      </c>
      <c r="G238" s="213" t="s">
        <v>423</v>
      </c>
      <c r="H238" s="214">
        <v>9</v>
      </c>
      <c r="I238" s="215"/>
      <c r="J238" s="216">
        <f>ROUND(I238*H238,2)</f>
        <v>0</v>
      </c>
      <c r="K238" s="217"/>
      <c r="L238" s="39"/>
      <c r="M238" s="218" t="s">
        <v>1</v>
      </c>
      <c r="N238" s="219" t="s">
        <v>39</v>
      </c>
      <c r="O238" s="71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2" t="s">
        <v>1203</v>
      </c>
      <c r="AT238" s="222" t="s">
        <v>141</v>
      </c>
      <c r="AU238" s="222" t="s">
        <v>81</v>
      </c>
      <c r="AY238" s="17" t="s">
        <v>138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7" t="s">
        <v>79</v>
      </c>
      <c r="BK238" s="223">
        <f>ROUND(I238*H238,2)</f>
        <v>0</v>
      </c>
      <c r="BL238" s="17" t="s">
        <v>1203</v>
      </c>
      <c r="BM238" s="222" t="s">
        <v>1878</v>
      </c>
    </row>
    <row r="239" spans="1:65" s="2" customFormat="1" ht="29.25">
      <c r="A239" s="34"/>
      <c r="B239" s="35"/>
      <c r="C239" s="36"/>
      <c r="D239" s="224" t="s">
        <v>147</v>
      </c>
      <c r="E239" s="36"/>
      <c r="F239" s="225" t="s">
        <v>1879</v>
      </c>
      <c r="G239" s="36"/>
      <c r="H239" s="36"/>
      <c r="I239" s="123"/>
      <c r="J239" s="36"/>
      <c r="K239" s="36"/>
      <c r="L239" s="39"/>
      <c r="M239" s="226"/>
      <c r="N239" s="227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147</v>
      </c>
      <c r="AU239" s="17" t="s">
        <v>81</v>
      </c>
    </row>
    <row r="240" spans="1:65" s="2" customFormat="1" ht="29.25">
      <c r="A240" s="34"/>
      <c r="B240" s="35"/>
      <c r="C240" s="36"/>
      <c r="D240" s="224" t="s">
        <v>180</v>
      </c>
      <c r="E240" s="36"/>
      <c r="F240" s="250" t="s">
        <v>1880</v>
      </c>
      <c r="G240" s="36"/>
      <c r="H240" s="36"/>
      <c r="I240" s="123"/>
      <c r="J240" s="36"/>
      <c r="K240" s="36"/>
      <c r="L240" s="39"/>
      <c r="M240" s="226"/>
      <c r="N240" s="227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180</v>
      </c>
      <c r="AU240" s="17" t="s">
        <v>81</v>
      </c>
    </row>
    <row r="241" spans="1:65" s="2" customFormat="1" ht="21.75" customHeight="1">
      <c r="A241" s="34"/>
      <c r="B241" s="35"/>
      <c r="C241" s="210" t="s">
        <v>504</v>
      </c>
      <c r="D241" s="210" t="s">
        <v>141</v>
      </c>
      <c r="E241" s="211" t="s">
        <v>1881</v>
      </c>
      <c r="F241" s="212" t="s">
        <v>1882</v>
      </c>
      <c r="G241" s="213" t="s">
        <v>423</v>
      </c>
      <c r="H241" s="214">
        <v>2</v>
      </c>
      <c r="I241" s="215"/>
      <c r="J241" s="216">
        <f>ROUND(I241*H241,2)</f>
        <v>0</v>
      </c>
      <c r="K241" s="217"/>
      <c r="L241" s="39"/>
      <c r="M241" s="218" t="s">
        <v>1</v>
      </c>
      <c r="N241" s="219" t="s">
        <v>39</v>
      </c>
      <c r="O241" s="71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2" t="s">
        <v>248</v>
      </c>
      <c r="AT241" s="222" t="s">
        <v>141</v>
      </c>
      <c r="AU241" s="222" t="s">
        <v>81</v>
      </c>
      <c r="AY241" s="17" t="s">
        <v>138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7" t="s">
        <v>79</v>
      </c>
      <c r="BK241" s="223">
        <f>ROUND(I241*H241,2)</f>
        <v>0</v>
      </c>
      <c r="BL241" s="17" t="s">
        <v>248</v>
      </c>
      <c r="BM241" s="222" t="s">
        <v>1883</v>
      </c>
    </row>
    <row r="242" spans="1:65" s="2" customFormat="1" ht="29.25">
      <c r="A242" s="34"/>
      <c r="B242" s="35"/>
      <c r="C242" s="36"/>
      <c r="D242" s="224" t="s">
        <v>147</v>
      </c>
      <c r="E242" s="36"/>
      <c r="F242" s="225" t="s">
        <v>1884</v>
      </c>
      <c r="G242" s="36"/>
      <c r="H242" s="36"/>
      <c r="I242" s="123"/>
      <c r="J242" s="36"/>
      <c r="K242" s="36"/>
      <c r="L242" s="39"/>
      <c r="M242" s="226"/>
      <c r="N242" s="227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147</v>
      </c>
      <c r="AU242" s="17" t="s">
        <v>81</v>
      </c>
    </row>
    <row r="243" spans="1:65" s="2" customFormat="1" ht="29.25">
      <c r="A243" s="34"/>
      <c r="B243" s="35"/>
      <c r="C243" s="36"/>
      <c r="D243" s="224" t="s">
        <v>180</v>
      </c>
      <c r="E243" s="36"/>
      <c r="F243" s="250" t="s">
        <v>1885</v>
      </c>
      <c r="G243" s="36"/>
      <c r="H243" s="36"/>
      <c r="I243" s="123"/>
      <c r="J243" s="36"/>
      <c r="K243" s="36"/>
      <c r="L243" s="39"/>
      <c r="M243" s="226"/>
      <c r="N243" s="227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180</v>
      </c>
      <c r="AU243" s="17" t="s">
        <v>81</v>
      </c>
    </row>
    <row r="244" spans="1:65" s="2" customFormat="1" ht="16.5" customHeight="1">
      <c r="A244" s="34"/>
      <c r="B244" s="35"/>
      <c r="C244" s="210" t="s">
        <v>1886</v>
      </c>
      <c r="D244" s="210" t="s">
        <v>141</v>
      </c>
      <c r="E244" s="211" t="s">
        <v>1887</v>
      </c>
      <c r="F244" s="212" t="s">
        <v>1888</v>
      </c>
      <c r="G244" s="213" t="s">
        <v>144</v>
      </c>
      <c r="H244" s="214">
        <v>1</v>
      </c>
      <c r="I244" s="215"/>
      <c r="J244" s="216">
        <f>ROUND(I244*H244,2)</f>
        <v>0</v>
      </c>
      <c r="K244" s="217"/>
      <c r="L244" s="39"/>
      <c r="M244" s="218" t="s">
        <v>1</v>
      </c>
      <c r="N244" s="219" t="s">
        <v>39</v>
      </c>
      <c r="O244" s="71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2" t="s">
        <v>248</v>
      </c>
      <c r="AT244" s="222" t="s">
        <v>141</v>
      </c>
      <c r="AU244" s="222" t="s">
        <v>81</v>
      </c>
      <c r="AY244" s="17" t="s">
        <v>138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7" t="s">
        <v>79</v>
      </c>
      <c r="BK244" s="223">
        <f>ROUND(I244*H244,2)</f>
        <v>0</v>
      </c>
      <c r="BL244" s="17" t="s">
        <v>248</v>
      </c>
      <c r="BM244" s="222" t="s">
        <v>1889</v>
      </c>
    </row>
    <row r="245" spans="1:65" s="2" customFormat="1" ht="11.25">
      <c r="A245" s="34"/>
      <c r="B245" s="35"/>
      <c r="C245" s="36"/>
      <c r="D245" s="224" t="s">
        <v>147</v>
      </c>
      <c r="E245" s="36"/>
      <c r="F245" s="225" t="s">
        <v>1888</v>
      </c>
      <c r="G245" s="36"/>
      <c r="H245" s="36"/>
      <c r="I245" s="123"/>
      <c r="J245" s="36"/>
      <c r="K245" s="36"/>
      <c r="L245" s="39"/>
      <c r="M245" s="226"/>
      <c r="N245" s="227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147</v>
      </c>
      <c r="AU245" s="17" t="s">
        <v>81</v>
      </c>
    </row>
    <row r="246" spans="1:65" s="2" customFormat="1" ht="48.75">
      <c r="A246" s="34"/>
      <c r="B246" s="35"/>
      <c r="C246" s="36"/>
      <c r="D246" s="224" t="s">
        <v>180</v>
      </c>
      <c r="E246" s="36"/>
      <c r="F246" s="250" t="s">
        <v>1890</v>
      </c>
      <c r="G246" s="36"/>
      <c r="H246" s="36"/>
      <c r="I246" s="123"/>
      <c r="J246" s="36"/>
      <c r="K246" s="36"/>
      <c r="L246" s="39"/>
      <c r="M246" s="226"/>
      <c r="N246" s="227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180</v>
      </c>
      <c r="AU246" s="17" t="s">
        <v>81</v>
      </c>
    </row>
    <row r="247" spans="1:65" s="2" customFormat="1" ht="21.75" customHeight="1">
      <c r="A247" s="34"/>
      <c r="B247" s="35"/>
      <c r="C247" s="210" t="s">
        <v>1608</v>
      </c>
      <c r="D247" s="210" t="s">
        <v>141</v>
      </c>
      <c r="E247" s="211" t="s">
        <v>1891</v>
      </c>
      <c r="F247" s="212" t="s">
        <v>1892</v>
      </c>
      <c r="G247" s="213" t="s">
        <v>144</v>
      </c>
      <c r="H247" s="214">
        <v>1</v>
      </c>
      <c r="I247" s="215"/>
      <c r="J247" s="216">
        <f>ROUND(I247*H247,2)</f>
        <v>0</v>
      </c>
      <c r="K247" s="217"/>
      <c r="L247" s="39"/>
      <c r="M247" s="218" t="s">
        <v>1</v>
      </c>
      <c r="N247" s="219" t="s">
        <v>39</v>
      </c>
      <c r="O247" s="71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2" t="s">
        <v>248</v>
      </c>
      <c r="AT247" s="222" t="s">
        <v>141</v>
      </c>
      <c r="AU247" s="222" t="s">
        <v>81</v>
      </c>
      <c r="AY247" s="17" t="s">
        <v>138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7" t="s">
        <v>79</v>
      </c>
      <c r="BK247" s="223">
        <f>ROUND(I247*H247,2)</f>
        <v>0</v>
      </c>
      <c r="BL247" s="17" t="s">
        <v>248</v>
      </c>
      <c r="BM247" s="222" t="s">
        <v>1893</v>
      </c>
    </row>
    <row r="248" spans="1:65" s="2" customFormat="1" ht="19.5">
      <c r="A248" s="34"/>
      <c r="B248" s="35"/>
      <c r="C248" s="36"/>
      <c r="D248" s="224" t="s">
        <v>147</v>
      </c>
      <c r="E248" s="36"/>
      <c r="F248" s="225" t="s">
        <v>1892</v>
      </c>
      <c r="G248" s="36"/>
      <c r="H248" s="36"/>
      <c r="I248" s="123"/>
      <c r="J248" s="36"/>
      <c r="K248" s="36"/>
      <c r="L248" s="39"/>
      <c r="M248" s="226"/>
      <c r="N248" s="227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147</v>
      </c>
      <c r="AU248" s="17" t="s">
        <v>81</v>
      </c>
    </row>
    <row r="249" spans="1:65" s="2" customFormat="1" ht="58.5">
      <c r="A249" s="34"/>
      <c r="B249" s="35"/>
      <c r="C249" s="36"/>
      <c r="D249" s="224" t="s">
        <v>180</v>
      </c>
      <c r="E249" s="36"/>
      <c r="F249" s="250" t="s">
        <v>1894</v>
      </c>
      <c r="G249" s="36"/>
      <c r="H249" s="36"/>
      <c r="I249" s="123"/>
      <c r="J249" s="36"/>
      <c r="K249" s="36"/>
      <c r="L249" s="39"/>
      <c r="M249" s="226"/>
      <c r="N249" s="227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180</v>
      </c>
      <c r="AU249" s="17" t="s">
        <v>81</v>
      </c>
    </row>
    <row r="250" spans="1:65" s="2" customFormat="1" ht="21.75" customHeight="1">
      <c r="A250" s="34"/>
      <c r="B250" s="35"/>
      <c r="C250" s="210" t="s">
        <v>1895</v>
      </c>
      <c r="D250" s="210" t="s">
        <v>141</v>
      </c>
      <c r="E250" s="211" t="s">
        <v>1896</v>
      </c>
      <c r="F250" s="212" t="s">
        <v>1897</v>
      </c>
      <c r="G250" s="213" t="s">
        <v>1820</v>
      </c>
      <c r="H250" s="214">
        <v>2</v>
      </c>
      <c r="I250" s="215"/>
      <c r="J250" s="216">
        <f>ROUND(I250*H250,2)</f>
        <v>0</v>
      </c>
      <c r="K250" s="217"/>
      <c r="L250" s="39"/>
      <c r="M250" s="218" t="s">
        <v>1</v>
      </c>
      <c r="N250" s="219" t="s">
        <v>39</v>
      </c>
      <c r="O250" s="71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2" t="s">
        <v>248</v>
      </c>
      <c r="AT250" s="222" t="s">
        <v>141</v>
      </c>
      <c r="AU250" s="222" t="s">
        <v>81</v>
      </c>
      <c r="AY250" s="17" t="s">
        <v>138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7" t="s">
        <v>79</v>
      </c>
      <c r="BK250" s="223">
        <f>ROUND(I250*H250,2)</f>
        <v>0</v>
      </c>
      <c r="BL250" s="17" t="s">
        <v>248</v>
      </c>
      <c r="BM250" s="222" t="s">
        <v>1898</v>
      </c>
    </row>
    <row r="251" spans="1:65" s="2" customFormat="1" ht="11.25">
      <c r="A251" s="34"/>
      <c r="B251" s="35"/>
      <c r="C251" s="36"/>
      <c r="D251" s="224" t="s">
        <v>147</v>
      </c>
      <c r="E251" s="36"/>
      <c r="F251" s="225" t="s">
        <v>1897</v>
      </c>
      <c r="G251" s="36"/>
      <c r="H251" s="36"/>
      <c r="I251" s="123"/>
      <c r="J251" s="36"/>
      <c r="K251" s="36"/>
      <c r="L251" s="39"/>
      <c r="M251" s="226"/>
      <c r="N251" s="227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147</v>
      </c>
      <c r="AU251" s="17" t="s">
        <v>81</v>
      </c>
    </row>
    <row r="252" spans="1:65" s="2" customFormat="1" ht="16.5" customHeight="1">
      <c r="A252" s="34"/>
      <c r="B252" s="35"/>
      <c r="C252" s="210" t="s">
        <v>551</v>
      </c>
      <c r="D252" s="210" t="s">
        <v>141</v>
      </c>
      <c r="E252" s="211" t="s">
        <v>1899</v>
      </c>
      <c r="F252" s="212" t="s">
        <v>1900</v>
      </c>
      <c r="G252" s="213" t="s">
        <v>1901</v>
      </c>
      <c r="H252" s="214">
        <v>8</v>
      </c>
      <c r="I252" s="215"/>
      <c r="J252" s="216">
        <f>ROUND(I252*H252,2)</f>
        <v>0</v>
      </c>
      <c r="K252" s="217"/>
      <c r="L252" s="39"/>
      <c r="M252" s="218" t="s">
        <v>1</v>
      </c>
      <c r="N252" s="219" t="s">
        <v>39</v>
      </c>
      <c r="O252" s="71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22" t="s">
        <v>248</v>
      </c>
      <c r="AT252" s="222" t="s">
        <v>141</v>
      </c>
      <c r="AU252" s="222" t="s">
        <v>81</v>
      </c>
      <c r="AY252" s="17" t="s">
        <v>138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7" t="s">
        <v>79</v>
      </c>
      <c r="BK252" s="223">
        <f>ROUND(I252*H252,2)</f>
        <v>0</v>
      </c>
      <c r="BL252" s="17" t="s">
        <v>248</v>
      </c>
      <c r="BM252" s="222" t="s">
        <v>1902</v>
      </c>
    </row>
    <row r="253" spans="1:65" s="2" customFormat="1" ht="39">
      <c r="A253" s="34"/>
      <c r="B253" s="35"/>
      <c r="C253" s="36"/>
      <c r="D253" s="224" t="s">
        <v>147</v>
      </c>
      <c r="E253" s="36"/>
      <c r="F253" s="225" t="s">
        <v>1903</v>
      </c>
      <c r="G253" s="36"/>
      <c r="H253" s="36"/>
      <c r="I253" s="123"/>
      <c r="J253" s="36"/>
      <c r="K253" s="36"/>
      <c r="L253" s="39"/>
      <c r="M253" s="226"/>
      <c r="N253" s="227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147</v>
      </c>
      <c r="AU253" s="17" t="s">
        <v>81</v>
      </c>
    </row>
    <row r="254" spans="1:65" s="2" customFormat="1" ht="29.25">
      <c r="A254" s="34"/>
      <c r="B254" s="35"/>
      <c r="C254" s="36"/>
      <c r="D254" s="224" t="s">
        <v>180</v>
      </c>
      <c r="E254" s="36"/>
      <c r="F254" s="250" t="s">
        <v>1904</v>
      </c>
      <c r="G254" s="36"/>
      <c r="H254" s="36"/>
      <c r="I254" s="123"/>
      <c r="J254" s="36"/>
      <c r="K254" s="36"/>
      <c r="L254" s="39"/>
      <c r="M254" s="226"/>
      <c r="N254" s="227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180</v>
      </c>
      <c r="AU254" s="17" t="s">
        <v>81</v>
      </c>
    </row>
    <row r="255" spans="1:65" s="12" customFormat="1" ht="22.9" customHeight="1">
      <c r="B255" s="194"/>
      <c r="C255" s="195"/>
      <c r="D255" s="196" t="s">
        <v>73</v>
      </c>
      <c r="E255" s="208" t="s">
        <v>1905</v>
      </c>
      <c r="F255" s="208" t="s">
        <v>1906</v>
      </c>
      <c r="G255" s="195"/>
      <c r="H255" s="195"/>
      <c r="I255" s="198"/>
      <c r="J255" s="209">
        <f>BK255</f>
        <v>0</v>
      </c>
      <c r="K255" s="195"/>
      <c r="L255" s="200"/>
      <c r="M255" s="201"/>
      <c r="N255" s="202"/>
      <c r="O255" s="202"/>
      <c r="P255" s="203">
        <f>SUM(P256:P293)</f>
        <v>0</v>
      </c>
      <c r="Q255" s="202"/>
      <c r="R255" s="203">
        <f>SUM(R256:R293)</f>
        <v>6.9576607999999984</v>
      </c>
      <c r="S255" s="202"/>
      <c r="T255" s="204">
        <f>SUM(T256:T293)</f>
        <v>0</v>
      </c>
      <c r="AR255" s="205" t="s">
        <v>162</v>
      </c>
      <c r="AT255" s="206" t="s">
        <v>73</v>
      </c>
      <c r="AU255" s="206" t="s">
        <v>79</v>
      </c>
      <c r="AY255" s="205" t="s">
        <v>138</v>
      </c>
      <c r="BK255" s="207">
        <f>SUM(BK256:BK293)</f>
        <v>0</v>
      </c>
    </row>
    <row r="256" spans="1:65" s="2" customFormat="1" ht="16.5" customHeight="1">
      <c r="A256" s="34"/>
      <c r="B256" s="35"/>
      <c r="C256" s="210" t="s">
        <v>1225</v>
      </c>
      <c r="D256" s="210" t="s">
        <v>141</v>
      </c>
      <c r="E256" s="211" t="s">
        <v>1907</v>
      </c>
      <c r="F256" s="212" t="s">
        <v>1908</v>
      </c>
      <c r="G256" s="213" t="s">
        <v>1844</v>
      </c>
      <c r="H256" s="214">
        <v>0.1</v>
      </c>
      <c r="I256" s="215"/>
      <c r="J256" s="216">
        <f>ROUND(I256*H256,2)</f>
        <v>0</v>
      </c>
      <c r="K256" s="217"/>
      <c r="L256" s="39"/>
      <c r="M256" s="218" t="s">
        <v>1</v>
      </c>
      <c r="N256" s="219" t="s">
        <v>39</v>
      </c>
      <c r="O256" s="71"/>
      <c r="P256" s="220">
        <f>O256*H256</f>
        <v>0</v>
      </c>
      <c r="Q256" s="220">
        <v>9.9000000000000008E-3</v>
      </c>
      <c r="R256" s="220">
        <f>Q256*H256</f>
        <v>9.9000000000000021E-4</v>
      </c>
      <c r="S256" s="220">
        <v>0</v>
      </c>
      <c r="T256" s="22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22" t="s">
        <v>1203</v>
      </c>
      <c r="AT256" s="222" t="s">
        <v>141</v>
      </c>
      <c r="AU256" s="222" t="s">
        <v>81</v>
      </c>
      <c r="AY256" s="17" t="s">
        <v>138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7" t="s">
        <v>79</v>
      </c>
      <c r="BK256" s="223">
        <f>ROUND(I256*H256,2)</f>
        <v>0</v>
      </c>
      <c r="BL256" s="17" t="s">
        <v>1203</v>
      </c>
      <c r="BM256" s="222" t="s">
        <v>1909</v>
      </c>
    </row>
    <row r="257" spans="1:65" s="2" customFormat="1" ht="29.25">
      <c r="A257" s="34"/>
      <c r="B257" s="35"/>
      <c r="C257" s="36"/>
      <c r="D257" s="224" t="s">
        <v>147</v>
      </c>
      <c r="E257" s="36"/>
      <c r="F257" s="225" t="s">
        <v>1910</v>
      </c>
      <c r="G257" s="36"/>
      <c r="H257" s="36"/>
      <c r="I257" s="123"/>
      <c r="J257" s="36"/>
      <c r="K257" s="36"/>
      <c r="L257" s="39"/>
      <c r="M257" s="226"/>
      <c r="N257" s="227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147</v>
      </c>
      <c r="AU257" s="17" t="s">
        <v>81</v>
      </c>
    </row>
    <row r="258" spans="1:65" s="2" customFormat="1" ht="21.75" customHeight="1">
      <c r="A258" s="34"/>
      <c r="B258" s="35"/>
      <c r="C258" s="210" t="s">
        <v>1234</v>
      </c>
      <c r="D258" s="210" t="s">
        <v>141</v>
      </c>
      <c r="E258" s="211" t="s">
        <v>1911</v>
      </c>
      <c r="F258" s="212" t="s">
        <v>1912</v>
      </c>
      <c r="G258" s="213" t="s">
        <v>429</v>
      </c>
      <c r="H258" s="214">
        <v>2.4</v>
      </c>
      <c r="I258" s="215"/>
      <c r="J258" s="216">
        <f>ROUND(I258*H258,2)</f>
        <v>0</v>
      </c>
      <c r="K258" s="217"/>
      <c r="L258" s="39"/>
      <c r="M258" s="218" t="s">
        <v>1</v>
      </c>
      <c r="N258" s="219" t="s">
        <v>39</v>
      </c>
      <c r="O258" s="71"/>
      <c r="P258" s="220">
        <f>O258*H258</f>
        <v>0</v>
      </c>
      <c r="Q258" s="220">
        <v>2.2563399999999998</v>
      </c>
      <c r="R258" s="220">
        <f>Q258*H258</f>
        <v>5.4152159999999991</v>
      </c>
      <c r="S258" s="220">
        <v>0</v>
      </c>
      <c r="T258" s="22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22" t="s">
        <v>1203</v>
      </c>
      <c r="AT258" s="222" t="s">
        <v>141</v>
      </c>
      <c r="AU258" s="222" t="s">
        <v>81</v>
      </c>
      <c r="AY258" s="17" t="s">
        <v>138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7" t="s">
        <v>79</v>
      </c>
      <c r="BK258" s="223">
        <f>ROUND(I258*H258,2)</f>
        <v>0</v>
      </c>
      <c r="BL258" s="17" t="s">
        <v>1203</v>
      </c>
      <c r="BM258" s="222" t="s">
        <v>1913</v>
      </c>
    </row>
    <row r="259" spans="1:65" s="2" customFormat="1" ht="19.5">
      <c r="A259" s="34"/>
      <c r="B259" s="35"/>
      <c r="C259" s="36"/>
      <c r="D259" s="224" t="s">
        <v>147</v>
      </c>
      <c r="E259" s="36"/>
      <c r="F259" s="225" t="s">
        <v>1914</v>
      </c>
      <c r="G259" s="36"/>
      <c r="H259" s="36"/>
      <c r="I259" s="123"/>
      <c r="J259" s="36"/>
      <c r="K259" s="36"/>
      <c r="L259" s="39"/>
      <c r="M259" s="226"/>
      <c r="N259" s="227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147</v>
      </c>
      <c r="AU259" s="17" t="s">
        <v>81</v>
      </c>
    </row>
    <row r="260" spans="1:65" s="2" customFormat="1" ht="19.5">
      <c r="A260" s="34"/>
      <c r="B260" s="35"/>
      <c r="C260" s="36"/>
      <c r="D260" s="224" t="s">
        <v>180</v>
      </c>
      <c r="E260" s="36"/>
      <c r="F260" s="250" t="s">
        <v>1915</v>
      </c>
      <c r="G260" s="36"/>
      <c r="H260" s="36"/>
      <c r="I260" s="123"/>
      <c r="J260" s="36"/>
      <c r="K260" s="36"/>
      <c r="L260" s="39"/>
      <c r="M260" s="226"/>
      <c r="N260" s="227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180</v>
      </c>
      <c r="AU260" s="17" t="s">
        <v>81</v>
      </c>
    </row>
    <row r="261" spans="1:65" s="2" customFormat="1" ht="16.5" customHeight="1">
      <c r="A261" s="34"/>
      <c r="B261" s="35"/>
      <c r="C261" s="210" t="s">
        <v>1241</v>
      </c>
      <c r="D261" s="210" t="s">
        <v>141</v>
      </c>
      <c r="E261" s="211" t="s">
        <v>1916</v>
      </c>
      <c r="F261" s="212" t="s">
        <v>1917</v>
      </c>
      <c r="G261" s="213" t="s">
        <v>488</v>
      </c>
      <c r="H261" s="214">
        <v>0.04</v>
      </c>
      <c r="I261" s="215"/>
      <c r="J261" s="216">
        <f>ROUND(I261*H261,2)</f>
        <v>0</v>
      </c>
      <c r="K261" s="217"/>
      <c r="L261" s="39"/>
      <c r="M261" s="218" t="s">
        <v>1</v>
      </c>
      <c r="N261" s="219" t="s">
        <v>39</v>
      </c>
      <c r="O261" s="71"/>
      <c r="P261" s="220">
        <f>O261*H261</f>
        <v>0</v>
      </c>
      <c r="Q261" s="220">
        <v>1.06277</v>
      </c>
      <c r="R261" s="220">
        <f>Q261*H261</f>
        <v>4.2510800000000001E-2</v>
      </c>
      <c r="S261" s="220">
        <v>0</v>
      </c>
      <c r="T261" s="221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22" t="s">
        <v>1203</v>
      </c>
      <c r="AT261" s="222" t="s">
        <v>141</v>
      </c>
      <c r="AU261" s="222" t="s">
        <v>81</v>
      </c>
      <c r="AY261" s="17" t="s">
        <v>138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7" t="s">
        <v>79</v>
      </c>
      <c r="BK261" s="223">
        <f>ROUND(I261*H261,2)</f>
        <v>0</v>
      </c>
      <c r="BL261" s="17" t="s">
        <v>1203</v>
      </c>
      <c r="BM261" s="222" t="s">
        <v>1918</v>
      </c>
    </row>
    <row r="262" spans="1:65" s="2" customFormat="1" ht="19.5">
      <c r="A262" s="34"/>
      <c r="B262" s="35"/>
      <c r="C262" s="36"/>
      <c r="D262" s="224" t="s">
        <v>147</v>
      </c>
      <c r="E262" s="36"/>
      <c r="F262" s="225" t="s">
        <v>1919</v>
      </c>
      <c r="G262" s="36"/>
      <c r="H262" s="36"/>
      <c r="I262" s="123"/>
      <c r="J262" s="36"/>
      <c r="K262" s="36"/>
      <c r="L262" s="39"/>
      <c r="M262" s="226"/>
      <c r="N262" s="227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147</v>
      </c>
      <c r="AU262" s="17" t="s">
        <v>81</v>
      </c>
    </row>
    <row r="263" spans="1:65" s="2" customFormat="1" ht="19.5">
      <c r="A263" s="34"/>
      <c r="B263" s="35"/>
      <c r="C263" s="36"/>
      <c r="D263" s="224" t="s">
        <v>180</v>
      </c>
      <c r="E263" s="36"/>
      <c r="F263" s="250" t="s">
        <v>1920</v>
      </c>
      <c r="G263" s="36"/>
      <c r="H263" s="36"/>
      <c r="I263" s="123"/>
      <c r="J263" s="36"/>
      <c r="K263" s="36"/>
      <c r="L263" s="39"/>
      <c r="M263" s="226"/>
      <c r="N263" s="227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180</v>
      </c>
      <c r="AU263" s="17" t="s">
        <v>81</v>
      </c>
    </row>
    <row r="264" spans="1:65" s="2" customFormat="1" ht="21.75" customHeight="1">
      <c r="A264" s="34"/>
      <c r="B264" s="35"/>
      <c r="C264" s="210" t="s">
        <v>1247</v>
      </c>
      <c r="D264" s="210" t="s">
        <v>141</v>
      </c>
      <c r="E264" s="211" t="s">
        <v>1921</v>
      </c>
      <c r="F264" s="212" t="s">
        <v>1922</v>
      </c>
      <c r="G264" s="213" t="s">
        <v>429</v>
      </c>
      <c r="H264" s="214">
        <v>1</v>
      </c>
      <c r="I264" s="215"/>
      <c r="J264" s="216">
        <f>ROUND(I264*H264,2)</f>
        <v>0</v>
      </c>
      <c r="K264" s="217"/>
      <c r="L264" s="39"/>
      <c r="M264" s="218" t="s">
        <v>1</v>
      </c>
      <c r="N264" s="219" t="s">
        <v>39</v>
      </c>
      <c r="O264" s="71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22" t="s">
        <v>145</v>
      </c>
      <c r="AT264" s="222" t="s">
        <v>141</v>
      </c>
      <c r="AU264" s="222" t="s">
        <v>81</v>
      </c>
      <c r="AY264" s="17" t="s">
        <v>138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7" t="s">
        <v>79</v>
      </c>
      <c r="BK264" s="223">
        <f>ROUND(I264*H264,2)</f>
        <v>0</v>
      </c>
      <c r="BL264" s="17" t="s">
        <v>145</v>
      </c>
      <c r="BM264" s="222" t="s">
        <v>1923</v>
      </c>
    </row>
    <row r="265" spans="1:65" s="2" customFormat="1" ht="19.5">
      <c r="A265" s="34"/>
      <c r="B265" s="35"/>
      <c r="C265" s="36"/>
      <c r="D265" s="224" t="s">
        <v>147</v>
      </c>
      <c r="E265" s="36"/>
      <c r="F265" s="225" t="s">
        <v>1924</v>
      </c>
      <c r="G265" s="36"/>
      <c r="H265" s="36"/>
      <c r="I265" s="123"/>
      <c r="J265" s="36"/>
      <c r="K265" s="36"/>
      <c r="L265" s="39"/>
      <c r="M265" s="226"/>
      <c r="N265" s="227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147</v>
      </c>
      <c r="AU265" s="17" t="s">
        <v>81</v>
      </c>
    </row>
    <row r="266" spans="1:65" s="2" customFormat="1" ht="48.75">
      <c r="A266" s="34"/>
      <c r="B266" s="35"/>
      <c r="C266" s="36"/>
      <c r="D266" s="224" t="s">
        <v>180</v>
      </c>
      <c r="E266" s="36"/>
      <c r="F266" s="250" t="s">
        <v>1925</v>
      </c>
      <c r="G266" s="36"/>
      <c r="H266" s="36"/>
      <c r="I266" s="123"/>
      <c r="J266" s="36"/>
      <c r="K266" s="36"/>
      <c r="L266" s="39"/>
      <c r="M266" s="226"/>
      <c r="N266" s="227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180</v>
      </c>
      <c r="AU266" s="17" t="s">
        <v>81</v>
      </c>
    </row>
    <row r="267" spans="1:65" s="2" customFormat="1" ht="21.75" customHeight="1">
      <c r="A267" s="34"/>
      <c r="B267" s="35"/>
      <c r="C267" s="210" t="s">
        <v>1309</v>
      </c>
      <c r="D267" s="210" t="s">
        <v>141</v>
      </c>
      <c r="E267" s="211" t="s">
        <v>1926</v>
      </c>
      <c r="F267" s="212" t="s">
        <v>1927</v>
      </c>
      <c r="G267" s="213" t="s">
        <v>423</v>
      </c>
      <c r="H267" s="214">
        <v>5.8</v>
      </c>
      <c r="I267" s="215"/>
      <c r="J267" s="216">
        <f>ROUND(I267*H267,2)</f>
        <v>0</v>
      </c>
      <c r="K267" s="217"/>
      <c r="L267" s="39"/>
      <c r="M267" s="218" t="s">
        <v>1</v>
      </c>
      <c r="N267" s="219" t="s">
        <v>39</v>
      </c>
      <c r="O267" s="71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22" t="s">
        <v>1203</v>
      </c>
      <c r="AT267" s="222" t="s">
        <v>141</v>
      </c>
      <c r="AU267" s="222" t="s">
        <v>81</v>
      </c>
      <c r="AY267" s="17" t="s">
        <v>138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7" t="s">
        <v>79</v>
      </c>
      <c r="BK267" s="223">
        <f>ROUND(I267*H267,2)</f>
        <v>0</v>
      </c>
      <c r="BL267" s="17" t="s">
        <v>1203</v>
      </c>
      <c r="BM267" s="222" t="s">
        <v>1928</v>
      </c>
    </row>
    <row r="268" spans="1:65" s="2" customFormat="1" ht="39">
      <c r="A268" s="34"/>
      <c r="B268" s="35"/>
      <c r="C268" s="36"/>
      <c r="D268" s="224" t="s">
        <v>147</v>
      </c>
      <c r="E268" s="36"/>
      <c r="F268" s="225" t="s">
        <v>1929</v>
      </c>
      <c r="G268" s="36"/>
      <c r="H268" s="36"/>
      <c r="I268" s="123"/>
      <c r="J268" s="36"/>
      <c r="K268" s="36"/>
      <c r="L268" s="39"/>
      <c r="M268" s="226"/>
      <c r="N268" s="227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147</v>
      </c>
      <c r="AU268" s="17" t="s">
        <v>81</v>
      </c>
    </row>
    <row r="269" spans="1:65" s="2" customFormat="1" ht="19.5">
      <c r="A269" s="34"/>
      <c r="B269" s="35"/>
      <c r="C269" s="36"/>
      <c r="D269" s="224" t="s">
        <v>180</v>
      </c>
      <c r="E269" s="36"/>
      <c r="F269" s="250" t="s">
        <v>1930</v>
      </c>
      <c r="G269" s="36"/>
      <c r="H269" s="36"/>
      <c r="I269" s="123"/>
      <c r="J269" s="36"/>
      <c r="K269" s="36"/>
      <c r="L269" s="39"/>
      <c r="M269" s="226"/>
      <c r="N269" s="227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180</v>
      </c>
      <c r="AU269" s="17" t="s">
        <v>81</v>
      </c>
    </row>
    <row r="270" spans="1:65" s="2" customFormat="1" ht="21.75" customHeight="1">
      <c r="A270" s="34"/>
      <c r="B270" s="35"/>
      <c r="C270" s="210" t="s">
        <v>1302</v>
      </c>
      <c r="D270" s="210" t="s">
        <v>141</v>
      </c>
      <c r="E270" s="211" t="s">
        <v>1931</v>
      </c>
      <c r="F270" s="212" t="s">
        <v>1932</v>
      </c>
      <c r="G270" s="213" t="s">
        <v>423</v>
      </c>
      <c r="H270" s="214">
        <v>3.84</v>
      </c>
      <c r="I270" s="215"/>
      <c r="J270" s="216">
        <f>ROUND(I270*H270,2)</f>
        <v>0</v>
      </c>
      <c r="K270" s="217"/>
      <c r="L270" s="39"/>
      <c r="M270" s="218" t="s">
        <v>1</v>
      </c>
      <c r="N270" s="219" t="s">
        <v>39</v>
      </c>
      <c r="O270" s="71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22" t="s">
        <v>1203</v>
      </c>
      <c r="AT270" s="222" t="s">
        <v>141</v>
      </c>
      <c r="AU270" s="222" t="s">
        <v>81</v>
      </c>
      <c r="AY270" s="17" t="s">
        <v>138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7" t="s">
        <v>79</v>
      </c>
      <c r="BK270" s="223">
        <f>ROUND(I270*H270,2)</f>
        <v>0</v>
      </c>
      <c r="BL270" s="17" t="s">
        <v>1203</v>
      </c>
      <c r="BM270" s="222" t="s">
        <v>1933</v>
      </c>
    </row>
    <row r="271" spans="1:65" s="2" customFormat="1" ht="39">
      <c r="A271" s="34"/>
      <c r="B271" s="35"/>
      <c r="C271" s="36"/>
      <c r="D271" s="224" t="s">
        <v>147</v>
      </c>
      <c r="E271" s="36"/>
      <c r="F271" s="225" t="s">
        <v>1934</v>
      </c>
      <c r="G271" s="36"/>
      <c r="H271" s="36"/>
      <c r="I271" s="123"/>
      <c r="J271" s="36"/>
      <c r="K271" s="36"/>
      <c r="L271" s="39"/>
      <c r="M271" s="226"/>
      <c r="N271" s="227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147</v>
      </c>
      <c r="AU271" s="17" t="s">
        <v>81</v>
      </c>
    </row>
    <row r="272" spans="1:65" s="2" customFormat="1" ht="19.5">
      <c r="A272" s="34"/>
      <c r="B272" s="35"/>
      <c r="C272" s="36"/>
      <c r="D272" s="224" t="s">
        <v>180</v>
      </c>
      <c r="E272" s="36"/>
      <c r="F272" s="250" t="s">
        <v>1935</v>
      </c>
      <c r="G272" s="36"/>
      <c r="H272" s="36"/>
      <c r="I272" s="123"/>
      <c r="J272" s="36"/>
      <c r="K272" s="36"/>
      <c r="L272" s="39"/>
      <c r="M272" s="226"/>
      <c r="N272" s="227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180</v>
      </c>
      <c r="AU272" s="17" t="s">
        <v>81</v>
      </c>
    </row>
    <row r="273" spans="1:65" s="2" customFormat="1" ht="21.75" customHeight="1">
      <c r="A273" s="34"/>
      <c r="B273" s="35"/>
      <c r="C273" s="210" t="s">
        <v>997</v>
      </c>
      <c r="D273" s="210" t="s">
        <v>141</v>
      </c>
      <c r="E273" s="211" t="s">
        <v>1936</v>
      </c>
      <c r="F273" s="212" t="s">
        <v>1937</v>
      </c>
      <c r="G273" s="213" t="s">
        <v>423</v>
      </c>
      <c r="H273" s="214">
        <v>11.52</v>
      </c>
      <c r="I273" s="215"/>
      <c r="J273" s="216">
        <f>ROUND(I273*H273,2)</f>
        <v>0</v>
      </c>
      <c r="K273" s="217"/>
      <c r="L273" s="39"/>
      <c r="M273" s="218" t="s">
        <v>1</v>
      </c>
      <c r="N273" s="219" t="s">
        <v>39</v>
      </c>
      <c r="O273" s="71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22" t="s">
        <v>1203</v>
      </c>
      <c r="AT273" s="222" t="s">
        <v>141</v>
      </c>
      <c r="AU273" s="222" t="s">
        <v>81</v>
      </c>
      <c r="AY273" s="17" t="s">
        <v>138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7" t="s">
        <v>79</v>
      </c>
      <c r="BK273" s="223">
        <f>ROUND(I273*H273,2)</f>
        <v>0</v>
      </c>
      <c r="BL273" s="17" t="s">
        <v>1203</v>
      </c>
      <c r="BM273" s="222" t="s">
        <v>1938</v>
      </c>
    </row>
    <row r="274" spans="1:65" s="2" customFormat="1" ht="39">
      <c r="A274" s="34"/>
      <c r="B274" s="35"/>
      <c r="C274" s="36"/>
      <c r="D274" s="224" t="s">
        <v>147</v>
      </c>
      <c r="E274" s="36"/>
      <c r="F274" s="225" t="s">
        <v>1939</v>
      </c>
      <c r="G274" s="36"/>
      <c r="H274" s="36"/>
      <c r="I274" s="123"/>
      <c r="J274" s="36"/>
      <c r="K274" s="36"/>
      <c r="L274" s="39"/>
      <c r="M274" s="226"/>
      <c r="N274" s="227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147</v>
      </c>
      <c r="AU274" s="17" t="s">
        <v>81</v>
      </c>
    </row>
    <row r="275" spans="1:65" s="2" customFormat="1" ht="19.5">
      <c r="A275" s="34"/>
      <c r="B275" s="35"/>
      <c r="C275" s="36"/>
      <c r="D275" s="224" t="s">
        <v>180</v>
      </c>
      <c r="E275" s="36"/>
      <c r="F275" s="250" t="s">
        <v>1940</v>
      </c>
      <c r="G275" s="36"/>
      <c r="H275" s="36"/>
      <c r="I275" s="123"/>
      <c r="J275" s="36"/>
      <c r="K275" s="36"/>
      <c r="L275" s="39"/>
      <c r="M275" s="226"/>
      <c r="N275" s="227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180</v>
      </c>
      <c r="AU275" s="17" t="s">
        <v>81</v>
      </c>
    </row>
    <row r="276" spans="1:65" s="2" customFormat="1" ht="21.75" customHeight="1">
      <c r="A276" s="34"/>
      <c r="B276" s="35"/>
      <c r="C276" s="210" t="s">
        <v>1700</v>
      </c>
      <c r="D276" s="210" t="s">
        <v>141</v>
      </c>
      <c r="E276" s="211" t="s">
        <v>1941</v>
      </c>
      <c r="F276" s="212" t="s">
        <v>1942</v>
      </c>
      <c r="G276" s="213" t="s">
        <v>423</v>
      </c>
      <c r="H276" s="214">
        <v>7.68</v>
      </c>
      <c r="I276" s="215"/>
      <c r="J276" s="216">
        <f>ROUND(I276*H276,2)</f>
        <v>0</v>
      </c>
      <c r="K276" s="217"/>
      <c r="L276" s="39"/>
      <c r="M276" s="218" t="s">
        <v>1</v>
      </c>
      <c r="N276" s="219" t="s">
        <v>39</v>
      </c>
      <c r="O276" s="71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22" t="s">
        <v>1203</v>
      </c>
      <c r="AT276" s="222" t="s">
        <v>141</v>
      </c>
      <c r="AU276" s="222" t="s">
        <v>81</v>
      </c>
      <c r="AY276" s="17" t="s">
        <v>138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7" t="s">
        <v>79</v>
      </c>
      <c r="BK276" s="223">
        <f>ROUND(I276*H276,2)</f>
        <v>0</v>
      </c>
      <c r="BL276" s="17" t="s">
        <v>1203</v>
      </c>
      <c r="BM276" s="222" t="s">
        <v>1943</v>
      </c>
    </row>
    <row r="277" spans="1:65" s="2" customFormat="1" ht="39">
      <c r="A277" s="34"/>
      <c r="B277" s="35"/>
      <c r="C277" s="36"/>
      <c r="D277" s="224" t="s">
        <v>147</v>
      </c>
      <c r="E277" s="36"/>
      <c r="F277" s="225" t="s">
        <v>1944</v>
      </c>
      <c r="G277" s="36"/>
      <c r="H277" s="36"/>
      <c r="I277" s="123"/>
      <c r="J277" s="36"/>
      <c r="K277" s="36"/>
      <c r="L277" s="39"/>
      <c r="M277" s="226"/>
      <c r="N277" s="227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147</v>
      </c>
      <c r="AU277" s="17" t="s">
        <v>81</v>
      </c>
    </row>
    <row r="278" spans="1:65" s="2" customFormat="1" ht="19.5">
      <c r="A278" s="34"/>
      <c r="B278" s="35"/>
      <c r="C278" s="36"/>
      <c r="D278" s="224" t="s">
        <v>180</v>
      </c>
      <c r="E278" s="36"/>
      <c r="F278" s="250" t="s">
        <v>1945</v>
      </c>
      <c r="G278" s="36"/>
      <c r="H278" s="36"/>
      <c r="I278" s="123"/>
      <c r="J278" s="36"/>
      <c r="K278" s="36"/>
      <c r="L278" s="39"/>
      <c r="M278" s="226"/>
      <c r="N278" s="227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180</v>
      </c>
      <c r="AU278" s="17" t="s">
        <v>81</v>
      </c>
    </row>
    <row r="279" spans="1:65" s="2" customFormat="1" ht="21.75" customHeight="1">
      <c r="A279" s="34"/>
      <c r="B279" s="35"/>
      <c r="C279" s="210" t="s">
        <v>1277</v>
      </c>
      <c r="D279" s="210" t="s">
        <v>141</v>
      </c>
      <c r="E279" s="211" t="s">
        <v>1946</v>
      </c>
      <c r="F279" s="212" t="s">
        <v>1947</v>
      </c>
      <c r="G279" s="213" t="s">
        <v>423</v>
      </c>
      <c r="H279" s="214">
        <v>9.6</v>
      </c>
      <c r="I279" s="215"/>
      <c r="J279" s="216">
        <f>ROUND(I279*H279,2)</f>
        <v>0</v>
      </c>
      <c r="K279" s="217"/>
      <c r="L279" s="39"/>
      <c r="M279" s="218" t="s">
        <v>1</v>
      </c>
      <c r="N279" s="219" t="s">
        <v>39</v>
      </c>
      <c r="O279" s="71"/>
      <c r="P279" s="220">
        <f>O279*H279</f>
        <v>0</v>
      </c>
      <c r="Q279" s="220">
        <v>0.15614</v>
      </c>
      <c r="R279" s="220">
        <f>Q279*H279</f>
        <v>1.4989440000000001</v>
      </c>
      <c r="S279" s="220">
        <v>0</v>
      </c>
      <c r="T279" s="22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22" t="s">
        <v>1203</v>
      </c>
      <c r="AT279" s="222" t="s">
        <v>141</v>
      </c>
      <c r="AU279" s="222" t="s">
        <v>81</v>
      </c>
      <c r="AY279" s="17" t="s">
        <v>138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7" t="s">
        <v>79</v>
      </c>
      <c r="BK279" s="223">
        <f>ROUND(I279*H279,2)</f>
        <v>0</v>
      </c>
      <c r="BL279" s="17" t="s">
        <v>1203</v>
      </c>
      <c r="BM279" s="222" t="s">
        <v>1948</v>
      </c>
    </row>
    <row r="280" spans="1:65" s="2" customFormat="1" ht="29.25">
      <c r="A280" s="34"/>
      <c r="B280" s="35"/>
      <c r="C280" s="36"/>
      <c r="D280" s="224" t="s">
        <v>147</v>
      </c>
      <c r="E280" s="36"/>
      <c r="F280" s="225" t="s">
        <v>1949</v>
      </c>
      <c r="G280" s="36"/>
      <c r="H280" s="36"/>
      <c r="I280" s="123"/>
      <c r="J280" s="36"/>
      <c r="K280" s="36"/>
      <c r="L280" s="39"/>
      <c r="M280" s="226"/>
      <c r="N280" s="227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147</v>
      </c>
      <c r="AU280" s="17" t="s">
        <v>81</v>
      </c>
    </row>
    <row r="281" spans="1:65" s="2" customFormat="1" ht="19.5">
      <c r="A281" s="34"/>
      <c r="B281" s="35"/>
      <c r="C281" s="36"/>
      <c r="D281" s="224" t="s">
        <v>180</v>
      </c>
      <c r="E281" s="36"/>
      <c r="F281" s="250" t="s">
        <v>1950</v>
      </c>
      <c r="G281" s="36"/>
      <c r="H281" s="36"/>
      <c r="I281" s="123"/>
      <c r="J281" s="36"/>
      <c r="K281" s="36"/>
      <c r="L281" s="39"/>
      <c r="M281" s="226"/>
      <c r="N281" s="227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180</v>
      </c>
      <c r="AU281" s="17" t="s">
        <v>81</v>
      </c>
    </row>
    <row r="282" spans="1:65" s="2" customFormat="1" ht="21.75" customHeight="1">
      <c r="A282" s="34"/>
      <c r="B282" s="35"/>
      <c r="C282" s="210" t="s">
        <v>1284</v>
      </c>
      <c r="D282" s="210" t="s">
        <v>141</v>
      </c>
      <c r="E282" s="211" t="s">
        <v>1951</v>
      </c>
      <c r="F282" s="212" t="s">
        <v>1952</v>
      </c>
      <c r="G282" s="213" t="s">
        <v>423</v>
      </c>
      <c r="H282" s="214">
        <v>70</v>
      </c>
      <c r="I282" s="215"/>
      <c r="J282" s="216">
        <f>ROUND(I282*H282,2)</f>
        <v>0</v>
      </c>
      <c r="K282" s="217"/>
      <c r="L282" s="39"/>
      <c r="M282" s="218" t="s">
        <v>1</v>
      </c>
      <c r="N282" s="219" t="s">
        <v>39</v>
      </c>
      <c r="O282" s="71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22" t="s">
        <v>145</v>
      </c>
      <c r="AT282" s="222" t="s">
        <v>141</v>
      </c>
      <c r="AU282" s="222" t="s">
        <v>81</v>
      </c>
      <c r="AY282" s="17" t="s">
        <v>138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7" t="s">
        <v>79</v>
      </c>
      <c r="BK282" s="223">
        <f>ROUND(I282*H282,2)</f>
        <v>0</v>
      </c>
      <c r="BL282" s="17" t="s">
        <v>145</v>
      </c>
      <c r="BM282" s="222" t="s">
        <v>1953</v>
      </c>
    </row>
    <row r="283" spans="1:65" s="2" customFormat="1" ht="19.5">
      <c r="A283" s="34"/>
      <c r="B283" s="35"/>
      <c r="C283" s="36"/>
      <c r="D283" s="224" t="s">
        <v>147</v>
      </c>
      <c r="E283" s="36"/>
      <c r="F283" s="225" t="s">
        <v>1954</v>
      </c>
      <c r="G283" s="36"/>
      <c r="H283" s="36"/>
      <c r="I283" s="123"/>
      <c r="J283" s="36"/>
      <c r="K283" s="36"/>
      <c r="L283" s="39"/>
      <c r="M283" s="226"/>
      <c r="N283" s="227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147</v>
      </c>
      <c r="AU283" s="17" t="s">
        <v>81</v>
      </c>
    </row>
    <row r="284" spans="1:65" s="2" customFormat="1" ht="39">
      <c r="A284" s="34"/>
      <c r="B284" s="35"/>
      <c r="C284" s="36"/>
      <c r="D284" s="224" t="s">
        <v>180</v>
      </c>
      <c r="E284" s="36"/>
      <c r="F284" s="250" t="s">
        <v>1955</v>
      </c>
      <c r="G284" s="36"/>
      <c r="H284" s="36"/>
      <c r="I284" s="123"/>
      <c r="J284" s="36"/>
      <c r="K284" s="36"/>
      <c r="L284" s="39"/>
      <c r="M284" s="226"/>
      <c r="N284" s="227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180</v>
      </c>
      <c r="AU284" s="17" t="s">
        <v>81</v>
      </c>
    </row>
    <row r="285" spans="1:65" s="13" customFormat="1" ht="11.25">
      <c r="B285" s="228"/>
      <c r="C285" s="229"/>
      <c r="D285" s="224" t="s">
        <v>149</v>
      </c>
      <c r="E285" s="230" t="s">
        <v>1</v>
      </c>
      <c r="F285" s="231" t="s">
        <v>1956</v>
      </c>
      <c r="G285" s="229"/>
      <c r="H285" s="232">
        <v>70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149</v>
      </c>
      <c r="AU285" s="238" t="s">
        <v>81</v>
      </c>
      <c r="AV285" s="13" t="s">
        <v>81</v>
      </c>
      <c r="AW285" s="13" t="s">
        <v>30</v>
      </c>
      <c r="AX285" s="13" t="s">
        <v>79</v>
      </c>
      <c r="AY285" s="238" t="s">
        <v>138</v>
      </c>
    </row>
    <row r="286" spans="1:65" s="2" customFormat="1" ht="21.75" customHeight="1">
      <c r="A286" s="34"/>
      <c r="B286" s="35"/>
      <c r="C286" s="210" t="s">
        <v>711</v>
      </c>
      <c r="D286" s="210" t="s">
        <v>141</v>
      </c>
      <c r="E286" s="211" t="s">
        <v>1957</v>
      </c>
      <c r="F286" s="212" t="s">
        <v>1958</v>
      </c>
      <c r="G286" s="213" t="s">
        <v>423</v>
      </c>
      <c r="H286" s="214">
        <v>5.76</v>
      </c>
      <c r="I286" s="215"/>
      <c r="J286" s="216">
        <f>ROUND(I286*H286,2)</f>
        <v>0</v>
      </c>
      <c r="K286" s="217"/>
      <c r="L286" s="39"/>
      <c r="M286" s="218" t="s">
        <v>1</v>
      </c>
      <c r="N286" s="219" t="s">
        <v>39</v>
      </c>
      <c r="O286" s="71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22" t="s">
        <v>1203</v>
      </c>
      <c r="AT286" s="222" t="s">
        <v>141</v>
      </c>
      <c r="AU286" s="222" t="s">
        <v>81</v>
      </c>
      <c r="AY286" s="17" t="s">
        <v>138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7" t="s">
        <v>79</v>
      </c>
      <c r="BK286" s="223">
        <f>ROUND(I286*H286,2)</f>
        <v>0</v>
      </c>
      <c r="BL286" s="17" t="s">
        <v>1203</v>
      </c>
      <c r="BM286" s="222" t="s">
        <v>1959</v>
      </c>
    </row>
    <row r="287" spans="1:65" s="2" customFormat="1" ht="29.25">
      <c r="A287" s="34"/>
      <c r="B287" s="35"/>
      <c r="C287" s="36"/>
      <c r="D287" s="224" t="s">
        <v>147</v>
      </c>
      <c r="E287" s="36"/>
      <c r="F287" s="225" t="s">
        <v>1960</v>
      </c>
      <c r="G287" s="36"/>
      <c r="H287" s="36"/>
      <c r="I287" s="123"/>
      <c r="J287" s="36"/>
      <c r="K287" s="36"/>
      <c r="L287" s="39"/>
      <c r="M287" s="226"/>
      <c r="N287" s="227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147</v>
      </c>
      <c r="AU287" s="17" t="s">
        <v>81</v>
      </c>
    </row>
    <row r="288" spans="1:65" s="2" customFormat="1" ht="21.75" customHeight="1">
      <c r="A288" s="34"/>
      <c r="B288" s="35"/>
      <c r="C288" s="210" t="s">
        <v>697</v>
      </c>
      <c r="D288" s="210" t="s">
        <v>141</v>
      </c>
      <c r="E288" s="211" t="s">
        <v>1961</v>
      </c>
      <c r="F288" s="212" t="s">
        <v>1962</v>
      </c>
      <c r="G288" s="213" t="s">
        <v>423</v>
      </c>
      <c r="H288" s="214">
        <v>3.84</v>
      </c>
      <c r="I288" s="215"/>
      <c r="J288" s="216">
        <f>ROUND(I288*H288,2)</f>
        <v>0</v>
      </c>
      <c r="K288" s="217"/>
      <c r="L288" s="39"/>
      <c r="M288" s="218" t="s">
        <v>1</v>
      </c>
      <c r="N288" s="219" t="s">
        <v>39</v>
      </c>
      <c r="O288" s="71"/>
      <c r="P288" s="220">
        <f>O288*H288</f>
        <v>0</v>
      </c>
      <c r="Q288" s="220">
        <v>0</v>
      </c>
      <c r="R288" s="220">
        <f>Q288*H288</f>
        <v>0</v>
      </c>
      <c r="S288" s="220">
        <v>0</v>
      </c>
      <c r="T288" s="22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22" t="s">
        <v>1203</v>
      </c>
      <c r="AT288" s="222" t="s">
        <v>141</v>
      </c>
      <c r="AU288" s="222" t="s">
        <v>81</v>
      </c>
      <c r="AY288" s="17" t="s">
        <v>138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7" t="s">
        <v>79</v>
      </c>
      <c r="BK288" s="223">
        <f>ROUND(I288*H288,2)</f>
        <v>0</v>
      </c>
      <c r="BL288" s="17" t="s">
        <v>1203</v>
      </c>
      <c r="BM288" s="222" t="s">
        <v>1963</v>
      </c>
    </row>
    <row r="289" spans="1:65" s="2" customFormat="1" ht="29.25">
      <c r="A289" s="34"/>
      <c r="B289" s="35"/>
      <c r="C289" s="36"/>
      <c r="D289" s="224" t="s">
        <v>147</v>
      </c>
      <c r="E289" s="36"/>
      <c r="F289" s="225" t="s">
        <v>1964</v>
      </c>
      <c r="G289" s="36"/>
      <c r="H289" s="36"/>
      <c r="I289" s="123"/>
      <c r="J289" s="36"/>
      <c r="K289" s="36"/>
      <c r="L289" s="39"/>
      <c r="M289" s="226"/>
      <c r="N289" s="227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147</v>
      </c>
      <c r="AU289" s="17" t="s">
        <v>81</v>
      </c>
    </row>
    <row r="290" spans="1:65" s="2" customFormat="1" ht="21.75" customHeight="1">
      <c r="A290" s="34"/>
      <c r="B290" s="35"/>
      <c r="C290" s="210" t="s">
        <v>1062</v>
      </c>
      <c r="D290" s="210" t="s">
        <v>141</v>
      </c>
      <c r="E290" s="211" t="s">
        <v>1965</v>
      </c>
      <c r="F290" s="212" t="s">
        <v>1966</v>
      </c>
      <c r="G290" s="213" t="s">
        <v>423</v>
      </c>
      <c r="H290" s="214">
        <v>11.52</v>
      </c>
      <c r="I290" s="215"/>
      <c r="J290" s="216">
        <f>ROUND(I290*H290,2)</f>
        <v>0</v>
      </c>
      <c r="K290" s="217"/>
      <c r="L290" s="39"/>
      <c r="M290" s="218" t="s">
        <v>1</v>
      </c>
      <c r="N290" s="219" t="s">
        <v>39</v>
      </c>
      <c r="O290" s="71"/>
      <c r="P290" s="220">
        <f>O290*H290</f>
        <v>0</v>
      </c>
      <c r="Q290" s="220">
        <v>0</v>
      </c>
      <c r="R290" s="220">
        <f>Q290*H290</f>
        <v>0</v>
      </c>
      <c r="S290" s="220">
        <v>0</v>
      </c>
      <c r="T290" s="22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22" t="s">
        <v>1203</v>
      </c>
      <c r="AT290" s="222" t="s">
        <v>141</v>
      </c>
      <c r="AU290" s="222" t="s">
        <v>81</v>
      </c>
      <c r="AY290" s="17" t="s">
        <v>138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7" t="s">
        <v>79</v>
      </c>
      <c r="BK290" s="223">
        <f>ROUND(I290*H290,2)</f>
        <v>0</v>
      </c>
      <c r="BL290" s="17" t="s">
        <v>1203</v>
      </c>
      <c r="BM290" s="222" t="s">
        <v>1967</v>
      </c>
    </row>
    <row r="291" spans="1:65" s="2" customFormat="1" ht="29.25">
      <c r="A291" s="34"/>
      <c r="B291" s="35"/>
      <c r="C291" s="36"/>
      <c r="D291" s="224" t="s">
        <v>147</v>
      </c>
      <c r="E291" s="36"/>
      <c r="F291" s="225" t="s">
        <v>1968</v>
      </c>
      <c r="G291" s="36"/>
      <c r="H291" s="36"/>
      <c r="I291" s="123"/>
      <c r="J291" s="36"/>
      <c r="K291" s="36"/>
      <c r="L291" s="39"/>
      <c r="M291" s="226"/>
      <c r="N291" s="227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147</v>
      </c>
      <c r="AU291" s="17" t="s">
        <v>81</v>
      </c>
    </row>
    <row r="292" spans="1:65" s="2" customFormat="1" ht="21.75" customHeight="1">
      <c r="A292" s="34"/>
      <c r="B292" s="35"/>
      <c r="C292" s="210" t="s">
        <v>646</v>
      </c>
      <c r="D292" s="210" t="s">
        <v>141</v>
      </c>
      <c r="E292" s="211" t="s">
        <v>1969</v>
      </c>
      <c r="F292" s="212" t="s">
        <v>1970</v>
      </c>
      <c r="G292" s="213" t="s">
        <v>423</v>
      </c>
      <c r="H292" s="214">
        <v>7.68</v>
      </c>
      <c r="I292" s="215"/>
      <c r="J292" s="216">
        <f>ROUND(I292*H292,2)</f>
        <v>0</v>
      </c>
      <c r="K292" s="217"/>
      <c r="L292" s="39"/>
      <c r="M292" s="218" t="s">
        <v>1</v>
      </c>
      <c r="N292" s="219" t="s">
        <v>39</v>
      </c>
      <c r="O292" s="71"/>
      <c r="P292" s="220">
        <f>O292*H292</f>
        <v>0</v>
      </c>
      <c r="Q292" s="220">
        <v>0</v>
      </c>
      <c r="R292" s="220">
        <f>Q292*H292</f>
        <v>0</v>
      </c>
      <c r="S292" s="220">
        <v>0</v>
      </c>
      <c r="T292" s="22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22" t="s">
        <v>1203</v>
      </c>
      <c r="AT292" s="222" t="s">
        <v>141</v>
      </c>
      <c r="AU292" s="222" t="s">
        <v>81</v>
      </c>
      <c r="AY292" s="17" t="s">
        <v>138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7" t="s">
        <v>79</v>
      </c>
      <c r="BK292" s="223">
        <f>ROUND(I292*H292,2)</f>
        <v>0</v>
      </c>
      <c r="BL292" s="17" t="s">
        <v>1203</v>
      </c>
      <c r="BM292" s="222" t="s">
        <v>1971</v>
      </c>
    </row>
    <row r="293" spans="1:65" s="2" customFormat="1" ht="29.25">
      <c r="A293" s="34"/>
      <c r="B293" s="35"/>
      <c r="C293" s="36"/>
      <c r="D293" s="224" t="s">
        <v>147</v>
      </c>
      <c r="E293" s="36"/>
      <c r="F293" s="225" t="s">
        <v>1972</v>
      </c>
      <c r="G293" s="36"/>
      <c r="H293" s="36"/>
      <c r="I293" s="123"/>
      <c r="J293" s="36"/>
      <c r="K293" s="36"/>
      <c r="L293" s="39"/>
      <c r="M293" s="226"/>
      <c r="N293" s="227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147</v>
      </c>
      <c r="AU293" s="17" t="s">
        <v>81</v>
      </c>
    </row>
    <row r="294" spans="1:65" s="12" customFormat="1" ht="25.9" customHeight="1">
      <c r="B294" s="194"/>
      <c r="C294" s="195"/>
      <c r="D294" s="196" t="s">
        <v>73</v>
      </c>
      <c r="E294" s="197" t="s">
        <v>1973</v>
      </c>
      <c r="F294" s="197" t="s">
        <v>1974</v>
      </c>
      <c r="G294" s="195"/>
      <c r="H294" s="195"/>
      <c r="I294" s="198"/>
      <c r="J294" s="199">
        <f>BK294</f>
        <v>0</v>
      </c>
      <c r="K294" s="195"/>
      <c r="L294" s="200"/>
      <c r="M294" s="201"/>
      <c r="N294" s="202"/>
      <c r="O294" s="202"/>
      <c r="P294" s="203">
        <f>SUM(P295:P312)</f>
        <v>0</v>
      </c>
      <c r="Q294" s="202"/>
      <c r="R294" s="203">
        <f>SUM(R295:R312)</f>
        <v>0</v>
      </c>
      <c r="S294" s="202"/>
      <c r="T294" s="204">
        <f>SUM(T295:T312)</f>
        <v>0</v>
      </c>
      <c r="AR294" s="205" t="s">
        <v>145</v>
      </c>
      <c r="AT294" s="206" t="s">
        <v>73</v>
      </c>
      <c r="AU294" s="206" t="s">
        <v>74</v>
      </c>
      <c r="AY294" s="205" t="s">
        <v>138</v>
      </c>
      <c r="BK294" s="207">
        <f>SUM(BK295:BK312)</f>
        <v>0</v>
      </c>
    </row>
    <row r="295" spans="1:65" s="2" customFormat="1" ht="16.5" customHeight="1">
      <c r="A295" s="34"/>
      <c r="B295" s="35"/>
      <c r="C295" s="210" t="s">
        <v>1086</v>
      </c>
      <c r="D295" s="210" t="s">
        <v>141</v>
      </c>
      <c r="E295" s="211" t="s">
        <v>219</v>
      </c>
      <c r="F295" s="212" t="s">
        <v>220</v>
      </c>
      <c r="G295" s="213" t="s">
        <v>144</v>
      </c>
      <c r="H295" s="214">
        <v>1</v>
      </c>
      <c r="I295" s="215"/>
      <c r="J295" s="216">
        <f>ROUND(I295*H295,2)</f>
        <v>0</v>
      </c>
      <c r="K295" s="217"/>
      <c r="L295" s="39"/>
      <c r="M295" s="218" t="s">
        <v>1</v>
      </c>
      <c r="N295" s="219" t="s">
        <v>39</v>
      </c>
      <c r="O295" s="71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22" t="s">
        <v>178</v>
      </c>
      <c r="AT295" s="222" t="s">
        <v>141</v>
      </c>
      <c r="AU295" s="222" t="s">
        <v>79</v>
      </c>
      <c r="AY295" s="17" t="s">
        <v>138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7" t="s">
        <v>79</v>
      </c>
      <c r="BK295" s="223">
        <f>ROUND(I295*H295,2)</f>
        <v>0</v>
      </c>
      <c r="BL295" s="17" t="s">
        <v>178</v>
      </c>
      <c r="BM295" s="222" t="s">
        <v>1975</v>
      </c>
    </row>
    <row r="296" spans="1:65" s="2" customFormat="1" ht="39">
      <c r="A296" s="34"/>
      <c r="B296" s="35"/>
      <c r="C296" s="36"/>
      <c r="D296" s="224" t="s">
        <v>147</v>
      </c>
      <c r="E296" s="36"/>
      <c r="F296" s="225" t="s">
        <v>1976</v>
      </c>
      <c r="G296" s="36"/>
      <c r="H296" s="36"/>
      <c r="I296" s="123"/>
      <c r="J296" s="36"/>
      <c r="K296" s="36"/>
      <c r="L296" s="39"/>
      <c r="M296" s="226"/>
      <c r="N296" s="227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147</v>
      </c>
      <c r="AU296" s="17" t="s">
        <v>79</v>
      </c>
    </row>
    <row r="297" spans="1:65" s="2" customFormat="1" ht="39">
      <c r="A297" s="34"/>
      <c r="B297" s="35"/>
      <c r="C297" s="36"/>
      <c r="D297" s="224" t="s">
        <v>180</v>
      </c>
      <c r="E297" s="36"/>
      <c r="F297" s="250" t="s">
        <v>1977</v>
      </c>
      <c r="G297" s="36"/>
      <c r="H297" s="36"/>
      <c r="I297" s="123"/>
      <c r="J297" s="36"/>
      <c r="K297" s="36"/>
      <c r="L297" s="39"/>
      <c r="M297" s="226"/>
      <c r="N297" s="227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180</v>
      </c>
      <c r="AU297" s="17" t="s">
        <v>79</v>
      </c>
    </row>
    <row r="298" spans="1:65" s="2" customFormat="1" ht="21.75" customHeight="1">
      <c r="A298" s="34"/>
      <c r="B298" s="35"/>
      <c r="C298" s="210" t="s">
        <v>1056</v>
      </c>
      <c r="D298" s="210" t="s">
        <v>141</v>
      </c>
      <c r="E298" s="211" t="s">
        <v>1978</v>
      </c>
      <c r="F298" s="212" t="s">
        <v>1979</v>
      </c>
      <c r="G298" s="213" t="s">
        <v>144</v>
      </c>
      <c r="H298" s="214">
        <v>1</v>
      </c>
      <c r="I298" s="215"/>
      <c r="J298" s="216">
        <f>ROUND(I298*H298,2)</f>
        <v>0</v>
      </c>
      <c r="K298" s="217"/>
      <c r="L298" s="39"/>
      <c r="M298" s="218" t="s">
        <v>1</v>
      </c>
      <c r="N298" s="219" t="s">
        <v>39</v>
      </c>
      <c r="O298" s="71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22" t="s">
        <v>248</v>
      </c>
      <c r="AT298" s="222" t="s">
        <v>141</v>
      </c>
      <c r="AU298" s="222" t="s">
        <v>79</v>
      </c>
      <c r="AY298" s="17" t="s">
        <v>138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7" t="s">
        <v>79</v>
      </c>
      <c r="BK298" s="223">
        <f>ROUND(I298*H298,2)</f>
        <v>0</v>
      </c>
      <c r="BL298" s="17" t="s">
        <v>248</v>
      </c>
      <c r="BM298" s="222" t="s">
        <v>1980</v>
      </c>
    </row>
    <row r="299" spans="1:65" s="2" customFormat="1" ht="39">
      <c r="A299" s="34"/>
      <c r="B299" s="35"/>
      <c r="C299" s="36"/>
      <c r="D299" s="224" t="s">
        <v>147</v>
      </c>
      <c r="E299" s="36"/>
      <c r="F299" s="225" t="s">
        <v>1981</v>
      </c>
      <c r="G299" s="36"/>
      <c r="H299" s="36"/>
      <c r="I299" s="123"/>
      <c r="J299" s="36"/>
      <c r="K299" s="36"/>
      <c r="L299" s="39"/>
      <c r="M299" s="226"/>
      <c r="N299" s="227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147</v>
      </c>
      <c r="AU299" s="17" t="s">
        <v>79</v>
      </c>
    </row>
    <row r="300" spans="1:65" s="2" customFormat="1" ht="16.5" customHeight="1">
      <c r="A300" s="34"/>
      <c r="B300" s="35"/>
      <c r="C300" s="210" t="s">
        <v>1050</v>
      </c>
      <c r="D300" s="210" t="s">
        <v>141</v>
      </c>
      <c r="E300" s="211" t="s">
        <v>1982</v>
      </c>
      <c r="F300" s="212" t="s">
        <v>1983</v>
      </c>
      <c r="G300" s="213" t="s">
        <v>282</v>
      </c>
      <c r="H300" s="214">
        <v>4</v>
      </c>
      <c r="I300" s="215"/>
      <c r="J300" s="216">
        <f>ROUND(I300*H300,2)</f>
        <v>0</v>
      </c>
      <c r="K300" s="217"/>
      <c r="L300" s="39"/>
      <c r="M300" s="218" t="s">
        <v>1</v>
      </c>
      <c r="N300" s="219" t="s">
        <v>39</v>
      </c>
      <c r="O300" s="71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22" t="s">
        <v>178</v>
      </c>
      <c r="AT300" s="222" t="s">
        <v>141</v>
      </c>
      <c r="AU300" s="222" t="s">
        <v>79</v>
      </c>
      <c r="AY300" s="17" t="s">
        <v>138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7" t="s">
        <v>79</v>
      </c>
      <c r="BK300" s="223">
        <f>ROUND(I300*H300,2)</f>
        <v>0</v>
      </c>
      <c r="BL300" s="17" t="s">
        <v>178</v>
      </c>
      <c r="BM300" s="222" t="s">
        <v>1984</v>
      </c>
    </row>
    <row r="301" spans="1:65" s="2" customFormat="1" ht="11.25">
      <c r="A301" s="34"/>
      <c r="B301" s="35"/>
      <c r="C301" s="36"/>
      <c r="D301" s="224" t="s">
        <v>147</v>
      </c>
      <c r="E301" s="36"/>
      <c r="F301" s="225" t="s">
        <v>1983</v>
      </c>
      <c r="G301" s="36"/>
      <c r="H301" s="36"/>
      <c r="I301" s="123"/>
      <c r="J301" s="36"/>
      <c r="K301" s="36"/>
      <c r="L301" s="39"/>
      <c r="M301" s="226"/>
      <c r="N301" s="227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147</v>
      </c>
      <c r="AU301" s="17" t="s">
        <v>79</v>
      </c>
    </row>
    <row r="302" spans="1:65" s="2" customFormat="1" ht="48.75">
      <c r="A302" s="34"/>
      <c r="B302" s="35"/>
      <c r="C302" s="36"/>
      <c r="D302" s="224" t="s">
        <v>180</v>
      </c>
      <c r="E302" s="36"/>
      <c r="F302" s="250" t="s">
        <v>1985</v>
      </c>
      <c r="G302" s="36"/>
      <c r="H302" s="36"/>
      <c r="I302" s="123"/>
      <c r="J302" s="36"/>
      <c r="K302" s="36"/>
      <c r="L302" s="39"/>
      <c r="M302" s="226"/>
      <c r="N302" s="227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180</v>
      </c>
      <c r="AU302" s="17" t="s">
        <v>79</v>
      </c>
    </row>
    <row r="303" spans="1:65" s="2" customFormat="1" ht="16.5" customHeight="1">
      <c r="A303" s="34"/>
      <c r="B303" s="35"/>
      <c r="C303" s="210" t="s">
        <v>1288</v>
      </c>
      <c r="D303" s="210" t="s">
        <v>141</v>
      </c>
      <c r="E303" s="211" t="s">
        <v>1986</v>
      </c>
      <c r="F303" s="212" t="s">
        <v>1983</v>
      </c>
      <c r="G303" s="213" t="s">
        <v>282</v>
      </c>
      <c r="H303" s="214">
        <v>4</v>
      </c>
      <c r="I303" s="215"/>
      <c r="J303" s="216">
        <f>ROUND(I303*H303,2)</f>
        <v>0</v>
      </c>
      <c r="K303" s="217"/>
      <c r="L303" s="39"/>
      <c r="M303" s="218" t="s">
        <v>1</v>
      </c>
      <c r="N303" s="219" t="s">
        <v>39</v>
      </c>
      <c r="O303" s="71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22" t="s">
        <v>178</v>
      </c>
      <c r="AT303" s="222" t="s">
        <v>141</v>
      </c>
      <c r="AU303" s="222" t="s">
        <v>79</v>
      </c>
      <c r="AY303" s="17" t="s">
        <v>138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7" t="s">
        <v>79</v>
      </c>
      <c r="BK303" s="223">
        <f>ROUND(I303*H303,2)</f>
        <v>0</v>
      </c>
      <c r="BL303" s="17" t="s">
        <v>178</v>
      </c>
      <c r="BM303" s="222" t="s">
        <v>1987</v>
      </c>
    </row>
    <row r="304" spans="1:65" s="2" customFormat="1" ht="11.25">
      <c r="A304" s="34"/>
      <c r="B304" s="35"/>
      <c r="C304" s="36"/>
      <c r="D304" s="224" t="s">
        <v>147</v>
      </c>
      <c r="E304" s="36"/>
      <c r="F304" s="225" t="s">
        <v>1983</v>
      </c>
      <c r="G304" s="36"/>
      <c r="H304" s="36"/>
      <c r="I304" s="123"/>
      <c r="J304" s="36"/>
      <c r="K304" s="36"/>
      <c r="L304" s="39"/>
      <c r="M304" s="226"/>
      <c r="N304" s="227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147</v>
      </c>
      <c r="AU304" s="17" t="s">
        <v>79</v>
      </c>
    </row>
    <row r="305" spans="1:65" s="2" customFormat="1" ht="29.25">
      <c r="A305" s="34"/>
      <c r="B305" s="35"/>
      <c r="C305" s="36"/>
      <c r="D305" s="224" t="s">
        <v>180</v>
      </c>
      <c r="E305" s="36"/>
      <c r="F305" s="250" t="s">
        <v>1988</v>
      </c>
      <c r="G305" s="36"/>
      <c r="H305" s="36"/>
      <c r="I305" s="123"/>
      <c r="J305" s="36"/>
      <c r="K305" s="36"/>
      <c r="L305" s="39"/>
      <c r="M305" s="226"/>
      <c r="N305" s="227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180</v>
      </c>
      <c r="AU305" s="17" t="s">
        <v>79</v>
      </c>
    </row>
    <row r="306" spans="1:65" s="2" customFormat="1" ht="16.5" customHeight="1">
      <c r="A306" s="34"/>
      <c r="B306" s="35"/>
      <c r="C306" s="210" t="s">
        <v>862</v>
      </c>
      <c r="D306" s="210" t="s">
        <v>141</v>
      </c>
      <c r="E306" s="211" t="s">
        <v>1989</v>
      </c>
      <c r="F306" s="212" t="s">
        <v>1990</v>
      </c>
      <c r="G306" s="213" t="s">
        <v>282</v>
      </c>
      <c r="H306" s="214">
        <v>8</v>
      </c>
      <c r="I306" s="215"/>
      <c r="J306" s="216">
        <f>ROUND(I306*H306,2)</f>
        <v>0</v>
      </c>
      <c r="K306" s="217"/>
      <c r="L306" s="39"/>
      <c r="M306" s="218" t="s">
        <v>1</v>
      </c>
      <c r="N306" s="219" t="s">
        <v>39</v>
      </c>
      <c r="O306" s="71"/>
      <c r="P306" s="220">
        <f>O306*H306</f>
        <v>0</v>
      </c>
      <c r="Q306" s="220">
        <v>0</v>
      </c>
      <c r="R306" s="220">
        <f>Q306*H306</f>
        <v>0</v>
      </c>
      <c r="S306" s="220">
        <v>0</v>
      </c>
      <c r="T306" s="221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22" t="s">
        <v>1991</v>
      </c>
      <c r="AT306" s="222" t="s">
        <v>141</v>
      </c>
      <c r="AU306" s="222" t="s">
        <v>79</v>
      </c>
      <c r="AY306" s="17" t="s">
        <v>138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7" t="s">
        <v>79</v>
      </c>
      <c r="BK306" s="223">
        <f>ROUND(I306*H306,2)</f>
        <v>0</v>
      </c>
      <c r="BL306" s="17" t="s">
        <v>1991</v>
      </c>
      <c r="BM306" s="222" t="s">
        <v>1992</v>
      </c>
    </row>
    <row r="307" spans="1:65" s="2" customFormat="1" ht="19.5">
      <c r="A307" s="34"/>
      <c r="B307" s="35"/>
      <c r="C307" s="36"/>
      <c r="D307" s="224" t="s">
        <v>147</v>
      </c>
      <c r="E307" s="36"/>
      <c r="F307" s="225" t="s">
        <v>1993</v>
      </c>
      <c r="G307" s="36"/>
      <c r="H307" s="36"/>
      <c r="I307" s="123"/>
      <c r="J307" s="36"/>
      <c r="K307" s="36"/>
      <c r="L307" s="39"/>
      <c r="M307" s="226"/>
      <c r="N307" s="227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147</v>
      </c>
      <c r="AU307" s="17" t="s">
        <v>79</v>
      </c>
    </row>
    <row r="308" spans="1:65" s="2" customFormat="1" ht="16.5" customHeight="1">
      <c r="A308" s="34"/>
      <c r="B308" s="35"/>
      <c r="C308" s="210" t="s">
        <v>868</v>
      </c>
      <c r="D308" s="210" t="s">
        <v>141</v>
      </c>
      <c r="E308" s="211" t="s">
        <v>1994</v>
      </c>
      <c r="F308" s="212" t="s">
        <v>1995</v>
      </c>
      <c r="G308" s="213" t="s">
        <v>144</v>
      </c>
      <c r="H308" s="214">
        <v>1</v>
      </c>
      <c r="I308" s="215"/>
      <c r="J308" s="216">
        <f>ROUND(I308*H308,2)</f>
        <v>0</v>
      </c>
      <c r="K308" s="217"/>
      <c r="L308" s="39"/>
      <c r="M308" s="218" t="s">
        <v>1</v>
      </c>
      <c r="N308" s="219" t="s">
        <v>39</v>
      </c>
      <c r="O308" s="71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22" t="s">
        <v>178</v>
      </c>
      <c r="AT308" s="222" t="s">
        <v>141</v>
      </c>
      <c r="AU308" s="222" t="s">
        <v>79</v>
      </c>
      <c r="AY308" s="17" t="s">
        <v>138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7" t="s">
        <v>79</v>
      </c>
      <c r="BK308" s="223">
        <f>ROUND(I308*H308,2)</f>
        <v>0</v>
      </c>
      <c r="BL308" s="17" t="s">
        <v>178</v>
      </c>
      <c r="BM308" s="222" t="s">
        <v>1996</v>
      </c>
    </row>
    <row r="309" spans="1:65" s="2" customFormat="1" ht="11.25">
      <c r="A309" s="34"/>
      <c r="B309" s="35"/>
      <c r="C309" s="36"/>
      <c r="D309" s="224" t="s">
        <v>147</v>
      </c>
      <c r="E309" s="36"/>
      <c r="F309" s="225" t="s">
        <v>1995</v>
      </c>
      <c r="G309" s="36"/>
      <c r="H309" s="36"/>
      <c r="I309" s="123"/>
      <c r="J309" s="36"/>
      <c r="K309" s="36"/>
      <c r="L309" s="39"/>
      <c r="M309" s="226"/>
      <c r="N309" s="227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147</v>
      </c>
      <c r="AU309" s="17" t="s">
        <v>79</v>
      </c>
    </row>
    <row r="310" spans="1:65" s="2" customFormat="1" ht="19.5">
      <c r="A310" s="34"/>
      <c r="B310" s="35"/>
      <c r="C310" s="36"/>
      <c r="D310" s="224" t="s">
        <v>180</v>
      </c>
      <c r="E310" s="36"/>
      <c r="F310" s="250" t="s">
        <v>1997</v>
      </c>
      <c r="G310" s="36"/>
      <c r="H310" s="36"/>
      <c r="I310" s="123"/>
      <c r="J310" s="36"/>
      <c r="K310" s="36"/>
      <c r="L310" s="39"/>
      <c r="M310" s="226"/>
      <c r="N310" s="227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180</v>
      </c>
      <c r="AU310" s="17" t="s">
        <v>79</v>
      </c>
    </row>
    <row r="311" spans="1:65" s="2" customFormat="1" ht="21.75" customHeight="1">
      <c r="A311" s="34"/>
      <c r="B311" s="35"/>
      <c r="C311" s="210" t="s">
        <v>873</v>
      </c>
      <c r="D311" s="210" t="s">
        <v>141</v>
      </c>
      <c r="E311" s="211" t="s">
        <v>1998</v>
      </c>
      <c r="F311" s="212" t="s">
        <v>1999</v>
      </c>
      <c r="G311" s="213" t="s">
        <v>144</v>
      </c>
      <c r="H311" s="214">
        <v>1</v>
      </c>
      <c r="I311" s="215"/>
      <c r="J311" s="216">
        <f>ROUND(I311*H311,2)</f>
        <v>0</v>
      </c>
      <c r="K311" s="217"/>
      <c r="L311" s="39"/>
      <c r="M311" s="218" t="s">
        <v>1</v>
      </c>
      <c r="N311" s="219" t="s">
        <v>39</v>
      </c>
      <c r="O311" s="71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22" t="s">
        <v>178</v>
      </c>
      <c r="AT311" s="222" t="s">
        <v>141</v>
      </c>
      <c r="AU311" s="222" t="s">
        <v>79</v>
      </c>
      <c r="AY311" s="17" t="s">
        <v>138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7" t="s">
        <v>79</v>
      </c>
      <c r="BK311" s="223">
        <f>ROUND(I311*H311,2)</f>
        <v>0</v>
      </c>
      <c r="BL311" s="17" t="s">
        <v>178</v>
      </c>
      <c r="BM311" s="222" t="s">
        <v>2000</v>
      </c>
    </row>
    <row r="312" spans="1:65" s="2" customFormat="1" ht="19.5">
      <c r="A312" s="34"/>
      <c r="B312" s="35"/>
      <c r="C312" s="36"/>
      <c r="D312" s="224" t="s">
        <v>147</v>
      </c>
      <c r="E312" s="36"/>
      <c r="F312" s="225" t="s">
        <v>1999</v>
      </c>
      <c r="G312" s="36"/>
      <c r="H312" s="36"/>
      <c r="I312" s="123"/>
      <c r="J312" s="36"/>
      <c r="K312" s="36"/>
      <c r="L312" s="39"/>
      <c r="M312" s="280"/>
      <c r="N312" s="281"/>
      <c r="O312" s="282"/>
      <c r="P312" s="282"/>
      <c r="Q312" s="282"/>
      <c r="R312" s="282"/>
      <c r="S312" s="282"/>
      <c r="T312" s="283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147</v>
      </c>
      <c r="AU312" s="17" t="s">
        <v>79</v>
      </c>
    </row>
    <row r="313" spans="1:65" s="2" customFormat="1" ht="6.95" customHeight="1">
      <c r="A313" s="34"/>
      <c r="B313" s="54"/>
      <c r="C313" s="55"/>
      <c r="D313" s="55"/>
      <c r="E313" s="55"/>
      <c r="F313" s="55"/>
      <c r="G313" s="55"/>
      <c r="H313" s="55"/>
      <c r="I313" s="159"/>
      <c r="J313" s="55"/>
      <c r="K313" s="55"/>
      <c r="L313" s="39"/>
      <c r="M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</sheetData>
  <sheetProtection algorithmName="SHA-512" hashValue="NofzLw1S8z626+RvZmY0/OXPoQPPiAt88wVYdwIeBs+SmU4c2cFiFmxYUVc3WbBjsXCOPh7NzcC7dV7YCLsOtQ==" saltValue="3GnouvNRNrjU+R+rxZgYA+l2YVz8mX5EmH5hjZa3YtQZF6/Hulw0q/k60t6IYhgM6ITsh11gG/dwHSmXxLi1cA==" spinCount="100000" sheet="1" objects="1" scenarios="1" formatColumns="0" formatRows="0" autoFilter="0"/>
  <autoFilter ref="C127:K312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6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7"/>
      <c r="C3" s="118"/>
      <c r="D3" s="118"/>
      <c r="E3" s="118"/>
      <c r="F3" s="118"/>
      <c r="G3" s="118"/>
      <c r="H3" s="20"/>
    </row>
    <row r="4" spans="1:8" s="1" customFormat="1" ht="24.95" customHeight="1">
      <c r="B4" s="20"/>
      <c r="C4" s="120" t="s">
        <v>2001</v>
      </c>
      <c r="H4" s="20"/>
    </row>
    <row r="5" spans="1:8" s="1" customFormat="1" ht="12" customHeight="1">
      <c r="B5" s="20"/>
      <c r="C5" s="284" t="s">
        <v>13</v>
      </c>
      <c r="D5" s="349" t="s">
        <v>14</v>
      </c>
      <c r="E5" s="342"/>
      <c r="F5" s="342"/>
      <c r="H5" s="20"/>
    </row>
    <row r="6" spans="1:8" s="1" customFormat="1" ht="36.950000000000003" customHeight="1">
      <c r="B6" s="20"/>
      <c r="C6" s="285" t="s">
        <v>16</v>
      </c>
      <c r="D6" s="353" t="s">
        <v>17</v>
      </c>
      <c r="E6" s="342"/>
      <c r="F6" s="342"/>
      <c r="H6" s="20"/>
    </row>
    <row r="7" spans="1:8" s="1" customFormat="1" ht="16.5" customHeight="1">
      <c r="B7" s="20"/>
      <c r="C7" s="122" t="s">
        <v>22</v>
      </c>
      <c r="D7" s="125" t="str">
        <f>'Rekapitulace stavby'!AN8</f>
        <v>28. 1. 2020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81"/>
      <c r="B9" s="286"/>
      <c r="C9" s="287" t="s">
        <v>55</v>
      </c>
      <c r="D9" s="288" t="s">
        <v>56</v>
      </c>
      <c r="E9" s="288" t="s">
        <v>125</v>
      </c>
      <c r="F9" s="289" t="s">
        <v>2002</v>
      </c>
      <c r="G9" s="181"/>
      <c r="H9" s="286"/>
    </row>
    <row r="10" spans="1:8" s="2" customFormat="1" ht="26.45" customHeight="1">
      <c r="A10" s="34"/>
      <c r="B10" s="39"/>
      <c r="C10" s="290" t="s">
        <v>2003</v>
      </c>
      <c r="D10" s="290" t="s">
        <v>84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91" t="s">
        <v>101</v>
      </c>
      <c r="D11" s="292" t="s">
        <v>102</v>
      </c>
      <c r="E11" s="293" t="s">
        <v>1</v>
      </c>
      <c r="F11" s="294">
        <v>18</v>
      </c>
      <c r="G11" s="34"/>
      <c r="H11" s="39"/>
    </row>
    <row r="12" spans="1:8" s="2" customFormat="1" ht="16.899999999999999" customHeight="1">
      <c r="A12" s="34"/>
      <c r="B12" s="39"/>
      <c r="C12" s="295" t="s">
        <v>1</v>
      </c>
      <c r="D12" s="295" t="s">
        <v>150</v>
      </c>
      <c r="E12" s="17" t="s">
        <v>1</v>
      </c>
      <c r="F12" s="296">
        <v>3</v>
      </c>
      <c r="G12" s="34"/>
      <c r="H12" s="39"/>
    </row>
    <row r="13" spans="1:8" s="2" customFormat="1" ht="16.899999999999999" customHeight="1">
      <c r="A13" s="34"/>
      <c r="B13" s="39"/>
      <c r="C13" s="295" t="s">
        <v>1</v>
      </c>
      <c r="D13" s="295" t="s">
        <v>151</v>
      </c>
      <c r="E13" s="17" t="s">
        <v>1</v>
      </c>
      <c r="F13" s="296">
        <v>1</v>
      </c>
      <c r="G13" s="34"/>
      <c r="H13" s="39"/>
    </row>
    <row r="14" spans="1:8" s="2" customFormat="1" ht="16.899999999999999" customHeight="1">
      <c r="A14" s="34"/>
      <c r="B14" s="39"/>
      <c r="C14" s="295" t="s">
        <v>1</v>
      </c>
      <c r="D14" s="295" t="s">
        <v>152</v>
      </c>
      <c r="E14" s="17" t="s">
        <v>1</v>
      </c>
      <c r="F14" s="296">
        <v>10</v>
      </c>
      <c r="G14" s="34"/>
      <c r="H14" s="39"/>
    </row>
    <row r="15" spans="1:8" s="2" customFormat="1" ht="16.899999999999999" customHeight="1">
      <c r="A15" s="34"/>
      <c r="B15" s="39"/>
      <c r="C15" s="295" t="s">
        <v>1</v>
      </c>
      <c r="D15" s="295" t="s">
        <v>153</v>
      </c>
      <c r="E15" s="17" t="s">
        <v>1</v>
      </c>
      <c r="F15" s="296">
        <v>1</v>
      </c>
      <c r="G15" s="34"/>
      <c r="H15" s="39"/>
    </row>
    <row r="16" spans="1:8" s="2" customFormat="1" ht="16.899999999999999" customHeight="1">
      <c r="A16" s="34"/>
      <c r="B16" s="39"/>
      <c r="C16" s="295" t="s">
        <v>1</v>
      </c>
      <c r="D16" s="295" t="s">
        <v>154</v>
      </c>
      <c r="E16" s="17" t="s">
        <v>1</v>
      </c>
      <c r="F16" s="296">
        <v>1</v>
      </c>
      <c r="G16" s="34"/>
      <c r="H16" s="39"/>
    </row>
    <row r="17" spans="1:8" s="2" customFormat="1" ht="16.899999999999999" customHeight="1">
      <c r="A17" s="34"/>
      <c r="B17" s="39"/>
      <c r="C17" s="295" t="s">
        <v>1</v>
      </c>
      <c r="D17" s="295" t="s">
        <v>155</v>
      </c>
      <c r="E17" s="17" t="s">
        <v>1</v>
      </c>
      <c r="F17" s="296">
        <v>2</v>
      </c>
      <c r="G17" s="34"/>
      <c r="H17" s="39"/>
    </row>
    <row r="18" spans="1:8" s="2" customFormat="1" ht="16.899999999999999" customHeight="1">
      <c r="A18" s="34"/>
      <c r="B18" s="39"/>
      <c r="C18" s="295" t="s">
        <v>101</v>
      </c>
      <c r="D18" s="295" t="s">
        <v>156</v>
      </c>
      <c r="E18" s="17" t="s">
        <v>1</v>
      </c>
      <c r="F18" s="296">
        <v>18</v>
      </c>
      <c r="G18" s="34"/>
      <c r="H18" s="39"/>
    </row>
    <row r="19" spans="1:8" s="2" customFormat="1" ht="16.899999999999999" customHeight="1">
      <c r="A19" s="34"/>
      <c r="B19" s="39"/>
      <c r="C19" s="297" t="s">
        <v>2004</v>
      </c>
      <c r="D19" s="34"/>
      <c r="E19" s="34"/>
      <c r="F19" s="34"/>
      <c r="G19" s="34"/>
      <c r="H19" s="39"/>
    </row>
    <row r="20" spans="1:8" s="2" customFormat="1" ht="16.899999999999999" customHeight="1">
      <c r="A20" s="34"/>
      <c r="B20" s="39"/>
      <c r="C20" s="295" t="s">
        <v>142</v>
      </c>
      <c r="D20" s="295" t="s">
        <v>143</v>
      </c>
      <c r="E20" s="17" t="s">
        <v>144</v>
      </c>
      <c r="F20" s="296">
        <v>18</v>
      </c>
      <c r="G20" s="34"/>
      <c r="H20" s="39"/>
    </row>
    <row r="21" spans="1:8" s="2" customFormat="1" ht="16.899999999999999" customHeight="1">
      <c r="A21" s="34"/>
      <c r="B21" s="39"/>
      <c r="C21" s="295" t="s">
        <v>157</v>
      </c>
      <c r="D21" s="295" t="s">
        <v>158</v>
      </c>
      <c r="E21" s="17" t="s">
        <v>144</v>
      </c>
      <c r="F21" s="296">
        <v>3240</v>
      </c>
      <c r="G21" s="34"/>
      <c r="H21" s="39"/>
    </row>
    <row r="22" spans="1:8" s="2" customFormat="1" ht="16.899999999999999" customHeight="1">
      <c r="A22" s="34"/>
      <c r="B22" s="39"/>
      <c r="C22" s="295" t="s">
        <v>163</v>
      </c>
      <c r="D22" s="295" t="s">
        <v>164</v>
      </c>
      <c r="E22" s="17" t="s">
        <v>144</v>
      </c>
      <c r="F22" s="296">
        <v>18</v>
      </c>
      <c r="G22" s="34"/>
      <c r="H22" s="39"/>
    </row>
    <row r="23" spans="1:8" s="2" customFormat="1" ht="16.899999999999999" customHeight="1">
      <c r="A23" s="34"/>
      <c r="B23" s="39"/>
      <c r="C23" s="295" t="s">
        <v>167</v>
      </c>
      <c r="D23" s="295" t="s">
        <v>168</v>
      </c>
      <c r="E23" s="17" t="s">
        <v>144</v>
      </c>
      <c r="F23" s="296">
        <v>3240</v>
      </c>
      <c r="G23" s="34"/>
      <c r="H23" s="39"/>
    </row>
    <row r="24" spans="1:8" s="2" customFormat="1" ht="26.45" customHeight="1">
      <c r="A24" s="34"/>
      <c r="B24" s="39"/>
      <c r="C24" s="290" t="s">
        <v>2005</v>
      </c>
      <c r="D24" s="290" t="s">
        <v>88</v>
      </c>
      <c r="E24" s="34"/>
      <c r="F24" s="34"/>
      <c r="G24" s="34"/>
      <c r="H24" s="39"/>
    </row>
    <row r="25" spans="1:8" s="2" customFormat="1" ht="16.899999999999999" customHeight="1">
      <c r="A25" s="34"/>
      <c r="B25" s="39"/>
      <c r="C25" s="291" t="s">
        <v>307</v>
      </c>
      <c r="D25" s="292" t="s">
        <v>308</v>
      </c>
      <c r="E25" s="293" t="s">
        <v>1</v>
      </c>
      <c r="F25" s="294">
        <v>3.4</v>
      </c>
      <c r="G25" s="34"/>
      <c r="H25" s="39"/>
    </row>
    <row r="26" spans="1:8" s="2" customFormat="1" ht="16.899999999999999" customHeight="1">
      <c r="A26" s="34"/>
      <c r="B26" s="39"/>
      <c r="C26" s="295" t="s">
        <v>1</v>
      </c>
      <c r="D26" s="295" t="s">
        <v>333</v>
      </c>
      <c r="E26" s="17" t="s">
        <v>1</v>
      </c>
      <c r="F26" s="296">
        <v>0</v>
      </c>
      <c r="G26" s="34"/>
      <c r="H26" s="39"/>
    </row>
    <row r="27" spans="1:8" s="2" customFormat="1" ht="16.899999999999999" customHeight="1">
      <c r="A27" s="34"/>
      <c r="B27" s="39"/>
      <c r="C27" s="295" t="s">
        <v>1</v>
      </c>
      <c r="D27" s="295" t="s">
        <v>432</v>
      </c>
      <c r="E27" s="17" t="s">
        <v>1</v>
      </c>
      <c r="F27" s="296">
        <v>3.4</v>
      </c>
      <c r="G27" s="34"/>
      <c r="H27" s="39"/>
    </row>
    <row r="28" spans="1:8" s="2" customFormat="1" ht="16.899999999999999" customHeight="1">
      <c r="A28" s="34"/>
      <c r="B28" s="39"/>
      <c r="C28" s="295" t="s">
        <v>307</v>
      </c>
      <c r="D28" s="295" t="s">
        <v>156</v>
      </c>
      <c r="E28" s="17" t="s">
        <v>1</v>
      </c>
      <c r="F28" s="296">
        <v>3.4</v>
      </c>
      <c r="G28" s="34"/>
      <c r="H28" s="39"/>
    </row>
    <row r="29" spans="1:8" s="2" customFormat="1" ht="16.899999999999999" customHeight="1">
      <c r="A29" s="34"/>
      <c r="B29" s="39"/>
      <c r="C29" s="297" t="s">
        <v>2004</v>
      </c>
      <c r="D29" s="34"/>
      <c r="E29" s="34"/>
      <c r="F29" s="34"/>
      <c r="G29" s="34"/>
      <c r="H29" s="39"/>
    </row>
    <row r="30" spans="1:8" s="2" customFormat="1" ht="16.899999999999999" customHeight="1">
      <c r="A30" s="34"/>
      <c r="B30" s="39"/>
      <c r="C30" s="295" t="s">
        <v>427</v>
      </c>
      <c r="D30" s="295" t="s">
        <v>428</v>
      </c>
      <c r="E30" s="17" t="s">
        <v>429</v>
      </c>
      <c r="F30" s="296">
        <v>3.4</v>
      </c>
      <c r="G30" s="34"/>
      <c r="H30" s="39"/>
    </row>
    <row r="31" spans="1:8" s="2" customFormat="1" ht="22.5">
      <c r="A31" s="34"/>
      <c r="B31" s="39"/>
      <c r="C31" s="295" t="s">
        <v>499</v>
      </c>
      <c r="D31" s="295" t="s">
        <v>500</v>
      </c>
      <c r="E31" s="17" t="s">
        <v>488</v>
      </c>
      <c r="F31" s="296">
        <v>8.5</v>
      </c>
      <c r="G31" s="34"/>
      <c r="H31" s="39"/>
    </row>
    <row r="32" spans="1:8" s="2" customFormat="1" ht="16.899999999999999" customHeight="1">
      <c r="A32" s="34"/>
      <c r="B32" s="39"/>
      <c r="C32" s="291" t="s">
        <v>310</v>
      </c>
      <c r="D32" s="292" t="s">
        <v>311</v>
      </c>
      <c r="E32" s="293" t="s">
        <v>1</v>
      </c>
      <c r="F32" s="294">
        <v>1.008</v>
      </c>
      <c r="G32" s="34"/>
      <c r="H32" s="39"/>
    </row>
    <row r="33" spans="1:8" s="2" customFormat="1" ht="16.899999999999999" customHeight="1">
      <c r="A33" s="34"/>
      <c r="B33" s="39"/>
      <c r="C33" s="295" t="s">
        <v>1</v>
      </c>
      <c r="D33" s="295" t="s">
        <v>333</v>
      </c>
      <c r="E33" s="17" t="s">
        <v>1</v>
      </c>
      <c r="F33" s="296">
        <v>0</v>
      </c>
      <c r="G33" s="34"/>
      <c r="H33" s="39"/>
    </row>
    <row r="34" spans="1:8" s="2" customFormat="1" ht="16.899999999999999" customHeight="1">
      <c r="A34" s="34"/>
      <c r="B34" s="39"/>
      <c r="C34" s="295" t="s">
        <v>1</v>
      </c>
      <c r="D34" s="295" t="s">
        <v>482</v>
      </c>
      <c r="E34" s="17" t="s">
        <v>1</v>
      </c>
      <c r="F34" s="296">
        <v>1.008</v>
      </c>
      <c r="G34" s="34"/>
      <c r="H34" s="39"/>
    </row>
    <row r="35" spans="1:8" s="2" customFormat="1" ht="16.899999999999999" customHeight="1">
      <c r="A35" s="34"/>
      <c r="B35" s="39"/>
      <c r="C35" s="295" t="s">
        <v>310</v>
      </c>
      <c r="D35" s="295" t="s">
        <v>156</v>
      </c>
      <c r="E35" s="17" t="s">
        <v>1</v>
      </c>
      <c r="F35" s="296">
        <v>1.008</v>
      </c>
      <c r="G35" s="34"/>
      <c r="H35" s="39"/>
    </row>
    <row r="36" spans="1:8" s="2" customFormat="1" ht="16.899999999999999" customHeight="1">
      <c r="A36" s="34"/>
      <c r="B36" s="39"/>
      <c r="C36" s="297" t="s">
        <v>2004</v>
      </c>
      <c r="D36" s="34"/>
      <c r="E36" s="34"/>
      <c r="F36" s="34"/>
      <c r="G36" s="34"/>
      <c r="H36" s="39"/>
    </row>
    <row r="37" spans="1:8" s="2" customFormat="1" ht="16.899999999999999" customHeight="1">
      <c r="A37" s="34"/>
      <c r="B37" s="39"/>
      <c r="C37" s="295" t="s">
        <v>478</v>
      </c>
      <c r="D37" s="295" t="s">
        <v>479</v>
      </c>
      <c r="E37" s="17" t="s">
        <v>429</v>
      </c>
      <c r="F37" s="296">
        <v>1.008</v>
      </c>
      <c r="G37" s="34"/>
      <c r="H37" s="39"/>
    </row>
    <row r="38" spans="1:8" s="2" customFormat="1" ht="22.5">
      <c r="A38" s="34"/>
      <c r="B38" s="39"/>
      <c r="C38" s="295" t="s">
        <v>511</v>
      </c>
      <c r="D38" s="295" t="s">
        <v>512</v>
      </c>
      <c r="E38" s="17" t="s">
        <v>488</v>
      </c>
      <c r="F38" s="296">
        <v>2.016</v>
      </c>
      <c r="G38" s="34"/>
      <c r="H38" s="39"/>
    </row>
    <row r="39" spans="1:8" s="2" customFormat="1" ht="16.899999999999999" customHeight="1">
      <c r="A39" s="34"/>
      <c r="B39" s="39"/>
      <c r="C39" s="291" t="s">
        <v>317</v>
      </c>
      <c r="D39" s="292" t="s">
        <v>318</v>
      </c>
      <c r="E39" s="293" t="s">
        <v>1</v>
      </c>
      <c r="F39" s="294">
        <v>5.149</v>
      </c>
      <c r="G39" s="34"/>
      <c r="H39" s="39"/>
    </row>
    <row r="40" spans="1:8" s="2" customFormat="1" ht="16.899999999999999" customHeight="1">
      <c r="A40" s="34"/>
      <c r="B40" s="39"/>
      <c r="C40" s="295" t="s">
        <v>1</v>
      </c>
      <c r="D40" s="295" t="s">
        <v>333</v>
      </c>
      <c r="E40" s="17" t="s">
        <v>1</v>
      </c>
      <c r="F40" s="296">
        <v>0</v>
      </c>
      <c r="G40" s="34"/>
      <c r="H40" s="39"/>
    </row>
    <row r="41" spans="1:8" s="2" customFormat="1" ht="16.899999999999999" customHeight="1">
      <c r="A41" s="34"/>
      <c r="B41" s="39"/>
      <c r="C41" s="295" t="s">
        <v>1</v>
      </c>
      <c r="D41" s="295" t="s">
        <v>443</v>
      </c>
      <c r="E41" s="17" t="s">
        <v>1</v>
      </c>
      <c r="F41" s="296">
        <v>0</v>
      </c>
      <c r="G41" s="34"/>
      <c r="H41" s="39"/>
    </row>
    <row r="42" spans="1:8" s="2" customFormat="1" ht="16.899999999999999" customHeight="1">
      <c r="A42" s="34"/>
      <c r="B42" s="39"/>
      <c r="C42" s="295" t="s">
        <v>1</v>
      </c>
      <c r="D42" s="295" t="s">
        <v>444</v>
      </c>
      <c r="E42" s="17" t="s">
        <v>1</v>
      </c>
      <c r="F42" s="296">
        <v>3.5110000000000001</v>
      </c>
      <c r="G42" s="34"/>
      <c r="H42" s="39"/>
    </row>
    <row r="43" spans="1:8" s="2" customFormat="1" ht="16.899999999999999" customHeight="1">
      <c r="A43" s="34"/>
      <c r="B43" s="39"/>
      <c r="C43" s="295" t="s">
        <v>1</v>
      </c>
      <c r="D43" s="295" t="s">
        <v>445</v>
      </c>
      <c r="E43" s="17" t="s">
        <v>1</v>
      </c>
      <c r="F43" s="296">
        <v>1.6379999999999999</v>
      </c>
      <c r="G43" s="34"/>
      <c r="H43" s="39"/>
    </row>
    <row r="44" spans="1:8" s="2" customFormat="1" ht="16.899999999999999" customHeight="1">
      <c r="A44" s="34"/>
      <c r="B44" s="39"/>
      <c r="C44" s="295" t="s">
        <v>317</v>
      </c>
      <c r="D44" s="295" t="s">
        <v>156</v>
      </c>
      <c r="E44" s="17" t="s">
        <v>1</v>
      </c>
      <c r="F44" s="296">
        <v>5.149</v>
      </c>
      <c r="G44" s="34"/>
      <c r="H44" s="39"/>
    </row>
    <row r="45" spans="1:8" s="2" customFormat="1" ht="16.899999999999999" customHeight="1">
      <c r="A45" s="34"/>
      <c r="B45" s="39"/>
      <c r="C45" s="297" t="s">
        <v>2004</v>
      </c>
      <c r="D45" s="34"/>
      <c r="E45" s="34"/>
      <c r="F45" s="34"/>
      <c r="G45" s="34"/>
      <c r="H45" s="39"/>
    </row>
    <row r="46" spans="1:8" s="2" customFormat="1" ht="16.899999999999999" customHeight="1">
      <c r="A46" s="34"/>
      <c r="B46" s="39"/>
      <c r="C46" s="295" t="s">
        <v>439</v>
      </c>
      <c r="D46" s="295" t="s">
        <v>440</v>
      </c>
      <c r="E46" s="17" t="s">
        <v>429</v>
      </c>
      <c r="F46" s="296">
        <v>5.149</v>
      </c>
      <c r="G46" s="34"/>
      <c r="H46" s="39"/>
    </row>
    <row r="47" spans="1:8" s="2" customFormat="1" ht="22.5">
      <c r="A47" s="34"/>
      <c r="B47" s="39"/>
      <c r="C47" s="295" t="s">
        <v>523</v>
      </c>
      <c r="D47" s="295" t="s">
        <v>524</v>
      </c>
      <c r="E47" s="17" t="s">
        <v>488</v>
      </c>
      <c r="F47" s="296">
        <v>4.1189999999999998</v>
      </c>
      <c r="G47" s="34"/>
      <c r="H47" s="39"/>
    </row>
    <row r="48" spans="1:8" s="2" customFormat="1" ht="16.899999999999999" customHeight="1">
      <c r="A48" s="34"/>
      <c r="B48" s="39"/>
      <c r="C48" s="291" t="s">
        <v>313</v>
      </c>
      <c r="D48" s="292" t="s">
        <v>314</v>
      </c>
      <c r="E48" s="293" t="s">
        <v>1</v>
      </c>
      <c r="F48" s="294">
        <v>1.5</v>
      </c>
      <c r="G48" s="34"/>
      <c r="H48" s="39"/>
    </row>
    <row r="49" spans="1:8" s="2" customFormat="1" ht="16.899999999999999" customHeight="1">
      <c r="A49" s="34"/>
      <c r="B49" s="39"/>
      <c r="C49" s="295" t="s">
        <v>1</v>
      </c>
      <c r="D49" s="295" t="s">
        <v>333</v>
      </c>
      <c r="E49" s="17" t="s">
        <v>1</v>
      </c>
      <c r="F49" s="296">
        <v>0</v>
      </c>
      <c r="G49" s="34"/>
      <c r="H49" s="39"/>
    </row>
    <row r="50" spans="1:8" s="2" customFormat="1" ht="16.899999999999999" customHeight="1">
      <c r="A50" s="34"/>
      <c r="B50" s="39"/>
      <c r="C50" s="295" t="s">
        <v>1</v>
      </c>
      <c r="D50" s="295" t="s">
        <v>414</v>
      </c>
      <c r="E50" s="17" t="s">
        <v>1</v>
      </c>
      <c r="F50" s="296">
        <v>1.5</v>
      </c>
      <c r="G50" s="34"/>
      <c r="H50" s="39"/>
    </row>
    <row r="51" spans="1:8" s="2" customFormat="1" ht="16.899999999999999" customHeight="1">
      <c r="A51" s="34"/>
      <c r="B51" s="39"/>
      <c r="C51" s="295" t="s">
        <v>313</v>
      </c>
      <c r="D51" s="295" t="s">
        <v>156</v>
      </c>
      <c r="E51" s="17" t="s">
        <v>1</v>
      </c>
      <c r="F51" s="296">
        <v>1.5</v>
      </c>
      <c r="G51" s="34"/>
      <c r="H51" s="39"/>
    </row>
    <row r="52" spans="1:8" s="2" customFormat="1" ht="16.899999999999999" customHeight="1">
      <c r="A52" s="34"/>
      <c r="B52" s="39"/>
      <c r="C52" s="297" t="s">
        <v>2004</v>
      </c>
      <c r="D52" s="34"/>
      <c r="E52" s="34"/>
      <c r="F52" s="34"/>
      <c r="G52" s="34"/>
      <c r="H52" s="39"/>
    </row>
    <row r="53" spans="1:8" s="2" customFormat="1" ht="16.899999999999999" customHeight="1">
      <c r="A53" s="34"/>
      <c r="B53" s="39"/>
      <c r="C53" s="295" t="s">
        <v>410</v>
      </c>
      <c r="D53" s="295" t="s">
        <v>411</v>
      </c>
      <c r="E53" s="17" t="s">
        <v>351</v>
      </c>
      <c r="F53" s="296">
        <v>1.5</v>
      </c>
      <c r="G53" s="34"/>
      <c r="H53" s="39"/>
    </row>
    <row r="54" spans="1:8" s="2" customFormat="1" ht="16.899999999999999" customHeight="1">
      <c r="A54" s="34"/>
      <c r="B54" s="39"/>
      <c r="C54" s="295" t="s">
        <v>529</v>
      </c>
      <c r="D54" s="295" t="s">
        <v>530</v>
      </c>
      <c r="E54" s="17" t="s">
        <v>488</v>
      </c>
      <c r="F54" s="296">
        <v>62.5</v>
      </c>
      <c r="G54" s="34"/>
      <c r="H54" s="39"/>
    </row>
    <row r="55" spans="1:8" s="2" customFormat="1" ht="16.899999999999999" customHeight="1">
      <c r="A55" s="34"/>
      <c r="B55" s="39"/>
      <c r="C55" s="291" t="s">
        <v>316</v>
      </c>
      <c r="D55" s="292" t="s">
        <v>314</v>
      </c>
      <c r="E55" s="293" t="s">
        <v>1</v>
      </c>
      <c r="F55" s="294">
        <v>11</v>
      </c>
      <c r="G55" s="34"/>
      <c r="H55" s="39"/>
    </row>
    <row r="56" spans="1:8" s="2" customFormat="1" ht="16.899999999999999" customHeight="1">
      <c r="A56" s="34"/>
      <c r="B56" s="39"/>
      <c r="C56" s="295" t="s">
        <v>1</v>
      </c>
      <c r="D56" s="295" t="s">
        <v>333</v>
      </c>
      <c r="E56" s="17" t="s">
        <v>1</v>
      </c>
      <c r="F56" s="296">
        <v>0</v>
      </c>
      <c r="G56" s="34"/>
      <c r="H56" s="39"/>
    </row>
    <row r="57" spans="1:8" s="2" customFormat="1" ht="16.899999999999999" customHeight="1">
      <c r="A57" s="34"/>
      <c r="B57" s="39"/>
      <c r="C57" s="295" t="s">
        <v>1</v>
      </c>
      <c r="D57" s="295" t="s">
        <v>419</v>
      </c>
      <c r="E57" s="17" t="s">
        <v>1</v>
      </c>
      <c r="F57" s="296">
        <v>11</v>
      </c>
      <c r="G57" s="34"/>
      <c r="H57" s="39"/>
    </row>
    <row r="58" spans="1:8" s="2" customFormat="1" ht="16.899999999999999" customHeight="1">
      <c r="A58" s="34"/>
      <c r="B58" s="39"/>
      <c r="C58" s="295" t="s">
        <v>316</v>
      </c>
      <c r="D58" s="295" t="s">
        <v>156</v>
      </c>
      <c r="E58" s="17" t="s">
        <v>1</v>
      </c>
      <c r="F58" s="296">
        <v>11</v>
      </c>
      <c r="G58" s="34"/>
      <c r="H58" s="39"/>
    </row>
    <row r="59" spans="1:8" s="2" customFormat="1" ht="16.899999999999999" customHeight="1">
      <c r="A59" s="34"/>
      <c r="B59" s="39"/>
      <c r="C59" s="297" t="s">
        <v>2004</v>
      </c>
      <c r="D59" s="34"/>
      <c r="E59" s="34"/>
      <c r="F59" s="34"/>
      <c r="G59" s="34"/>
      <c r="H59" s="39"/>
    </row>
    <row r="60" spans="1:8" s="2" customFormat="1" ht="16.899999999999999" customHeight="1">
      <c r="A60" s="34"/>
      <c r="B60" s="39"/>
      <c r="C60" s="295" t="s">
        <v>415</v>
      </c>
      <c r="D60" s="295" t="s">
        <v>416</v>
      </c>
      <c r="E60" s="17" t="s">
        <v>351</v>
      </c>
      <c r="F60" s="296">
        <v>11</v>
      </c>
      <c r="G60" s="34"/>
      <c r="H60" s="39"/>
    </row>
    <row r="61" spans="1:8" s="2" customFormat="1" ht="16.899999999999999" customHeight="1">
      <c r="A61" s="34"/>
      <c r="B61" s="39"/>
      <c r="C61" s="295" t="s">
        <v>529</v>
      </c>
      <c r="D61" s="295" t="s">
        <v>530</v>
      </c>
      <c r="E61" s="17" t="s">
        <v>488</v>
      </c>
      <c r="F61" s="296">
        <v>62.5</v>
      </c>
      <c r="G61" s="34"/>
      <c r="H61" s="39"/>
    </row>
    <row r="62" spans="1:8" s="2" customFormat="1" ht="16.899999999999999" customHeight="1">
      <c r="A62" s="34"/>
      <c r="B62" s="39"/>
      <c r="C62" s="291" t="s">
        <v>286</v>
      </c>
      <c r="D62" s="292" t="s">
        <v>287</v>
      </c>
      <c r="E62" s="293" t="s">
        <v>1</v>
      </c>
      <c r="F62" s="294">
        <v>528.77</v>
      </c>
      <c r="G62" s="34"/>
      <c r="H62" s="39"/>
    </row>
    <row r="63" spans="1:8" s="2" customFormat="1" ht="16.899999999999999" customHeight="1">
      <c r="A63" s="34"/>
      <c r="B63" s="39"/>
      <c r="C63" s="295" t="s">
        <v>1</v>
      </c>
      <c r="D63" s="295" t="s">
        <v>333</v>
      </c>
      <c r="E63" s="17" t="s">
        <v>1</v>
      </c>
      <c r="F63" s="296">
        <v>0</v>
      </c>
      <c r="G63" s="34"/>
      <c r="H63" s="39"/>
    </row>
    <row r="64" spans="1:8" s="2" customFormat="1" ht="16.899999999999999" customHeight="1">
      <c r="A64" s="34"/>
      <c r="B64" s="39"/>
      <c r="C64" s="295" t="s">
        <v>1</v>
      </c>
      <c r="D64" s="295" t="s">
        <v>463</v>
      </c>
      <c r="E64" s="17" t="s">
        <v>1</v>
      </c>
      <c r="F64" s="296">
        <v>50.6</v>
      </c>
      <c r="G64" s="34"/>
      <c r="H64" s="39"/>
    </row>
    <row r="65" spans="1:8" s="2" customFormat="1" ht="16.899999999999999" customHeight="1">
      <c r="A65" s="34"/>
      <c r="B65" s="39"/>
      <c r="C65" s="295" t="s">
        <v>1</v>
      </c>
      <c r="D65" s="295" t="s">
        <v>464</v>
      </c>
      <c r="E65" s="17" t="s">
        <v>1</v>
      </c>
      <c r="F65" s="296">
        <v>478.17</v>
      </c>
      <c r="G65" s="34"/>
      <c r="H65" s="39"/>
    </row>
    <row r="66" spans="1:8" s="2" customFormat="1" ht="16.899999999999999" customHeight="1">
      <c r="A66" s="34"/>
      <c r="B66" s="39"/>
      <c r="C66" s="295" t="s">
        <v>286</v>
      </c>
      <c r="D66" s="295" t="s">
        <v>156</v>
      </c>
      <c r="E66" s="17" t="s">
        <v>1</v>
      </c>
      <c r="F66" s="296">
        <v>528.77</v>
      </c>
      <c r="G66" s="34"/>
      <c r="H66" s="39"/>
    </row>
    <row r="67" spans="1:8" s="2" customFormat="1" ht="16.899999999999999" customHeight="1">
      <c r="A67" s="34"/>
      <c r="B67" s="39"/>
      <c r="C67" s="297" t="s">
        <v>2004</v>
      </c>
      <c r="D67" s="34"/>
      <c r="E67" s="34"/>
      <c r="F67" s="34"/>
      <c r="G67" s="34"/>
      <c r="H67" s="39"/>
    </row>
    <row r="68" spans="1:8" s="2" customFormat="1" ht="16.899999999999999" customHeight="1">
      <c r="A68" s="34"/>
      <c r="B68" s="39"/>
      <c r="C68" s="295" t="s">
        <v>458</v>
      </c>
      <c r="D68" s="295" t="s">
        <v>459</v>
      </c>
      <c r="E68" s="17" t="s">
        <v>460</v>
      </c>
      <c r="F68" s="296">
        <v>528.77</v>
      </c>
      <c r="G68" s="34"/>
      <c r="H68" s="39"/>
    </row>
    <row r="69" spans="1:8" s="2" customFormat="1" ht="16.899999999999999" customHeight="1">
      <c r="A69" s="34"/>
      <c r="B69" s="39"/>
      <c r="C69" s="295" t="s">
        <v>517</v>
      </c>
      <c r="D69" s="295" t="s">
        <v>518</v>
      </c>
      <c r="E69" s="17" t="s">
        <v>488</v>
      </c>
      <c r="F69" s="296">
        <v>2.6989999999999998</v>
      </c>
      <c r="G69" s="34"/>
      <c r="H69" s="39"/>
    </row>
    <row r="70" spans="1:8" s="2" customFormat="1" ht="16.899999999999999" customHeight="1">
      <c r="A70" s="34"/>
      <c r="B70" s="39"/>
      <c r="C70" s="291" t="s">
        <v>289</v>
      </c>
      <c r="D70" s="292" t="s">
        <v>287</v>
      </c>
      <c r="E70" s="293" t="s">
        <v>1</v>
      </c>
      <c r="F70" s="294">
        <v>1</v>
      </c>
      <c r="G70" s="34"/>
      <c r="H70" s="39"/>
    </row>
    <row r="71" spans="1:8" s="2" customFormat="1" ht="16.899999999999999" customHeight="1">
      <c r="A71" s="34"/>
      <c r="B71" s="39"/>
      <c r="C71" s="295" t="s">
        <v>1</v>
      </c>
      <c r="D71" s="295" t="s">
        <v>333</v>
      </c>
      <c r="E71" s="17" t="s">
        <v>1</v>
      </c>
      <c r="F71" s="296">
        <v>0</v>
      </c>
      <c r="G71" s="34"/>
      <c r="H71" s="39"/>
    </row>
    <row r="72" spans="1:8" s="2" customFormat="1" ht="16.899999999999999" customHeight="1">
      <c r="A72" s="34"/>
      <c r="B72" s="39"/>
      <c r="C72" s="295" t="s">
        <v>1</v>
      </c>
      <c r="D72" s="295" t="s">
        <v>476</v>
      </c>
      <c r="E72" s="17" t="s">
        <v>1</v>
      </c>
      <c r="F72" s="296">
        <v>1</v>
      </c>
      <c r="G72" s="34"/>
      <c r="H72" s="39"/>
    </row>
    <row r="73" spans="1:8" s="2" customFormat="1" ht="16.899999999999999" customHeight="1">
      <c r="A73" s="34"/>
      <c r="B73" s="39"/>
      <c r="C73" s="295" t="s">
        <v>289</v>
      </c>
      <c r="D73" s="295" t="s">
        <v>156</v>
      </c>
      <c r="E73" s="17" t="s">
        <v>1</v>
      </c>
      <c r="F73" s="296">
        <v>1</v>
      </c>
      <c r="G73" s="34"/>
      <c r="H73" s="39"/>
    </row>
    <row r="74" spans="1:8" s="2" customFormat="1" ht="16.899999999999999" customHeight="1">
      <c r="A74" s="34"/>
      <c r="B74" s="39"/>
      <c r="C74" s="297" t="s">
        <v>2004</v>
      </c>
      <c r="D74" s="34"/>
      <c r="E74" s="34"/>
      <c r="F74" s="34"/>
      <c r="G74" s="34"/>
      <c r="H74" s="39"/>
    </row>
    <row r="75" spans="1:8" s="2" customFormat="1" ht="16.899999999999999" customHeight="1">
      <c r="A75" s="34"/>
      <c r="B75" s="39"/>
      <c r="C75" s="295" t="s">
        <v>472</v>
      </c>
      <c r="D75" s="295" t="s">
        <v>473</v>
      </c>
      <c r="E75" s="17" t="s">
        <v>144</v>
      </c>
      <c r="F75" s="296">
        <v>1</v>
      </c>
      <c r="G75" s="34"/>
      <c r="H75" s="39"/>
    </row>
    <row r="76" spans="1:8" s="2" customFormat="1" ht="16.899999999999999" customHeight="1">
      <c r="A76" s="34"/>
      <c r="B76" s="39"/>
      <c r="C76" s="295" t="s">
        <v>517</v>
      </c>
      <c r="D76" s="295" t="s">
        <v>518</v>
      </c>
      <c r="E76" s="17" t="s">
        <v>488</v>
      </c>
      <c r="F76" s="296">
        <v>2.6989999999999998</v>
      </c>
      <c r="G76" s="34"/>
      <c r="H76" s="39"/>
    </row>
    <row r="77" spans="1:8" s="2" customFormat="1" ht="16.899999999999999" customHeight="1">
      <c r="A77" s="34"/>
      <c r="B77" s="39"/>
      <c r="C77" s="291" t="s">
        <v>290</v>
      </c>
      <c r="D77" s="292" t="s">
        <v>287</v>
      </c>
      <c r="E77" s="293" t="s">
        <v>1</v>
      </c>
      <c r="F77" s="294">
        <v>33.4</v>
      </c>
      <c r="G77" s="34"/>
      <c r="H77" s="39"/>
    </row>
    <row r="78" spans="1:8" s="2" customFormat="1" ht="16.899999999999999" customHeight="1">
      <c r="A78" s="34"/>
      <c r="B78" s="39"/>
      <c r="C78" s="295" t="s">
        <v>1</v>
      </c>
      <c r="D78" s="295" t="s">
        <v>333</v>
      </c>
      <c r="E78" s="17" t="s">
        <v>1</v>
      </c>
      <c r="F78" s="296">
        <v>0</v>
      </c>
      <c r="G78" s="34"/>
      <c r="H78" s="39"/>
    </row>
    <row r="79" spans="1:8" s="2" customFormat="1" ht="16.899999999999999" customHeight="1">
      <c r="A79" s="34"/>
      <c r="B79" s="39"/>
      <c r="C79" s="295" t="s">
        <v>1</v>
      </c>
      <c r="D79" s="295" t="s">
        <v>469</v>
      </c>
      <c r="E79" s="17" t="s">
        <v>1</v>
      </c>
      <c r="F79" s="296">
        <v>11.2</v>
      </c>
      <c r="G79" s="34"/>
      <c r="H79" s="39"/>
    </row>
    <row r="80" spans="1:8" s="2" customFormat="1" ht="16.899999999999999" customHeight="1">
      <c r="A80" s="34"/>
      <c r="B80" s="39"/>
      <c r="C80" s="295" t="s">
        <v>1</v>
      </c>
      <c r="D80" s="295" t="s">
        <v>470</v>
      </c>
      <c r="E80" s="17" t="s">
        <v>1</v>
      </c>
      <c r="F80" s="296">
        <v>22.2</v>
      </c>
      <c r="G80" s="34"/>
      <c r="H80" s="39"/>
    </row>
    <row r="81" spans="1:8" s="2" customFormat="1" ht="16.899999999999999" customHeight="1">
      <c r="A81" s="34"/>
      <c r="B81" s="39"/>
      <c r="C81" s="295" t="s">
        <v>290</v>
      </c>
      <c r="D81" s="295" t="s">
        <v>156</v>
      </c>
      <c r="E81" s="17" t="s">
        <v>1</v>
      </c>
      <c r="F81" s="296">
        <v>33.4</v>
      </c>
      <c r="G81" s="34"/>
      <c r="H81" s="39"/>
    </row>
    <row r="82" spans="1:8" s="2" customFormat="1" ht="16.899999999999999" customHeight="1">
      <c r="A82" s="34"/>
      <c r="B82" s="39"/>
      <c r="C82" s="297" t="s">
        <v>2004</v>
      </c>
      <c r="D82" s="34"/>
      <c r="E82" s="34"/>
      <c r="F82" s="34"/>
      <c r="G82" s="34"/>
      <c r="H82" s="39"/>
    </row>
    <row r="83" spans="1:8" s="2" customFormat="1" ht="16.899999999999999" customHeight="1">
      <c r="A83" s="34"/>
      <c r="B83" s="39"/>
      <c r="C83" s="295" t="s">
        <v>465</v>
      </c>
      <c r="D83" s="295" t="s">
        <v>466</v>
      </c>
      <c r="E83" s="17" t="s">
        <v>423</v>
      </c>
      <c r="F83" s="296">
        <v>33.4</v>
      </c>
      <c r="G83" s="34"/>
      <c r="H83" s="39"/>
    </row>
    <row r="84" spans="1:8" s="2" customFormat="1" ht="16.899999999999999" customHeight="1">
      <c r="A84" s="34"/>
      <c r="B84" s="39"/>
      <c r="C84" s="295" t="s">
        <v>517</v>
      </c>
      <c r="D84" s="295" t="s">
        <v>518</v>
      </c>
      <c r="E84" s="17" t="s">
        <v>488</v>
      </c>
      <c r="F84" s="296">
        <v>2.6989999999999998</v>
      </c>
      <c r="G84" s="34"/>
      <c r="H84" s="39"/>
    </row>
    <row r="85" spans="1:8" s="2" customFormat="1" ht="16.899999999999999" customHeight="1">
      <c r="A85" s="34"/>
      <c r="B85" s="39"/>
      <c r="C85" s="291" t="s">
        <v>292</v>
      </c>
      <c r="D85" s="292" t="s">
        <v>293</v>
      </c>
      <c r="E85" s="293" t="s">
        <v>1</v>
      </c>
      <c r="F85" s="294">
        <v>2</v>
      </c>
      <c r="G85" s="34"/>
      <c r="H85" s="39"/>
    </row>
    <row r="86" spans="1:8" s="2" customFormat="1" ht="16.899999999999999" customHeight="1">
      <c r="A86" s="34"/>
      <c r="B86" s="39"/>
      <c r="C86" s="295" t="s">
        <v>1</v>
      </c>
      <c r="D86" s="295" t="s">
        <v>333</v>
      </c>
      <c r="E86" s="17" t="s">
        <v>1</v>
      </c>
      <c r="F86" s="296">
        <v>0</v>
      </c>
      <c r="G86" s="34"/>
      <c r="H86" s="39"/>
    </row>
    <row r="87" spans="1:8" s="2" customFormat="1" ht="16.899999999999999" customHeight="1">
      <c r="A87" s="34"/>
      <c r="B87" s="39"/>
      <c r="C87" s="295" t="s">
        <v>1</v>
      </c>
      <c r="D87" s="295" t="s">
        <v>81</v>
      </c>
      <c r="E87" s="17" t="s">
        <v>1</v>
      </c>
      <c r="F87" s="296">
        <v>2</v>
      </c>
      <c r="G87" s="34"/>
      <c r="H87" s="39"/>
    </row>
    <row r="88" spans="1:8" s="2" customFormat="1" ht="16.899999999999999" customHeight="1">
      <c r="A88" s="34"/>
      <c r="B88" s="39"/>
      <c r="C88" s="295" t="s">
        <v>292</v>
      </c>
      <c r="D88" s="295" t="s">
        <v>156</v>
      </c>
      <c r="E88" s="17" t="s">
        <v>1</v>
      </c>
      <c r="F88" s="296">
        <v>2</v>
      </c>
      <c r="G88" s="34"/>
      <c r="H88" s="39"/>
    </row>
    <row r="89" spans="1:8" s="2" customFormat="1" ht="16.899999999999999" customHeight="1">
      <c r="A89" s="34"/>
      <c r="B89" s="39"/>
      <c r="C89" s="297" t="s">
        <v>2004</v>
      </c>
      <c r="D89" s="34"/>
      <c r="E89" s="34"/>
      <c r="F89" s="34"/>
      <c r="G89" s="34"/>
      <c r="H89" s="39"/>
    </row>
    <row r="90" spans="1:8" s="2" customFormat="1" ht="16.899999999999999" customHeight="1">
      <c r="A90" s="34"/>
      <c r="B90" s="39"/>
      <c r="C90" s="295" t="s">
        <v>338</v>
      </c>
      <c r="D90" s="295" t="s">
        <v>339</v>
      </c>
      <c r="E90" s="17" t="s">
        <v>144</v>
      </c>
      <c r="F90" s="296">
        <v>2</v>
      </c>
      <c r="G90" s="34"/>
      <c r="H90" s="39"/>
    </row>
    <row r="91" spans="1:8" s="2" customFormat="1" ht="16.899999999999999" customHeight="1">
      <c r="A91" s="34"/>
      <c r="B91" s="39"/>
      <c r="C91" s="295" t="s">
        <v>328</v>
      </c>
      <c r="D91" s="295" t="s">
        <v>329</v>
      </c>
      <c r="E91" s="17" t="s">
        <v>144</v>
      </c>
      <c r="F91" s="296">
        <v>2</v>
      </c>
      <c r="G91" s="34"/>
      <c r="H91" s="39"/>
    </row>
    <row r="92" spans="1:8" s="2" customFormat="1" ht="16.899999999999999" customHeight="1">
      <c r="A92" s="34"/>
      <c r="B92" s="39"/>
      <c r="C92" s="295" t="s">
        <v>366</v>
      </c>
      <c r="D92" s="295" t="s">
        <v>367</v>
      </c>
      <c r="E92" s="17" t="s">
        <v>144</v>
      </c>
      <c r="F92" s="296">
        <v>2</v>
      </c>
      <c r="G92" s="34"/>
      <c r="H92" s="39"/>
    </row>
    <row r="93" spans="1:8" s="2" customFormat="1" ht="16.899999999999999" customHeight="1">
      <c r="A93" s="34"/>
      <c r="B93" s="39"/>
      <c r="C93" s="295" t="s">
        <v>374</v>
      </c>
      <c r="D93" s="295" t="s">
        <v>375</v>
      </c>
      <c r="E93" s="17" t="s">
        <v>144</v>
      </c>
      <c r="F93" s="296">
        <v>2</v>
      </c>
      <c r="G93" s="34"/>
      <c r="H93" s="39"/>
    </row>
    <row r="94" spans="1:8" s="2" customFormat="1" ht="16.899999999999999" customHeight="1">
      <c r="A94" s="34"/>
      <c r="B94" s="39"/>
      <c r="C94" s="295" t="s">
        <v>383</v>
      </c>
      <c r="D94" s="295" t="s">
        <v>384</v>
      </c>
      <c r="E94" s="17" t="s">
        <v>144</v>
      </c>
      <c r="F94" s="296">
        <v>2</v>
      </c>
      <c r="G94" s="34"/>
      <c r="H94" s="39"/>
    </row>
    <row r="95" spans="1:8" s="2" customFormat="1" ht="16.899999999999999" customHeight="1">
      <c r="A95" s="34"/>
      <c r="B95" s="39"/>
      <c r="C95" s="295" t="s">
        <v>391</v>
      </c>
      <c r="D95" s="295" t="s">
        <v>392</v>
      </c>
      <c r="E95" s="17" t="s">
        <v>144</v>
      </c>
      <c r="F95" s="296">
        <v>2</v>
      </c>
      <c r="G95" s="34"/>
      <c r="H95" s="39"/>
    </row>
    <row r="96" spans="1:8" s="2" customFormat="1" ht="16.899999999999999" customHeight="1">
      <c r="A96" s="34"/>
      <c r="B96" s="39"/>
      <c r="C96" s="295" t="s">
        <v>400</v>
      </c>
      <c r="D96" s="295" t="s">
        <v>401</v>
      </c>
      <c r="E96" s="17" t="s">
        <v>144</v>
      </c>
      <c r="F96" s="296">
        <v>2</v>
      </c>
      <c r="G96" s="34"/>
      <c r="H96" s="39"/>
    </row>
    <row r="97" spans="1:8" s="2" customFormat="1" ht="16.899999999999999" customHeight="1">
      <c r="A97" s="34"/>
      <c r="B97" s="39"/>
      <c r="C97" s="291" t="s">
        <v>294</v>
      </c>
      <c r="D97" s="292" t="s">
        <v>295</v>
      </c>
      <c r="E97" s="293" t="s">
        <v>1</v>
      </c>
      <c r="F97" s="294">
        <v>2</v>
      </c>
      <c r="G97" s="34"/>
      <c r="H97" s="39"/>
    </row>
    <row r="98" spans="1:8" s="2" customFormat="1" ht="16.899999999999999" customHeight="1">
      <c r="A98" s="34"/>
      <c r="B98" s="39"/>
      <c r="C98" s="295" t="s">
        <v>1</v>
      </c>
      <c r="D98" s="295" t="s">
        <v>333</v>
      </c>
      <c r="E98" s="17" t="s">
        <v>1</v>
      </c>
      <c r="F98" s="296">
        <v>0</v>
      </c>
      <c r="G98" s="34"/>
      <c r="H98" s="39"/>
    </row>
    <row r="99" spans="1:8" s="2" customFormat="1" ht="16.899999999999999" customHeight="1">
      <c r="A99" s="34"/>
      <c r="B99" s="39"/>
      <c r="C99" s="295" t="s">
        <v>1</v>
      </c>
      <c r="D99" s="295" t="s">
        <v>81</v>
      </c>
      <c r="E99" s="17" t="s">
        <v>1</v>
      </c>
      <c r="F99" s="296">
        <v>2</v>
      </c>
      <c r="G99" s="34"/>
      <c r="H99" s="39"/>
    </row>
    <row r="100" spans="1:8" s="2" customFormat="1" ht="16.899999999999999" customHeight="1">
      <c r="A100" s="34"/>
      <c r="B100" s="39"/>
      <c r="C100" s="295" t="s">
        <v>294</v>
      </c>
      <c r="D100" s="295" t="s">
        <v>156</v>
      </c>
      <c r="E100" s="17" t="s">
        <v>1</v>
      </c>
      <c r="F100" s="296">
        <v>2</v>
      </c>
      <c r="G100" s="34"/>
      <c r="H100" s="39"/>
    </row>
    <row r="101" spans="1:8" s="2" customFormat="1" ht="16.899999999999999" customHeight="1">
      <c r="A101" s="34"/>
      <c r="B101" s="39"/>
      <c r="C101" s="297" t="s">
        <v>2004</v>
      </c>
      <c r="D101" s="34"/>
      <c r="E101" s="34"/>
      <c r="F101" s="34"/>
      <c r="G101" s="34"/>
      <c r="H101" s="39"/>
    </row>
    <row r="102" spans="1:8" s="2" customFormat="1" ht="16.899999999999999" customHeight="1">
      <c r="A102" s="34"/>
      <c r="B102" s="39"/>
      <c r="C102" s="295" t="s">
        <v>343</v>
      </c>
      <c r="D102" s="295" t="s">
        <v>344</v>
      </c>
      <c r="E102" s="17" t="s">
        <v>144</v>
      </c>
      <c r="F102" s="296">
        <v>2</v>
      </c>
      <c r="G102" s="34"/>
      <c r="H102" s="39"/>
    </row>
    <row r="103" spans="1:8" s="2" customFormat="1" ht="16.899999999999999" customHeight="1">
      <c r="A103" s="34"/>
      <c r="B103" s="39"/>
      <c r="C103" s="295" t="s">
        <v>334</v>
      </c>
      <c r="D103" s="295" t="s">
        <v>335</v>
      </c>
      <c r="E103" s="17" t="s">
        <v>144</v>
      </c>
      <c r="F103" s="296">
        <v>2</v>
      </c>
      <c r="G103" s="34"/>
      <c r="H103" s="39"/>
    </row>
    <row r="104" spans="1:8" s="2" customFormat="1" ht="16.899999999999999" customHeight="1">
      <c r="A104" s="34"/>
      <c r="B104" s="39"/>
      <c r="C104" s="295" t="s">
        <v>370</v>
      </c>
      <c r="D104" s="295" t="s">
        <v>371</v>
      </c>
      <c r="E104" s="17" t="s">
        <v>144</v>
      </c>
      <c r="F104" s="296">
        <v>2</v>
      </c>
      <c r="G104" s="34"/>
      <c r="H104" s="39"/>
    </row>
    <row r="105" spans="1:8" s="2" customFormat="1" ht="16.899999999999999" customHeight="1">
      <c r="A105" s="34"/>
      <c r="B105" s="39"/>
      <c r="C105" s="295" t="s">
        <v>379</v>
      </c>
      <c r="D105" s="295" t="s">
        <v>380</v>
      </c>
      <c r="E105" s="17" t="s">
        <v>144</v>
      </c>
      <c r="F105" s="296">
        <v>2</v>
      </c>
      <c r="G105" s="34"/>
      <c r="H105" s="39"/>
    </row>
    <row r="106" spans="1:8" s="2" customFormat="1" ht="16.899999999999999" customHeight="1">
      <c r="A106" s="34"/>
      <c r="B106" s="39"/>
      <c r="C106" s="295" t="s">
        <v>387</v>
      </c>
      <c r="D106" s="295" t="s">
        <v>388</v>
      </c>
      <c r="E106" s="17" t="s">
        <v>144</v>
      </c>
      <c r="F106" s="296">
        <v>2</v>
      </c>
      <c r="G106" s="34"/>
      <c r="H106" s="39"/>
    </row>
    <row r="107" spans="1:8" s="2" customFormat="1" ht="16.899999999999999" customHeight="1">
      <c r="A107" s="34"/>
      <c r="B107" s="39"/>
      <c r="C107" s="295" t="s">
        <v>395</v>
      </c>
      <c r="D107" s="295" t="s">
        <v>396</v>
      </c>
      <c r="E107" s="17" t="s">
        <v>144</v>
      </c>
      <c r="F107" s="296">
        <v>2</v>
      </c>
      <c r="G107" s="34"/>
      <c r="H107" s="39"/>
    </row>
    <row r="108" spans="1:8" s="2" customFormat="1" ht="16.899999999999999" customHeight="1">
      <c r="A108" s="34"/>
      <c r="B108" s="39"/>
      <c r="C108" s="295" t="s">
        <v>406</v>
      </c>
      <c r="D108" s="295" t="s">
        <v>407</v>
      </c>
      <c r="E108" s="17" t="s">
        <v>144</v>
      </c>
      <c r="F108" s="296">
        <v>2</v>
      </c>
      <c r="G108" s="34"/>
      <c r="H108" s="39"/>
    </row>
    <row r="109" spans="1:8" s="2" customFormat="1" ht="16.899999999999999" customHeight="1">
      <c r="A109" s="34"/>
      <c r="B109" s="39"/>
      <c r="C109" s="291" t="s">
        <v>2006</v>
      </c>
      <c r="D109" s="292" t="s">
        <v>2006</v>
      </c>
      <c r="E109" s="293" t="s">
        <v>1</v>
      </c>
      <c r="F109" s="294">
        <v>0</v>
      </c>
      <c r="G109" s="34"/>
      <c r="H109" s="39"/>
    </row>
    <row r="110" spans="1:8" s="2" customFormat="1" ht="16.899999999999999" customHeight="1">
      <c r="A110" s="34"/>
      <c r="B110" s="39"/>
      <c r="C110" s="291" t="s">
        <v>320</v>
      </c>
      <c r="D110" s="292" t="s">
        <v>321</v>
      </c>
      <c r="E110" s="293" t="s">
        <v>1</v>
      </c>
      <c r="F110" s="294">
        <v>162.5</v>
      </c>
      <c r="G110" s="34"/>
      <c r="H110" s="39"/>
    </row>
    <row r="111" spans="1:8" s="2" customFormat="1" ht="16.899999999999999" customHeight="1">
      <c r="A111" s="34"/>
      <c r="B111" s="39"/>
      <c r="C111" s="295" t="s">
        <v>1</v>
      </c>
      <c r="D111" s="295" t="s">
        <v>333</v>
      </c>
      <c r="E111" s="17" t="s">
        <v>1</v>
      </c>
      <c r="F111" s="296">
        <v>0</v>
      </c>
      <c r="G111" s="34"/>
      <c r="H111" s="39"/>
    </row>
    <row r="112" spans="1:8" s="2" customFormat="1" ht="16.899999999999999" customHeight="1">
      <c r="A112" s="34"/>
      <c r="B112" s="39"/>
      <c r="C112" s="295" t="s">
        <v>1</v>
      </c>
      <c r="D112" s="295" t="s">
        <v>296</v>
      </c>
      <c r="E112" s="17" t="s">
        <v>1</v>
      </c>
      <c r="F112" s="296">
        <v>162.5</v>
      </c>
      <c r="G112" s="34"/>
      <c r="H112" s="39"/>
    </row>
    <row r="113" spans="1:8" s="2" customFormat="1" ht="16.899999999999999" customHeight="1">
      <c r="A113" s="34"/>
      <c r="B113" s="39"/>
      <c r="C113" s="295" t="s">
        <v>320</v>
      </c>
      <c r="D113" s="295" t="s">
        <v>156</v>
      </c>
      <c r="E113" s="17" t="s">
        <v>1</v>
      </c>
      <c r="F113" s="296">
        <v>162.5</v>
      </c>
      <c r="G113" s="34"/>
      <c r="H113" s="39"/>
    </row>
    <row r="114" spans="1:8" s="2" customFormat="1" ht="16.899999999999999" customHeight="1">
      <c r="A114" s="34"/>
      <c r="B114" s="39"/>
      <c r="C114" s="297" t="s">
        <v>2004</v>
      </c>
      <c r="D114" s="34"/>
      <c r="E114" s="34"/>
      <c r="F114" s="34"/>
      <c r="G114" s="34"/>
      <c r="H114" s="39"/>
    </row>
    <row r="115" spans="1:8" s="2" customFormat="1" ht="16.899999999999999" customHeight="1">
      <c r="A115" s="34"/>
      <c r="B115" s="39"/>
      <c r="C115" s="295" t="s">
        <v>349</v>
      </c>
      <c r="D115" s="295" t="s">
        <v>350</v>
      </c>
      <c r="E115" s="17" t="s">
        <v>351</v>
      </c>
      <c r="F115" s="296">
        <v>162.5</v>
      </c>
      <c r="G115" s="34"/>
      <c r="H115" s="39"/>
    </row>
    <row r="116" spans="1:8" s="2" customFormat="1" ht="22.5">
      <c r="A116" s="34"/>
      <c r="B116" s="39"/>
      <c r="C116" s="295" t="s">
        <v>545</v>
      </c>
      <c r="D116" s="295" t="s">
        <v>546</v>
      </c>
      <c r="E116" s="17" t="s">
        <v>488</v>
      </c>
      <c r="F116" s="296">
        <v>258.98399999999998</v>
      </c>
      <c r="G116" s="34"/>
      <c r="H116" s="39"/>
    </row>
    <row r="117" spans="1:8" s="2" customFormat="1" ht="16.899999999999999" customHeight="1">
      <c r="A117" s="34"/>
      <c r="B117" s="39"/>
      <c r="C117" s="295" t="s">
        <v>552</v>
      </c>
      <c r="D117" s="295" t="s">
        <v>553</v>
      </c>
      <c r="E117" s="17" t="s">
        <v>488</v>
      </c>
      <c r="F117" s="296">
        <v>45.703000000000003</v>
      </c>
      <c r="G117" s="34"/>
      <c r="H117" s="39"/>
    </row>
    <row r="118" spans="1:8" s="2" customFormat="1" ht="22.5">
      <c r="A118" s="34"/>
      <c r="B118" s="39"/>
      <c r="C118" s="295" t="s">
        <v>560</v>
      </c>
      <c r="D118" s="295" t="s">
        <v>561</v>
      </c>
      <c r="E118" s="17" t="s">
        <v>488</v>
      </c>
      <c r="F118" s="296">
        <v>304.68799999999999</v>
      </c>
      <c r="G118" s="34"/>
      <c r="H118" s="39"/>
    </row>
    <row r="119" spans="1:8" s="2" customFormat="1" ht="16.899999999999999" customHeight="1">
      <c r="A119" s="34"/>
      <c r="B119" s="39"/>
      <c r="C119" s="291" t="s">
        <v>322</v>
      </c>
      <c r="D119" s="292" t="s">
        <v>321</v>
      </c>
      <c r="E119" s="293" t="s">
        <v>1</v>
      </c>
      <c r="F119" s="294">
        <v>325</v>
      </c>
      <c r="G119" s="34"/>
      <c r="H119" s="39"/>
    </row>
    <row r="120" spans="1:8" s="2" customFormat="1" ht="16.899999999999999" customHeight="1">
      <c r="A120" s="34"/>
      <c r="B120" s="39"/>
      <c r="C120" s="295" t="s">
        <v>1</v>
      </c>
      <c r="D120" s="295" t="s">
        <v>333</v>
      </c>
      <c r="E120" s="17" t="s">
        <v>1</v>
      </c>
      <c r="F120" s="296">
        <v>0</v>
      </c>
      <c r="G120" s="34"/>
      <c r="H120" s="39"/>
    </row>
    <row r="121" spans="1:8" s="2" customFormat="1" ht="16.899999999999999" customHeight="1">
      <c r="A121" s="34"/>
      <c r="B121" s="39"/>
      <c r="C121" s="295" t="s">
        <v>1</v>
      </c>
      <c r="D121" s="295" t="s">
        <v>359</v>
      </c>
      <c r="E121" s="17" t="s">
        <v>1</v>
      </c>
      <c r="F121" s="296">
        <v>325</v>
      </c>
      <c r="G121" s="34"/>
      <c r="H121" s="39"/>
    </row>
    <row r="122" spans="1:8" s="2" customFormat="1" ht="16.899999999999999" customHeight="1">
      <c r="A122" s="34"/>
      <c r="B122" s="39"/>
      <c r="C122" s="295" t="s">
        <v>322</v>
      </c>
      <c r="D122" s="295" t="s">
        <v>156</v>
      </c>
      <c r="E122" s="17" t="s">
        <v>1</v>
      </c>
      <c r="F122" s="296">
        <v>325</v>
      </c>
      <c r="G122" s="34"/>
      <c r="H122" s="39"/>
    </row>
    <row r="123" spans="1:8" s="2" customFormat="1" ht="16.899999999999999" customHeight="1">
      <c r="A123" s="34"/>
      <c r="B123" s="39"/>
      <c r="C123" s="297" t="s">
        <v>2004</v>
      </c>
      <c r="D123" s="34"/>
      <c r="E123" s="34"/>
      <c r="F123" s="34"/>
      <c r="G123" s="34"/>
      <c r="H123" s="39"/>
    </row>
    <row r="124" spans="1:8" s="2" customFormat="1" ht="16.899999999999999" customHeight="1">
      <c r="A124" s="34"/>
      <c r="B124" s="39"/>
      <c r="C124" s="295" t="s">
        <v>355</v>
      </c>
      <c r="D124" s="295" t="s">
        <v>356</v>
      </c>
      <c r="E124" s="17" t="s">
        <v>351</v>
      </c>
      <c r="F124" s="296">
        <v>325</v>
      </c>
      <c r="G124" s="34"/>
      <c r="H124" s="39"/>
    </row>
    <row r="125" spans="1:8" s="2" customFormat="1" ht="22.5">
      <c r="A125" s="34"/>
      <c r="B125" s="39"/>
      <c r="C125" s="295" t="s">
        <v>545</v>
      </c>
      <c r="D125" s="295" t="s">
        <v>546</v>
      </c>
      <c r="E125" s="17" t="s">
        <v>488</v>
      </c>
      <c r="F125" s="296">
        <v>258.98399999999998</v>
      </c>
      <c r="G125" s="34"/>
      <c r="H125" s="39"/>
    </row>
    <row r="126" spans="1:8" s="2" customFormat="1" ht="16.899999999999999" customHeight="1">
      <c r="A126" s="34"/>
      <c r="B126" s="39"/>
      <c r="C126" s="295" t="s">
        <v>552</v>
      </c>
      <c r="D126" s="295" t="s">
        <v>553</v>
      </c>
      <c r="E126" s="17" t="s">
        <v>488</v>
      </c>
      <c r="F126" s="296">
        <v>45.703000000000003</v>
      </c>
      <c r="G126" s="34"/>
      <c r="H126" s="39"/>
    </row>
    <row r="127" spans="1:8" s="2" customFormat="1" ht="22.5">
      <c r="A127" s="34"/>
      <c r="B127" s="39"/>
      <c r="C127" s="295" t="s">
        <v>560</v>
      </c>
      <c r="D127" s="295" t="s">
        <v>561</v>
      </c>
      <c r="E127" s="17" t="s">
        <v>488</v>
      </c>
      <c r="F127" s="296">
        <v>304.68799999999999</v>
      </c>
      <c r="G127" s="34"/>
      <c r="H127" s="39"/>
    </row>
    <row r="128" spans="1:8" s="2" customFormat="1" ht="16.899999999999999" customHeight="1">
      <c r="A128" s="34"/>
      <c r="B128" s="39"/>
      <c r="C128" s="291" t="s">
        <v>296</v>
      </c>
      <c r="D128" s="292" t="s">
        <v>297</v>
      </c>
      <c r="E128" s="293" t="s">
        <v>1</v>
      </c>
      <c r="F128" s="294">
        <v>162.5</v>
      </c>
      <c r="G128" s="34"/>
      <c r="H128" s="39"/>
    </row>
    <row r="129" spans="1:8" s="2" customFormat="1" ht="16.899999999999999" customHeight="1">
      <c r="A129" s="34"/>
      <c r="B129" s="39"/>
      <c r="C129" s="295" t="s">
        <v>1</v>
      </c>
      <c r="D129" s="295" t="s">
        <v>333</v>
      </c>
      <c r="E129" s="17" t="s">
        <v>1</v>
      </c>
      <c r="F129" s="296">
        <v>0</v>
      </c>
      <c r="G129" s="34"/>
      <c r="H129" s="39"/>
    </row>
    <row r="130" spans="1:8" s="2" customFormat="1" ht="16.899999999999999" customHeight="1">
      <c r="A130" s="34"/>
      <c r="B130" s="39"/>
      <c r="C130" s="295" t="s">
        <v>1</v>
      </c>
      <c r="D130" s="295" t="s">
        <v>365</v>
      </c>
      <c r="E130" s="17" t="s">
        <v>1</v>
      </c>
      <c r="F130" s="296">
        <v>162.5</v>
      </c>
      <c r="G130" s="34"/>
      <c r="H130" s="39"/>
    </row>
    <row r="131" spans="1:8" s="2" customFormat="1" ht="16.899999999999999" customHeight="1">
      <c r="A131" s="34"/>
      <c r="B131" s="39"/>
      <c r="C131" s="295" t="s">
        <v>296</v>
      </c>
      <c r="D131" s="295" t="s">
        <v>156</v>
      </c>
      <c r="E131" s="17" t="s">
        <v>1</v>
      </c>
      <c r="F131" s="296">
        <v>162.5</v>
      </c>
      <c r="G131" s="34"/>
      <c r="H131" s="39"/>
    </row>
    <row r="132" spans="1:8" s="2" customFormat="1" ht="16.899999999999999" customHeight="1">
      <c r="A132" s="34"/>
      <c r="B132" s="39"/>
      <c r="C132" s="297" t="s">
        <v>2004</v>
      </c>
      <c r="D132" s="34"/>
      <c r="E132" s="34"/>
      <c r="F132" s="34"/>
      <c r="G132" s="34"/>
      <c r="H132" s="39"/>
    </row>
    <row r="133" spans="1:8" s="2" customFormat="1" ht="16.899999999999999" customHeight="1">
      <c r="A133" s="34"/>
      <c r="B133" s="39"/>
      <c r="C133" s="295" t="s">
        <v>361</v>
      </c>
      <c r="D133" s="295" t="s">
        <v>362</v>
      </c>
      <c r="E133" s="17" t="s">
        <v>351</v>
      </c>
      <c r="F133" s="296">
        <v>162.5</v>
      </c>
      <c r="G133" s="34"/>
      <c r="H133" s="39"/>
    </row>
    <row r="134" spans="1:8" s="2" customFormat="1" ht="16.899999999999999" customHeight="1">
      <c r="A134" s="34"/>
      <c r="B134" s="39"/>
      <c r="C134" s="295" t="s">
        <v>349</v>
      </c>
      <c r="D134" s="295" t="s">
        <v>350</v>
      </c>
      <c r="E134" s="17" t="s">
        <v>351</v>
      </c>
      <c r="F134" s="296">
        <v>162.5</v>
      </c>
      <c r="G134" s="34"/>
      <c r="H134" s="39"/>
    </row>
    <row r="135" spans="1:8" s="2" customFormat="1" ht="16.899999999999999" customHeight="1">
      <c r="A135" s="34"/>
      <c r="B135" s="39"/>
      <c r="C135" s="295" t="s">
        <v>355</v>
      </c>
      <c r="D135" s="295" t="s">
        <v>356</v>
      </c>
      <c r="E135" s="17" t="s">
        <v>351</v>
      </c>
      <c r="F135" s="296">
        <v>325</v>
      </c>
      <c r="G135" s="34"/>
      <c r="H135" s="39"/>
    </row>
    <row r="136" spans="1:8" s="2" customFormat="1" ht="22.5">
      <c r="A136" s="34"/>
      <c r="B136" s="39"/>
      <c r="C136" s="295" t="s">
        <v>545</v>
      </c>
      <c r="D136" s="295" t="s">
        <v>546</v>
      </c>
      <c r="E136" s="17" t="s">
        <v>488</v>
      </c>
      <c r="F136" s="296">
        <v>258.98399999999998</v>
      </c>
      <c r="G136" s="34"/>
      <c r="H136" s="39"/>
    </row>
    <row r="137" spans="1:8" s="2" customFormat="1" ht="16.899999999999999" customHeight="1">
      <c r="A137" s="34"/>
      <c r="B137" s="39"/>
      <c r="C137" s="295" t="s">
        <v>552</v>
      </c>
      <c r="D137" s="295" t="s">
        <v>553</v>
      </c>
      <c r="E137" s="17" t="s">
        <v>488</v>
      </c>
      <c r="F137" s="296">
        <v>45.703000000000003</v>
      </c>
      <c r="G137" s="34"/>
      <c r="H137" s="39"/>
    </row>
    <row r="138" spans="1:8" s="2" customFormat="1" ht="22.5">
      <c r="A138" s="34"/>
      <c r="B138" s="39"/>
      <c r="C138" s="295" t="s">
        <v>560</v>
      </c>
      <c r="D138" s="295" t="s">
        <v>561</v>
      </c>
      <c r="E138" s="17" t="s">
        <v>488</v>
      </c>
      <c r="F138" s="296">
        <v>304.68799999999999</v>
      </c>
      <c r="G138" s="34"/>
      <c r="H138" s="39"/>
    </row>
    <row r="139" spans="1:8" s="2" customFormat="1" ht="16.899999999999999" customHeight="1">
      <c r="A139" s="34"/>
      <c r="B139" s="39"/>
      <c r="C139" s="291" t="s">
        <v>299</v>
      </c>
      <c r="D139" s="292" t="s">
        <v>300</v>
      </c>
      <c r="E139" s="293" t="s">
        <v>1</v>
      </c>
      <c r="F139" s="294">
        <v>32.25</v>
      </c>
      <c r="G139" s="34"/>
      <c r="H139" s="39"/>
    </row>
    <row r="140" spans="1:8" s="2" customFormat="1" ht="16.899999999999999" customHeight="1">
      <c r="A140" s="34"/>
      <c r="B140" s="39"/>
      <c r="C140" s="295" t="s">
        <v>1</v>
      </c>
      <c r="D140" s="295" t="s">
        <v>333</v>
      </c>
      <c r="E140" s="17" t="s">
        <v>1</v>
      </c>
      <c r="F140" s="296">
        <v>0</v>
      </c>
      <c r="G140" s="34"/>
      <c r="H140" s="39"/>
    </row>
    <row r="141" spans="1:8" s="2" customFormat="1" ht="16.899999999999999" customHeight="1">
      <c r="A141" s="34"/>
      <c r="B141" s="39"/>
      <c r="C141" s="295" t="s">
        <v>1</v>
      </c>
      <c r="D141" s="295" t="s">
        <v>450</v>
      </c>
      <c r="E141" s="17" t="s">
        <v>1</v>
      </c>
      <c r="F141" s="296">
        <v>3</v>
      </c>
      <c r="G141" s="34"/>
      <c r="H141" s="39"/>
    </row>
    <row r="142" spans="1:8" s="2" customFormat="1" ht="16.899999999999999" customHeight="1">
      <c r="A142" s="34"/>
      <c r="B142" s="39"/>
      <c r="C142" s="295" t="s">
        <v>1</v>
      </c>
      <c r="D142" s="295" t="s">
        <v>451</v>
      </c>
      <c r="E142" s="17" t="s">
        <v>1</v>
      </c>
      <c r="F142" s="296">
        <v>29.25</v>
      </c>
      <c r="G142" s="34"/>
      <c r="H142" s="39"/>
    </row>
    <row r="143" spans="1:8" s="2" customFormat="1" ht="16.899999999999999" customHeight="1">
      <c r="A143" s="34"/>
      <c r="B143" s="39"/>
      <c r="C143" s="295" t="s">
        <v>299</v>
      </c>
      <c r="D143" s="295" t="s">
        <v>156</v>
      </c>
      <c r="E143" s="17" t="s">
        <v>1</v>
      </c>
      <c r="F143" s="296">
        <v>32.25</v>
      </c>
      <c r="G143" s="34"/>
      <c r="H143" s="39"/>
    </row>
    <row r="144" spans="1:8" s="2" customFormat="1" ht="16.899999999999999" customHeight="1">
      <c r="A144" s="34"/>
      <c r="B144" s="39"/>
      <c r="C144" s="297" t="s">
        <v>2004</v>
      </c>
      <c r="D144" s="34"/>
      <c r="E144" s="34"/>
      <c r="F144" s="34"/>
      <c r="G144" s="34"/>
      <c r="H144" s="39"/>
    </row>
    <row r="145" spans="1:8" s="2" customFormat="1" ht="16.899999999999999" customHeight="1">
      <c r="A145" s="34"/>
      <c r="B145" s="39"/>
      <c r="C145" s="295" t="s">
        <v>446</v>
      </c>
      <c r="D145" s="295" t="s">
        <v>447</v>
      </c>
      <c r="E145" s="17" t="s">
        <v>429</v>
      </c>
      <c r="F145" s="296">
        <v>32.25</v>
      </c>
      <c r="G145" s="34"/>
      <c r="H145" s="39"/>
    </row>
    <row r="146" spans="1:8" s="2" customFormat="1" ht="22.5">
      <c r="A146" s="34"/>
      <c r="B146" s="39"/>
      <c r="C146" s="295" t="s">
        <v>505</v>
      </c>
      <c r="D146" s="295" t="s">
        <v>506</v>
      </c>
      <c r="E146" s="17" t="s">
        <v>488</v>
      </c>
      <c r="F146" s="296">
        <v>95.575000000000003</v>
      </c>
      <c r="G146" s="34"/>
      <c r="H146" s="39"/>
    </row>
    <row r="147" spans="1:8" s="2" customFormat="1" ht="16.899999999999999" customHeight="1">
      <c r="A147" s="34"/>
      <c r="B147" s="39"/>
      <c r="C147" s="291" t="s">
        <v>302</v>
      </c>
      <c r="D147" s="292" t="s">
        <v>300</v>
      </c>
      <c r="E147" s="293" t="s">
        <v>1</v>
      </c>
      <c r="F147" s="294">
        <v>3.48</v>
      </c>
      <c r="G147" s="34"/>
      <c r="H147" s="39"/>
    </row>
    <row r="148" spans="1:8" s="2" customFormat="1" ht="16.899999999999999" customHeight="1">
      <c r="A148" s="34"/>
      <c r="B148" s="39"/>
      <c r="C148" s="295" t="s">
        <v>1</v>
      </c>
      <c r="D148" s="295" t="s">
        <v>333</v>
      </c>
      <c r="E148" s="17" t="s">
        <v>1</v>
      </c>
      <c r="F148" s="296">
        <v>0</v>
      </c>
      <c r="G148" s="34"/>
      <c r="H148" s="39"/>
    </row>
    <row r="149" spans="1:8" s="2" customFormat="1" ht="16.899999999999999" customHeight="1">
      <c r="A149" s="34"/>
      <c r="B149" s="39"/>
      <c r="C149" s="295" t="s">
        <v>1</v>
      </c>
      <c r="D149" s="295" t="s">
        <v>456</v>
      </c>
      <c r="E149" s="17" t="s">
        <v>1</v>
      </c>
      <c r="F149" s="296">
        <v>3.48</v>
      </c>
      <c r="G149" s="34"/>
      <c r="H149" s="39"/>
    </row>
    <row r="150" spans="1:8" s="2" customFormat="1" ht="16.899999999999999" customHeight="1">
      <c r="A150" s="34"/>
      <c r="B150" s="39"/>
      <c r="C150" s="295" t="s">
        <v>302</v>
      </c>
      <c r="D150" s="295" t="s">
        <v>156</v>
      </c>
      <c r="E150" s="17" t="s">
        <v>1</v>
      </c>
      <c r="F150" s="296">
        <v>3.48</v>
      </c>
      <c r="G150" s="34"/>
      <c r="H150" s="39"/>
    </row>
    <row r="151" spans="1:8" s="2" customFormat="1" ht="16.899999999999999" customHeight="1">
      <c r="A151" s="34"/>
      <c r="B151" s="39"/>
      <c r="C151" s="297" t="s">
        <v>2004</v>
      </c>
      <c r="D151" s="34"/>
      <c r="E151" s="34"/>
      <c r="F151" s="34"/>
      <c r="G151" s="34"/>
      <c r="H151" s="39"/>
    </row>
    <row r="152" spans="1:8" s="2" customFormat="1" ht="16.899999999999999" customHeight="1">
      <c r="A152" s="34"/>
      <c r="B152" s="39"/>
      <c r="C152" s="295" t="s">
        <v>452</v>
      </c>
      <c r="D152" s="295" t="s">
        <v>453</v>
      </c>
      <c r="E152" s="17" t="s">
        <v>429</v>
      </c>
      <c r="F152" s="296">
        <v>3.48</v>
      </c>
      <c r="G152" s="34"/>
      <c r="H152" s="39"/>
    </row>
    <row r="153" spans="1:8" s="2" customFormat="1" ht="22.5">
      <c r="A153" s="34"/>
      <c r="B153" s="39"/>
      <c r="C153" s="295" t="s">
        <v>505</v>
      </c>
      <c r="D153" s="295" t="s">
        <v>506</v>
      </c>
      <c r="E153" s="17" t="s">
        <v>488</v>
      </c>
      <c r="F153" s="296">
        <v>95.575000000000003</v>
      </c>
      <c r="G153" s="34"/>
      <c r="H153" s="39"/>
    </row>
    <row r="154" spans="1:8" s="2" customFormat="1" ht="16.899999999999999" customHeight="1">
      <c r="A154" s="34"/>
      <c r="B154" s="39"/>
      <c r="C154" s="291" t="s">
        <v>304</v>
      </c>
      <c r="D154" s="292" t="s">
        <v>300</v>
      </c>
      <c r="E154" s="293" t="s">
        <v>1</v>
      </c>
      <c r="F154" s="294">
        <v>2.5</v>
      </c>
      <c r="G154" s="34"/>
      <c r="H154" s="39"/>
    </row>
    <row r="155" spans="1:8" s="2" customFormat="1" ht="16.899999999999999" customHeight="1">
      <c r="A155" s="34"/>
      <c r="B155" s="39"/>
      <c r="C155" s="295" t="s">
        <v>1</v>
      </c>
      <c r="D155" s="295" t="s">
        <v>333</v>
      </c>
      <c r="E155" s="17" t="s">
        <v>1</v>
      </c>
      <c r="F155" s="296">
        <v>0</v>
      </c>
      <c r="G155" s="34"/>
      <c r="H155" s="39"/>
    </row>
    <row r="156" spans="1:8" s="2" customFormat="1" ht="16.899999999999999" customHeight="1">
      <c r="A156" s="34"/>
      <c r="B156" s="39"/>
      <c r="C156" s="295" t="s">
        <v>1</v>
      </c>
      <c r="D156" s="295" t="s">
        <v>437</v>
      </c>
      <c r="E156" s="17" t="s">
        <v>1</v>
      </c>
      <c r="F156" s="296">
        <v>2.5</v>
      </c>
      <c r="G156" s="34"/>
      <c r="H156" s="39"/>
    </row>
    <row r="157" spans="1:8" s="2" customFormat="1" ht="16.899999999999999" customHeight="1">
      <c r="A157" s="34"/>
      <c r="B157" s="39"/>
      <c r="C157" s="295" t="s">
        <v>304</v>
      </c>
      <c r="D157" s="295" t="s">
        <v>156</v>
      </c>
      <c r="E157" s="17" t="s">
        <v>1</v>
      </c>
      <c r="F157" s="296">
        <v>2.5</v>
      </c>
      <c r="G157" s="34"/>
      <c r="H157" s="39"/>
    </row>
    <row r="158" spans="1:8" s="2" customFormat="1" ht="16.899999999999999" customHeight="1">
      <c r="A158" s="34"/>
      <c r="B158" s="39"/>
      <c r="C158" s="297" t="s">
        <v>2004</v>
      </c>
      <c r="D158" s="34"/>
      <c r="E158" s="34"/>
      <c r="F158" s="34"/>
      <c r="G158" s="34"/>
      <c r="H158" s="39"/>
    </row>
    <row r="159" spans="1:8" s="2" customFormat="1" ht="16.899999999999999" customHeight="1">
      <c r="A159" s="34"/>
      <c r="B159" s="39"/>
      <c r="C159" s="295" t="s">
        <v>433</v>
      </c>
      <c r="D159" s="295" t="s">
        <v>434</v>
      </c>
      <c r="E159" s="17" t="s">
        <v>429</v>
      </c>
      <c r="F159" s="296">
        <v>2.5</v>
      </c>
      <c r="G159" s="34"/>
      <c r="H159" s="39"/>
    </row>
    <row r="160" spans="1:8" s="2" customFormat="1" ht="22.5">
      <c r="A160" s="34"/>
      <c r="B160" s="39"/>
      <c r="C160" s="295" t="s">
        <v>505</v>
      </c>
      <c r="D160" s="295" t="s">
        <v>506</v>
      </c>
      <c r="E160" s="17" t="s">
        <v>488</v>
      </c>
      <c r="F160" s="296">
        <v>95.575000000000003</v>
      </c>
      <c r="G160" s="34"/>
      <c r="H160" s="39"/>
    </row>
    <row r="161" spans="1:8" s="2" customFormat="1" ht="26.45" customHeight="1">
      <c r="A161" s="34"/>
      <c r="B161" s="39"/>
      <c r="C161" s="290" t="s">
        <v>2007</v>
      </c>
      <c r="D161" s="290" t="s">
        <v>91</v>
      </c>
      <c r="E161" s="34"/>
      <c r="F161" s="34"/>
      <c r="G161" s="34"/>
      <c r="H161" s="39"/>
    </row>
    <row r="162" spans="1:8" s="2" customFormat="1" ht="16.899999999999999" customHeight="1">
      <c r="A162" s="34"/>
      <c r="B162" s="39"/>
      <c r="C162" s="291" t="s">
        <v>566</v>
      </c>
      <c r="D162" s="292" t="s">
        <v>567</v>
      </c>
      <c r="E162" s="293" t="s">
        <v>1</v>
      </c>
      <c r="F162" s="294">
        <v>20.77</v>
      </c>
      <c r="G162" s="34"/>
      <c r="H162" s="39"/>
    </row>
    <row r="163" spans="1:8" s="2" customFormat="1" ht="16.899999999999999" customHeight="1">
      <c r="A163" s="34"/>
      <c r="B163" s="39"/>
      <c r="C163" s="295" t="s">
        <v>1</v>
      </c>
      <c r="D163" s="295" t="s">
        <v>847</v>
      </c>
      <c r="E163" s="17" t="s">
        <v>1</v>
      </c>
      <c r="F163" s="296">
        <v>0</v>
      </c>
      <c r="G163" s="34"/>
      <c r="H163" s="39"/>
    </row>
    <row r="164" spans="1:8" s="2" customFormat="1" ht="16.899999999999999" customHeight="1">
      <c r="A164" s="34"/>
      <c r="B164" s="39"/>
      <c r="C164" s="295" t="s">
        <v>1</v>
      </c>
      <c r="D164" s="295" t="s">
        <v>966</v>
      </c>
      <c r="E164" s="17" t="s">
        <v>1</v>
      </c>
      <c r="F164" s="296">
        <v>10.66</v>
      </c>
      <c r="G164" s="34"/>
      <c r="H164" s="39"/>
    </row>
    <row r="165" spans="1:8" s="2" customFormat="1" ht="16.899999999999999" customHeight="1">
      <c r="A165" s="34"/>
      <c r="B165" s="39"/>
      <c r="C165" s="295" t="s">
        <v>1</v>
      </c>
      <c r="D165" s="295" t="s">
        <v>967</v>
      </c>
      <c r="E165" s="17" t="s">
        <v>1</v>
      </c>
      <c r="F165" s="296">
        <v>10.11</v>
      </c>
      <c r="G165" s="34"/>
      <c r="H165" s="39"/>
    </row>
    <row r="166" spans="1:8" s="2" customFormat="1" ht="16.899999999999999" customHeight="1">
      <c r="A166" s="34"/>
      <c r="B166" s="39"/>
      <c r="C166" s="295" t="s">
        <v>566</v>
      </c>
      <c r="D166" s="295" t="s">
        <v>156</v>
      </c>
      <c r="E166" s="17" t="s">
        <v>1</v>
      </c>
      <c r="F166" s="296">
        <v>20.77</v>
      </c>
      <c r="G166" s="34"/>
      <c r="H166" s="39"/>
    </row>
    <row r="167" spans="1:8" s="2" customFormat="1" ht="16.899999999999999" customHeight="1">
      <c r="A167" s="34"/>
      <c r="B167" s="39"/>
      <c r="C167" s="297" t="s">
        <v>2004</v>
      </c>
      <c r="D167" s="34"/>
      <c r="E167" s="34"/>
      <c r="F167" s="34"/>
      <c r="G167" s="34"/>
      <c r="H167" s="39"/>
    </row>
    <row r="168" spans="1:8" s="2" customFormat="1" ht="16.899999999999999" customHeight="1">
      <c r="A168" s="34"/>
      <c r="B168" s="39"/>
      <c r="C168" s="295" t="s">
        <v>962</v>
      </c>
      <c r="D168" s="295" t="s">
        <v>963</v>
      </c>
      <c r="E168" s="17" t="s">
        <v>351</v>
      </c>
      <c r="F168" s="296">
        <v>20.77</v>
      </c>
      <c r="G168" s="34"/>
      <c r="H168" s="39"/>
    </row>
    <row r="169" spans="1:8" s="2" customFormat="1" ht="16.899999999999999" customHeight="1">
      <c r="A169" s="34"/>
      <c r="B169" s="39"/>
      <c r="C169" s="295" t="s">
        <v>969</v>
      </c>
      <c r="D169" s="295" t="s">
        <v>970</v>
      </c>
      <c r="E169" s="17" t="s">
        <v>351</v>
      </c>
      <c r="F169" s="296">
        <v>20.77</v>
      </c>
      <c r="G169" s="34"/>
      <c r="H169" s="39"/>
    </row>
    <row r="170" spans="1:8" s="2" customFormat="1" ht="16.899999999999999" customHeight="1">
      <c r="A170" s="34"/>
      <c r="B170" s="39"/>
      <c r="C170" s="291" t="s">
        <v>569</v>
      </c>
      <c r="D170" s="292" t="s">
        <v>570</v>
      </c>
      <c r="E170" s="293" t="s">
        <v>1</v>
      </c>
      <c r="F170" s="294">
        <v>10.32</v>
      </c>
      <c r="G170" s="34"/>
      <c r="H170" s="39"/>
    </row>
    <row r="171" spans="1:8" s="2" customFormat="1" ht="16.899999999999999" customHeight="1">
      <c r="A171" s="34"/>
      <c r="B171" s="39"/>
      <c r="C171" s="295" t="s">
        <v>1</v>
      </c>
      <c r="D171" s="295" t="s">
        <v>847</v>
      </c>
      <c r="E171" s="17" t="s">
        <v>1</v>
      </c>
      <c r="F171" s="296">
        <v>0</v>
      </c>
      <c r="G171" s="34"/>
      <c r="H171" s="39"/>
    </row>
    <row r="172" spans="1:8" s="2" customFormat="1" ht="16.899999999999999" customHeight="1">
      <c r="A172" s="34"/>
      <c r="B172" s="39"/>
      <c r="C172" s="295" t="s">
        <v>1</v>
      </c>
      <c r="D172" s="295" t="s">
        <v>987</v>
      </c>
      <c r="E172" s="17" t="s">
        <v>1</v>
      </c>
      <c r="F172" s="296">
        <v>10.32</v>
      </c>
      <c r="G172" s="34"/>
      <c r="H172" s="39"/>
    </row>
    <row r="173" spans="1:8" s="2" customFormat="1" ht="16.899999999999999" customHeight="1">
      <c r="A173" s="34"/>
      <c r="B173" s="39"/>
      <c r="C173" s="295" t="s">
        <v>569</v>
      </c>
      <c r="D173" s="295" t="s">
        <v>156</v>
      </c>
      <c r="E173" s="17" t="s">
        <v>1</v>
      </c>
      <c r="F173" s="296">
        <v>10.32</v>
      </c>
      <c r="G173" s="34"/>
      <c r="H173" s="39"/>
    </row>
    <row r="174" spans="1:8" s="2" customFormat="1" ht="16.899999999999999" customHeight="1">
      <c r="A174" s="34"/>
      <c r="B174" s="39"/>
      <c r="C174" s="297" t="s">
        <v>2004</v>
      </c>
      <c r="D174" s="34"/>
      <c r="E174" s="34"/>
      <c r="F174" s="34"/>
      <c r="G174" s="34"/>
      <c r="H174" s="39"/>
    </row>
    <row r="175" spans="1:8" s="2" customFormat="1" ht="22.5">
      <c r="A175" s="34"/>
      <c r="B175" s="39"/>
      <c r="C175" s="295" t="s">
        <v>983</v>
      </c>
      <c r="D175" s="295" t="s">
        <v>984</v>
      </c>
      <c r="E175" s="17" t="s">
        <v>351</v>
      </c>
      <c r="F175" s="296">
        <v>10.32</v>
      </c>
      <c r="G175" s="34"/>
      <c r="H175" s="39"/>
    </row>
    <row r="176" spans="1:8" s="2" customFormat="1" ht="22.5">
      <c r="A176" s="34"/>
      <c r="B176" s="39"/>
      <c r="C176" s="295" t="s">
        <v>988</v>
      </c>
      <c r="D176" s="295" t="s">
        <v>989</v>
      </c>
      <c r="E176" s="17" t="s">
        <v>351</v>
      </c>
      <c r="F176" s="296">
        <v>10.32</v>
      </c>
      <c r="G176" s="34"/>
      <c r="H176" s="39"/>
    </row>
    <row r="177" spans="1:8" s="2" customFormat="1" ht="16.899999999999999" customHeight="1">
      <c r="A177" s="34"/>
      <c r="B177" s="39"/>
      <c r="C177" s="291" t="s">
        <v>572</v>
      </c>
      <c r="D177" s="292" t="s">
        <v>573</v>
      </c>
      <c r="E177" s="293" t="s">
        <v>1</v>
      </c>
      <c r="F177" s="294">
        <v>6.63</v>
      </c>
      <c r="G177" s="34"/>
      <c r="H177" s="39"/>
    </row>
    <row r="178" spans="1:8" s="2" customFormat="1" ht="16.899999999999999" customHeight="1">
      <c r="A178" s="34"/>
      <c r="B178" s="39"/>
      <c r="C178" s="295" t="s">
        <v>1</v>
      </c>
      <c r="D178" s="295" t="s">
        <v>847</v>
      </c>
      <c r="E178" s="17" t="s">
        <v>1</v>
      </c>
      <c r="F178" s="296">
        <v>0</v>
      </c>
      <c r="G178" s="34"/>
      <c r="H178" s="39"/>
    </row>
    <row r="179" spans="1:8" s="2" customFormat="1" ht="16.899999999999999" customHeight="1">
      <c r="A179" s="34"/>
      <c r="B179" s="39"/>
      <c r="C179" s="295" t="s">
        <v>1</v>
      </c>
      <c r="D179" s="295" t="s">
        <v>1020</v>
      </c>
      <c r="E179" s="17" t="s">
        <v>1</v>
      </c>
      <c r="F179" s="296">
        <v>6.63</v>
      </c>
      <c r="G179" s="34"/>
      <c r="H179" s="39"/>
    </row>
    <row r="180" spans="1:8" s="2" customFormat="1" ht="16.899999999999999" customHeight="1">
      <c r="A180" s="34"/>
      <c r="B180" s="39"/>
      <c r="C180" s="295" t="s">
        <v>572</v>
      </c>
      <c r="D180" s="295" t="s">
        <v>156</v>
      </c>
      <c r="E180" s="17" t="s">
        <v>1</v>
      </c>
      <c r="F180" s="296">
        <v>6.63</v>
      </c>
      <c r="G180" s="34"/>
      <c r="H180" s="39"/>
    </row>
    <row r="181" spans="1:8" s="2" customFormat="1" ht="16.899999999999999" customHeight="1">
      <c r="A181" s="34"/>
      <c r="B181" s="39"/>
      <c r="C181" s="297" t="s">
        <v>2004</v>
      </c>
      <c r="D181" s="34"/>
      <c r="E181" s="34"/>
      <c r="F181" s="34"/>
      <c r="G181" s="34"/>
      <c r="H181" s="39"/>
    </row>
    <row r="182" spans="1:8" s="2" customFormat="1" ht="16.899999999999999" customHeight="1">
      <c r="A182" s="34"/>
      <c r="B182" s="39"/>
      <c r="C182" s="295" t="s">
        <v>1016</v>
      </c>
      <c r="D182" s="295" t="s">
        <v>1017</v>
      </c>
      <c r="E182" s="17" t="s">
        <v>351</v>
      </c>
      <c r="F182" s="296">
        <v>6.63</v>
      </c>
      <c r="G182" s="34"/>
      <c r="H182" s="39"/>
    </row>
    <row r="183" spans="1:8" s="2" customFormat="1" ht="16.899999999999999" customHeight="1">
      <c r="A183" s="34"/>
      <c r="B183" s="39"/>
      <c r="C183" s="295" t="s">
        <v>1021</v>
      </c>
      <c r="D183" s="295" t="s">
        <v>1022</v>
      </c>
      <c r="E183" s="17" t="s">
        <v>351</v>
      </c>
      <c r="F183" s="296">
        <v>6.63</v>
      </c>
      <c r="G183" s="34"/>
      <c r="H183" s="39"/>
    </row>
    <row r="184" spans="1:8" s="2" customFormat="1" ht="16.899999999999999" customHeight="1">
      <c r="A184" s="34"/>
      <c r="B184" s="39"/>
      <c r="C184" s="291" t="s">
        <v>575</v>
      </c>
      <c r="D184" s="292" t="s">
        <v>576</v>
      </c>
      <c r="E184" s="293" t="s">
        <v>1</v>
      </c>
      <c r="F184" s="294">
        <v>12.6</v>
      </c>
      <c r="G184" s="34"/>
      <c r="H184" s="39"/>
    </row>
    <row r="185" spans="1:8" s="2" customFormat="1" ht="16.899999999999999" customHeight="1">
      <c r="A185" s="34"/>
      <c r="B185" s="39"/>
      <c r="C185" s="295" t="s">
        <v>1</v>
      </c>
      <c r="D185" s="295" t="s">
        <v>847</v>
      </c>
      <c r="E185" s="17" t="s">
        <v>1</v>
      </c>
      <c r="F185" s="296">
        <v>0</v>
      </c>
      <c r="G185" s="34"/>
      <c r="H185" s="39"/>
    </row>
    <row r="186" spans="1:8" s="2" customFormat="1" ht="16.899999999999999" customHeight="1">
      <c r="A186" s="34"/>
      <c r="B186" s="39"/>
      <c r="C186" s="295" t="s">
        <v>1</v>
      </c>
      <c r="D186" s="295" t="s">
        <v>1035</v>
      </c>
      <c r="E186" s="17" t="s">
        <v>1</v>
      </c>
      <c r="F186" s="296">
        <v>12.6</v>
      </c>
      <c r="G186" s="34"/>
      <c r="H186" s="39"/>
    </row>
    <row r="187" spans="1:8" s="2" customFormat="1" ht="16.899999999999999" customHeight="1">
      <c r="A187" s="34"/>
      <c r="B187" s="39"/>
      <c r="C187" s="295" t="s">
        <v>575</v>
      </c>
      <c r="D187" s="295" t="s">
        <v>156</v>
      </c>
      <c r="E187" s="17" t="s">
        <v>1</v>
      </c>
      <c r="F187" s="296">
        <v>12.6</v>
      </c>
      <c r="G187" s="34"/>
      <c r="H187" s="39"/>
    </row>
    <row r="188" spans="1:8" s="2" customFormat="1" ht="16.899999999999999" customHeight="1">
      <c r="A188" s="34"/>
      <c r="B188" s="39"/>
      <c r="C188" s="297" t="s">
        <v>2004</v>
      </c>
      <c r="D188" s="34"/>
      <c r="E188" s="34"/>
      <c r="F188" s="34"/>
      <c r="G188" s="34"/>
      <c r="H188" s="39"/>
    </row>
    <row r="189" spans="1:8" s="2" customFormat="1" ht="16.899999999999999" customHeight="1">
      <c r="A189" s="34"/>
      <c r="B189" s="39"/>
      <c r="C189" s="295" t="s">
        <v>1031</v>
      </c>
      <c r="D189" s="295" t="s">
        <v>1032</v>
      </c>
      <c r="E189" s="17" t="s">
        <v>351</v>
      </c>
      <c r="F189" s="296">
        <v>12.6</v>
      </c>
      <c r="G189" s="34"/>
      <c r="H189" s="39"/>
    </row>
    <row r="190" spans="1:8" s="2" customFormat="1" ht="16.899999999999999" customHeight="1">
      <c r="A190" s="34"/>
      <c r="B190" s="39"/>
      <c r="C190" s="295" t="s">
        <v>1036</v>
      </c>
      <c r="D190" s="295" t="s">
        <v>1037</v>
      </c>
      <c r="E190" s="17" t="s">
        <v>351</v>
      </c>
      <c r="F190" s="296">
        <v>12.6</v>
      </c>
      <c r="G190" s="34"/>
      <c r="H190" s="39"/>
    </row>
    <row r="191" spans="1:8" s="2" customFormat="1" ht="16.899999999999999" customHeight="1">
      <c r="A191" s="34"/>
      <c r="B191" s="39"/>
      <c r="C191" s="291" t="s">
        <v>578</v>
      </c>
      <c r="D191" s="292" t="s">
        <v>579</v>
      </c>
      <c r="E191" s="293" t="s">
        <v>1</v>
      </c>
      <c r="F191" s="294">
        <v>20.92</v>
      </c>
      <c r="G191" s="34"/>
      <c r="H191" s="39"/>
    </row>
    <row r="192" spans="1:8" s="2" customFormat="1" ht="16.899999999999999" customHeight="1">
      <c r="A192" s="34"/>
      <c r="B192" s="39"/>
      <c r="C192" s="295" t="s">
        <v>1</v>
      </c>
      <c r="D192" s="295" t="s">
        <v>665</v>
      </c>
      <c r="E192" s="17" t="s">
        <v>1</v>
      </c>
      <c r="F192" s="296">
        <v>0</v>
      </c>
      <c r="G192" s="34"/>
      <c r="H192" s="39"/>
    </row>
    <row r="193" spans="1:8" s="2" customFormat="1" ht="16.899999999999999" customHeight="1">
      <c r="A193" s="34"/>
      <c r="B193" s="39"/>
      <c r="C193" s="295" t="s">
        <v>1</v>
      </c>
      <c r="D193" s="295" t="s">
        <v>847</v>
      </c>
      <c r="E193" s="17" t="s">
        <v>1</v>
      </c>
      <c r="F193" s="296">
        <v>0</v>
      </c>
      <c r="G193" s="34"/>
      <c r="H193" s="39"/>
    </row>
    <row r="194" spans="1:8" s="2" customFormat="1" ht="16.899999999999999" customHeight="1">
      <c r="A194" s="34"/>
      <c r="B194" s="39"/>
      <c r="C194" s="295" t="s">
        <v>1</v>
      </c>
      <c r="D194" s="295" t="s">
        <v>848</v>
      </c>
      <c r="E194" s="17" t="s">
        <v>1</v>
      </c>
      <c r="F194" s="296">
        <v>0</v>
      </c>
      <c r="G194" s="34"/>
      <c r="H194" s="39"/>
    </row>
    <row r="195" spans="1:8" s="2" customFormat="1" ht="16.899999999999999" customHeight="1">
      <c r="A195" s="34"/>
      <c r="B195" s="39"/>
      <c r="C195" s="295" t="s">
        <v>1</v>
      </c>
      <c r="D195" s="295" t="s">
        <v>906</v>
      </c>
      <c r="E195" s="17" t="s">
        <v>1</v>
      </c>
      <c r="F195" s="296">
        <v>14.32</v>
      </c>
      <c r="G195" s="34"/>
      <c r="H195" s="39"/>
    </row>
    <row r="196" spans="1:8" s="2" customFormat="1" ht="16.899999999999999" customHeight="1">
      <c r="A196" s="34"/>
      <c r="B196" s="39"/>
      <c r="C196" s="295" t="s">
        <v>1</v>
      </c>
      <c r="D196" s="295" t="s">
        <v>907</v>
      </c>
      <c r="E196" s="17" t="s">
        <v>1</v>
      </c>
      <c r="F196" s="296">
        <v>6.6</v>
      </c>
      <c r="G196" s="34"/>
      <c r="H196" s="39"/>
    </row>
    <row r="197" spans="1:8" s="2" customFormat="1" ht="16.899999999999999" customHeight="1">
      <c r="A197" s="34"/>
      <c r="B197" s="39"/>
      <c r="C197" s="295" t="s">
        <v>578</v>
      </c>
      <c r="D197" s="295" t="s">
        <v>156</v>
      </c>
      <c r="E197" s="17" t="s">
        <v>1</v>
      </c>
      <c r="F197" s="296">
        <v>20.92</v>
      </c>
      <c r="G197" s="34"/>
      <c r="H197" s="39"/>
    </row>
    <row r="198" spans="1:8" s="2" customFormat="1" ht="16.899999999999999" customHeight="1">
      <c r="A198" s="34"/>
      <c r="B198" s="39"/>
      <c r="C198" s="297" t="s">
        <v>2004</v>
      </c>
      <c r="D198" s="34"/>
      <c r="E198" s="34"/>
      <c r="F198" s="34"/>
      <c r="G198" s="34"/>
      <c r="H198" s="39"/>
    </row>
    <row r="199" spans="1:8" s="2" customFormat="1" ht="16.899999999999999" customHeight="1">
      <c r="A199" s="34"/>
      <c r="B199" s="39"/>
      <c r="C199" s="295" t="s">
        <v>902</v>
      </c>
      <c r="D199" s="295" t="s">
        <v>903</v>
      </c>
      <c r="E199" s="17" t="s">
        <v>351</v>
      </c>
      <c r="F199" s="296">
        <v>20.92</v>
      </c>
      <c r="G199" s="34"/>
      <c r="H199" s="39"/>
    </row>
    <row r="200" spans="1:8" s="2" customFormat="1" ht="16.899999999999999" customHeight="1">
      <c r="A200" s="34"/>
      <c r="B200" s="39"/>
      <c r="C200" s="295" t="s">
        <v>909</v>
      </c>
      <c r="D200" s="295" t="s">
        <v>910</v>
      </c>
      <c r="E200" s="17" t="s">
        <v>351</v>
      </c>
      <c r="F200" s="296">
        <v>20.92</v>
      </c>
      <c r="G200" s="34"/>
      <c r="H200" s="39"/>
    </row>
    <row r="201" spans="1:8" s="2" customFormat="1" ht="16.899999999999999" customHeight="1">
      <c r="A201" s="34"/>
      <c r="B201" s="39"/>
      <c r="C201" s="291" t="s">
        <v>581</v>
      </c>
      <c r="D201" s="292" t="s">
        <v>582</v>
      </c>
      <c r="E201" s="293" t="s">
        <v>1</v>
      </c>
      <c r="F201" s="294">
        <v>7.7270000000000003</v>
      </c>
      <c r="G201" s="34"/>
      <c r="H201" s="39"/>
    </row>
    <row r="202" spans="1:8" s="2" customFormat="1" ht="16.899999999999999" customHeight="1">
      <c r="A202" s="34"/>
      <c r="B202" s="39"/>
      <c r="C202" s="295" t="s">
        <v>1</v>
      </c>
      <c r="D202" s="295" t="s">
        <v>665</v>
      </c>
      <c r="E202" s="17" t="s">
        <v>1</v>
      </c>
      <c r="F202" s="296">
        <v>0</v>
      </c>
      <c r="G202" s="34"/>
      <c r="H202" s="39"/>
    </row>
    <row r="203" spans="1:8" s="2" customFormat="1" ht="16.899999999999999" customHeight="1">
      <c r="A203" s="34"/>
      <c r="B203" s="39"/>
      <c r="C203" s="295" t="s">
        <v>1</v>
      </c>
      <c r="D203" s="295" t="s">
        <v>933</v>
      </c>
      <c r="E203" s="17" t="s">
        <v>1</v>
      </c>
      <c r="F203" s="296">
        <v>0</v>
      </c>
      <c r="G203" s="34"/>
      <c r="H203" s="39"/>
    </row>
    <row r="204" spans="1:8" s="2" customFormat="1" ht="16.899999999999999" customHeight="1">
      <c r="A204" s="34"/>
      <c r="B204" s="39"/>
      <c r="C204" s="295" t="s">
        <v>1</v>
      </c>
      <c r="D204" s="295" t="s">
        <v>942</v>
      </c>
      <c r="E204" s="17" t="s">
        <v>1</v>
      </c>
      <c r="F204" s="296">
        <v>3.6</v>
      </c>
      <c r="G204" s="34"/>
      <c r="H204" s="39"/>
    </row>
    <row r="205" spans="1:8" s="2" customFormat="1" ht="16.899999999999999" customHeight="1">
      <c r="A205" s="34"/>
      <c r="B205" s="39"/>
      <c r="C205" s="295" t="s">
        <v>1</v>
      </c>
      <c r="D205" s="295" t="s">
        <v>943</v>
      </c>
      <c r="E205" s="17" t="s">
        <v>1</v>
      </c>
      <c r="F205" s="296">
        <v>4.1269999999999998</v>
      </c>
      <c r="G205" s="34"/>
      <c r="H205" s="39"/>
    </row>
    <row r="206" spans="1:8" s="2" customFormat="1" ht="16.899999999999999" customHeight="1">
      <c r="A206" s="34"/>
      <c r="B206" s="39"/>
      <c r="C206" s="295" t="s">
        <v>581</v>
      </c>
      <c r="D206" s="295" t="s">
        <v>156</v>
      </c>
      <c r="E206" s="17" t="s">
        <v>1</v>
      </c>
      <c r="F206" s="296">
        <v>7.7270000000000003</v>
      </c>
      <c r="G206" s="34"/>
      <c r="H206" s="39"/>
    </row>
    <row r="207" spans="1:8" s="2" customFormat="1" ht="16.899999999999999" customHeight="1">
      <c r="A207" s="34"/>
      <c r="B207" s="39"/>
      <c r="C207" s="297" t="s">
        <v>2004</v>
      </c>
      <c r="D207" s="34"/>
      <c r="E207" s="34"/>
      <c r="F207" s="34"/>
      <c r="G207" s="34"/>
      <c r="H207" s="39"/>
    </row>
    <row r="208" spans="1:8" s="2" customFormat="1" ht="16.899999999999999" customHeight="1">
      <c r="A208" s="34"/>
      <c r="B208" s="39"/>
      <c r="C208" s="295" t="s">
        <v>938</v>
      </c>
      <c r="D208" s="295" t="s">
        <v>939</v>
      </c>
      <c r="E208" s="17" t="s">
        <v>351</v>
      </c>
      <c r="F208" s="296">
        <v>7.7270000000000003</v>
      </c>
      <c r="G208" s="34"/>
      <c r="H208" s="39"/>
    </row>
    <row r="209" spans="1:8" s="2" customFormat="1" ht="16.899999999999999" customHeight="1">
      <c r="A209" s="34"/>
      <c r="B209" s="39"/>
      <c r="C209" s="295" t="s">
        <v>945</v>
      </c>
      <c r="D209" s="295" t="s">
        <v>946</v>
      </c>
      <c r="E209" s="17" t="s">
        <v>351</v>
      </c>
      <c r="F209" s="296">
        <v>7.7270000000000003</v>
      </c>
      <c r="G209" s="34"/>
      <c r="H209" s="39"/>
    </row>
    <row r="210" spans="1:8" s="2" customFormat="1" ht="16.899999999999999" customHeight="1">
      <c r="A210" s="34"/>
      <c r="B210" s="39"/>
      <c r="C210" s="291" t="s">
        <v>584</v>
      </c>
      <c r="D210" s="292" t="s">
        <v>585</v>
      </c>
      <c r="E210" s="293" t="s">
        <v>1</v>
      </c>
      <c r="F210" s="294">
        <v>10.288</v>
      </c>
      <c r="G210" s="34"/>
      <c r="H210" s="39"/>
    </row>
    <row r="211" spans="1:8" s="2" customFormat="1" ht="16.899999999999999" customHeight="1">
      <c r="A211" s="34"/>
      <c r="B211" s="39"/>
      <c r="C211" s="295" t="s">
        <v>1</v>
      </c>
      <c r="D211" s="295" t="s">
        <v>847</v>
      </c>
      <c r="E211" s="17" t="s">
        <v>1</v>
      </c>
      <c r="F211" s="296">
        <v>0</v>
      </c>
      <c r="G211" s="34"/>
      <c r="H211" s="39"/>
    </row>
    <row r="212" spans="1:8" s="2" customFormat="1" ht="16.899999999999999" customHeight="1">
      <c r="A212" s="34"/>
      <c r="B212" s="39"/>
      <c r="C212" s="295" t="s">
        <v>1</v>
      </c>
      <c r="D212" s="295" t="s">
        <v>891</v>
      </c>
      <c r="E212" s="17" t="s">
        <v>1</v>
      </c>
      <c r="F212" s="296">
        <v>10.288</v>
      </c>
      <c r="G212" s="34"/>
      <c r="H212" s="39"/>
    </row>
    <row r="213" spans="1:8" s="2" customFormat="1" ht="16.899999999999999" customHeight="1">
      <c r="A213" s="34"/>
      <c r="B213" s="39"/>
      <c r="C213" s="295" t="s">
        <v>584</v>
      </c>
      <c r="D213" s="295" t="s">
        <v>156</v>
      </c>
      <c r="E213" s="17" t="s">
        <v>1</v>
      </c>
      <c r="F213" s="296">
        <v>10.288</v>
      </c>
      <c r="G213" s="34"/>
      <c r="H213" s="39"/>
    </row>
    <row r="214" spans="1:8" s="2" customFormat="1" ht="16.899999999999999" customHeight="1">
      <c r="A214" s="34"/>
      <c r="B214" s="39"/>
      <c r="C214" s="297" t="s">
        <v>2004</v>
      </c>
      <c r="D214" s="34"/>
      <c r="E214" s="34"/>
      <c r="F214" s="34"/>
      <c r="G214" s="34"/>
      <c r="H214" s="39"/>
    </row>
    <row r="215" spans="1:8" s="2" customFormat="1" ht="16.899999999999999" customHeight="1">
      <c r="A215" s="34"/>
      <c r="B215" s="39"/>
      <c r="C215" s="295" t="s">
        <v>887</v>
      </c>
      <c r="D215" s="295" t="s">
        <v>888</v>
      </c>
      <c r="E215" s="17" t="s">
        <v>351</v>
      </c>
      <c r="F215" s="296">
        <v>10.288</v>
      </c>
      <c r="G215" s="34"/>
      <c r="H215" s="39"/>
    </row>
    <row r="216" spans="1:8" s="2" customFormat="1" ht="16.899999999999999" customHeight="1">
      <c r="A216" s="34"/>
      <c r="B216" s="39"/>
      <c r="C216" s="295" t="s">
        <v>892</v>
      </c>
      <c r="D216" s="295" t="s">
        <v>893</v>
      </c>
      <c r="E216" s="17" t="s">
        <v>351</v>
      </c>
      <c r="F216" s="296">
        <v>10.288</v>
      </c>
      <c r="G216" s="34"/>
      <c r="H216" s="39"/>
    </row>
    <row r="217" spans="1:8" s="2" customFormat="1" ht="16.899999999999999" customHeight="1">
      <c r="A217" s="34"/>
      <c r="B217" s="39"/>
      <c r="C217" s="291" t="s">
        <v>587</v>
      </c>
      <c r="D217" s="292" t="s">
        <v>588</v>
      </c>
      <c r="E217" s="293" t="s">
        <v>1</v>
      </c>
      <c r="F217" s="294">
        <v>4.8719999999999999</v>
      </c>
      <c r="G217" s="34"/>
      <c r="H217" s="39"/>
    </row>
    <row r="218" spans="1:8" s="2" customFormat="1" ht="16.899999999999999" customHeight="1">
      <c r="A218" s="34"/>
      <c r="B218" s="39"/>
      <c r="C218" s="295" t="s">
        <v>1</v>
      </c>
      <c r="D218" s="295" t="s">
        <v>847</v>
      </c>
      <c r="E218" s="17" t="s">
        <v>1</v>
      </c>
      <c r="F218" s="296">
        <v>0</v>
      </c>
      <c r="G218" s="34"/>
      <c r="H218" s="39"/>
    </row>
    <row r="219" spans="1:8" s="2" customFormat="1" ht="16.899999999999999" customHeight="1">
      <c r="A219" s="34"/>
      <c r="B219" s="39"/>
      <c r="C219" s="295" t="s">
        <v>1</v>
      </c>
      <c r="D219" s="295" t="s">
        <v>934</v>
      </c>
      <c r="E219" s="17" t="s">
        <v>1</v>
      </c>
      <c r="F219" s="296">
        <v>0</v>
      </c>
      <c r="G219" s="34"/>
      <c r="H219" s="39"/>
    </row>
    <row r="220" spans="1:8" s="2" customFormat="1" ht="16.899999999999999" customHeight="1">
      <c r="A220" s="34"/>
      <c r="B220" s="39"/>
      <c r="C220" s="295" t="s">
        <v>1</v>
      </c>
      <c r="D220" s="295" t="s">
        <v>959</v>
      </c>
      <c r="E220" s="17" t="s">
        <v>1</v>
      </c>
      <c r="F220" s="296">
        <v>2.38</v>
      </c>
      <c r="G220" s="34"/>
      <c r="H220" s="39"/>
    </row>
    <row r="221" spans="1:8" s="2" customFormat="1" ht="16.899999999999999" customHeight="1">
      <c r="A221" s="34"/>
      <c r="B221" s="39"/>
      <c r="C221" s="295" t="s">
        <v>1</v>
      </c>
      <c r="D221" s="295" t="s">
        <v>960</v>
      </c>
      <c r="E221" s="17" t="s">
        <v>1</v>
      </c>
      <c r="F221" s="296">
        <v>2.492</v>
      </c>
      <c r="G221" s="34"/>
      <c r="H221" s="39"/>
    </row>
    <row r="222" spans="1:8" s="2" customFormat="1" ht="16.899999999999999" customHeight="1">
      <c r="A222" s="34"/>
      <c r="B222" s="39"/>
      <c r="C222" s="295" t="s">
        <v>587</v>
      </c>
      <c r="D222" s="295" t="s">
        <v>156</v>
      </c>
      <c r="E222" s="17" t="s">
        <v>1</v>
      </c>
      <c r="F222" s="296">
        <v>4.8719999999999999</v>
      </c>
      <c r="G222" s="34"/>
      <c r="H222" s="39"/>
    </row>
    <row r="223" spans="1:8" s="2" customFormat="1" ht="16.899999999999999" customHeight="1">
      <c r="A223" s="34"/>
      <c r="B223" s="39"/>
      <c r="C223" s="297" t="s">
        <v>2004</v>
      </c>
      <c r="D223" s="34"/>
      <c r="E223" s="34"/>
      <c r="F223" s="34"/>
      <c r="G223" s="34"/>
      <c r="H223" s="39"/>
    </row>
    <row r="224" spans="1:8" s="2" customFormat="1" ht="16.899999999999999" customHeight="1">
      <c r="A224" s="34"/>
      <c r="B224" s="39"/>
      <c r="C224" s="295" t="s">
        <v>955</v>
      </c>
      <c r="D224" s="295" t="s">
        <v>956</v>
      </c>
      <c r="E224" s="17" t="s">
        <v>429</v>
      </c>
      <c r="F224" s="296">
        <v>4.8719999999999999</v>
      </c>
      <c r="G224" s="34"/>
      <c r="H224" s="39"/>
    </row>
    <row r="225" spans="1:8" s="2" customFormat="1" ht="16.899999999999999" customHeight="1">
      <c r="A225" s="34"/>
      <c r="B225" s="39"/>
      <c r="C225" s="295" t="s">
        <v>973</v>
      </c>
      <c r="D225" s="295" t="s">
        <v>974</v>
      </c>
      <c r="E225" s="17" t="s">
        <v>488</v>
      </c>
      <c r="F225" s="296">
        <v>0.877</v>
      </c>
      <c r="G225" s="34"/>
      <c r="H225" s="39"/>
    </row>
    <row r="226" spans="1:8" s="2" customFormat="1" ht="16.899999999999999" customHeight="1">
      <c r="A226" s="34"/>
      <c r="B226" s="39"/>
      <c r="C226" s="291" t="s">
        <v>590</v>
      </c>
      <c r="D226" s="292" t="s">
        <v>591</v>
      </c>
      <c r="E226" s="293" t="s">
        <v>1</v>
      </c>
      <c r="F226" s="294">
        <v>1.74</v>
      </c>
      <c r="G226" s="34"/>
      <c r="H226" s="39"/>
    </row>
    <row r="227" spans="1:8" s="2" customFormat="1" ht="16.899999999999999" customHeight="1">
      <c r="A227" s="34"/>
      <c r="B227" s="39"/>
      <c r="C227" s="295" t="s">
        <v>1</v>
      </c>
      <c r="D227" s="295" t="s">
        <v>847</v>
      </c>
      <c r="E227" s="17" t="s">
        <v>1</v>
      </c>
      <c r="F227" s="296">
        <v>0</v>
      </c>
      <c r="G227" s="34"/>
      <c r="H227" s="39"/>
    </row>
    <row r="228" spans="1:8" s="2" customFormat="1" ht="16.899999999999999" customHeight="1">
      <c r="A228" s="34"/>
      <c r="B228" s="39"/>
      <c r="C228" s="295" t="s">
        <v>1</v>
      </c>
      <c r="D228" s="295" t="s">
        <v>934</v>
      </c>
      <c r="E228" s="17" t="s">
        <v>1</v>
      </c>
      <c r="F228" s="296">
        <v>0</v>
      </c>
      <c r="G228" s="34"/>
      <c r="H228" s="39"/>
    </row>
    <row r="229" spans="1:8" s="2" customFormat="1" ht="16.899999999999999" customHeight="1">
      <c r="A229" s="34"/>
      <c r="B229" s="39"/>
      <c r="C229" s="295" t="s">
        <v>1</v>
      </c>
      <c r="D229" s="295" t="s">
        <v>982</v>
      </c>
      <c r="E229" s="17" t="s">
        <v>1</v>
      </c>
      <c r="F229" s="296">
        <v>1.74</v>
      </c>
      <c r="G229" s="34"/>
      <c r="H229" s="39"/>
    </row>
    <row r="230" spans="1:8" s="2" customFormat="1" ht="16.899999999999999" customHeight="1">
      <c r="A230" s="34"/>
      <c r="B230" s="39"/>
      <c r="C230" s="295" t="s">
        <v>590</v>
      </c>
      <c r="D230" s="295" t="s">
        <v>156</v>
      </c>
      <c r="E230" s="17" t="s">
        <v>1</v>
      </c>
      <c r="F230" s="296">
        <v>1.74</v>
      </c>
      <c r="G230" s="34"/>
      <c r="H230" s="39"/>
    </row>
    <row r="231" spans="1:8" s="2" customFormat="1" ht="16.899999999999999" customHeight="1">
      <c r="A231" s="34"/>
      <c r="B231" s="39"/>
      <c r="C231" s="297" t="s">
        <v>2004</v>
      </c>
      <c r="D231" s="34"/>
      <c r="E231" s="34"/>
      <c r="F231" s="34"/>
      <c r="G231" s="34"/>
      <c r="H231" s="39"/>
    </row>
    <row r="232" spans="1:8" s="2" customFormat="1" ht="16.899999999999999" customHeight="1">
      <c r="A232" s="34"/>
      <c r="B232" s="39"/>
      <c r="C232" s="295" t="s">
        <v>978</v>
      </c>
      <c r="D232" s="295" t="s">
        <v>979</v>
      </c>
      <c r="E232" s="17" t="s">
        <v>429</v>
      </c>
      <c r="F232" s="296">
        <v>1.74</v>
      </c>
      <c r="G232" s="34"/>
      <c r="H232" s="39"/>
    </row>
    <row r="233" spans="1:8" s="2" customFormat="1" ht="16.899999999999999" customHeight="1">
      <c r="A233" s="34"/>
      <c r="B233" s="39"/>
      <c r="C233" s="295" t="s">
        <v>992</v>
      </c>
      <c r="D233" s="295" t="s">
        <v>993</v>
      </c>
      <c r="E233" s="17" t="s">
        <v>488</v>
      </c>
      <c r="F233" s="296">
        <v>0.313</v>
      </c>
      <c r="G233" s="34"/>
      <c r="H233" s="39"/>
    </row>
    <row r="234" spans="1:8" s="2" customFormat="1" ht="16.899999999999999" customHeight="1">
      <c r="A234" s="34"/>
      <c r="B234" s="39"/>
      <c r="C234" s="291" t="s">
        <v>594</v>
      </c>
      <c r="D234" s="292" t="s">
        <v>595</v>
      </c>
      <c r="E234" s="293" t="s">
        <v>1</v>
      </c>
      <c r="F234" s="294">
        <v>5.6</v>
      </c>
      <c r="G234" s="34"/>
      <c r="H234" s="39"/>
    </row>
    <row r="235" spans="1:8" s="2" customFormat="1" ht="16.899999999999999" customHeight="1">
      <c r="A235" s="34"/>
      <c r="B235" s="39"/>
      <c r="C235" s="295" t="s">
        <v>1</v>
      </c>
      <c r="D235" s="295" t="s">
        <v>847</v>
      </c>
      <c r="E235" s="17" t="s">
        <v>1</v>
      </c>
      <c r="F235" s="296">
        <v>0</v>
      </c>
      <c r="G235" s="34"/>
      <c r="H235" s="39"/>
    </row>
    <row r="236" spans="1:8" s="2" customFormat="1" ht="16.899999999999999" customHeight="1">
      <c r="A236" s="34"/>
      <c r="B236" s="39"/>
      <c r="C236" s="295" t="s">
        <v>1</v>
      </c>
      <c r="D236" s="295" t="s">
        <v>1014</v>
      </c>
      <c r="E236" s="17" t="s">
        <v>1</v>
      </c>
      <c r="F236" s="296">
        <v>0</v>
      </c>
      <c r="G236" s="34"/>
      <c r="H236" s="39"/>
    </row>
    <row r="237" spans="1:8" s="2" customFormat="1" ht="16.899999999999999" customHeight="1">
      <c r="A237" s="34"/>
      <c r="B237" s="39"/>
      <c r="C237" s="295" t="s">
        <v>1</v>
      </c>
      <c r="D237" s="295" t="s">
        <v>1015</v>
      </c>
      <c r="E237" s="17" t="s">
        <v>1</v>
      </c>
      <c r="F237" s="296">
        <v>5.6</v>
      </c>
      <c r="G237" s="34"/>
      <c r="H237" s="39"/>
    </row>
    <row r="238" spans="1:8" s="2" customFormat="1" ht="16.899999999999999" customHeight="1">
      <c r="A238" s="34"/>
      <c r="B238" s="39"/>
      <c r="C238" s="295" t="s">
        <v>594</v>
      </c>
      <c r="D238" s="295" t="s">
        <v>156</v>
      </c>
      <c r="E238" s="17" t="s">
        <v>1</v>
      </c>
      <c r="F238" s="296">
        <v>5.6</v>
      </c>
      <c r="G238" s="34"/>
      <c r="H238" s="39"/>
    </row>
    <row r="239" spans="1:8" s="2" customFormat="1" ht="16.899999999999999" customHeight="1">
      <c r="A239" s="34"/>
      <c r="B239" s="39"/>
      <c r="C239" s="297" t="s">
        <v>2004</v>
      </c>
      <c r="D239" s="34"/>
      <c r="E239" s="34"/>
      <c r="F239" s="34"/>
      <c r="G239" s="34"/>
      <c r="H239" s="39"/>
    </row>
    <row r="240" spans="1:8" s="2" customFormat="1" ht="16.899999999999999" customHeight="1">
      <c r="A240" s="34"/>
      <c r="B240" s="39"/>
      <c r="C240" s="295" t="s">
        <v>1010</v>
      </c>
      <c r="D240" s="295" t="s">
        <v>1011</v>
      </c>
      <c r="E240" s="17" t="s">
        <v>429</v>
      </c>
      <c r="F240" s="296">
        <v>5.6</v>
      </c>
      <c r="G240" s="34"/>
      <c r="H240" s="39"/>
    </row>
    <row r="241" spans="1:8" s="2" customFormat="1" ht="16.899999999999999" customHeight="1">
      <c r="A241" s="34"/>
      <c r="B241" s="39"/>
      <c r="C241" s="295" t="s">
        <v>1025</v>
      </c>
      <c r="D241" s="295" t="s">
        <v>1026</v>
      </c>
      <c r="E241" s="17" t="s">
        <v>488</v>
      </c>
      <c r="F241" s="296">
        <v>1.1200000000000001</v>
      </c>
      <c r="G241" s="34"/>
      <c r="H241" s="39"/>
    </row>
    <row r="242" spans="1:8" s="2" customFormat="1" ht="16.899999999999999" customHeight="1">
      <c r="A242" s="34"/>
      <c r="B242" s="39"/>
      <c r="C242" s="291" t="s">
        <v>597</v>
      </c>
      <c r="D242" s="292" t="s">
        <v>598</v>
      </c>
      <c r="E242" s="293" t="s">
        <v>1</v>
      </c>
      <c r="F242" s="294">
        <v>1.3149999999999999</v>
      </c>
      <c r="G242" s="34"/>
      <c r="H242" s="39"/>
    </row>
    <row r="243" spans="1:8" s="2" customFormat="1" ht="16.899999999999999" customHeight="1">
      <c r="A243" s="34"/>
      <c r="B243" s="39"/>
      <c r="C243" s="295" t="s">
        <v>1</v>
      </c>
      <c r="D243" s="295" t="s">
        <v>665</v>
      </c>
      <c r="E243" s="17" t="s">
        <v>1</v>
      </c>
      <c r="F243" s="296">
        <v>0</v>
      </c>
      <c r="G243" s="34"/>
      <c r="H243" s="39"/>
    </row>
    <row r="244" spans="1:8" s="2" customFormat="1" ht="16.899999999999999" customHeight="1">
      <c r="A244" s="34"/>
      <c r="B244" s="39"/>
      <c r="C244" s="295" t="s">
        <v>1</v>
      </c>
      <c r="D244" s="295" t="s">
        <v>933</v>
      </c>
      <c r="E244" s="17" t="s">
        <v>1</v>
      </c>
      <c r="F244" s="296">
        <v>0</v>
      </c>
      <c r="G244" s="34"/>
      <c r="H244" s="39"/>
    </row>
    <row r="245" spans="1:8" s="2" customFormat="1" ht="16.899999999999999" customHeight="1">
      <c r="A245" s="34"/>
      <c r="B245" s="39"/>
      <c r="C245" s="295" t="s">
        <v>1</v>
      </c>
      <c r="D245" s="295" t="s">
        <v>934</v>
      </c>
      <c r="E245" s="17" t="s">
        <v>1</v>
      </c>
      <c r="F245" s="296">
        <v>0</v>
      </c>
      <c r="G245" s="34"/>
      <c r="H245" s="39"/>
    </row>
    <row r="246" spans="1:8" s="2" customFormat="1" ht="16.899999999999999" customHeight="1">
      <c r="A246" s="34"/>
      <c r="B246" s="39"/>
      <c r="C246" s="295" t="s">
        <v>1</v>
      </c>
      <c r="D246" s="295" t="s">
        <v>935</v>
      </c>
      <c r="E246" s="17" t="s">
        <v>1</v>
      </c>
      <c r="F246" s="296">
        <v>0.52800000000000002</v>
      </c>
      <c r="G246" s="34"/>
      <c r="H246" s="39"/>
    </row>
    <row r="247" spans="1:8" s="2" customFormat="1" ht="16.899999999999999" customHeight="1">
      <c r="A247" s="34"/>
      <c r="B247" s="39"/>
      <c r="C247" s="295" t="s">
        <v>1</v>
      </c>
      <c r="D247" s="295" t="s">
        <v>936</v>
      </c>
      <c r="E247" s="17" t="s">
        <v>1</v>
      </c>
      <c r="F247" s="296">
        <v>0.78700000000000003</v>
      </c>
      <c r="G247" s="34"/>
      <c r="H247" s="39"/>
    </row>
    <row r="248" spans="1:8" s="2" customFormat="1" ht="16.899999999999999" customHeight="1">
      <c r="A248" s="34"/>
      <c r="B248" s="39"/>
      <c r="C248" s="295" t="s">
        <v>597</v>
      </c>
      <c r="D248" s="295" t="s">
        <v>156</v>
      </c>
      <c r="E248" s="17" t="s">
        <v>1</v>
      </c>
      <c r="F248" s="296">
        <v>1.3149999999999999</v>
      </c>
      <c r="G248" s="34"/>
      <c r="H248" s="39"/>
    </row>
    <row r="249" spans="1:8" s="2" customFormat="1" ht="16.899999999999999" customHeight="1">
      <c r="A249" s="34"/>
      <c r="B249" s="39"/>
      <c r="C249" s="297" t="s">
        <v>2004</v>
      </c>
      <c r="D249" s="34"/>
      <c r="E249" s="34"/>
      <c r="F249" s="34"/>
      <c r="G249" s="34"/>
      <c r="H249" s="39"/>
    </row>
    <row r="250" spans="1:8" s="2" customFormat="1" ht="16.899999999999999" customHeight="1">
      <c r="A250" s="34"/>
      <c r="B250" s="39"/>
      <c r="C250" s="295" t="s">
        <v>929</v>
      </c>
      <c r="D250" s="295" t="s">
        <v>930</v>
      </c>
      <c r="E250" s="17" t="s">
        <v>429</v>
      </c>
      <c r="F250" s="296">
        <v>1.3149999999999999</v>
      </c>
      <c r="G250" s="34"/>
      <c r="H250" s="39"/>
    </row>
    <row r="251" spans="1:8" s="2" customFormat="1" ht="16.899999999999999" customHeight="1">
      <c r="A251" s="34"/>
      <c r="B251" s="39"/>
      <c r="C251" s="295" t="s">
        <v>950</v>
      </c>
      <c r="D251" s="295" t="s">
        <v>951</v>
      </c>
      <c r="E251" s="17" t="s">
        <v>488</v>
      </c>
      <c r="F251" s="296">
        <v>0.23699999999999999</v>
      </c>
      <c r="G251" s="34"/>
      <c r="H251" s="39"/>
    </row>
    <row r="252" spans="1:8" s="2" customFormat="1" ht="16.899999999999999" customHeight="1">
      <c r="A252" s="34"/>
      <c r="B252" s="39"/>
      <c r="C252" s="291" t="s">
        <v>600</v>
      </c>
      <c r="D252" s="292" t="s">
        <v>601</v>
      </c>
      <c r="E252" s="293" t="s">
        <v>1</v>
      </c>
      <c r="F252" s="294">
        <v>4.5919999999999996</v>
      </c>
      <c r="G252" s="34"/>
      <c r="H252" s="39"/>
    </row>
    <row r="253" spans="1:8" s="2" customFormat="1" ht="16.899999999999999" customHeight="1">
      <c r="A253" s="34"/>
      <c r="B253" s="39"/>
      <c r="C253" s="295" t="s">
        <v>1</v>
      </c>
      <c r="D253" s="295" t="s">
        <v>847</v>
      </c>
      <c r="E253" s="17" t="s">
        <v>1</v>
      </c>
      <c r="F253" s="296">
        <v>0</v>
      </c>
      <c r="G253" s="34"/>
      <c r="H253" s="39"/>
    </row>
    <row r="254" spans="1:8" s="2" customFormat="1" ht="16.899999999999999" customHeight="1">
      <c r="A254" s="34"/>
      <c r="B254" s="39"/>
      <c r="C254" s="295" t="s">
        <v>1</v>
      </c>
      <c r="D254" s="295" t="s">
        <v>883</v>
      </c>
      <c r="E254" s="17" t="s">
        <v>1</v>
      </c>
      <c r="F254" s="296">
        <v>0</v>
      </c>
      <c r="G254" s="34"/>
      <c r="H254" s="39"/>
    </row>
    <row r="255" spans="1:8" s="2" customFormat="1" ht="16.899999999999999" customHeight="1">
      <c r="A255" s="34"/>
      <c r="B255" s="39"/>
      <c r="C255" s="295" t="s">
        <v>1</v>
      </c>
      <c r="D255" s="295" t="s">
        <v>884</v>
      </c>
      <c r="E255" s="17" t="s">
        <v>1</v>
      </c>
      <c r="F255" s="296">
        <v>2.2959999999999998</v>
      </c>
      <c r="G255" s="34"/>
      <c r="H255" s="39"/>
    </row>
    <row r="256" spans="1:8" s="2" customFormat="1" ht="16.899999999999999" customHeight="1">
      <c r="A256" s="34"/>
      <c r="B256" s="39"/>
      <c r="C256" s="295" t="s">
        <v>1</v>
      </c>
      <c r="D256" s="295" t="s">
        <v>885</v>
      </c>
      <c r="E256" s="17" t="s">
        <v>1</v>
      </c>
      <c r="F256" s="296">
        <v>2.2959999999999998</v>
      </c>
      <c r="G256" s="34"/>
      <c r="H256" s="39"/>
    </row>
    <row r="257" spans="1:8" s="2" customFormat="1" ht="16.899999999999999" customHeight="1">
      <c r="A257" s="34"/>
      <c r="B257" s="39"/>
      <c r="C257" s="295" t="s">
        <v>600</v>
      </c>
      <c r="D257" s="295" t="s">
        <v>156</v>
      </c>
      <c r="E257" s="17" t="s">
        <v>1</v>
      </c>
      <c r="F257" s="296">
        <v>4.5919999999999996</v>
      </c>
      <c r="G257" s="34"/>
      <c r="H257" s="39"/>
    </row>
    <row r="258" spans="1:8" s="2" customFormat="1" ht="16.899999999999999" customHeight="1">
      <c r="A258" s="34"/>
      <c r="B258" s="39"/>
      <c r="C258" s="297" t="s">
        <v>2004</v>
      </c>
      <c r="D258" s="34"/>
      <c r="E258" s="34"/>
      <c r="F258" s="34"/>
      <c r="G258" s="34"/>
      <c r="H258" s="39"/>
    </row>
    <row r="259" spans="1:8" s="2" customFormat="1" ht="16.899999999999999" customHeight="1">
      <c r="A259" s="34"/>
      <c r="B259" s="39"/>
      <c r="C259" s="295" t="s">
        <v>879</v>
      </c>
      <c r="D259" s="295" t="s">
        <v>880</v>
      </c>
      <c r="E259" s="17" t="s">
        <v>429</v>
      </c>
      <c r="F259" s="296">
        <v>4.5919999999999996</v>
      </c>
      <c r="G259" s="34"/>
      <c r="H259" s="39"/>
    </row>
    <row r="260" spans="1:8" s="2" customFormat="1" ht="16.899999999999999" customHeight="1">
      <c r="A260" s="34"/>
      <c r="B260" s="39"/>
      <c r="C260" s="295" t="s">
        <v>914</v>
      </c>
      <c r="D260" s="295" t="s">
        <v>915</v>
      </c>
      <c r="E260" s="17" t="s">
        <v>488</v>
      </c>
      <c r="F260" s="296">
        <v>0.82699999999999996</v>
      </c>
      <c r="G260" s="34"/>
      <c r="H260" s="39"/>
    </row>
    <row r="261" spans="1:8" s="2" customFormat="1" ht="16.899999999999999" customHeight="1">
      <c r="A261" s="34"/>
      <c r="B261" s="39"/>
      <c r="C261" s="291" t="s">
        <v>603</v>
      </c>
      <c r="D261" s="292" t="s">
        <v>604</v>
      </c>
      <c r="E261" s="293" t="s">
        <v>1</v>
      </c>
      <c r="F261" s="294">
        <v>21</v>
      </c>
      <c r="G261" s="34"/>
      <c r="H261" s="39"/>
    </row>
    <row r="262" spans="1:8" s="2" customFormat="1" ht="16.899999999999999" customHeight="1">
      <c r="A262" s="34"/>
      <c r="B262" s="39"/>
      <c r="C262" s="295" t="s">
        <v>1</v>
      </c>
      <c r="D262" s="295" t="s">
        <v>665</v>
      </c>
      <c r="E262" s="17" t="s">
        <v>1</v>
      </c>
      <c r="F262" s="296">
        <v>0</v>
      </c>
      <c r="G262" s="34"/>
      <c r="H262" s="39"/>
    </row>
    <row r="263" spans="1:8" s="2" customFormat="1" ht="16.899999999999999" customHeight="1">
      <c r="A263" s="34"/>
      <c r="B263" s="39"/>
      <c r="C263" s="295" t="s">
        <v>1</v>
      </c>
      <c r="D263" s="295" t="s">
        <v>666</v>
      </c>
      <c r="E263" s="17" t="s">
        <v>1</v>
      </c>
      <c r="F263" s="296">
        <v>0</v>
      </c>
      <c r="G263" s="34"/>
      <c r="H263" s="39"/>
    </row>
    <row r="264" spans="1:8" s="2" customFormat="1" ht="16.899999999999999" customHeight="1">
      <c r="A264" s="34"/>
      <c r="B264" s="39"/>
      <c r="C264" s="295" t="s">
        <v>1</v>
      </c>
      <c r="D264" s="295" t="s">
        <v>1079</v>
      </c>
      <c r="E264" s="17" t="s">
        <v>1</v>
      </c>
      <c r="F264" s="296">
        <v>0</v>
      </c>
      <c r="G264" s="34"/>
      <c r="H264" s="39"/>
    </row>
    <row r="265" spans="1:8" s="2" customFormat="1" ht="16.899999999999999" customHeight="1">
      <c r="A265" s="34"/>
      <c r="B265" s="39"/>
      <c r="C265" s="295" t="s">
        <v>1</v>
      </c>
      <c r="D265" s="295" t="s">
        <v>7</v>
      </c>
      <c r="E265" s="17" t="s">
        <v>1</v>
      </c>
      <c r="F265" s="296">
        <v>21</v>
      </c>
      <c r="G265" s="34"/>
      <c r="H265" s="39"/>
    </row>
    <row r="266" spans="1:8" s="2" customFormat="1" ht="16.899999999999999" customHeight="1">
      <c r="A266" s="34"/>
      <c r="B266" s="39"/>
      <c r="C266" s="295" t="s">
        <v>603</v>
      </c>
      <c r="D266" s="295" t="s">
        <v>156</v>
      </c>
      <c r="E266" s="17" t="s">
        <v>1</v>
      </c>
      <c r="F266" s="296">
        <v>21</v>
      </c>
      <c r="G266" s="34"/>
      <c r="H266" s="39"/>
    </row>
    <row r="267" spans="1:8" s="2" customFormat="1" ht="16.899999999999999" customHeight="1">
      <c r="A267" s="34"/>
      <c r="B267" s="39"/>
      <c r="C267" s="297" t="s">
        <v>2004</v>
      </c>
      <c r="D267" s="34"/>
      <c r="E267" s="34"/>
      <c r="F267" s="34"/>
      <c r="G267" s="34"/>
      <c r="H267" s="39"/>
    </row>
    <row r="268" spans="1:8" s="2" customFormat="1" ht="16.899999999999999" customHeight="1">
      <c r="A268" s="34"/>
      <c r="B268" s="39"/>
      <c r="C268" s="295" t="s">
        <v>1075</v>
      </c>
      <c r="D268" s="295" t="s">
        <v>1076</v>
      </c>
      <c r="E268" s="17" t="s">
        <v>351</v>
      </c>
      <c r="F268" s="296">
        <v>21</v>
      </c>
      <c r="G268" s="34"/>
      <c r="H268" s="39"/>
    </row>
    <row r="269" spans="1:8" s="2" customFormat="1" ht="16.899999999999999" customHeight="1">
      <c r="A269" s="34"/>
      <c r="B269" s="39"/>
      <c r="C269" s="295" t="s">
        <v>810</v>
      </c>
      <c r="D269" s="295" t="s">
        <v>811</v>
      </c>
      <c r="E269" s="17" t="s">
        <v>429</v>
      </c>
      <c r="F269" s="296">
        <v>12.95</v>
      </c>
      <c r="G269" s="34"/>
      <c r="H269" s="39"/>
    </row>
    <row r="270" spans="1:8" s="2" customFormat="1" ht="22.5">
      <c r="A270" s="34"/>
      <c r="B270" s="39"/>
      <c r="C270" s="295" t="s">
        <v>1069</v>
      </c>
      <c r="D270" s="295" t="s">
        <v>1070</v>
      </c>
      <c r="E270" s="17" t="s">
        <v>351</v>
      </c>
      <c r="F270" s="296">
        <v>21</v>
      </c>
      <c r="G270" s="34"/>
      <c r="H270" s="39"/>
    </row>
    <row r="271" spans="1:8" s="2" customFormat="1" ht="16.899999999999999" customHeight="1">
      <c r="A271" s="34"/>
      <c r="B271" s="39"/>
      <c r="C271" s="291" t="s">
        <v>2008</v>
      </c>
      <c r="D271" s="292" t="s">
        <v>2009</v>
      </c>
      <c r="E271" s="293" t="s">
        <v>1</v>
      </c>
      <c r="F271" s="294">
        <v>36</v>
      </c>
      <c r="G271" s="34"/>
      <c r="H271" s="39"/>
    </row>
    <row r="272" spans="1:8" s="2" customFormat="1" ht="16.899999999999999" customHeight="1">
      <c r="A272" s="34"/>
      <c r="B272" s="39"/>
      <c r="C272" s="295" t="s">
        <v>1</v>
      </c>
      <c r="D272" s="295" t="s">
        <v>2010</v>
      </c>
      <c r="E272" s="17" t="s">
        <v>1</v>
      </c>
      <c r="F272" s="296">
        <v>36</v>
      </c>
      <c r="G272" s="34"/>
      <c r="H272" s="39"/>
    </row>
    <row r="273" spans="1:8" s="2" customFormat="1" ht="16.899999999999999" customHeight="1">
      <c r="A273" s="34"/>
      <c r="B273" s="39"/>
      <c r="C273" s="291" t="s">
        <v>605</v>
      </c>
      <c r="D273" s="292" t="s">
        <v>606</v>
      </c>
      <c r="E273" s="293" t="s">
        <v>1</v>
      </c>
      <c r="F273" s="294">
        <v>18.600000000000001</v>
      </c>
      <c r="G273" s="34"/>
      <c r="H273" s="39"/>
    </row>
    <row r="274" spans="1:8" s="2" customFormat="1" ht="16.899999999999999" customHeight="1">
      <c r="A274" s="34"/>
      <c r="B274" s="39"/>
      <c r="C274" s="295" t="s">
        <v>1</v>
      </c>
      <c r="D274" s="295" t="s">
        <v>1145</v>
      </c>
      <c r="E274" s="17" t="s">
        <v>1</v>
      </c>
      <c r="F274" s="296">
        <v>0</v>
      </c>
      <c r="G274" s="34"/>
      <c r="H274" s="39"/>
    </row>
    <row r="275" spans="1:8" s="2" customFormat="1" ht="16.899999999999999" customHeight="1">
      <c r="A275" s="34"/>
      <c r="B275" s="39"/>
      <c r="C275" s="295" t="s">
        <v>1</v>
      </c>
      <c r="D275" s="295" t="s">
        <v>665</v>
      </c>
      <c r="E275" s="17" t="s">
        <v>1</v>
      </c>
      <c r="F275" s="296">
        <v>0</v>
      </c>
      <c r="G275" s="34"/>
      <c r="H275" s="39"/>
    </row>
    <row r="276" spans="1:8" s="2" customFormat="1" ht="22.5">
      <c r="A276" s="34"/>
      <c r="B276" s="39"/>
      <c r="C276" s="295" t="s">
        <v>1</v>
      </c>
      <c r="D276" s="295" t="s">
        <v>1151</v>
      </c>
      <c r="E276" s="17" t="s">
        <v>1</v>
      </c>
      <c r="F276" s="296">
        <v>0</v>
      </c>
      <c r="G276" s="34"/>
      <c r="H276" s="39"/>
    </row>
    <row r="277" spans="1:8" s="2" customFormat="1" ht="16.899999999999999" customHeight="1">
      <c r="A277" s="34"/>
      <c r="B277" s="39"/>
      <c r="C277" s="295" t="s">
        <v>1</v>
      </c>
      <c r="D277" s="295" t="s">
        <v>1152</v>
      </c>
      <c r="E277" s="17" t="s">
        <v>1</v>
      </c>
      <c r="F277" s="296">
        <v>18.600000000000001</v>
      </c>
      <c r="G277" s="34"/>
      <c r="H277" s="39"/>
    </row>
    <row r="278" spans="1:8" s="2" customFormat="1" ht="16.899999999999999" customHeight="1">
      <c r="A278" s="34"/>
      <c r="B278" s="39"/>
      <c r="C278" s="295" t="s">
        <v>605</v>
      </c>
      <c r="D278" s="295" t="s">
        <v>156</v>
      </c>
      <c r="E278" s="17" t="s">
        <v>1</v>
      </c>
      <c r="F278" s="296">
        <v>18.600000000000001</v>
      </c>
      <c r="G278" s="34"/>
      <c r="H278" s="39"/>
    </row>
    <row r="279" spans="1:8" s="2" customFormat="1" ht="16.899999999999999" customHeight="1">
      <c r="A279" s="34"/>
      <c r="B279" s="39"/>
      <c r="C279" s="297" t="s">
        <v>2004</v>
      </c>
      <c r="D279" s="34"/>
      <c r="E279" s="34"/>
      <c r="F279" s="34"/>
      <c r="G279" s="34"/>
      <c r="H279" s="39"/>
    </row>
    <row r="280" spans="1:8" s="2" customFormat="1" ht="16.899999999999999" customHeight="1">
      <c r="A280" s="34"/>
      <c r="B280" s="39"/>
      <c r="C280" s="295" t="s">
        <v>1148</v>
      </c>
      <c r="D280" s="295" t="s">
        <v>1149</v>
      </c>
      <c r="E280" s="17" t="s">
        <v>423</v>
      </c>
      <c r="F280" s="296">
        <v>18.600000000000001</v>
      </c>
      <c r="G280" s="34"/>
      <c r="H280" s="39"/>
    </row>
    <row r="281" spans="1:8" s="2" customFormat="1" ht="16.899999999999999" customHeight="1">
      <c r="A281" s="34"/>
      <c r="B281" s="39"/>
      <c r="C281" s="295" t="s">
        <v>1141</v>
      </c>
      <c r="D281" s="295" t="s">
        <v>1142</v>
      </c>
      <c r="E281" s="17" t="s">
        <v>423</v>
      </c>
      <c r="F281" s="296">
        <v>18.600000000000001</v>
      </c>
      <c r="G281" s="34"/>
      <c r="H281" s="39"/>
    </row>
    <row r="282" spans="1:8" s="2" customFormat="1" ht="16.899999999999999" customHeight="1">
      <c r="A282" s="34"/>
      <c r="B282" s="39"/>
      <c r="C282" s="291" t="s">
        <v>636</v>
      </c>
      <c r="D282" s="292" t="s">
        <v>637</v>
      </c>
      <c r="E282" s="293" t="s">
        <v>1</v>
      </c>
      <c r="F282" s="294">
        <v>8</v>
      </c>
      <c r="G282" s="34"/>
      <c r="H282" s="39"/>
    </row>
    <row r="283" spans="1:8" s="2" customFormat="1" ht="16.899999999999999" customHeight="1">
      <c r="A283" s="34"/>
      <c r="B283" s="39"/>
      <c r="C283" s="295" t="s">
        <v>1</v>
      </c>
      <c r="D283" s="295" t="s">
        <v>665</v>
      </c>
      <c r="E283" s="17" t="s">
        <v>1</v>
      </c>
      <c r="F283" s="296">
        <v>0</v>
      </c>
      <c r="G283" s="34"/>
      <c r="H283" s="39"/>
    </row>
    <row r="284" spans="1:8" s="2" customFormat="1" ht="16.899999999999999" customHeight="1">
      <c r="A284" s="34"/>
      <c r="B284" s="39"/>
      <c r="C284" s="295" t="s">
        <v>1</v>
      </c>
      <c r="D284" s="295" t="s">
        <v>1049</v>
      </c>
      <c r="E284" s="17" t="s">
        <v>1</v>
      </c>
      <c r="F284" s="296">
        <v>8</v>
      </c>
      <c r="G284" s="34"/>
      <c r="H284" s="39"/>
    </row>
    <row r="285" spans="1:8" s="2" customFormat="1" ht="16.899999999999999" customHeight="1">
      <c r="A285" s="34"/>
      <c r="B285" s="39"/>
      <c r="C285" s="295" t="s">
        <v>636</v>
      </c>
      <c r="D285" s="295" t="s">
        <v>156</v>
      </c>
      <c r="E285" s="17" t="s">
        <v>1</v>
      </c>
      <c r="F285" s="296">
        <v>8</v>
      </c>
      <c r="G285" s="34"/>
      <c r="H285" s="39"/>
    </row>
    <row r="286" spans="1:8" s="2" customFormat="1" ht="16.899999999999999" customHeight="1">
      <c r="A286" s="34"/>
      <c r="B286" s="39"/>
      <c r="C286" s="297" t="s">
        <v>2004</v>
      </c>
      <c r="D286" s="34"/>
      <c r="E286" s="34"/>
      <c r="F286" s="34"/>
      <c r="G286" s="34"/>
      <c r="H286" s="39"/>
    </row>
    <row r="287" spans="1:8" s="2" customFormat="1" ht="22.5">
      <c r="A287" s="34"/>
      <c r="B287" s="39"/>
      <c r="C287" s="295" t="s">
        <v>1045</v>
      </c>
      <c r="D287" s="295" t="s">
        <v>1046</v>
      </c>
      <c r="E287" s="17" t="s">
        <v>351</v>
      </c>
      <c r="F287" s="296">
        <v>8</v>
      </c>
      <c r="G287" s="34"/>
      <c r="H287" s="39"/>
    </row>
    <row r="288" spans="1:8" s="2" customFormat="1" ht="16.899999999999999" customHeight="1">
      <c r="A288" s="34"/>
      <c r="B288" s="39"/>
      <c r="C288" s="295" t="s">
        <v>1051</v>
      </c>
      <c r="D288" s="295" t="s">
        <v>1052</v>
      </c>
      <c r="E288" s="17" t="s">
        <v>351</v>
      </c>
      <c r="F288" s="296">
        <v>8</v>
      </c>
      <c r="G288" s="34"/>
      <c r="H288" s="39"/>
    </row>
    <row r="289" spans="1:8" s="2" customFormat="1" ht="16.899999999999999" customHeight="1">
      <c r="A289" s="34"/>
      <c r="B289" s="39"/>
      <c r="C289" s="295" t="s">
        <v>1057</v>
      </c>
      <c r="D289" s="295" t="s">
        <v>1058</v>
      </c>
      <c r="E289" s="17" t="s">
        <v>351</v>
      </c>
      <c r="F289" s="296">
        <v>40</v>
      </c>
      <c r="G289" s="34"/>
      <c r="H289" s="39"/>
    </row>
    <row r="290" spans="1:8" s="2" customFormat="1" ht="16.899999999999999" customHeight="1">
      <c r="A290" s="34"/>
      <c r="B290" s="39"/>
      <c r="C290" s="295" t="s">
        <v>1087</v>
      </c>
      <c r="D290" s="295" t="s">
        <v>1088</v>
      </c>
      <c r="E290" s="17" t="s">
        <v>351</v>
      </c>
      <c r="F290" s="296">
        <v>8</v>
      </c>
      <c r="G290" s="34"/>
      <c r="H290" s="39"/>
    </row>
    <row r="291" spans="1:8" s="2" customFormat="1" ht="16.899999999999999" customHeight="1">
      <c r="A291" s="34"/>
      <c r="B291" s="39"/>
      <c r="C291" s="295" t="s">
        <v>1093</v>
      </c>
      <c r="D291" s="295" t="s">
        <v>1094</v>
      </c>
      <c r="E291" s="17" t="s">
        <v>351</v>
      </c>
      <c r="F291" s="296">
        <v>8</v>
      </c>
      <c r="G291" s="34"/>
      <c r="H291" s="39"/>
    </row>
    <row r="292" spans="1:8" s="2" customFormat="1" ht="16.899999999999999" customHeight="1">
      <c r="A292" s="34"/>
      <c r="B292" s="39"/>
      <c r="C292" s="291" t="s">
        <v>647</v>
      </c>
      <c r="D292" s="292" t="s">
        <v>648</v>
      </c>
      <c r="E292" s="293" t="s">
        <v>1</v>
      </c>
      <c r="F292" s="294">
        <v>18.094999999999999</v>
      </c>
      <c r="G292" s="34"/>
      <c r="H292" s="39"/>
    </row>
    <row r="293" spans="1:8" s="2" customFormat="1" ht="16.899999999999999" customHeight="1">
      <c r="A293" s="34"/>
      <c r="B293" s="39"/>
      <c r="C293" s="295" t="s">
        <v>1</v>
      </c>
      <c r="D293" s="295" t="s">
        <v>847</v>
      </c>
      <c r="E293" s="17" t="s">
        <v>1</v>
      </c>
      <c r="F293" s="296">
        <v>0</v>
      </c>
      <c r="G293" s="34"/>
      <c r="H293" s="39"/>
    </row>
    <row r="294" spans="1:8" s="2" customFormat="1" ht="22.5">
      <c r="A294" s="34"/>
      <c r="B294" s="39"/>
      <c r="C294" s="295" t="s">
        <v>1</v>
      </c>
      <c r="D294" s="295" t="s">
        <v>1117</v>
      </c>
      <c r="E294" s="17" t="s">
        <v>1</v>
      </c>
      <c r="F294" s="296">
        <v>0</v>
      </c>
      <c r="G294" s="34"/>
      <c r="H294" s="39"/>
    </row>
    <row r="295" spans="1:8" s="2" customFormat="1" ht="16.899999999999999" customHeight="1">
      <c r="A295" s="34"/>
      <c r="B295" s="39"/>
      <c r="C295" s="295" t="s">
        <v>1</v>
      </c>
      <c r="D295" s="295" t="s">
        <v>1118</v>
      </c>
      <c r="E295" s="17" t="s">
        <v>1</v>
      </c>
      <c r="F295" s="296">
        <v>7.0949999999999998</v>
      </c>
      <c r="G295" s="34"/>
      <c r="H295" s="39"/>
    </row>
    <row r="296" spans="1:8" s="2" customFormat="1" ht="16.899999999999999" customHeight="1">
      <c r="A296" s="34"/>
      <c r="B296" s="39"/>
      <c r="C296" s="295" t="s">
        <v>1</v>
      </c>
      <c r="D296" s="295" t="s">
        <v>1119</v>
      </c>
      <c r="E296" s="17" t="s">
        <v>1</v>
      </c>
      <c r="F296" s="296">
        <v>11</v>
      </c>
      <c r="G296" s="34"/>
      <c r="H296" s="39"/>
    </row>
    <row r="297" spans="1:8" s="2" customFormat="1" ht="16.899999999999999" customHeight="1">
      <c r="A297" s="34"/>
      <c r="B297" s="39"/>
      <c r="C297" s="295" t="s">
        <v>647</v>
      </c>
      <c r="D297" s="295" t="s">
        <v>156</v>
      </c>
      <c r="E297" s="17" t="s">
        <v>1</v>
      </c>
      <c r="F297" s="296">
        <v>18.094999999999999</v>
      </c>
      <c r="G297" s="34"/>
      <c r="H297" s="39"/>
    </row>
    <row r="298" spans="1:8" s="2" customFormat="1" ht="16.899999999999999" customHeight="1">
      <c r="A298" s="34"/>
      <c r="B298" s="39"/>
      <c r="C298" s="297" t="s">
        <v>2004</v>
      </c>
      <c r="D298" s="34"/>
      <c r="E298" s="34"/>
      <c r="F298" s="34"/>
      <c r="G298" s="34"/>
      <c r="H298" s="39"/>
    </row>
    <row r="299" spans="1:8" s="2" customFormat="1" ht="16.899999999999999" customHeight="1">
      <c r="A299" s="34"/>
      <c r="B299" s="39"/>
      <c r="C299" s="295" t="s">
        <v>1113</v>
      </c>
      <c r="D299" s="295" t="s">
        <v>1114</v>
      </c>
      <c r="E299" s="17" t="s">
        <v>351</v>
      </c>
      <c r="F299" s="296">
        <v>18.094999999999999</v>
      </c>
      <c r="G299" s="34"/>
      <c r="H299" s="39"/>
    </row>
    <row r="300" spans="1:8" s="2" customFormat="1" ht="16.899999999999999" customHeight="1">
      <c r="A300" s="34"/>
      <c r="B300" s="39"/>
      <c r="C300" s="295" t="s">
        <v>1121</v>
      </c>
      <c r="D300" s="295" t="s">
        <v>1122</v>
      </c>
      <c r="E300" s="17" t="s">
        <v>351</v>
      </c>
      <c r="F300" s="296">
        <v>18.094999999999999</v>
      </c>
      <c r="G300" s="34"/>
      <c r="H300" s="39"/>
    </row>
    <row r="301" spans="1:8" s="2" customFormat="1" ht="16.899999999999999" customHeight="1">
      <c r="A301" s="34"/>
      <c r="B301" s="39"/>
      <c r="C301" s="295" t="s">
        <v>1133</v>
      </c>
      <c r="D301" s="295" t="s">
        <v>1134</v>
      </c>
      <c r="E301" s="17" t="s">
        <v>460</v>
      </c>
      <c r="F301" s="296">
        <v>21.713999999999999</v>
      </c>
      <c r="G301" s="34"/>
      <c r="H301" s="39"/>
    </row>
    <row r="302" spans="1:8" s="2" customFormat="1" ht="16.899999999999999" customHeight="1">
      <c r="A302" s="34"/>
      <c r="B302" s="39"/>
      <c r="C302" s="295" t="s">
        <v>1126</v>
      </c>
      <c r="D302" s="295" t="s">
        <v>1127</v>
      </c>
      <c r="E302" s="17" t="s">
        <v>1128</v>
      </c>
      <c r="F302" s="296">
        <v>10.856999999999999</v>
      </c>
      <c r="G302" s="34"/>
      <c r="H302" s="39"/>
    </row>
    <row r="303" spans="1:8" s="2" customFormat="1" ht="16.899999999999999" customHeight="1">
      <c r="A303" s="34"/>
      <c r="B303" s="39"/>
      <c r="C303" s="291" t="s">
        <v>649</v>
      </c>
      <c r="D303" s="292" t="s">
        <v>650</v>
      </c>
      <c r="E303" s="293" t="s">
        <v>1</v>
      </c>
      <c r="F303" s="294">
        <v>8.19</v>
      </c>
      <c r="G303" s="34"/>
      <c r="H303" s="39"/>
    </row>
    <row r="304" spans="1:8" s="2" customFormat="1" ht="16.899999999999999" customHeight="1">
      <c r="A304" s="34"/>
      <c r="B304" s="39"/>
      <c r="C304" s="295" t="s">
        <v>1</v>
      </c>
      <c r="D304" s="295" t="s">
        <v>847</v>
      </c>
      <c r="E304" s="17" t="s">
        <v>1</v>
      </c>
      <c r="F304" s="296">
        <v>0</v>
      </c>
      <c r="G304" s="34"/>
      <c r="H304" s="39"/>
    </row>
    <row r="305" spans="1:8" s="2" customFormat="1" ht="16.899999999999999" customHeight="1">
      <c r="A305" s="34"/>
      <c r="B305" s="39"/>
      <c r="C305" s="295" t="s">
        <v>1</v>
      </c>
      <c r="D305" s="295" t="s">
        <v>848</v>
      </c>
      <c r="E305" s="17" t="s">
        <v>1</v>
      </c>
      <c r="F305" s="296">
        <v>0</v>
      </c>
      <c r="G305" s="34"/>
      <c r="H305" s="39"/>
    </row>
    <row r="306" spans="1:8" s="2" customFormat="1" ht="16.899999999999999" customHeight="1">
      <c r="A306" s="34"/>
      <c r="B306" s="39"/>
      <c r="C306" s="295" t="s">
        <v>1</v>
      </c>
      <c r="D306" s="295" t="s">
        <v>1103</v>
      </c>
      <c r="E306" s="17" t="s">
        <v>1</v>
      </c>
      <c r="F306" s="296">
        <v>0</v>
      </c>
      <c r="G306" s="34"/>
      <c r="H306" s="39"/>
    </row>
    <row r="307" spans="1:8" s="2" customFormat="1" ht="16.899999999999999" customHeight="1">
      <c r="A307" s="34"/>
      <c r="B307" s="39"/>
      <c r="C307" s="295" t="s">
        <v>1</v>
      </c>
      <c r="D307" s="295" t="s">
        <v>1104</v>
      </c>
      <c r="E307" s="17" t="s">
        <v>1</v>
      </c>
      <c r="F307" s="296">
        <v>8.19</v>
      </c>
      <c r="G307" s="34"/>
      <c r="H307" s="39"/>
    </row>
    <row r="308" spans="1:8" s="2" customFormat="1" ht="16.899999999999999" customHeight="1">
      <c r="A308" s="34"/>
      <c r="B308" s="39"/>
      <c r="C308" s="295" t="s">
        <v>649</v>
      </c>
      <c r="D308" s="295" t="s">
        <v>156</v>
      </c>
      <c r="E308" s="17" t="s">
        <v>1</v>
      </c>
      <c r="F308" s="296">
        <v>8.19</v>
      </c>
      <c r="G308" s="34"/>
      <c r="H308" s="39"/>
    </row>
    <row r="309" spans="1:8" s="2" customFormat="1" ht="16.899999999999999" customHeight="1">
      <c r="A309" s="34"/>
      <c r="B309" s="39"/>
      <c r="C309" s="297" t="s">
        <v>2004</v>
      </c>
      <c r="D309" s="34"/>
      <c r="E309" s="34"/>
      <c r="F309" s="34"/>
      <c r="G309" s="34"/>
      <c r="H309" s="39"/>
    </row>
    <row r="310" spans="1:8" s="2" customFormat="1" ht="16.899999999999999" customHeight="1">
      <c r="A310" s="34"/>
      <c r="B310" s="39"/>
      <c r="C310" s="295" t="s">
        <v>1099</v>
      </c>
      <c r="D310" s="295" t="s">
        <v>1100</v>
      </c>
      <c r="E310" s="17" t="s">
        <v>351</v>
      </c>
      <c r="F310" s="296">
        <v>8.19</v>
      </c>
      <c r="G310" s="34"/>
      <c r="H310" s="39"/>
    </row>
    <row r="311" spans="1:8" s="2" customFormat="1" ht="16.899999999999999" customHeight="1">
      <c r="A311" s="34"/>
      <c r="B311" s="39"/>
      <c r="C311" s="295" t="s">
        <v>1106</v>
      </c>
      <c r="D311" s="295" t="s">
        <v>1107</v>
      </c>
      <c r="E311" s="17" t="s">
        <v>460</v>
      </c>
      <c r="F311" s="296">
        <v>4.9139999999999997</v>
      </c>
      <c r="G311" s="34"/>
      <c r="H311" s="39"/>
    </row>
    <row r="312" spans="1:8" s="2" customFormat="1" ht="16.899999999999999" customHeight="1">
      <c r="A312" s="34"/>
      <c r="B312" s="39"/>
      <c r="C312" s="291" t="s">
        <v>608</v>
      </c>
      <c r="D312" s="292" t="s">
        <v>609</v>
      </c>
      <c r="E312" s="293" t="s">
        <v>1</v>
      </c>
      <c r="F312" s="294">
        <v>42.87</v>
      </c>
      <c r="G312" s="34"/>
      <c r="H312" s="39"/>
    </row>
    <row r="313" spans="1:8" s="2" customFormat="1" ht="16.899999999999999" customHeight="1">
      <c r="A313" s="34"/>
      <c r="B313" s="39"/>
      <c r="C313" s="295" t="s">
        <v>1</v>
      </c>
      <c r="D313" s="295" t="s">
        <v>847</v>
      </c>
      <c r="E313" s="17" t="s">
        <v>1</v>
      </c>
      <c r="F313" s="296">
        <v>0</v>
      </c>
      <c r="G313" s="34"/>
      <c r="H313" s="39"/>
    </row>
    <row r="314" spans="1:8" s="2" customFormat="1" ht="16.899999999999999" customHeight="1">
      <c r="A314" s="34"/>
      <c r="B314" s="39"/>
      <c r="C314" s="295" t="s">
        <v>1</v>
      </c>
      <c r="D314" s="295" t="s">
        <v>1270</v>
      </c>
      <c r="E314" s="17" t="s">
        <v>1</v>
      </c>
      <c r="F314" s="296">
        <v>0</v>
      </c>
      <c r="G314" s="34"/>
      <c r="H314" s="39"/>
    </row>
    <row r="315" spans="1:8" s="2" customFormat="1" ht="16.899999999999999" customHeight="1">
      <c r="A315" s="34"/>
      <c r="B315" s="39"/>
      <c r="C315" s="295" t="s">
        <v>1</v>
      </c>
      <c r="D315" s="295" t="s">
        <v>1271</v>
      </c>
      <c r="E315" s="17" t="s">
        <v>1</v>
      </c>
      <c r="F315" s="296">
        <v>42.87</v>
      </c>
      <c r="G315" s="34"/>
      <c r="H315" s="39"/>
    </row>
    <row r="316" spans="1:8" s="2" customFormat="1" ht="16.899999999999999" customHeight="1">
      <c r="A316" s="34"/>
      <c r="B316" s="39"/>
      <c r="C316" s="295" t="s">
        <v>608</v>
      </c>
      <c r="D316" s="295" t="s">
        <v>156</v>
      </c>
      <c r="E316" s="17" t="s">
        <v>1</v>
      </c>
      <c r="F316" s="296">
        <v>42.87</v>
      </c>
      <c r="G316" s="34"/>
      <c r="H316" s="39"/>
    </row>
    <row r="317" spans="1:8" s="2" customFormat="1" ht="16.899999999999999" customHeight="1">
      <c r="A317" s="34"/>
      <c r="B317" s="39"/>
      <c r="C317" s="297" t="s">
        <v>2004</v>
      </c>
      <c r="D317" s="34"/>
      <c r="E317" s="34"/>
      <c r="F317" s="34"/>
      <c r="G317" s="34"/>
      <c r="H317" s="39"/>
    </row>
    <row r="318" spans="1:8" s="2" customFormat="1" ht="16.899999999999999" customHeight="1">
      <c r="A318" s="34"/>
      <c r="B318" s="39"/>
      <c r="C318" s="295" t="s">
        <v>1266</v>
      </c>
      <c r="D318" s="295" t="s">
        <v>1267</v>
      </c>
      <c r="E318" s="17" t="s">
        <v>351</v>
      </c>
      <c r="F318" s="296">
        <v>42.87</v>
      </c>
      <c r="G318" s="34"/>
      <c r="H318" s="39"/>
    </row>
    <row r="319" spans="1:8" s="2" customFormat="1" ht="16.899999999999999" customHeight="1">
      <c r="A319" s="34"/>
      <c r="B319" s="39"/>
      <c r="C319" s="295" t="s">
        <v>1253</v>
      </c>
      <c r="D319" s="295" t="s">
        <v>1254</v>
      </c>
      <c r="E319" s="17" t="s">
        <v>351</v>
      </c>
      <c r="F319" s="296">
        <v>42.55</v>
      </c>
      <c r="G319" s="34"/>
      <c r="H319" s="39"/>
    </row>
    <row r="320" spans="1:8" s="2" customFormat="1" ht="16.899999999999999" customHeight="1">
      <c r="A320" s="34"/>
      <c r="B320" s="39"/>
      <c r="C320" s="295" t="s">
        <v>1296</v>
      </c>
      <c r="D320" s="295" t="s">
        <v>1297</v>
      </c>
      <c r="E320" s="17" t="s">
        <v>351</v>
      </c>
      <c r="F320" s="296">
        <v>56.19</v>
      </c>
      <c r="G320" s="34"/>
      <c r="H320" s="39"/>
    </row>
    <row r="321" spans="1:8" s="2" customFormat="1" ht="16.899999999999999" customHeight="1">
      <c r="A321" s="34"/>
      <c r="B321" s="39"/>
      <c r="C321" s="295" t="s">
        <v>1260</v>
      </c>
      <c r="D321" s="295" t="s">
        <v>1261</v>
      </c>
      <c r="E321" s="17" t="s">
        <v>488</v>
      </c>
      <c r="F321" s="296">
        <v>2.1000000000000001E-2</v>
      </c>
      <c r="G321" s="34"/>
      <c r="H321" s="39"/>
    </row>
    <row r="322" spans="1:8" s="2" customFormat="1" ht="16.899999999999999" customHeight="1">
      <c r="A322" s="34"/>
      <c r="B322" s="39"/>
      <c r="C322" s="295" t="s">
        <v>1273</v>
      </c>
      <c r="D322" s="295" t="s">
        <v>1274</v>
      </c>
      <c r="E322" s="17" t="s">
        <v>488</v>
      </c>
      <c r="F322" s="296">
        <v>2.1000000000000001E-2</v>
      </c>
      <c r="G322" s="34"/>
      <c r="H322" s="39"/>
    </row>
    <row r="323" spans="1:8" s="2" customFormat="1" ht="16.899999999999999" customHeight="1">
      <c r="A323" s="34"/>
      <c r="B323" s="39"/>
      <c r="C323" s="291" t="s">
        <v>622</v>
      </c>
      <c r="D323" s="292" t="s">
        <v>623</v>
      </c>
      <c r="E323" s="293" t="s">
        <v>1</v>
      </c>
      <c r="F323" s="294">
        <v>18.094999999999999</v>
      </c>
      <c r="G323" s="34"/>
      <c r="H323" s="39"/>
    </row>
    <row r="324" spans="1:8" s="2" customFormat="1" ht="16.899999999999999" customHeight="1">
      <c r="A324" s="34"/>
      <c r="B324" s="39"/>
      <c r="C324" s="295" t="s">
        <v>1</v>
      </c>
      <c r="D324" s="295" t="s">
        <v>1118</v>
      </c>
      <c r="E324" s="17" t="s">
        <v>1</v>
      </c>
      <c r="F324" s="296">
        <v>7.0949999999999998</v>
      </c>
      <c r="G324" s="34"/>
      <c r="H324" s="39"/>
    </row>
    <row r="325" spans="1:8" s="2" customFormat="1" ht="16.899999999999999" customHeight="1">
      <c r="A325" s="34"/>
      <c r="B325" s="39"/>
      <c r="C325" s="295" t="s">
        <v>1</v>
      </c>
      <c r="D325" s="295" t="s">
        <v>1119</v>
      </c>
      <c r="E325" s="17" t="s">
        <v>1</v>
      </c>
      <c r="F325" s="296">
        <v>11</v>
      </c>
      <c r="G325" s="34"/>
      <c r="H325" s="39"/>
    </row>
    <row r="326" spans="1:8" s="2" customFormat="1" ht="16.899999999999999" customHeight="1">
      <c r="A326" s="34"/>
      <c r="B326" s="39"/>
      <c r="C326" s="295" t="s">
        <v>622</v>
      </c>
      <c r="D326" s="295" t="s">
        <v>156</v>
      </c>
      <c r="E326" s="17" t="s">
        <v>1</v>
      </c>
      <c r="F326" s="296">
        <v>18.094999999999999</v>
      </c>
      <c r="G326" s="34"/>
      <c r="H326" s="39"/>
    </row>
    <row r="327" spans="1:8" s="2" customFormat="1" ht="16.899999999999999" customHeight="1">
      <c r="A327" s="34"/>
      <c r="B327" s="39"/>
      <c r="C327" s="297" t="s">
        <v>2004</v>
      </c>
      <c r="D327" s="34"/>
      <c r="E327" s="34"/>
      <c r="F327" s="34"/>
      <c r="G327" s="34"/>
      <c r="H327" s="39"/>
    </row>
    <row r="328" spans="1:8" s="2" customFormat="1" ht="16.899999999999999" customHeight="1">
      <c r="A328" s="34"/>
      <c r="B328" s="39"/>
      <c r="C328" s="295" t="s">
        <v>1137</v>
      </c>
      <c r="D328" s="295" t="s">
        <v>1138</v>
      </c>
      <c r="E328" s="17" t="s">
        <v>460</v>
      </c>
      <c r="F328" s="296">
        <v>27.143000000000001</v>
      </c>
      <c r="G328" s="34"/>
      <c r="H328" s="39"/>
    </row>
    <row r="329" spans="1:8" s="2" customFormat="1" ht="16.899999999999999" customHeight="1">
      <c r="A329" s="34"/>
      <c r="B329" s="39"/>
      <c r="C329" s="291" t="s">
        <v>611</v>
      </c>
      <c r="D329" s="292" t="s">
        <v>612</v>
      </c>
      <c r="E329" s="293" t="s">
        <v>1</v>
      </c>
      <c r="F329" s="294">
        <v>2.004</v>
      </c>
      <c r="G329" s="34"/>
      <c r="H329" s="39"/>
    </row>
    <row r="330" spans="1:8" s="2" customFormat="1" ht="16.899999999999999" customHeight="1">
      <c r="A330" s="34"/>
      <c r="B330" s="39"/>
      <c r="C330" s="295" t="s">
        <v>1</v>
      </c>
      <c r="D330" s="295" t="s">
        <v>847</v>
      </c>
      <c r="E330" s="17" t="s">
        <v>1</v>
      </c>
      <c r="F330" s="296">
        <v>0</v>
      </c>
      <c r="G330" s="34"/>
      <c r="H330" s="39"/>
    </row>
    <row r="331" spans="1:8" s="2" customFormat="1" ht="16.899999999999999" customHeight="1">
      <c r="A331" s="34"/>
      <c r="B331" s="39"/>
      <c r="C331" s="295" t="s">
        <v>1</v>
      </c>
      <c r="D331" s="295" t="s">
        <v>1239</v>
      </c>
      <c r="E331" s="17" t="s">
        <v>1</v>
      </c>
      <c r="F331" s="296">
        <v>0</v>
      </c>
      <c r="G331" s="34"/>
      <c r="H331" s="39"/>
    </row>
    <row r="332" spans="1:8" s="2" customFormat="1" ht="16.899999999999999" customHeight="1">
      <c r="A332" s="34"/>
      <c r="B332" s="39"/>
      <c r="C332" s="295" t="s">
        <v>1</v>
      </c>
      <c r="D332" s="295" t="s">
        <v>1240</v>
      </c>
      <c r="E332" s="17" t="s">
        <v>1</v>
      </c>
      <c r="F332" s="296">
        <v>2.004</v>
      </c>
      <c r="G332" s="34"/>
      <c r="H332" s="39"/>
    </row>
    <row r="333" spans="1:8" s="2" customFormat="1" ht="16.899999999999999" customHeight="1">
      <c r="A333" s="34"/>
      <c r="B333" s="39"/>
      <c r="C333" s="295" t="s">
        <v>611</v>
      </c>
      <c r="D333" s="295" t="s">
        <v>156</v>
      </c>
      <c r="E333" s="17" t="s">
        <v>1</v>
      </c>
      <c r="F333" s="296">
        <v>2.004</v>
      </c>
      <c r="G333" s="34"/>
      <c r="H333" s="39"/>
    </row>
    <row r="334" spans="1:8" s="2" customFormat="1" ht="16.899999999999999" customHeight="1">
      <c r="A334" s="34"/>
      <c r="B334" s="39"/>
      <c r="C334" s="297" t="s">
        <v>2004</v>
      </c>
      <c r="D334" s="34"/>
      <c r="E334" s="34"/>
      <c r="F334" s="34"/>
      <c r="G334" s="34"/>
      <c r="H334" s="39"/>
    </row>
    <row r="335" spans="1:8" s="2" customFormat="1" ht="16.899999999999999" customHeight="1">
      <c r="A335" s="34"/>
      <c r="B335" s="39"/>
      <c r="C335" s="295" t="s">
        <v>1235</v>
      </c>
      <c r="D335" s="295" t="s">
        <v>1236</v>
      </c>
      <c r="E335" s="17" t="s">
        <v>351</v>
      </c>
      <c r="F335" s="296">
        <v>2.004</v>
      </c>
      <c r="G335" s="34"/>
      <c r="H335" s="39"/>
    </row>
    <row r="336" spans="1:8" s="2" customFormat="1" ht="16.899999999999999" customHeight="1">
      <c r="A336" s="34"/>
      <c r="B336" s="39"/>
      <c r="C336" s="295" t="s">
        <v>1253</v>
      </c>
      <c r="D336" s="295" t="s">
        <v>1254</v>
      </c>
      <c r="E336" s="17" t="s">
        <v>351</v>
      </c>
      <c r="F336" s="296">
        <v>42.55</v>
      </c>
      <c r="G336" s="34"/>
      <c r="H336" s="39"/>
    </row>
    <row r="337" spans="1:8" s="2" customFormat="1" ht="16.899999999999999" customHeight="1">
      <c r="A337" s="34"/>
      <c r="B337" s="39"/>
      <c r="C337" s="295" t="s">
        <v>1296</v>
      </c>
      <c r="D337" s="295" t="s">
        <v>1297</v>
      </c>
      <c r="E337" s="17" t="s">
        <v>351</v>
      </c>
      <c r="F337" s="296">
        <v>56.19</v>
      </c>
      <c r="G337" s="34"/>
      <c r="H337" s="39"/>
    </row>
    <row r="338" spans="1:8" s="2" customFormat="1" ht="16.899999999999999" customHeight="1">
      <c r="A338" s="34"/>
      <c r="B338" s="39"/>
      <c r="C338" s="295" t="s">
        <v>1260</v>
      </c>
      <c r="D338" s="295" t="s">
        <v>1261</v>
      </c>
      <c r="E338" s="17" t="s">
        <v>488</v>
      </c>
      <c r="F338" s="296">
        <v>2.1000000000000001E-2</v>
      </c>
      <c r="G338" s="34"/>
      <c r="H338" s="39"/>
    </row>
    <row r="339" spans="1:8" s="2" customFormat="1" ht="16.899999999999999" customHeight="1">
      <c r="A339" s="34"/>
      <c r="B339" s="39"/>
      <c r="C339" s="295" t="s">
        <v>1248</v>
      </c>
      <c r="D339" s="295" t="s">
        <v>1249</v>
      </c>
      <c r="E339" s="17" t="s">
        <v>351</v>
      </c>
      <c r="F339" s="296">
        <v>21.114999999999998</v>
      </c>
      <c r="G339" s="34"/>
      <c r="H339" s="39"/>
    </row>
    <row r="340" spans="1:8" s="2" customFormat="1" ht="16.899999999999999" customHeight="1">
      <c r="A340" s="34"/>
      <c r="B340" s="39"/>
      <c r="C340" s="291" t="s">
        <v>614</v>
      </c>
      <c r="D340" s="292" t="s">
        <v>615</v>
      </c>
      <c r="E340" s="293" t="s">
        <v>1</v>
      </c>
      <c r="F340" s="294">
        <v>19.111000000000001</v>
      </c>
      <c r="G340" s="34"/>
      <c r="H340" s="39"/>
    </row>
    <row r="341" spans="1:8" s="2" customFormat="1" ht="16.899999999999999" customHeight="1">
      <c r="A341" s="34"/>
      <c r="B341" s="39"/>
      <c r="C341" s="295" t="s">
        <v>1</v>
      </c>
      <c r="D341" s="295" t="s">
        <v>847</v>
      </c>
      <c r="E341" s="17" t="s">
        <v>1</v>
      </c>
      <c r="F341" s="296">
        <v>0</v>
      </c>
      <c r="G341" s="34"/>
      <c r="H341" s="39"/>
    </row>
    <row r="342" spans="1:8" s="2" customFormat="1" ht="16.899999999999999" customHeight="1">
      <c r="A342" s="34"/>
      <c r="B342" s="39"/>
      <c r="C342" s="295" t="s">
        <v>1</v>
      </c>
      <c r="D342" s="295" t="s">
        <v>1239</v>
      </c>
      <c r="E342" s="17" t="s">
        <v>1</v>
      </c>
      <c r="F342" s="296">
        <v>0</v>
      </c>
      <c r="G342" s="34"/>
      <c r="H342" s="39"/>
    </row>
    <row r="343" spans="1:8" s="2" customFormat="1" ht="16.899999999999999" customHeight="1">
      <c r="A343" s="34"/>
      <c r="B343" s="39"/>
      <c r="C343" s="295" t="s">
        <v>1</v>
      </c>
      <c r="D343" s="295" t="s">
        <v>1246</v>
      </c>
      <c r="E343" s="17" t="s">
        <v>1</v>
      </c>
      <c r="F343" s="296">
        <v>19.111000000000001</v>
      </c>
      <c r="G343" s="34"/>
      <c r="H343" s="39"/>
    </row>
    <row r="344" spans="1:8" s="2" customFormat="1" ht="16.899999999999999" customHeight="1">
      <c r="A344" s="34"/>
      <c r="B344" s="39"/>
      <c r="C344" s="295" t="s">
        <v>614</v>
      </c>
      <c r="D344" s="295" t="s">
        <v>156</v>
      </c>
      <c r="E344" s="17" t="s">
        <v>1</v>
      </c>
      <c r="F344" s="296">
        <v>19.111000000000001</v>
      </c>
      <c r="G344" s="34"/>
      <c r="H344" s="39"/>
    </row>
    <row r="345" spans="1:8" s="2" customFormat="1" ht="16.899999999999999" customHeight="1">
      <c r="A345" s="34"/>
      <c r="B345" s="39"/>
      <c r="C345" s="297" t="s">
        <v>2004</v>
      </c>
      <c r="D345" s="34"/>
      <c r="E345" s="34"/>
      <c r="F345" s="34"/>
      <c r="G345" s="34"/>
      <c r="H345" s="39"/>
    </row>
    <row r="346" spans="1:8" s="2" customFormat="1" ht="16.899999999999999" customHeight="1">
      <c r="A346" s="34"/>
      <c r="B346" s="39"/>
      <c r="C346" s="295" t="s">
        <v>1242</v>
      </c>
      <c r="D346" s="295" t="s">
        <v>1243</v>
      </c>
      <c r="E346" s="17" t="s">
        <v>351</v>
      </c>
      <c r="F346" s="296">
        <v>19.111000000000001</v>
      </c>
      <c r="G346" s="34"/>
      <c r="H346" s="39"/>
    </row>
    <row r="347" spans="1:8" s="2" customFormat="1" ht="16.899999999999999" customHeight="1">
      <c r="A347" s="34"/>
      <c r="B347" s="39"/>
      <c r="C347" s="295" t="s">
        <v>1253</v>
      </c>
      <c r="D347" s="295" t="s">
        <v>1254</v>
      </c>
      <c r="E347" s="17" t="s">
        <v>351</v>
      </c>
      <c r="F347" s="296">
        <v>42.55</v>
      </c>
      <c r="G347" s="34"/>
      <c r="H347" s="39"/>
    </row>
    <row r="348" spans="1:8" s="2" customFormat="1" ht="16.899999999999999" customHeight="1">
      <c r="A348" s="34"/>
      <c r="B348" s="39"/>
      <c r="C348" s="295" t="s">
        <v>1296</v>
      </c>
      <c r="D348" s="295" t="s">
        <v>1297</v>
      </c>
      <c r="E348" s="17" t="s">
        <v>351</v>
      </c>
      <c r="F348" s="296">
        <v>56.19</v>
      </c>
      <c r="G348" s="34"/>
      <c r="H348" s="39"/>
    </row>
    <row r="349" spans="1:8" s="2" customFormat="1" ht="16.899999999999999" customHeight="1">
      <c r="A349" s="34"/>
      <c r="B349" s="39"/>
      <c r="C349" s="295" t="s">
        <v>1260</v>
      </c>
      <c r="D349" s="295" t="s">
        <v>1261</v>
      </c>
      <c r="E349" s="17" t="s">
        <v>488</v>
      </c>
      <c r="F349" s="296">
        <v>2.1000000000000001E-2</v>
      </c>
      <c r="G349" s="34"/>
      <c r="H349" s="39"/>
    </row>
    <row r="350" spans="1:8" s="2" customFormat="1" ht="16.899999999999999" customHeight="1">
      <c r="A350" s="34"/>
      <c r="B350" s="39"/>
      <c r="C350" s="295" t="s">
        <v>1248</v>
      </c>
      <c r="D350" s="295" t="s">
        <v>1249</v>
      </c>
      <c r="E350" s="17" t="s">
        <v>351</v>
      </c>
      <c r="F350" s="296">
        <v>21.114999999999998</v>
      </c>
      <c r="G350" s="34"/>
      <c r="H350" s="39"/>
    </row>
    <row r="351" spans="1:8" s="2" customFormat="1" ht="16.899999999999999" customHeight="1">
      <c r="A351" s="34"/>
      <c r="B351" s="39"/>
      <c r="C351" s="291" t="s">
        <v>1336</v>
      </c>
      <c r="D351" s="292" t="s">
        <v>618</v>
      </c>
      <c r="E351" s="293" t="s">
        <v>1</v>
      </c>
      <c r="F351" s="294">
        <v>36.1</v>
      </c>
      <c r="G351" s="34"/>
      <c r="H351" s="39"/>
    </row>
    <row r="352" spans="1:8" s="2" customFormat="1" ht="16.899999999999999" customHeight="1">
      <c r="A352" s="34"/>
      <c r="B352" s="39"/>
      <c r="C352" s="295" t="s">
        <v>1</v>
      </c>
      <c r="D352" s="295" t="s">
        <v>2011</v>
      </c>
      <c r="E352" s="17" t="s">
        <v>1</v>
      </c>
      <c r="F352" s="296">
        <v>36.1</v>
      </c>
      <c r="G352" s="34"/>
      <c r="H352" s="39"/>
    </row>
    <row r="353" spans="1:8" s="2" customFormat="1" ht="16.899999999999999" customHeight="1">
      <c r="A353" s="34"/>
      <c r="B353" s="39"/>
      <c r="C353" s="291" t="s">
        <v>617</v>
      </c>
      <c r="D353" s="292" t="s">
        <v>618</v>
      </c>
      <c r="E353" s="293" t="s">
        <v>1</v>
      </c>
      <c r="F353" s="294">
        <v>4.8</v>
      </c>
      <c r="G353" s="34"/>
      <c r="H353" s="39"/>
    </row>
    <row r="354" spans="1:8" s="2" customFormat="1" ht="16.899999999999999" customHeight="1">
      <c r="A354" s="34"/>
      <c r="B354" s="39"/>
      <c r="C354" s="295" t="s">
        <v>1</v>
      </c>
      <c r="D354" s="295" t="s">
        <v>847</v>
      </c>
      <c r="E354" s="17" t="s">
        <v>1</v>
      </c>
      <c r="F354" s="296">
        <v>0</v>
      </c>
      <c r="G354" s="34"/>
      <c r="H354" s="39"/>
    </row>
    <row r="355" spans="1:8" s="2" customFormat="1" ht="16.899999999999999" customHeight="1">
      <c r="A355" s="34"/>
      <c r="B355" s="39"/>
      <c r="C355" s="295" t="s">
        <v>1</v>
      </c>
      <c r="D355" s="295" t="s">
        <v>848</v>
      </c>
      <c r="E355" s="17" t="s">
        <v>1</v>
      </c>
      <c r="F355" s="296">
        <v>0</v>
      </c>
      <c r="G355" s="34"/>
      <c r="H355" s="39"/>
    </row>
    <row r="356" spans="1:8" s="2" customFormat="1" ht="16.899999999999999" customHeight="1">
      <c r="A356" s="34"/>
      <c r="B356" s="39"/>
      <c r="C356" s="295" t="s">
        <v>1</v>
      </c>
      <c r="D356" s="295" t="s">
        <v>861</v>
      </c>
      <c r="E356" s="17" t="s">
        <v>1</v>
      </c>
      <c r="F356" s="296">
        <v>4.8</v>
      </c>
      <c r="G356" s="34"/>
      <c r="H356" s="39"/>
    </row>
    <row r="357" spans="1:8" s="2" customFormat="1" ht="16.899999999999999" customHeight="1">
      <c r="A357" s="34"/>
      <c r="B357" s="39"/>
      <c r="C357" s="295" t="s">
        <v>617</v>
      </c>
      <c r="D357" s="295" t="s">
        <v>156</v>
      </c>
      <c r="E357" s="17" t="s">
        <v>1</v>
      </c>
      <c r="F357" s="296">
        <v>4.8</v>
      </c>
      <c r="G357" s="34"/>
      <c r="H357" s="39"/>
    </row>
    <row r="358" spans="1:8" s="2" customFormat="1" ht="16.899999999999999" customHeight="1">
      <c r="A358" s="34"/>
      <c r="B358" s="39"/>
      <c r="C358" s="297" t="s">
        <v>2004</v>
      </c>
      <c r="D358" s="34"/>
      <c r="E358" s="34"/>
      <c r="F358" s="34"/>
      <c r="G358" s="34"/>
      <c r="H358" s="39"/>
    </row>
    <row r="359" spans="1:8" s="2" customFormat="1" ht="16.899999999999999" customHeight="1">
      <c r="A359" s="34"/>
      <c r="B359" s="39"/>
      <c r="C359" s="295" t="s">
        <v>857</v>
      </c>
      <c r="D359" s="295" t="s">
        <v>858</v>
      </c>
      <c r="E359" s="17" t="s">
        <v>423</v>
      </c>
      <c r="F359" s="296">
        <v>4.8</v>
      </c>
      <c r="G359" s="34"/>
      <c r="H359" s="39"/>
    </row>
    <row r="360" spans="1:8" s="2" customFormat="1" ht="16.899999999999999" customHeight="1">
      <c r="A360" s="34"/>
      <c r="B360" s="39"/>
      <c r="C360" s="295" t="s">
        <v>843</v>
      </c>
      <c r="D360" s="295" t="s">
        <v>844</v>
      </c>
      <c r="E360" s="17" t="s">
        <v>351</v>
      </c>
      <c r="F360" s="296">
        <v>2.88</v>
      </c>
      <c r="G360" s="34"/>
      <c r="H360" s="39"/>
    </row>
    <row r="361" spans="1:8" s="2" customFormat="1" ht="16.899999999999999" customHeight="1">
      <c r="A361" s="34"/>
      <c r="B361" s="39"/>
      <c r="C361" s="295" t="s">
        <v>853</v>
      </c>
      <c r="D361" s="295" t="s">
        <v>854</v>
      </c>
      <c r="E361" s="17" t="s">
        <v>429</v>
      </c>
      <c r="F361" s="296">
        <v>0.48</v>
      </c>
      <c r="G361" s="34"/>
      <c r="H361" s="39"/>
    </row>
    <row r="362" spans="1:8" s="2" customFormat="1" ht="16.899999999999999" customHeight="1">
      <c r="A362" s="34"/>
      <c r="B362" s="39"/>
      <c r="C362" s="295" t="s">
        <v>850</v>
      </c>
      <c r="D362" s="295" t="s">
        <v>851</v>
      </c>
      <c r="E362" s="17" t="s">
        <v>351</v>
      </c>
      <c r="F362" s="296">
        <v>2.88</v>
      </c>
      <c r="G362" s="34"/>
      <c r="H362" s="39"/>
    </row>
    <row r="363" spans="1:8" s="2" customFormat="1" ht="16.899999999999999" customHeight="1">
      <c r="A363" s="34"/>
      <c r="B363" s="39"/>
      <c r="C363" s="291" t="s">
        <v>2012</v>
      </c>
      <c r="D363" s="292" t="s">
        <v>2013</v>
      </c>
      <c r="E363" s="293" t="s">
        <v>1</v>
      </c>
      <c r="F363" s="294">
        <v>42</v>
      </c>
      <c r="G363" s="34"/>
      <c r="H363" s="39"/>
    </row>
    <row r="364" spans="1:8" s="2" customFormat="1" ht="16.899999999999999" customHeight="1">
      <c r="A364" s="34"/>
      <c r="B364" s="39"/>
      <c r="C364" s="291" t="s">
        <v>620</v>
      </c>
      <c r="D364" s="292" t="s">
        <v>620</v>
      </c>
      <c r="E364" s="293" t="s">
        <v>1</v>
      </c>
      <c r="F364" s="294">
        <v>6.82</v>
      </c>
      <c r="G364" s="34"/>
      <c r="H364" s="39"/>
    </row>
    <row r="365" spans="1:8" s="2" customFormat="1" ht="16.899999999999999" customHeight="1">
      <c r="A365" s="34"/>
      <c r="B365" s="39"/>
      <c r="C365" s="295" t="s">
        <v>1</v>
      </c>
      <c r="D365" s="295" t="s">
        <v>666</v>
      </c>
      <c r="E365" s="17" t="s">
        <v>1</v>
      </c>
      <c r="F365" s="296">
        <v>0</v>
      </c>
      <c r="G365" s="34"/>
      <c r="H365" s="39"/>
    </row>
    <row r="366" spans="1:8" s="2" customFormat="1" ht="16.899999999999999" customHeight="1">
      <c r="A366" s="34"/>
      <c r="B366" s="39"/>
      <c r="C366" s="295" t="s">
        <v>1</v>
      </c>
      <c r="D366" s="295" t="s">
        <v>847</v>
      </c>
      <c r="E366" s="17" t="s">
        <v>1</v>
      </c>
      <c r="F366" s="296">
        <v>0</v>
      </c>
      <c r="G366" s="34"/>
      <c r="H366" s="39"/>
    </row>
    <row r="367" spans="1:8" s="2" customFormat="1" ht="16.899999999999999" customHeight="1">
      <c r="A367" s="34"/>
      <c r="B367" s="39"/>
      <c r="C367" s="295" t="s">
        <v>1</v>
      </c>
      <c r="D367" s="295" t="s">
        <v>1282</v>
      </c>
      <c r="E367" s="17" t="s">
        <v>1</v>
      </c>
      <c r="F367" s="296">
        <v>0</v>
      </c>
      <c r="G367" s="34"/>
      <c r="H367" s="39"/>
    </row>
    <row r="368" spans="1:8" s="2" customFormat="1" ht="16.899999999999999" customHeight="1">
      <c r="A368" s="34"/>
      <c r="B368" s="39"/>
      <c r="C368" s="295" t="s">
        <v>1</v>
      </c>
      <c r="D368" s="295" t="s">
        <v>1283</v>
      </c>
      <c r="E368" s="17" t="s">
        <v>1</v>
      </c>
      <c r="F368" s="296">
        <v>6.82</v>
      </c>
      <c r="G368" s="34"/>
      <c r="H368" s="39"/>
    </row>
    <row r="369" spans="1:8" s="2" customFormat="1" ht="16.899999999999999" customHeight="1">
      <c r="A369" s="34"/>
      <c r="B369" s="39"/>
      <c r="C369" s="295" t="s">
        <v>620</v>
      </c>
      <c r="D369" s="295" t="s">
        <v>156</v>
      </c>
      <c r="E369" s="17" t="s">
        <v>1</v>
      </c>
      <c r="F369" s="296">
        <v>6.82</v>
      </c>
      <c r="G369" s="34"/>
      <c r="H369" s="39"/>
    </row>
    <row r="370" spans="1:8" s="2" customFormat="1" ht="16.899999999999999" customHeight="1">
      <c r="A370" s="34"/>
      <c r="B370" s="39"/>
      <c r="C370" s="297" t="s">
        <v>2004</v>
      </c>
      <c r="D370" s="34"/>
      <c r="E370" s="34"/>
      <c r="F370" s="34"/>
      <c r="G370" s="34"/>
      <c r="H370" s="39"/>
    </row>
    <row r="371" spans="1:8" s="2" customFormat="1" ht="22.5">
      <c r="A371" s="34"/>
      <c r="B371" s="39"/>
      <c r="C371" s="295" t="s">
        <v>1278</v>
      </c>
      <c r="D371" s="295" t="s">
        <v>1279</v>
      </c>
      <c r="E371" s="17" t="s">
        <v>351</v>
      </c>
      <c r="F371" s="296">
        <v>6.82</v>
      </c>
      <c r="G371" s="34"/>
      <c r="H371" s="39"/>
    </row>
    <row r="372" spans="1:8" s="2" customFormat="1" ht="16.899999999999999" customHeight="1">
      <c r="A372" s="34"/>
      <c r="B372" s="39"/>
      <c r="C372" s="295" t="s">
        <v>1289</v>
      </c>
      <c r="D372" s="295" t="s">
        <v>1290</v>
      </c>
      <c r="E372" s="17" t="s">
        <v>351</v>
      </c>
      <c r="F372" s="296">
        <v>13.64</v>
      </c>
      <c r="G372" s="34"/>
      <c r="H372" s="39"/>
    </row>
    <row r="373" spans="1:8" s="2" customFormat="1" ht="16.899999999999999" customHeight="1">
      <c r="A373" s="34"/>
      <c r="B373" s="39"/>
      <c r="C373" s="295" t="s">
        <v>1296</v>
      </c>
      <c r="D373" s="295" t="s">
        <v>1297</v>
      </c>
      <c r="E373" s="17" t="s">
        <v>351</v>
      </c>
      <c r="F373" s="296">
        <v>56.19</v>
      </c>
      <c r="G373" s="34"/>
      <c r="H373" s="39"/>
    </row>
    <row r="374" spans="1:8" s="2" customFormat="1" ht="16.899999999999999" customHeight="1">
      <c r="A374" s="34"/>
      <c r="B374" s="39"/>
      <c r="C374" s="295" t="s">
        <v>1285</v>
      </c>
      <c r="D374" s="295" t="s">
        <v>1286</v>
      </c>
      <c r="E374" s="17" t="s">
        <v>351</v>
      </c>
      <c r="F374" s="296">
        <v>6.82</v>
      </c>
      <c r="G374" s="34"/>
      <c r="H374" s="39"/>
    </row>
    <row r="375" spans="1:8" s="2" customFormat="1" ht="16.899999999999999" customHeight="1">
      <c r="A375" s="34"/>
      <c r="B375" s="39"/>
      <c r="C375" s="291" t="s">
        <v>641</v>
      </c>
      <c r="D375" s="292" t="s">
        <v>642</v>
      </c>
      <c r="E375" s="293" t="s">
        <v>1</v>
      </c>
      <c r="F375" s="294">
        <v>25</v>
      </c>
      <c r="G375" s="34"/>
      <c r="H375" s="39"/>
    </row>
    <row r="376" spans="1:8" s="2" customFormat="1" ht="16.899999999999999" customHeight="1">
      <c r="A376" s="34"/>
      <c r="B376" s="39"/>
      <c r="C376" s="295" t="s">
        <v>1</v>
      </c>
      <c r="D376" s="295" t="s">
        <v>665</v>
      </c>
      <c r="E376" s="17" t="s">
        <v>1</v>
      </c>
      <c r="F376" s="296">
        <v>0</v>
      </c>
      <c r="G376" s="34"/>
      <c r="H376" s="39"/>
    </row>
    <row r="377" spans="1:8" s="2" customFormat="1" ht="16.899999999999999" customHeight="1">
      <c r="A377" s="34"/>
      <c r="B377" s="39"/>
      <c r="C377" s="295" t="s">
        <v>1</v>
      </c>
      <c r="D377" s="295" t="s">
        <v>643</v>
      </c>
      <c r="E377" s="17" t="s">
        <v>1</v>
      </c>
      <c r="F377" s="296">
        <v>25</v>
      </c>
      <c r="G377" s="34"/>
      <c r="H377" s="39"/>
    </row>
    <row r="378" spans="1:8" s="2" customFormat="1" ht="16.899999999999999" customHeight="1">
      <c r="A378" s="34"/>
      <c r="B378" s="39"/>
      <c r="C378" s="295" t="s">
        <v>641</v>
      </c>
      <c r="D378" s="295" t="s">
        <v>156</v>
      </c>
      <c r="E378" s="17" t="s">
        <v>1</v>
      </c>
      <c r="F378" s="296">
        <v>25</v>
      </c>
      <c r="G378" s="34"/>
      <c r="H378" s="39"/>
    </row>
    <row r="379" spans="1:8" s="2" customFormat="1" ht="16.899999999999999" customHeight="1">
      <c r="A379" s="34"/>
      <c r="B379" s="39"/>
      <c r="C379" s="297" t="s">
        <v>2004</v>
      </c>
      <c r="D379" s="34"/>
      <c r="E379" s="34"/>
      <c r="F379" s="34"/>
      <c r="G379" s="34"/>
      <c r="H379" s="39"/>
    </row>
    <row r="380" spans="1:8" s="2" customFormat="1" ht="16.899999999999999" customHeight="1">
      <c r="A380" s="34"/>
      <c r="B380" s="39"/>
      <c r="C380" s="295" t="s">
        <v>787</v>
      </c>
      <c r="D380" s="295" t="s">
        <v>788</v>
      </c>
      <c r="E380" s="17" t="s">
        <v>351</v>
      </c>
      <c r="F380" s="296">
        <v>25</v>
      </c>
      <c r="G380" s="34"/>
      <c r="H380" s="39"/>
    </row>
    <row r="381" spans="1:8" s="2" customFormat="1" ht="16.899999999999999" customHeight="1">
      <c r="A381" s="34"/>
      <c r="B381" s="39"/>
      <c r="C381" s="295" t="s">
        <v>766</v>
      </c>
      <c r="D381" s="295" t="s">
        <v>767</v>
      </c>
      <c r="E381" s="17" t="s">
        <v>429</v>
      </c>
      <c r="F381" s="296">
        <v>3.75</v>
      </c>
      <c r="G381" s="34"/>
      <c r="H381" s="39"/>
    </row>
    <row r="382" spans="1:8" s="2" customFormat="1" ht="22.5">
      <c r="A382" s="34"/>
      <c r="B382" s="39"/>
      <c r="C382" s="295" t="s">
        <v>772</v>
      </c>
      <c r="D382" s="295" t="s">
        <v>773</v>
      </c>
      <c r="E382" s="17" t="s">
        <v>351</v>
      </c>
      <c r="F382" s="296">
        <v>25</v>
      </c>
      <c r="G382" s="34"/>
      <c r="H382" s="39"/>
    </row>
    <row r="383" spans="1:8" s="2" customFormat="1" ht="16.899999999999999" customHeight="1">
      <c r="A383" s="34"/>
      <c r="B383" s="39"/>
      <c r="C383" s="295" t="s">
        <v>782</v>
      </c>
      <c r="D383" s="295" t="s">
        <v>783</v>
      </c>
      <c r="E383" s="17" t="s">
        <v>351</v>
      </c>
      <c r="F383" s="296">
        <v>25</v>
      </c>
      <c r="G383" s="34"/>
      <c r="H383" s="39"/>
    </row>
    <row r="384" spans="1:8" s="2" customFormat="1" ht="16.899999999999999" customHeight="1">
      <c r="A384" s="34"/>
      <c r="B384" s="39"/>
      <c r="C384" s="295" t="s">
        <v>777</v>
      </c>
      <c r="D384" s="295" t="s">
        <v>778</v>
      </c>
      <c r="E384" s="17" t="s">
        <v>460</v>
      </c>
      <c r="F384" s="296">
        <v>0.375</v>
      </c>
      <c r="G384" s="34"/>
      <c r="H384" s="39"/>
    </row>
    <row r="385" spans="1:8" s="2" customFormat="1" ht="16.899999999999999" customHeight="1">
      <c r="A385" s="34"/>
      <c r="B385" s="39"/>
      <c r="C385" s="291" t="s">
        <v>638</v>
      </c>
      <c r="D385" s="292" t="s">
        <v>639</v>
      </c>
      <c r="E385" s="293" t="s">
        <v>1</v>
      </c>
      <c r="F385" s="294">
        <v>69.959999999999994</v>
      </c>
      <c r="G385" s="34"/>
      <c r="H385" s="39"/>
    </row>
    <row r="386" spans="1:8" s="2" customFormat="1" ht="16.899999999999999" customHeight="1">
      <c r="A386" s="34"/>
      <c r="B386" s="39"/>
      <c r="C386" s="295" t="s">
        <v>1</v>
      </c>
      <c r="D386" s="295" t="s">
        <v>665</v>
      </c>
      <c r="E386" s="17" t="s">
        <v>1</v>
      </c>
      <c r="F386" s="296">
        <v>0</v>
      </c>
      <c r="G386" s="34"/>
      <c r="H386" s="39"/>
    </row>
    <row r="387" spans="1:8" s="2" customFormat="1" ht="16.899999999999999" customHeight="1">
      <c r="A387" s="34"/>
      <c r="B387" s="39"/>
      <c r="C387" s="295" t="s">
        <v>1</v>
      </c>
      <c r="D387" s="295" t="s">
        <v>666</v>
      </c>
      <c r="E387" s="17" t="s">
        <v>1</v>
      </c>
      <c r="F387" s="296">
        <v>0</v>
      </c>
      <c r="G387" s="34"/>
      <c r="H387" s="39"/>
    </row>
    <row r="388" spans="1:8" s="2" customFormat="1" ht="16.899999999999999" customHeight="1">
      <c r="A388" s="34"/>
      <c r="B388" s="39"/>
      <c r="C388" s="295" t="s">
        <v>1</v>
      </c>
      <c r="D388" s="295" t="s">
        <v>702</v>
      </c>
      <c r="E388" s="17" t="s">
        <v>1</v>
      </c>
      <c r="F388" s="296">
        <v>0</v>
      </c>
      <c r="G388" s="34"/>
      <c r="H388" s="39"/>
    </row>
    <row r="389" spans="1:8" s="2" customFormat="1" ht="16.899999999999999" customHeight="1">
      <c r="A389" s="34"/>
      <c r="B389" s="39"/>
      <c r="C389" s="295" t="s">
        <v>1</v>
      </c>
      <c r="D389" s="295" t="s">
        <v>703</v>
      </c>
      <c r="E389" s="17" t="s">
        <v>1</v>
      </c>
      <c r="F389" s="296">
        <v>18.48</v>
      </c>
      <c r="G389" s="34"/>
      <c r="H389" s="39"/>
    </row>
    <row r="390" spans="1:8" s="2" customFormat="1" ht="16.899999999999999" customHeight="1">
      <c r="A390" s="34"/>
      <c r="B390" s="39"/>
      <c r="C390" s="295" t="s">
        <v>1</v>
      </c>
      <c r="D390" s="295" t="s">
        <v>704</v>
      </c>
      <c r="E390" s="17" t="s">
        <v>1</v>
      </c>
      <c r="F390" s="296">
        <v>51.48</v>
      </c>
      <c r="G390" s="34"/>
      <c r="H390" s="39"/>
    </row>
    <row r="391" spans="1:8" s="2" customFormat="1" ht="16.899999999999999" customHeight="1">
      <c r="A391" s="34"/>
      <c r="B391" s="39"/>
      <c r="C391" s="295" t="s">
        <v>638</v>
      </c>
      <c r="D391" s="295" t="s">
        <v>156</v>
      </c>
      <c r="E391" s="17" t="s">
        <v>1</v>
      </c>
      <c r="F391" s="296">
        <v>69.959999999999994</v>
      </c>
      <c r="G391" s="34"/>
      <c r="H391" s="39"/>
    </row>
    <row r="392" spans="1:8" s="2" customFormat="1" ht="16.899999999999999" customHeight="1">
      <c r="A392" s="34"/>
      <c r="B392" s="39"/>
      <c r="C392" s="297" t="s">
        <v>2004</v>
      </c>
      <c r="D392" s="34"/>
      <c r="E392" s="34"/>
      <c r="F392" s="34"/>
      <c r="G392" s="34"/>
      <c r="H392" s="39"/>
    </row>
    <row r="393" spans="1:8" s="2" customFormat="1" ht="16.899999999999999" customHeight="1">
      <c r="A393" s="34"/>
      <c r="B393" s="39"/>
      <c r="C393" s="295" t="s">
        <v>698</v>
      </c>
      <c r="D393" s="295" t="s">
        <v>699</v>
      </c>
      <c r="E393" s="17" t="s">
        <v>351</v>
      </c>
      <c r="F393" s="296">
        <v>69.959999999999994</v>
      </c>
      <c r="G393" s="34"/>
      <c r="H393" s="39"/>
    </row>
    <row r="394" spans="1:8" s="2" customFormat="1" ht="16.899999999999999" customHeight="1">
      <c r="A394" s="34"/>
      <c r="B394" s="39"/>
      <c r="C394" s="295" t="s">
        <v>706</v>
      </c>
      <c r="D394" s="295" t="s">
        <v>707</v>
      </c>
      <c r="E394" s="17" t="s">
        <v>351</v>
      </c>
      <c r="F394" s="296">
        <v>3.4980000000000002</v>
      </c>
      <c r="G394" s="34"/>
      <c r="H394" s="39"/>
    </row>
    <row r="395" spans="1:8" s="2" customFormat="1" ht="16.899999999999999" customHeight="1">
      <c r="A395" s="34"/>
      <c r="B395" s="39"/>
      <c r="C395" s="295" t="s">
        <v>712</v>
      </c>
      <c r="D395" s="295" t="s">
        <v>713</v>
      </c>
      <c r="E395" s="17" t="s">
        <v>429</v>
      </c>
      <c r="F395" s="296">
        <v>3.4980000000000002</v>
      </c>
      <c r="G395" s="34"/>
      <c r="H395" s="39"/>
    </row>
    <row r="396" spans="1:8" s="2" customFormat="1" ht="16.899999999999999" customHeight="1">
      <c r="A396" s="34"/>
      <c r="B396" s="39"/>
      <c r="C396" s="291" t="s">
        <v>1343</v>
      </c>
      <c r="D396" s="292" t="s">
        <v>2014</v>
      </c>
      <c r="E396" s="293" t="s">
        <v>1</v>
      </c>
      <c r="F396" s="294">
        <v>30.8</v>
      </c>
      <c r="G396" s="34"/>
      <c r="H396" s="39"/>
    </row>
    <row r="397" spans="1:8" s="2" customFormat="1" ht="16.899999999999999" customHeight="1">
      <c r="A397" s="34"/>
      <c r="B397" s="39"/>
      <c r="C397" s="295" t="s">
        <v>1</v>
      </c>
      <c r="D397" s="295" t="s">
        <v>2015</v>
      </c>
      <c r="E397" s="17" t="s">
        <v>1</v>
      </c>
      <c r="F397" s="296">
        <v>30.8</v>
      </c>
      <c r="G397" s="34"/>
      <c r="H397" s="39"/>
    </row>
    <row r="398" spans="1:8" s="2" customFormat="1" ht="16.899999999999999" customHeight="1">
      <c r="A398" s="34"/>
      <c r="B398" s="39"/>
      <c r="C398" s="295" t="s">
        <v>1343</v>
      </c>
      <c r="D398" s="295" t="s">
        <v>156</v>
      </c>
      <c r="E398" s="17" t="s">
        <v>1</v>
      </c>
      <c r="F398" s="296">
        <v>30.8</v>
      </c>
      <c r="G398" s="34"/>
      <c r="H398" s="39"/>
    </row>
    <row r="399" spans="1:8" s="2" customFormat="1" ht="16.899999999999999" customHeight="1">
      <c r="A399" s="34"/>
      <c r="B399" s="39"/>
      <c r="C399" s="291" t="s">
        <v>2016</v>
      </c>
      <c r="D399" s="292" t="s">
        <v>1344</v>
      </c>
      <c r="E399" s="293" t="s">
        <v>1</v>
      </c>
      <c r="F399" s="294">
        <v>216</v>
      </c>
      <c r="G399" s="34"/>
      <c r="H399" s="39"/>
    </row>
    <row r="400" spans="1:8" s="2" customFormat="1" ht="16.899999999999999" customHeight="1">
      <c r="A400" s="34"/>
      <c r="B400" s="39"/>
      <c r="C400" s="291" t="s">
        <v>631</v>
      </c>
      <c r="D400" s="292" t="s">
        <v>632</v>
      </c>
      <c r="E400" s="293" t="s">
        <v>1</v>
      </c>
      <c r="F400" s="294">
        <v>48</v>
      </c>
      <c r="G400" s="34"/>
      <c r="H400" s="39"/>
    </row>
    <row r="401" spans="1:8" s="2" customFormat="1" ht="16.899999999999999" customHeight="1">
      <c r="A401" s="34"/>
      <c r="B401" s="39"/>
      <c r="C401" s="295" t="s">
        <v>1</v>
      </c>
      <c r="D401" s="295" t="s">
        <v>665</v>
      </c>
      <c r="E401" s="17" t="s">
        <v>1</v>
      </c>
      <c r="F401" s="296">
        <v>0</v>
      </c>
      <c r="G401" s="34"/>
      <c r="H401" s="39"/>
    </row>
    <row r="402" spans="1:8" s="2" customFormat="1" ht="16.899999999999999" customHeight="1">
      <c r="A402" s="34"/>
      <c r="B402" s="39"/>
      <c r="C402" s="295" t="s">
        <v>1</v>
      </c>
      <c r="D402" s="295" t="s">
        <v>666</v>
      </c>
      <c r="E402" s="17" t="s">
        <v>1</v>
      </c>
      <c r="F402" s="296">
        <v>0</v>
      </c>
      <c r="G402" s="34"/>
      <c r="H402" s="39"/>
    </row>
    <row r="403" spans="1:8" s="2" customFormat="1" ht="16.899999999999999" customHeight="1">
      <c r="A403" s="34"/>
      <c r="B403" s="39"/>
      <c r="C403" s="295" t="s">
        <v>1</v>
      </c>
      <c r="D403" s="295" t="s">
        <v>819</v>
      </c>
      <c r="E403" s="17" t="s">
        <v>1</v>
      </c>
      <c r="F403" s="296">
        <v>11.6</v>
      </c>
      <c r="G403" s="34"/>
      <c r="H403" s="39"/>
    </row>
    <row r="404" spans="1:8" s="2" customFormat="1" ht="16.899999999999999" customHeight="1">
      <c r="A404" s="34"/>
      <c r="B404" s="39"/>
      <c r="C404" s="295" t="s">
        <v>1</v>
      </c>
      <c r="D404" s="295" t="s">
        <v>820</v>
      </c>
      <c r="E404" s="17" t="s">
        <v>1</v>
      </c>
      <c r="F404" s="296">
        <v>36.4</v>
      </c>
      <c r="G404" s="34"/>
      <c r="H404" s="39"/>
    </row>
    <row r="405" spans="1:8" s="2" customFormat="1" ht="16.899999999999999" customHeight="1">
      <c r="A405" s="34"/>
      <c r="B405" s="39"/>
      <c r="C405" s="295" t="s">
        <v>631</v>
      </c>
      <c r="D405" s="295" t="s">
        <v>156</v>
      </c>
      <c r="E405" s="17" t="s">
        <v>1</v>
      </c>
      <c r="F405" s="296">
        <v>48</v>
      </c>
      <c r="G405" s="34"/>
      <c r="H405" s="39"/>
    </row>
    <row r="406" spans="1:8" s="2" customFormat="1" ht="16.899999999999999" customHeight="1">
      <c r="A406" s="34"/>
      <c r="B406" s="39"/>
      <c r="C406" s="297" t="s">
        <v>2004</v>
      </c>
      <c r="D406" s="34"/>
      <c r="E406" s="34"/>
      <c r="F406" s="34"/>
      <c r="G406" s="34"/>
      <c r="H406" s="39"/>
    </row>
    <row r="407" spans="1:8" s="2" customFormat="1" ht="16.899999999999999" customHeight="1">
      <c r="A407" s="34"/>
      <c r="B407" s="39"/>
      <c r="C407" s="295" t="s">
        <v>815</v>
      </c>
      <c r="D407" s="295" t="s">
        <v>816</v>
      </c>
      <c r="E407" s="17" t="s">
        <v>429</v>
      </c>
      <c r="F407" s="296">
        <v>48</v>
      </c>
      <c r="G407" s="34"/>
      <c r="H407" s="39"/>
    </row>
    <row r="408" spans="1:8" s="2" customFormat="1" ht="16.899999999999999" customHeight="1">
      <c r="A408" s="34"/>
      <c r="B408" s="39"/>
      <c r="C408" s="295" t="s">
        <v>821</v>
      </c>
      <c r="D408" s="295" t="s">
        <v>822</v>
      </c>
      <c r="E408" s="17" t="s">
        <v>429</v>
      </c>
      <c r="F408" s="296">
        <v>48</v>
      </c>
      <c r="G408" s="34"/>
      <c r="H408" s="39"/>
    </row>
    <row r="409" spans="1:8" s="2" customFormat="1" ht="16.899999999999999" customHeight="1">
      <c r="A409" s="34"/>
      <c r="B409" s="39"/>
      <c r="C409" s="295" t="s">
        <v>825</v>
      </c>
      <c r="D409" s="295" t="s">
        <v>826</v>
      </c>
      <c r="E409" s="17" t="s">
        <v>429</v>
      </c>
      <c r="F409" s="296">
        <v>48</v>
      </c>
      <c r="G409" s="34"/>
      <c r="H409" s="39"/>
    </row>
    <row r="410" spans="1:8" s="2" customFormat="1" ht="22.5">
      <c r="A410" s="34"/>
      <c r="B410" s="39"/>
      <c r="C410" s="295" t="s">
        <v>829</v>
      </c>
      <c r="D410" s="295" t="s">
        <v>830</v>
      </c>
      <c r="E410" s="17" t="s">
        <v>429</v>
      </c>
      <c r="F410" s="296">
        <v>48</v>
      </c>
      <c r="G410" s="34"/>
      <c r="H410" s="39"/>
    </row>
    <row r="411" spans="1:8" s="2" customFormat="1" ht="16.899999999999999" customHeight="1">
      <c r="A411" s="34"/>
      <c r="B411" s="39"/>
      <c r="C411" s="295" t="s">
        <v>833</v>
      </c>
      <c r="D411" s="295" t="s">
        <v>834</v>
      </c>
      <c r="E411" s="17" t="s">
        <v>429</v>
      </c>
      <c r="F411" s="296">
        <v>48</v>
      </c>
      <c r="G411" s="34"/>
      <c r="H411" s="39"/>
    </row>
    <row r="412" spans="1:8" s="2" customFormat="1" ht="16.899999999999999" customHeight="1">
      <c r="A412" s="34"/>
      <c r="B412" s="39"/>
      <c r="C412" s="295" t="s">
        <v>837</v>
      </c>
      <c r="D412" s="295" t="s">
        <v>838</v>
      </c>
      <c r="E412" s="17" t="s">
        <v>488</v>
      </c>
      <c r="F412" s="296">
        <v>100.8</v>
      </c>
      <c r="G412" s="34"/>
      <c r="H412" s="39"/>
    </row>
    <row r="413" spans="1:8" s="2" customFormat="1" ht="16.899999999999999" customHeight="1">
      <c r="A413" s="34"/>
      <c r="B413" s="39"/>
      <c r="C413" s="291" t="s">
        <v>644</v>
      </c>
      <c r="D413" s="292" t="s">
        <v>645</v>
      </c>
      <c r="E413" s="293" t="s">
        <v>1</v>
      </c>
      <c r="F413" s="294">
        <v>86</v>
      </c>
      <c r="G413" s="34"/>
      <c r="H413" s="39"/>
    </row>
    <row r="414" spans="1:8" s="2" customFormat="1" ht="16.899999999999999" customHeight="1">
      <c r="A414" s="34"/>
      <c r="B414" s="39"/>
      <c r="C414" s="295" t="s">
        <v>1</v>
      </c>
      <c r="D414" s="295" t="s">
        <v>665</v>
      </c>
      <c r="E414" s="17" t="s">
        <v>1</v>
      </c>
      <c r="F414" s="296">
        <v>0</v>
      </c>
      <c r="G414" s="34"/>
      <c r="H414" s="39"/>
    </row>
    <row r="415" spans="1:8" s="2" customFormat="1" ht="16.899999999999999" customHeight="1">
      <c r="A415" s="34"/>
      <c r="B415" s="39"/>
      <c r="C415" s="295" t="s">
        <v>1</v>
      </c>
      <c r="D415" s="295" t="s">
        <v>666</v>
      </c>
      <c r="E415" s="17" t="s">
        <v>1</v>
      </c>
      <c r="F415" s="296">
        <v>0</v>
      </c>
      <c r="G415" s="34"/>
      <c r="H415" s="39"/>
    </row>
    <row r="416" spans="1:8" s="2" customFormat="1" ht="16.899999999999999" customHeight="1">
      <c r="A416" s="34"/>
      <c r="B416" s="39"/>
      <c r="C416" s="295" t="s">
        <v>1</v>
      </c>
      <c r="D416" s="295" t="s">
        <v>667</v>
      </c>
      <c r="E416" s="17" t="s">
        <v>1</v>
      </c>
      <c r="F416" s="296">
        <v>0</v>
      </c>
      <c r="G416" s="34"/>
      <c r="H416" s="39"/>
    </row>
    <row r="417" spans="1:8" s="2" customFormat="1" ht="16.899999999999999" customHeight="1">
      <c r="A417" s="34"/>
      <c r="B417" s="39"/>
      <c r="C417" s="295" t="s">
        <v>1</v>
      </c>
      <c r="D417" s="295" t="s">
        <v>668</v>
      </c>
      <c r="E417" s="17" t="s">
        <v>1</v>
      </c>
      <c r="F417" s="296">
        <v>20</v>
      </c>
      <c r="G417" s="34"/>
      <c r="H417" s="39"/>
    </row>
    <row r="418" spans="1:8" s="2" customFormat="1" ht="16.899999999999999" customHeight="1">
      <c r="A418" s="34"/>
      <c r="B418" s="39"/>
      <c r="C418" s="295" t="s">
        <v>1</v>
      </c>
      <c r="D418" s="295" t="s">
        <v>669</v>
      </c>
      <c r="E418" s="17" t="s">
        <v>1</v>
      </c>
      <c r="F418" s="296">
        <v>66</v>
      </c>
      <c r="G418" s="34"/>
      <c r="H418" s="39"/>
    </row>
    <row r="419" spans="1:8" s="2" customFormat="1" ht="16.899999999999999" customHeight="1">
      <c r="A419" s="34"/>
      <c r="B419" s="39"/>
      <c r="C419" s="295" t="s">
        <v>644</v>
      </c>
      <c r="D419" s="295" t="s">
        <v>156</v>
      </c>
      <c r="E419" s="17" t="s">
        <v>1</v>
      </c>
      <c r="F419" s="296">
        <v>86</v>
      </c>
      <c r="G419" s="34"/>
      <c r="H419" s="39"/>
    </row>
    <row r="420" spans="1:8" s="2" customFormat="1" ht="16.899999999999999" customHeight="1">
      <c r="A420" s="34"/>
      <c r="B420" s="39"/>
      <c r="C420" s="297" t="s">
        <v>2004</v>
      </c>
      <c r="D420" s="34"/>
      <c r="E420" s="34"/>
      <c r="F420" s="34"/>
      <c r="G420" s="34"/>
      <c r="H420" s="39"/>
    </row>
    <row r="421" spans="1:8" s="2" customFormat="1" ht="16.899999999999999" customHeight="1">
      <c r="A421" s="34"/>
      <c r="B421" s="39"/>
      <c r="C421" s="295" t="s">
        <v>661</v>
      </c>
      <c r="D421" s="295" t="s">
        <v>662</v>
      </c>
      <c r="E421" s="17" t="s">
        <v>423</v>
      </c>
      <c r="F421" s="296">
        <v>86</v>
      </c>
      <c r="G421" s="34"/>
      <c r="H421" s="39"/>
    </row>
    <row r="422" spans="1:8" s="2" customFormat="1" ht="16.899999999999999" customHeight="1">
      <c r="A422" s="34"/>
      <c r="B422" s="39"/>
      <c r="C422" s="295" t="s">
        <v>752</v>
      </c>
      <c r="D422" s="295" t="s">
        <v>753</v>
      </c>
      <c r="E422" s="17" t="s">
        <v>423</v>
      </c>
      <c r="F422" s="296">
        <v>110</v>
      </c>
      <c r="G422" s="34"/>
      <c r="H422" s="39"/>
    </row>
    <row r="423" spans="1:8" s="2" customFormat="1" ht="16.899999999999999" customHeight="1">
      <c r="A423" s="34"/>
      <c r="B423" s="39"/>
      <c r="C423" s="295" t="s">
        <v>672</v>
      </c>
      <c r="D423" s="295" t="s">
        <v>673</v>
      </c>
      <c r="E423" s="17" t="s">
        <v>488</v>
      </c>
      <c r="F423" s="296">
        <v>3.6640000000000001</v>
      </c>
      <c r="G423" s="34"/>
      <c r="H423" s="39"/>
    </row>
    <row r="424" spans="1:8" s="2" customFormat="1" ht="16.899999999999999" customHeight="1">
      <c r="A424" s="34"/>
      <c r="B424" s="39"/>
      <c r="C424" s="291" t="s">
        <v>625</v>
      </c>
      <c r="D424" s="292" t="s">
        <v>626</v>
      </c>
      <c r="E424" s="293" t="s">
        <v>1</v>
      </c>
      <c r="F424" s="294">
        <v>2.6</v>
      </c>
      <c r="G424" s="34"/>
      <c r="H424" s="39"/>
    </row>
    <row r="425" spans="1:8" s="2" customFormat="1" ht="16.899999999999999" customHeight="1">
      <c r="A425" s="34"/>
      <c r="B425" s="39"/>
      <c r="C425" s="295" t="s">
        <v>1</v>
      </c>
      <c r="D425" s="295" t="s">
        <v>665</v>
      </c>
      <c r="E425" s="17" t="s">
        <v>1</v>
      </c>
      <c r="F425" s="296">
        <v>0</v>
      </c>
      <c r="G425" s="34"/>
      <c r="H425" s="39"/>
    </row>
    <row r="426" spans="1:8" s="2" customFormat="1" ht="16.899999999999999" customHeight="1">
      <c r="A426" s="34"/>
      <c r="B426" s="39"/>
      <c r="C426" s="295" t="s">
        <v>1</v>
      </c>
      <c r="D426" s="295" t="s">
        <v>666</v>
      </c>
      <c r="E426" s="17" t="s">
        <v>1</v>
      </c>
      <c r="F426" s="296">
        <v>0</v>
      </c>
      <c r="G426" s="34"/>
      <c r="H426" s="39"/>
    </row>
    <row r="427" spans="1:8" s="2" customFormat="1" ht="16.899999999999999" customHeight="1">
      <c r="A427" s="34"/>
      <c r="B427" s="39"/>
      <c r="C427" s="295" t="s">
        <v>1</v>
      </c>
      <c r="D427" s="295" t="s">
        <v>797</v>
      </c>
      <c r="E427" s="17" t="s">
        <v>1</v>
      </c>
      <c r="F427" s="296">
        <v>0</v>
      </c>
      <c r="G427" s="34"/>
      <c r="H427" s="39"/>
    </row>
    <row r="428" spans="1:8" s="2" customFormat="1" ht="16.899999999999999" customHeight="1">
      <c r="A428" s="34"/>
      <c r="B428" s="39"/>
      <c r="C428" s="295" t="s">
        <v>1</v>
      </c>
      <c r="D428" s="295" t="s">
        <v>808</v>
      </c>
      <c r="E428" s="17" t="s">
        <v>1</v>
      </c>
      <c r="F428" s="296">
        <v>2.6</v>
      </c>
      <c r="G428" s="34"/>
      <c r="H428" s="39"/>
    </row>
    <row r="429" spans="1:8" s="2" customFormat="1" ht="16.899999999999999" customHeight="1">
      <c r="A429" s="34"/>
      <c r="B429" s="39"/>
      <c r="C429" s="295" t="s">
        <v>625</v>
      </c>
      <c r="D429" s="295" t="s">
        <v>156</v>
      </c>
      <c r="E429" s="17" t="s">
        <v>1</v>
      </c>
      <c r="F429" s="296">
        <v>2.6</v>
      </c>
      <c r="G429" s="34"/>
      <c r="H429" s="39"/>
    </row>
    <row r="430" spans="1:8" s="2" customFormat="1" ht="16.899999999999999" customHeight="1">
      <c r="A430" s="34"/>
      <c r="B430" s="39"/>
      <c r="C430" s="297" t="s">
        <v>2004</v>
      </c>
      <c r="D430" s="34"/>
      <c r="E430" s="34"/>
      <c r="F430" s="34"/>
      <c r="G430" s="34"/>
      <c r="H430" s="39"/>
    </row>
    <row r="431" spans="1:8" s="2" customFormat="1" ht="22.5">
      <c r="A431" s="34"/>
      <c r="B431" s="39"/>
      <c r="C431" s="295" t="s">
        <v>804</v>
      </c>
      <c r="D431" s="295" t="s">
        <v>805</v>
      </c>
      <c r="E431" s="17" t="s">
        <v>429</v>
      </c>
      <c r="F431" s="296">
        <v>2.6</v>
      </c>
      <c r="G431" s="34"/>
      <c r="H431" s="39"/>
    </row>
    <row r="432" spans="1:8" s="2" customFormat="1" ht="16.899999999999999" customHeight="1">
      <c r="A432" s="34"/>
      <c r="B432" s="39"/>
      <c r="C432" s="295" t="s">
        <v>810</v>
      </c>
      <c r="D432" s="295" t="s">
        <v>811</v>
      </c>
      <c r="E432" s="17" t="s">
        <v>429</v>
      </c>
      <c r="F432" s="296">
        <v>12.95</v>
      </c>
      <c r="G432" s="34"/>
      <c r="H432" s="39"/>
    </row>
    <row r="433" spans="1:8" s="2" customFormat="1" ht="16.899999999999999" customHeight="1">
      <c r="A433" s="34"/>
      <c r="B433" s="39"/>
      <c r="C433" s="291" t="s">
        <v>629</v>
      </c>
      <c r="D433" s="292" t="s">
        <v>630</v>
      </c>
      <c r="E433" s="293" t="s">
        <v>1</v>
      </c>
      <c r="F433" s="294">
        <v>1</v>
      </c>
      <c r="G433" s="34"/>
      <c r="H433" s="39"/>
    </row>
    <row r="434" spans="1:8" s="2" customFormat="1" ht="16.899999999999999" customHeight="1">
      <c r="A434" s="34"/>
      <c r="B434" s="39"/>
      <c r="C434" s="295" t="s">
        <v>1</v>
      </c>
      <c r="D434" s="295" t="s">
        <v>665</v>
      </c>
      <c r="E434" s="17" t="s">
        <v>1</v>
      </c>
      <c r="F434" s="296">
        <v>0</v>
      </c>
      <c r="G434" s="34"/>
      <c r="H434" s="39"/>
    </row>
    <row r="435" spans="1:8" s="2" customFormat="1" ht="16.899999999999999" customHeight="1">
      <c r="A435" s="34"/>
      <c r="B435" s="39"/>
      <c r="C435" s="295" t="s">
        <v>1</v>
      </c>
      <c r="D435" s="295" t="s">
        <v>666</v>
      </c>
      <c r="E435" s="17" t="s">
        <v>1</v>
      </c>
      <c r="F435" s="296">
        <v>0</v>
      </c>
      <c r="G435" s="34"/>
      <c r="H435" s="39"/>
    </row>
    <row r="436" spans="1:8" s="2" customFormat="1" ht="16.899999999999999" customHeight="1">
      <c r="A436" s="34"/>
      <c r="B436" s="39"/>
      <c r="C436" s="295" t="s">
        <v>1</v>
      </c>
      <c r="D436" s="295" t="s">
        <v>797</v>
      </c>
      <c r="E436" s="17" t="s">
        <v>1</v>
      </c>
      <c r="F436" s="296">
        <v>0</v>
      </c>
      <c r="G436" s="34"/>
      <c r="H436" s="39"/>
    </row>
    <row r="437" spans="1:8" s="2" customFormat="1" ht="16.899999999999999" customHeight="1">
      <c r="A437" s="34"/>
      <c r="B437" s="39"/>
      <c r="C437" s="295" t="s">
        <v>1</v>
      </c>
      <c r="D437" s="295" t="s">
        <v>803</v>
      </c>
      <c r="E437" s="17" t="s">
        <v>1</v>
      </c>
      <c r="F437" s="296">
        <v>1</v>
      </c>
      <c r="G437" s="34"/>
      <c r="H437" s="39"/>
    </row>
    <row r="438" spans="1:8" s="2" customFormat="1" ht="16.899999999999999" customHeight="1">
      <c r="A438" s="34"/>
      <c r="B438" s="39"/>
      <c r="C438" s="295" t="s">
        <v>629</v>
      </c>
      <c r="D438" s="295" t="s">
        <v>156</v>
      </c>
      <c r="E438" s="17" t="s">
        <v>1</v>
      </c>
      <c r="F438" s="296">
        <v>1</v>
      </c>
      <c r="G438" s="34"/>
      <c r="H438" s="39"/>
    </row>
    <row r="439" spans="1:8" s="2" customFormat="1" ht="16.899999999999999" customHeight="1">
      <c r="A439" s="34"/>
      <c r="B439" s="39"/>
      <c r="C439" s="297" t="s">
        <v>2004</v>
      </c>
      <c r="D439" s="34"/>
      <c r="E439" s="34"/>
      <c r="F439" s="34"/>
      <c r="G439" s="34"/>
      <c r="H439" s="39"/>
    </row>
    <row r="440" spans="1:8" s="2" customFormat="1" ht="16.899999999999999" customHeight="1">
      <c r="A440" s="34"/>
      <c r="B440" s="39"/>
      <c r="C440" s="295" t="s">
        <v>799</v>
      </c>
      <c r="D440" s="295" t="s">
        <v>800</v>
      </c>
      <c r="E440" s="17" t="s">
        <v>429</v>
      </c>
      <c r="F440" s="296">
        <v>1</v>
      </c>
      <c r="G440" s="34"/>
      <c r="H440" s="39"/>
    </row>
    <row r="441" spans="1:8" s="2" customFormat="1" ht="16.899999999999999" customHeight="1">
      <c r="A441" s="34"/>
      <c r="B441" s="39"/>
      <c r="C441" s="295" t="s">
        <v>810</v>
      </c>
      <c r="D441" s="295" t="s">
        <v>811</v>
      </c>
      <c r="E441" s="17" t="s">
        <v>429</v>
      </c>
      <c r="F441" s="296">
        <v>12.95</v>
      </c>
      <c r="G441" s="34"/>
      <c r="H441" s="39"/>
    </row>
    <row r="442" spans="1:8" s="2" customFormat="1" ht="16.899999999999999" customHeight="1">
      <c r="A442" s="34"/>
      <c r="B442" s="39"/>
      <c r="C442" s="291" t="s">
        <v>633</v>
      </c>
      <c r="D442" s="292" t="s">
        <v>634</v>
      </c>
      <c r="E442" s="293" t="s">
        <v>1</v>
      </c>
      <c r="F442" s="294">
        <v>7.25</v>
      </c>
      <c r="G442" s="34"/>
      <c r="H442" s="39"/>
    </row>
    <row r="443" spans="1:8" s="2" customFormat="1" ht="16.899999999999999" customHeight="1">
      <c r="A443" s="34"/>
      <c r="B443" s="39"/>
      <c r="C443" s="295" t="s">
        <v>1</v>
      </c>
      <c r="D443" s="295" t="s">
        <v>665</v>
      </c>
      <c r="E443" s="17" t="s">
        <v>1</v>
      </c>
      <c r="F443" s="296">
        <v>0</v>
      </c>
      <c r="G443" s="34"/>
      <c r="H443" s="39"/>
    </row>
    <row r="444" spans="1:8" s="2" customFormat="1" ht="16.899999999999999" customHeight="1">
      <c r="A444" s="34"/>
      <c r="B444" s="39"/>
      <c r="C444" s="295" t="s">
        <v>1</v>
      </c>
      <c r="D444" s="295" t="s">
        <v>666</v>
      </c>
      <c r="E444" s="17" t="s">
        <v>1</v>
      </c>
      <c r="F444" s="296">
        <v>0</v>
      </c>
      <c r="G444" s="34"/>
      <c r="H444" s="39"/>
    </row>
    <row r="445" spans="1:8" s="2" customFormat="1" ht="16.899999999999999" customHeight="1">
      <c r="A445" s="34"/>
      <c r="B445" s="39"/>
      <c r="C445" s="295" t="s">
        <v>1</v>
      </c>
      <c r="D445" s="295" t="s">
        <v>797</v>
      </c>
      <c r="E445" s="17" t="s">
        <v>1</v>
      </c>
      <c r="F445" s="296">
        <v>0</v>
      </c>
      <c r="G445" s="34"/>
      <c r="H445" s="39"/>
    </row>
    <row r="446" spans="1:8" s="2" customFormat="1" ht="16.899999999999999" customHeight="1">
      <c r="A446" s="34"/>
      <c r="B446" s="39"/>
      <c r="C446" s="295" t="s">
        <v>1</v>
      </c>
      <c r="D446" s="295" t="s">
        <v>798</v>
      </c>
      <c r="E446" s="17" t="s">
        <v>1</v>
      </c>
      <c r="F446" s="296">
        <v>7.25</v>
      </c>
      <c r="G446" s="34"/>
      <c r="H446" s="39"/>
    </row>
    <row r="447" spans="1:8" s="2" customFormat="1" ht="16.899999999999999" customHeight="1">
      <c r="A447" s="34"/>
      <c r="B447" s="39"/>
      <c r="C447" s="295" t="s">
        <v>633</v>
      </c>
      <c r="D447" s="295" t="s">
        <v>156</v>
      </c>
      <c r="E447" s="17" t="s">
        <v>1</v>
      </c>
      <c r="F447" s="296">
        <v>7.25</v>
      </c>
      <c r="G447" s="34"/>
      <c r="H447" s="39"/>
    </row>
    <row r="448" spans="1:8" s="2" customFormat="1" ht="16.899999999999999" customHeight="1">
      <c r="A448" s="34"/>
      <c r="B448" s="39"/>
      <c r="C448" s="297" t="s">
        <v>2004</v>
      </c>
      <c r="D448" s="34"/>
      <c r="E448" s="34"/>
      <c r="F448" s="34"/>
      <c r="G448" s="34"/>
      <c r="H448" s="39"/>
    </row>
    <row r="449" spans="1:8" s="2" customFormat="1" ht="16.899999999999999" customHeight="1">
      <c r="A449" s="34"/>
      <c r="B449" s="39"/>
      <c r="C449" s="295" t="s">
        <v>792</v>
      </c>
      <c r="D449" s="295" t="s">
        <v>793</v>
      </c>
      <c r="E449" s="17" t="s">
        <v>429</v>
      </c>
      <c r="F449" s="296">
        <v>7.25</v>
      </c>
      <c r="G449" s="34"/>
      <c r="H449" s="39"/>
    </row>
    <row r="450" spans="1:8" s="2" customFormat="1" ht="16.899999999999999" customHeight="1">
      <c r="A450" s="34"/>
      <c r="B450" s="39"/>
      <c r="C450" s="295" t="s">
        <v>810</v>
      </c>
      <c r="D450" s="295" t="s">
        <v>811</v>
      </c>
      <c r="E450" s="17" t="s">
        <v>429</v>
      </c>
      <c r="F450" s="296">
        <v>12.95</v>
      </c>
      <c r="G450" s="34"/>
      <c r="H450" s="39"/>
    </row>
    <row r="451" spans="1:8" s="2" customFormat="1" ht="26.45" customHeight="1">
      <c r="A451" s="34"/>
      <c r="B451" s="39"/>
      <c r="C451" s="290" t="s">
        <v>2017</v>
      </c>
      <c r="D451" s="290" t="s">
        <v>95</v>
      </c>
      <c r="E451" s="34"/>
      <c r="F451" s="34"/>
      <c r="G451" s="34"/>
      <c r="H451" s="39"/>
    </row>
    <row r="452" spans="1:8" s="2" customFormat="1" ht="16.899999999999999" customHeight="1">
      <c r="A452" s="34"/>
      <c r="B452" s="39"/>
      <c r="C452" s="291" t="s">
        <v>566</v>
      </c>
      <c r="D452" s="292" t="s">
        <v>1316</v>
      </c>
      <c r="E452" s="293" t="s">
        <v>1</v>
      </c>
      <c r="F452" s="294">
        <v>147.94999999999999</v>
      </c>
      <c r="G452" s="34"/>
      <c r="H452" s="39"/>
    </row>
    <row r="453" spans="1:8" s="2" customFormat="1" ht="16.899999999999999" customHeight="1">
      <c r="A453" s="34"/>
      <c r="B453" s="39"/>
      <c r="C453" s="295" t="s">
        <v>1</v>
      </c>
      <c r="D453" s="295" t="s">
        <v>1371</v>
      </c>
      <c r="E453" s="17" t="s">
        <v>1</v>
      </c>
      <c r="F453" s="296">
        <v>0</v>
      </c>
      <c r="G453" s="34"/>
      <c r="H453" s="39"/>
    </row>
    <row r="454" spans="1:8" s="2" customFormat="1" ht="16.899999999999999" customHeight="1">
      <c r="A454" s="34"/>
      <c r="B454" s="39"/>
      <c r="C454" s="295" t="s">
        <v>1</v>
      </c>
      <c r="D454" s="295" t="s">
        <v>1540</v>
      </c>
      <c r="E454" s="17" t="s">
        <v>1</v>
      </c>
      <c r="F454" s="296">
        <v>147.94999999999999</v>
      </c>
      <c r="G454" s="34"/>
      <c r="H454" s="39"/>
    </row>
    <row r="455" spans="1:8" s="2" customFormat="1" ht="16.899999999999999" customHeight="1">
      <c r="A455" s="34"/>
      <c r="B455" s="39"/>
      <c r="C455" s="295" t="s">
        <v>566</v>
      </c>
      <c r="D455" s="295" t="s">
        <v>156</v>
      </c>
      <c r="E455" s="17" t="s">
        <v>1</v>
      </c>
      <c r="F455" s="296">
        <v>147.94999999999999</v>
      </c>
      <c r="G455" s="34"/>
      <c r="H455" s="39"/>
    </row>
    <row r="456" spans="1:8" s="2" customFormat="1" ht="16.899999999999999" customHeight="1">
      <c r="A456" s="34"/>
      <c r="B456" s="39"/>
      <c r="C456" s="297" t="s">
        <v>2004</v>
      </c>
      <c r="D456" s="34"/>
      <c r="E456" s="34"/>
      <c r="F456" s="34"/>
      <c r="G456" s="34"/>
      <c r="H456" s="39"/>
    </row>
    <row r="457" spans="1:8" s="2" customFormat="1" ht="16.899999999999999" customHeight="1">
      <c r="A457" s="34"/>
      <c r="B457" s="39"/>
      <c r="C457" s="295" t="s">
        <v>1536</v>
      </c>
      <c r="D457" s="295" t="s">
        <v>1537</v>
      </c>
      <c r="E457" s="17" t="s">
        <v>351</v>
      </c>
      <c r="F457" s="296">
        <v>147.94999999999999</v>
      </c>
      <c r="G457" s="34"/>
      <c r="H457" s="39"/>
    </row>
    <row r="458" spans="1:8" s="2" customFormat="1" ht="16.899999999999999" customHeight="1">
      <c r="A458" s="34"/>
      <c r="B458" s="39"/>
      <c r="C458" s="295" t="s">
        <v>1541</v>
      </c>
      <c r="D458" s="295" t="s">
        <v>1542</v>
      </c>
      <c r="E458" s="17" t="s">
        <v>351</v>
      </c>
      <c r="F458" s="296">
        <v>147.94999999999999</v>
      </c>
      <c r="G458" s="34"/>
      <c r="H458" s="39"/>
    </row>
    <row r="459" spans="1:8" s="2" customFormat="1" ht="16.899999999999999" customHeight="1">
      <c r="A459" s="34"/>
      <c r="B459" s="39"/>
      <c r="C459" s="291" t="s">
        <v>578</v>
      </c>
      <c r="D459" s="292" t="s">
        <v>579</v>
      </c>
      <c r="E459" s="293" t="s">
        <v>1</v>
      </c>
      <c r="F459" s="294">
        <v>104.58</v>
      </c>
      <c r="G459" s="34"/>
      <c r="H459" s="39"/>
    </row>
    <row r="460" spans="1:8" s="2" customFormat="1" ht="16.899999999999999" customHeight="1">
      <c r="A460" s="34"/>
      <c r="B460" s="39"/>
      <c r="C460" s="295" t="s">
        <v>1</v>
      </c>
      <c r="D460" s="295" t="s">
        <v>1371</v>
      </c>
      <c r="E460" s="17" t="s">
        <v>1</v>
      </c>
      <c r="F460" s="296">
        <v>0</v>
      </c>
      <c r="G460" s="34"/>
      <c r="H460" s="39"/>
    </row>
    <row r="461" spans="1:8" s="2" customFormat="1" ht="16.899999999999999" customHeight="1">
      <c r="A461" s="34"/>
      <c r="B461" s="39"/>
      <c r="C461" s="295" t="s">
        <v>1</v>
      </c>
      <c r="D461" s="295" t="s">
        <v>1367</v>
      </c>
      <c r="E461" s="17" t="s">
        <v>1</v>
      </c>
      <c r="F461" s="296">
        <v>0</v>
      </c>
      <c r="G461" s="34"/>
      <c r="H461" s="39"/>
    </row>
    <row r="462" spans="1:8" s="2" customFormat="1" ht="16.899999999999999" customHeight="1">
      <c r="A462" s="34"/>
      <c r="B462" s="39"/>
      <c r="C462" s="295" t="s">
        <v>1</v>
      </c>
      <c r="D462" s="295" t="s">
        <v>1491</v>
      </c>
      <c r="E462" s="17" t="s">
        <v>1</v>
      </c>
      <c r="F462" s="296">
        <v>55.52</v>
      </c>
      <c r="G462" s="34"/>
      <c r="H462" s="39"/>
    </row>
    <row r="463" spans="1:8" s="2" customFormat="1" ht="16.899999999999999" customHeight="1">
      <c r="A463" s="34"/>
      <c r="B463" s="39"/>
      <c r="C463" s="295" t="s">
        <v>1</v>
      </c>
      <c r="D463" s="295" t="s">
        <v>1492</v>
      </c>
      <c r="E463" s="17" t="s">
        <v>1</v>
      </c>
      <c r="F463" s="296">
        <v>49.06</v>
      </c>
      <c r="G463" s="34"/>
      <c r="H463" s="39"/>
    </row>
    <row r="464" spans="1:8" s="2" customFormat="1" ht="16.899999999999999" customHeight="1">
      <c r="A464" s="34"/>
      <c r="B464" s="39"/>
      <c r="C464" s="295" t="s">
        <v>578</v>
      </c>
      <c r="D464" s="295" t="s">
        <v>156</v>
      </c>
      <c r="E464" s="17" t="s">
        <v>1</v>
      </c>
      <c r="F464" s="296">
        <v>104.58</v>
      </c>
      <c r="G464" s="34"/>
      <c r="H464" s="39"/>
    </row>
    <row r="465" spans="1:8" s="2" customFormat="1" ht="16.899999999999999" customHeight="1">
      <c r="A465" s="34"/>
      <c r="B465" s="39"/>
      <c r="C465" s="297" t="s">
        <v>2004</v>
      </c>
      <c r="D465" s="34"/>
      <c r="E465" s="34"/>
      <c r="F465" s="34"/>
      <c r="G465" s="34"/>
      <c r="H465" s="39"/>
    </row>
    <row r="466" spans="1:8" s="2" customFormat="1" ht="16.899999999999999" customHeight="1">
      <c r="A466" s="34"/>
      <c r="B466" s="39"/>
      <c r="C466" s="295" t="s">
        <v>902</v>
      </c>
      <c r="D466" s="295" t="s">
        <v>903</v>
      </c>
      <c r="E466" s="17" t="s">
        <v>351</v>
      </c>
      <c r="F466" s="296">
        <v>104.58</v>
      </c>
      <c r="G466" s="34"/>
      <c r="H466" s="39"/>
    </row>
    <row r="467" spans="1:8" s="2" customFormat="1" ht="16.899999999999999" customHeight="1">
      <c r="A467" s="34"/>
      <c r="B467" s="39"/>
      <c r="C467" s="295" t="s">
        <v>909</v>
      </c>
      <c r="D467" s="295" t="s">
        <v>910</v>
      </c>
      <c r="E467" s="17" t="s">
        <v>351</v>
      </c>
      <c r="F467" s="296">
        <v>104.58</v>
      </c>
      <c r="G467" s="34"/>
      <c r="H467" s="39"/>
    </row>
    <row r="468" spans="1:8" s="2" customFormat="1" ht="16.899999999999999" customHeight="1">
      <c r="A468" s="34"/>
      <c r="B468" s="39"/>
      <c r="C468" s="291" t="s">
        <v>581</v>
      </c>
      <c r="D468" s="292" t="s">
        <v>582</v>
      </c>
      <c r="E468" s="293" t="s">
        <v>1</v>
      </c>
      <c r="F468" s="294">
        <v>42.112000000000002</v>
      </c>
      <c r="G468" s="34"/>
      <c r="H468" s="39"/>
    </row>
    <row r="469" spans="1:8" s="2" customFormat="1" ht="16.899999999999999" customHeight="1">
      <c r="A469" s="34"/>
      <c r="B469" s="39"/>
      <c r="C469" s="295" t="s">
        <v>1</v>
      </c>
      <c r="D469" s="295" t="s">
        <v>1371</v>
      </c>
      <c r="E469" s="17" t="s">
        <v>1</v>
      </c>
      <c r="F469" s="296">
        <v>0</v>
      </c>
      <c r="G469" s="34"/>
      <c r="H469" s="39"/>
    </row>
    <row r="470" spans="1:8" s="2" customFormat="1" ht="16.899999999999999" customHeight="1">
      <c r="A470" s="34"/>
      <c r="B470" s="39"/>
      <c r="C470" s="295" t="s">
        <v>1</v>
      </c>
      <c r="D470" s="295" t="s">
        <v>1520</v>
      </c>
      <c r="E470" s="17" t="s">
        <v>1</v>
      </c>
      <c r="F470" s="296">
        <v>42.112000000000002</v>
      </c>
      <c r="G470" s="34"/>
      <c r="H470" s="39"/>
    </row>
    <row r="471" spans="1:8" s="2" customFormat="1" ht="16.899999999999999" customHeight="1">
      <c r="A471" s="34"/>
      <c r="B471" s="39"/>
      <c r="C471" s="295" t="s">
        <v>581</v>
      </c>
      <c r="D471" s="295" t="s">
        <v>156</v>
      </c>
      <c r="E471" s="17" t="s">
        <v>1</v>
      </c>
      <c r="F471" s="296">
        <v>42.112000000000002</v>
      </c>
      <c r="G471" s="34"/>
      <c r="H471" s="39"/>
    </row>
    <row r="472" spans="1:8" s="2" customFormat="1" ht="16.899999999999999" customHeight="1">
      <c r="A472" s="34"/>
      <c r="B472" s="39"/>
      <c r="C472" s="297" t="s">
        <v>2004</v>
      </c>
      <c r="D472" s="34"/>
      <c r="E472" s="34"/>
      <c r="F472" s="34"/>
      <c r="G472" s="34"/>
      <c r="H472" s="39"/>
    </row>
    <row r="473" spans="1:8" s="2" customFormat="1" ht="16.899999999999999" customHeight="1">
      <c r="A473" s="34"/>
      <c r="B473" s="39"/>
      <c r="C473" s="295" t="s">
        <v>1516</v>
      </c>
      <c r="D473" s="295" t="s">
        <v>1517</v>
      </c>
      <c r="E473" s="17" t="s">
        <v>351</v>
      </c>
      <c r="F473" s="296">
        <v>42.112000000000002</v>
      </c>
      <c r="G473" s="34"/>
      <c r="H473" s="39"/>
    </row>
    <row r="474" spans="1:8" s="2" customFormat="1" ht="16.899999999999999" customHeight="1">
      <c r="A474" s="34"/>
      <c r="B474" s="39"/>
      <c r="C474" s="295" t="s">
        <v>1521</v>
      </c>
      <c r="D474" s="295" t="s">
        <v>1522</v>
      </c>
      <c r="E474" s="17" t="s">
        <v>351</v>
      </c>
      <c r="F474" s="296">
        <v>42.112000000000002</v>
      </c>
      <c r="G474" s="34"/>
      <c r="H474" s="39"/>
    </row>
    <row r="475" spans="1:8" s="2" customFormat="1" ht="16.899999999999999" customHeight="1">
      <c r="A475" s="34"/>
      <c r="B475" s="39"/>
      <c r="C475" s="291" t="s">
        <v>584</v>
      </c>
      <c r="D475" s="292" t="s">
        <v>585</v>
      </c>
      <c r="E475" s="293" t="s">
        <v>1</v>
      </c>
      <c r="F475" s="294">
        <v>34.56</v>
      </c>
      <c r="G475" s="34"/>
      <c r="H475" s="39"/>
    </row>
    <row r="476" spans="1:8" s="2" customFormat="1" ht="16.899999999999999" customHeight="1">
      <c r="A476" s="34"/>
      <c r="B476" s="39"/>
      <c r="C476" s="295" t="s">
        <v>1</v>
      </c>
      <c r="D476" s="295" t="s">
        <v>1371</v>
      </c>
      <c r="E476" s="17" t="s">
        <v>1</v>
      </c>
      <c r="F476" s="296">
        <v>0</v>
      </c>
      <c r="G476" s="34"/>
      <c r="H476" s="39"/>
    </row>
    <row r="477" spans="1:8" s="2" customFormat="1" ht="16.899999999999999" customHeight="1">
      <c r="A477" s="34"/>
      <c r="B477" s="39"/>
      <c r="C477" s="295" t="s">
        <v>584</v>
      </c>
      <c r="D477" s="295" t="s">
        <v>1472</v>
      </c>
      <c r="E477" s="17" t="s">
        <v>1</v>
      </c>
      <c r="F477" s="296">
        <v>34.56</v>
      </c>
      <c r="G477" s="34"/>
      <c r="H477" s="39"/>
    </row>
    <row r="478" spans="1:8" s="2" customFormat="1" ht="16.899999999999999" customHeight="1">
      <c r="A478" s="34"/>
      <c r="B478" s="39"/>
      <c r="C478" s="297" t="s">
        <v>2004</v>
      </c>
      <c r="D478" s="34"/>
      <c r="E478" s="34"/>
      <c r="F478" s="34"/>
      <c r="G478" s="34"/>
      <c r="H478" s="39"/>
    </row>
    <row r="479" spans="1:8" s="2" customFormat="1" ht="16.899999999999999" customHeight="1">
      <c r="A479" s="34"/>
      <c r="B479" s="39"/>
      <c r="C479" s="295" t="s">
        <v>887</v>
      </c>
      <c r="D479" s="295" t="s">
        <v>888</v>
      </c>
      <c r="E479" s="17" t="s">
        <v>351</v>
      </c>
      <c r="F479" s="296">
        <v>34.56</v>
      </c>
      <c r="G479" s="34"/>
      <c r="H479" s="39"/>
    </row>
    <row r="480" spans="1:8" s="2" customFormat="1" ht="16.899999999999999" customHeight="1">
      <c r="A480" s="34"/>
      <c r="B480" s="39"/>
      <c r="C480" s="295" t="s">
        <v>892</v>
      </c>
      <c r="D480" s="295" t="s">
        <v>893</v>
      </c>
      <c r="E480" s="17" t="s">
        <v>351</v>
      </c>
      <c r="F480" s="296">
        <v>34.56</v>
      </c>
      <c r="G480" s="34"/>
      <c r="H480" s="39"/>
    </row>
    <row r="481" spans="1:8" s="2" customFormat="1" ht="16.899999999999999" customHeight="1">
      <c r="A481" s="34"/>
      <c r="B481" s="39"/>
      <c r="C481" s="291" t="s">
        <v>587</v>
      </c>
      <c r="D481" s="292" t="s">
        <v>1321</v>
      </c>
      <c r="E481" s="293" t="s">
        <v>1</v>
      </c>
      <c r="F481" s="294">
        <v>29.08</v>
      </c>
      <c r="G481" s="34"/>
      <c r="H481" s="39"/>
    </row>
    <row r="482" spans="1:8" s="2" customFormat="1" ht="16.899999999999999" customHeight="1">
      <c r="A482" s="34"/>
      <c r="B482" s="39"/>
      <c r="C482" s="295" t="s">
        <v>1</v>
      </c>
      <c r="D482" s="295" t="s">
        <v>1371</v>
      </c>
      <c r="E482" s="17" t="s">
        <v>1</v>
      </c>
      <c r="F482" s="296">
        <v>0</v>
      </c>
      <c r="G482" s="34"/>
      <c r="H482" s="39"/>
    </row>
    <row r="483" spans="1:8" s="2" customFormat="1" ht="16.899999999999999" customHeight="1">
      <c r="A483" s="34"/>
      <c r="B483" s="39"/>
      <c r="C483" s="295" t="s">
        <v>1</v>
      </c>
      <c r="D483" s="295" t="s">
        <v>1534</v>
      </c>
      <c r="E483" s="17" t="s">
        <v>1</v>
      </c>
      <c r="F483" s="296">
        <v>0</v>
      </c>
      <c r="G483" s="34"/>
      <c r="H483" s="39"/>
    </row>
    <row r="484" spans="1:8" s="2" customFormat="1" ht="16.899999999999999" customHeight="1">
      <c r="A484" s="34"/>
      <c r="B484" s="39"/>
      <c r="C484" s="295" t="s">
        <v>1</v>
      </c>
      <c r="D484" s="295" t="s">
        <v>1535</v>
      </c>
      <c r="E484" s="17" t="s">
        <v>1</v>
      </c>
      <c r="F484" s="296">
        <v>29.08</v>
      </c>
      <c r="G484" s="34"/>
      <c r="H484" s="39"/>
    </row>
    <row r="485" spans="1:8" s="2" customFormat="1" ht="16.899999999999999" customHeight="1">
      <c r="A485" s="34"/>
      <c r="B485" s="39"/>
      <c r="C485" s="295" t="s">
        <v>587</v>
      </c>
      <c r="D485" s="295" t="s">
        <v>156</v>
      </c>
      <c r="E485" s="17" t="s">
        <v>1</v>
      </c>
      <c r="F485" s="296">
        <v>29.08</v>
      </c>
      <c r="G485" s="34"/>
      <c r="H485" s="39"/>
    </row>
    <row r="486" spans="1:8" s="2" customFormat="1" ht="16.899999999999999" customHeight="1">
      <c r="A486" s="34"/>
      <c r="B486" s="39"/>
      <c r="C486" s="297" t="s">
        <v>2004</v>
      </c>
      <c r="D486" s="34"/>
      <c r="E486" s="34"/>
      <c r="F486" s="34"/>
      <c r="G486" s="34"/>
      <c r="H486" s="39"/>
    </row>
    <row r="487" spans="1:8" s="2" customFormat="1" ht="16.899999999999999" customHeight="1">
      <c r="A487" s="34"/>
      <c r="B487" s="39"/>
      <c r="C487" s="295" t="s">
        <v>1530</v>
      </c>
      <c r="D487" s="295" t="s">
        <v>1531</v>
      </c>
      <c r="E487" s="17" t="s">
        <v>429</v>
      </c>
      <c r="F487" s="296">
        <v>29.08</v>
      </c>
      <c r="G487" s="34"/>
      <c r="H487" s="39"/>
    </row>
    <row r="488" spans="1:8" s="2" customFormat="1" ht="16.899999999999999" customHeight="1">
      <c r="A488" s="34"/>
      <c r="B488" s="39"/>
      <c r="C488" s="295" t="s">
        <v>1545</v>
      </c>
      <c r="D488" s="295" t="s">
        <v>1546</v>
      </c>
      <c r="E488" s="17" t="s">
        <v>488</v>
      </c>
      <c r="F488" s="296">
        <v>5.234</v>
      </c>
      <c r="G488" s="34"/>
      <c r="H488" s="39"/>
    </row>
    <row r="489" spans="1:8" s="2" customFormat="1" ht="16.899999999999999" customHeight="1">
      <c r="A489" s="34"/>
      <c r="B489" s="39"/>
      <c r="C489" s="291" t="s">
        <v>597</v>
      </c>
      <c r="D489" s="292" t="s">
        <v>598</v>
      </c>
      <c r="E489" s="293" t="s">
        <v>1</v>
      </c>
      <c r="F489" s="294">
        <v>7.9429999999999996</v>
      </c>
      <c r="G489" s="34"/>
      <c r="H489" s="39"/>
    </row>
    <row r="490" spans="1:8" s="2" customFormat="1" ht="16.899999999999999" customHeight="1">
      <c r="A490" s="34"/>
      <c r="B490" s="39"/>
      <c r="C490" s="295" t="s">
        <v>1</v>
      </c>
      <c r="D490" s="295" t="s">
        <v>1371</v>
      </c>
      <c r="E490" s="17" t="s">
        <v>1</v>
      </c>
      <c r="F490" s="296">
        <v>0</v>
      </c>
      <c r="G490" s="34"/>
      <c r="H490" s="39"/>
    </row>
    <row r="491" spans="1:8" s="2" customFormat="1" ht="16.899999999999999" customHeight="1">
      <c r="A491" s="34"/>
      <c r="B491" s="39"/>
      <c r="C491" s="295" t="s">
        <v>1</v>
      </c>
      <c r="D491" s="295" t="s">
        <v>1514</v>
      </c>
      <c r="E491" s="17" t="s">
        <v>1</v>
      </c>
      <c r="F491" s="296">
        <v>0</v>
      </c>
      <c r="G491" s="34"/>
      <c r="H491" s="39"/>
    </row>
    <row r="492" spans="1:8" s="2" customFormat="1" ht="16.899999999999999" customHeight="1">
      <c r="A492" s="34"/>
      <c r="B492" s="39"/>
      <c r="C492" s="295" t="s">
        <v>1</v>
      </c>
      <c r="D492" s="295" t="s">
        <v>1515</v>
      </c>
      <c r="E492" s="17" t="s">
        <v>1</v>
      </c>
      <c r="F492" s="296">
        <v>7.9429999999999996</v>
      </c>
      <c r="G492" s="34"/>
      <c r="H492" s="39"/>
    </row>
    <row r="493" spans="1:8" s="2" customFormat="1" ht="16.899999999999999" customHeight="1">
      <c r="A493" s="34"/>
      <c r="B493" s="39"/>
      <c r="C493" s="295" t="s">
        <v>597</v>
      </c>
      <c r="D493" s="295" t="s">
        <v>156</v>
      </c>
      <c r="E493" s="17" t="s">
        <v>1</v>
      </c>
      <c r="F493" s="296">
        <v>7.9429999999999996</v>
      </c>
      <c r="G493" s="34"/>
      <c r="H493" s="39"/>
    </row>
    <row r="494" spans="1:8" s="2" customFormat="1" ht="16.899999999999999" customHeight="1">
      <c r="A494" s="34"/>
      <c r="B494" s="39"/>
      <c r="C494" s="297" t="s">
        <v>2004</v>
      </c>
      <c r="D494" s="34"/>
      <c r="E494" s="34"/>
      <c r="F494" s="34"/>
      <c r="G494" s="34"/>
      <c r="H494" s="39"/>
    </row>
    <row r="495" spans="1:8" s="2" customFormat="1" ht="16.899999999999999" customHeight="1">
      <c r="A495" s="34"/>
      <c r="B495" s="39"/>
      <c r="C495" s="295" t="s">
        <v>1510</v>
      </c>
      <c r="D495" s="295" t="s">
        <v>1511</v>
      </c>
      <c r="E495" s="17" t="s">
        <v>429</v>
      </c>
      <c r="F495" s="296">
        <v>7.9429999999999996</v>
      </c>
      <c r="G495" s="34"/>
      <c r="H495" s="39"/>
    </row>
    <row r="496" spans="1:8" s="2" customFormat="1" ht="16.899999999999999" customHeight="1">
      <c r="A496" s="34"/>
      <c r="B496" s="39"/>
      <c r="C496" s="295" t="s">
        <v>1525</v>
      </c>
      <c r="D496" s="295" t="s">
        <v>1526</v>
      </c>
      <c r="E496" s="17" t="s">
        <v>488</v>
      </c>
      <c r="F496" s="296">
        <v>1.43</v>
      </c>
      <c r="G496" s="34"/>
      <c r="H496" s="39"/>
    </row>
    <row r="497" spans="1:8" s="2" customFormat="1" ht="16.899999999999999" customHeight="1">
      <c r="A497" s="34"/>
      <c r="B497" s="39"/>
      <c r="C497" s="291" t="s">
        <v>600</v>
      </c>
      <c r="D497" s="292" t="s">
        <v>601</v>
      </c>
      <c r="E497" s="293" t="s">
        <v>1</v>
      </c>
      <c r="F497" s="294">
        <v>27.08</v>
      </c>
      <c r="G497" s="34"/>
      <c r="H497" s="39"/>
    </row>
    <row r="498" spans="1:8" s="2" customFormat="1" ht="16.899999999999999" customHeight="1">
      <c r="A498" s="34"/>
      <c r="B498" s="39"/>
      <c r="C498" s="295" t="s">
        <v>1</v>
      </c>
      <c r="D498" s="295" t="s">
        <v>1371</v>
      </c>
      <c r="E498" s="17" t="s">
        <v>1</v>
      </c>
      <c r="F498" s="296">
        <v>0</v>
      </c>
      <c r="G498" s="34"/>
      <c r="H498" s="39"/>
    </row>
    <row r="499" spans="1:8" s="2" customFormat="1" ht="16.899999999999999" customHeight="1">
      <c r="A499" s="34"/>
      <c r="B499" s="39"/>
      <c r="C499" s="295" t="s">
        <v>1</v>
      </c>
      <c r="D499" s="295" t="s">
        <v>1470</v>
      </c>
      <c r="E499" s="17" t="s">
        <v>1</v>
      </c>
      <c r="F499" s="296">
        <v>27.08</v>
      </c>
      <c r="G499" s="34"/>
      <c r="H499" s="39"/>
    </row>
    <row r="500" spans="1:8" s="2" customFormat="1" ht="16.899999999999999" customHeight="1">
      <c r="A500" s="34"/>
      <c r="B500" s="39"/>
      <c r="C500" s="295" t="s">
        <v>600</v>
      </c>
      <c r="D500" s="295" t="s">
        <v>156</v>
      </c>
      <c r="E500" s="17" t="s">
        <v>1</v>
      </c>
      <c r="F500" s="296">
        <v>27.08</v>
      </c>
      <c r="G500" s="34"/>
      <c r="H500" s="39"/>
    </row>
    <row r="501" spans="1:8" s="2" customFormat="1" ht="16.899999999999999" customHeight="1">
      <c r="A501" s="34"/>
      <c r="B501" s="39"/>
      <c r="C501" s="297" t="s">
        <v>2004</v>
      </c>
      <c r="D501" s="34"/>
      <c r="E501" s="34"/>
      <c r="F501" s="34"/>
      <c r="G501" s="34"/>
      <c r="H501" s="39"/>
    </row>
    <row r="502" spans="1:8" s="2" customFormat="1" ht="16.899999999999999" customHeight="1">
      <c r="A502" s="34"/>
      <c r="B502" s="39"/>
      <c r="C502" s="295" t="s">
        <v>879</v>
      </c>
      <c r="D502" s="295" t="s">
        <v>880</v>
      </c>
      <c r="E502" s="17" t="s">
        <v>429</v>
      </c>
      <c r="F502" s="296">
        <v>27.08</v>
      </c>
      <c r="G502" s="34"/>
      <c r="H502" s="39"/>
    </row>
    <row r="503" spans="1:8" s="2" customFormat="1" ht="16.899999999999999" customHeight="1">
      <c r="A503" s="34"/>
      <c r="B503" s="39"/>
      <c r="C503" s="295" t="s">
        <v>1474</v>
      </c>
      <c r="D503" s="295" t="s">
        <v>1475</v>
      </c>
      <c r="E503" s="17" t="s">
        <v>488</v>
      </c>
      <c r="F503" s="296">
        <v>4.3330000000000002</v>
      </c>
      <c r="G503" s="34"/>
      <c r="H503" s="39"/>
    </row>
    <row r="504" spans="1:8" s="2" customFormat="1" ht="16.899999999999999" customHeight="1">
      <c r="A504" s="34"/>
      <c r="B504" s="39"/>
      <c r="C504" s="291" t="s">
        <v>1346</v>
      </c>
      <c r="D504" s="292" t="s">
        <v>1347</v>
      </c>
      <c r="E504" s="293" t="s">
        <v>1</v>
      </c>
      <c r="F504" s="294">
        <v>24.5</v>
      </c>
      <c r="G504" s="34"/>
      <c r="H504" s="39"/>
    </row>
    <row r="505" spans="1:8" s="2" customFormat="1" ht="16.899999999999999" customHeight="1">
      <c r="A505" s="34"/>
      <c r="B505" s="39"/>
      <c r="C505" s="295" t="s">
        <v>1</v>
      </c>
      <c r="D505" s="295" t="s">
        <v>1367</v>
      </c>
      <c r="E505" s="17" t="s">
        <v>1</v>
      </c>
      <c r="F505" s="296">
        <v>0</v>
      </c>
      <c r="G505" s="34"/>
      <c r="H505" s="39"/>
    </row>
    <row r="506" spans="1:8" s="2" customFormat="1" ht="16.899999999999999" customHeight="1">
      <c r="A506" s="34"/>
      <c r="B506" s="39"/>
      <c r="C506" s="295" t="s">
        <v>1</v>
      </c>
      <c r="D506" s="295" t="s">
        <v>1420</v>
      </c>
      <c r="E506" s="17" t="s">
        <v>1</v>
      </c>
      <c r="F506" s="296">
        <v>24.5</v>
      </c>
      <c r="G506" s="34"/>
      <c r="H506" s="39"/>
    </row>
    <row r="507" spans="1:8" s="2" customFormat="1" ht="16.899999999999999" customHeight="1">
      <c r="A507" s="34"/>
      <c r="B507" s="39"/>
      <c r="C507" s="295" t="s">
        <v>1346</v>
      </c>
      <c r="D507" s="295" t="s">
        <v>156</v>
      </c>
      <c r="E507" s="17" t="s">
        <v>1</v>
      </c>
      <c r="F507" s="296">
        <v>24.5</v>
      </c>
      <c r="G507" s="34"/>
      <c r="H507" s="39"/>
    </row>
    <row r="508" spans="1:8" s="2" customFormat="1" ht="16.899999999999999" customHeight="1">
      <c r="A508" s="34"/>
      <c r="B508" s="39"/>
      <c r="C508" s="297" t="s">
        <v>2004</v>
      </c>
      <c r="D508" s="34"/>
      <c r="E508" s="34"/>
      <c r="F508" s="34"/>
      <c r="G508" s="34"/>
      <c r="H508" s="39"/>
    </row>
    <row r="509" spans="1:8" s="2" customFormat="1" ht="16.899999999999999" customHeight="1">
      <c r="A509" s="34"/>
      <c r="B509" s="39"/>
      <c r="C509" s="295" t="s">
        <v>1416</v>
      </c>
      <c r="D509" s="295" t="s">
        <v>1417</v>
      </c>
      <c r="E509" s="17" t="s">
        <v>429</v>
      </c>
      <c r="F509" s="296">
        <v>24.5</v>
      </c>
      <c r="G509" s="34"/>
      <c r="H509" s="39"/>
    </row>
    <row r="510" spans="1:8" s="2" customFormat="1" ht="16.899999999999999" customHeight="1">
      <c r="A510" s="34"/>
      <c r="B510" s="39"/>
      <c r="C510" s="295" t="s">
        <v>1421</v>
      </c>
      <c r="D510" s="295" t="s">
        <v>1422</v>
      </c>
      <c r="E510" s="17" t="s">
        <v>429</v>
      </c>
      <c r="F510" s="296">
        <v>24.5</v>
      </c>
      <c r="G510" s="34"/>
      <c r="H510" s="39"/>
    </row>
    <row r="511" spans="1:8" s="2" customFormat="1" ht="22.5">
      <c r="A511" s="34"/>
      <c r="B511" s="39"/>
      <c r="C511" s="295" t="s">
        <v>1425</v>
      </c>
      <c r="D511" s="295" t="s">
        <v>1426</v>
      </c>
      <c r="E511" s="17" t="s">
        <v>429</v>
      </c>
      <c r="F511" s="296">
        <v>24.5</v>
      </c>
      <c r="G511" s="34"/>
      <c r="H511" s="39"/>
    </row>
    <row r="512" spans="1:8" s="2" customFormat="1" ht="16.899999999999999" customHeight="1">
      <c r="A512" s="34"/>
      <c r="B512" s="39"/>
      <c r="C512" s="291" t="s">
        <v>1342</v>
      </c>
      <c r="D512" s="292" t="s">
        <v>604</v>
      </c>
      <c r="E512" s="293" t="s">
        <v>1</v>
      </c>
      <c r="F512" s="294">
        <v>28</v>
      </c>
      <c r="G512" s="34"/>
      <c r="H512" s="39"/>
    </row>
    <row r="513" spans="1:8" s="2" customFormat="1" ht="16.899999999999999" customHeight="1">
      <c r="A513" s="34"/>
      <c r="B513" s="39"/>
      <c r="C513" s="295" t="s">
        <v>1</v>
      </c>
      <c r="D513" s="295" t="s">
        <v>1367</v>
      </c>
      <c r="E513" s="17" t="s">
        <v>1</v>
      </c>
      <c r="F513" s="296">
        <v>0</v>
      </c>
      <c r="G513" s="34"/>
      <c r="H513" s="39"/>
    </row>
    <row r="514" spans="1:8" s="2" customFormat="1" ht="16.899999999999999" customHeight="1">
      <c r="A514" s="34"/>
      <c r="B514" s="39"/>
      <c r="C514" s="295" t="s">
        <v>1</v>
      </c>
      <c r="D514" s="295" t="s">
        <v>1556</v>
      </c>
      <c r="E514" s="17" t="s">
        <v>1</v>
      </c>
      <c r="F514" s="296">
        <v>28</v>
      </c>
      <c r="G514" s="34"/>
      <c r="H514" s="39"/>
    </row>
    <row r="515" spans="1:8" s="2" customFormat="1" ht="16.899999999999999" customHeight="1">
      <c r="A515" s="34"/>
      <c r="B515" s="39"/>
      <c r="C515" s="295" t="s">
        <v>1342</v>
      </c>
      <c r="D515" s="295" t="s">
        <v>156</v>
      </c>
      <c r="E515" s="17" t="s">
        <v>1</v>
      </c>
      <c r="F515" s="296">
        <v>28</v>
      </c>
      <c r="G515" s="34"/>
      <c r="H515" s="39"/>
    </row>
    <row r="516" spans="1:8" s="2" customFormat="1" ht="16.899999999999999" customHeight="1">
      <c r="A516" s="34"/>
      <c r="B516" s="39"/>
      <c r="C516" s="297" t="s">
        <v>2004</v>
      </c>
      <c r="D516" s="34"/>
      <c r="E516" s="34"/>
      <c r="F516" s="34"/>
      <c r="G516" s="34"/>
      <c r="H516" s="39"/>
    </row>
    <row r="517" spans="1:8" s="2" customFormat="1" ht="16.899999999999999" customHeight="1">
      <c r="A517" s="34"/>
      <c r="B517" s="39"/>
      <c r="C517" s="295" t="s">
        <v>1075</v>
      </c>
      <c r="D517" s="295" t="s">
        <v>1076</v>
      </c>
      <c r="E517" s="17" t="s">
        <v>351</v>
      </c>
      <c r="F517" s="296">
        <v>28</v>
      </c>
      <c r="G517" s="34"/>
      <c r="H517" s="39"/>
    </row>
    <row r="518" spans="1:8" s="2" customFormat="1" ht="16.899999999999999" customHeight="1">
      <c r="A518" s="34"/>
      <c r="B518" s="39"/>
      <c r="C518" s="295" t="s">
        <v>1432</v>
      </c>
      <c r="D518" s="295" t="s">
        <v>1433</v>
      </c>
      <c r="E518" s="17" t="s">
        <v>429</v>
      </c>
      <c r="F518" s="296">
        <v>186</v>
      </c>
      <c r="G518" s="34"/>
      <c r="H518" s="39"/>
    </row>
    <row r="519" spans="1:8" s="2" customFormat="1" ht="22.5">
      <c r="A519" s="34"/>
      <c r="B519" s="39"/>
      <c r="C519" s="295" t="s">
        <v>1069</v>
      </c>
      <c r="D519" s="295" t="s">
        <v>1070</v>
      </c>
      <c r="E519" s="17" t="s">
        <v>351</v>
      </c>
      <c r="F519" s="296">
        <v>28</v>
      </c>
      <c r="G519" s="34"/>
      <c r="H519" s="39"/>
    </row>
    <row r="520" spans="1:8" s="2" customFormat="1" ht="16.899999999999999" customHeight="1">
      <c r="A520" s="34"/>
      <c r="B520" s="39"/>
      <c r="C520" s="291" t="s">
        <v>2008</v>
      </c>
      <c r="D520" s="292" t="s">
        <v>2009</v>
      </c>
      <c r="E520" s="293" t="s">
        <v>1</v>
      </c>
      <c r="F520" s="294">
        <v>36</v>
      </c>
      <c r="G520" s="34"/>
      <c r="H520" s="39"/>
    </row>
    <row r="521" spans="1:8" s="2" customFormat="1" ht="16.899999999999999" customHeight="1">
      <c r="A521" s="34"/>
      <c r="B521" s="39"/>
      <c r="C521" s="295" t="s">
        <v>1</v>
      </c>
      <c r="D521" s="295" t="s">
        <v>2010</v>
      </c>
      <c r="E521" s="17" t="s">
        <v>1</v>
      </c>
      <c r="F521" s="296">
        <v>36</v>
      </c>
      <c r="G521" s="34"/>
      <c r="H521" s="39"/>
    </row>
    <row r="522" spans="1:8" s="2" customFormat="1" ht="16.899999999999999" customHeight="1">
      <c r="A522" s="34"/>
      <c r="B522" s="39"/>
      <c r="C522" s="291" t="s">
        <v>1325</v>
      </c>
      <c r="D522" s="292" t="s">
        <v>1326</v>
      </c>
      <c r="E522" s="293" t="s">
        <v>1</v>
      </c>
      <c r="F522" s="294">
        <v>36.1</v>
      </c>
      <c r="G522" s="34"/>
      <c r="H522" s="39"/>
    </row>
    <row r="523" spans="1:8" s="2" customFormat="1" ht="16.899999999999999" customHeight="1">
      <c r="A523" s="34"/>
      <c r="B523" s="39"/>
      <c r="C523" s="295" t="s">
        <v>1</v>
      </c>
      <c r="D523" s="295" t="s">
        <v>2011</v>
      </c>
      <c r="E523" s="17" t="s">
        <v>1</v>
      </c>
      <c r="F523" s="296">
        <v>36.1</v>
      </c>
      <c r="G523" s="34"/>
      <c r="H523" s="39"/>
    </row>
    <row r="524" spans="1:8" s="2" customFormat="1" ht="16.899999999999999" customHeight="1">
      <c r="A524" s="34"/>
      <c r="B524" s="39"/>
      <c r="C524" s="297" t="s">
        <v>2004</v>
      </c>
      <c r="D524" s="34"/>
      <c r="E524" s="34"/>
      <c r="F524" s="34"/>
      <c r="G524" s="34"/>
      <c r="H524" s="39"/>
    </row>
    <row r="525" spans="1:8" s="2" customFormat="1" ht="16.899999999999999" customHeight="1">
      <c r="A525" s="34"/>
      <c r="B525" s="39"/>
      <c r="C525" s="295" t="s">
        <v>1510</v>
      </c>
      <c r="D525" s="295" t="s">
        <v>1511</v>
      </c>
      <c r="E525" s="17" t="s">
        <v>429</v>
      </c>
      <c r="F525" s="296">
        <v>7.9429999999999996</v>
      </c>
      <c r="G525" s="34"/>
      <c r="H525" s="39"/>
    </row>
    <row r="526" spans="1:8" s="2" customFormat="1" ht="16.899999999999999" customHeight="1">
      <c r="A526" s="34"/>
      <c r="B526" s="39"/>
      <c r="C526" s="295" t="s">
        <v>1516</v>
      </c>
      <c r="D526" s="295" t="s">
        <v>1517</v>
      </c>
      <c r="E526" s="17" t="s">
        <v>351</v>
      </c>
      <c r="F526" s="296">
        <v>42.112000000000002</v>
      </c>
      <c r="G526" s="34"/>
      <c r="H526" s="39"/>
    </row>
    <row r="527" spans="1:8" s="2" customFormat="1" ht="16.899999999999999" customHeight="1">
      <c r="A527" s="34"/>
      <c r="B527" s="39"/>
      <c r="C527" s="295" t="s">
        <v>1602</v>
      </c>
      <c r="D527" s="295" t="s">
        <v>1603</v>
      </c>
      <c r="E527" s="17" t="s">
        <v>351</v>
      </c>
      <c r="F527" s="296">
        <v>26.713999999999999</v>
      </c>
      <c r="G527" s="34"/>
      <c r="H527" s="39"/>
    </row>
    <row r="528" spans="1:8" s="2" customFormat="1" ht="16.899999999999999" customHeight="1">
      <c r="A528" s="34"/>
      <c r="B528" s="39"/>
      <c r="C528" s="291" t="s">
        <v>605</v>
      </c>
      <c r="D528" s="292" t="s">
        <v>606</v>
      </c>
      <c r="E528" s="293" t="s">
        <v>1</v>
      </c>
      <c r="F528" s="294">
        <v>36.4</v>
      </c>
      <c r="G528" s="34"/>
      <c r="H528" s="39"/>
    </row>
    <row r="529" spans="1:8" s="2" customFormat="1" ht="16.899999999999999" customHeight="1">
      <c r="A529" s="34"/>
      <c r="B529" s="39"/>
      <c r="C529" s="295" t="s">
        <v>1</v>
      </c>
      <c r="D529" s="295" t="s">
        <v>1367</v>
      </c>
      <c r="E529" s="17" t="s">
        <v>1</v>
      </c>
      <c r="F529" s="296">
        <v>0</v>
      </c>
      <c r="G529" s="34"/>
      <c r="H529" s="39"/>
    </row>
    <row r="530" spans="1:8" s="2" customFormat="1" ht="16.899999999999999" customHeight="1">
      <c r="A530" s="34"/>
      <c r="B530" s="39"/>
      <c r="C530" s="295" t="s">
        <v>1</v>
      </c>
      <c r="D530" s="295" t="s">
        <v>1610</v>
      </c>
      <c r="E530" s="17" t="s">
        <v>1</v>
      </c>
      <c r="F530" s="296">
        <v>0</v>
      </c>
      <c r="G530" s="34"/>
      <c r="H530" s="39"/>
    </row>
    <row r="531" spans="1:8" s="2" customFormat="1" ht="16.899999999999999" customHeight="1">
      <c r="A531" s="34"/>
      <c r="B531" s="39"/>
      <c r="C531" s="295" t="s">
        <v>1</v>
      </c>
      <c r="D531" s="295" t="s">
        <v>1613</v>
      </c>
      <c r="E531" s="17" t="s">
        <v>1</v>
      </c>
      <c r="F531" s="296">
        <v>0</v>
      </c>
      <c r="G531" s="34"/>
      <c r="H531" s="39"/>
    </row>
    <row r="532" spans="1:8" s="2" customFormat="1" ht="16.899999999999999" customHeight="1">
      <c r="A532" s="34"/>
      <c r="B532" s="39"/>
      <c r="C532" s="295" t="s">
        <v>1</v>
      </c>
      <c r="D532" s="295" t="s">
        <v>1614</v>
      </c>
      <c r="E532" s="17" t="s">
        <v>1</v>
      </c>
      <c r="F532" s="296">
        <v>36.4</v>
      </c>
      <c r="G532" s="34"/>
      <c r="H532" s="39"/>
    </row>
    <row r="533" spans="1:8" s="2" customFormat="1" ht="16.899999999999999" customHeight="1">
      <c r="A533" s="34"/>
      <c r="B533" s="39"/>
      <c r="C533" s="295" t="s">
        <v>605</v>
      </c>
      <c r="D533" s="295" t="s">
        <v>156</v>
      </c>
      <c r="E533" s="17" t="s">
        <v>1</v>
      </c>
      <c r="F533" s="296">
        <v>36.4</v>
      </c>
      <c r="G533" s="34"/>
      <c r="H533" s="39"/>
    </row>
    <row r="534" spans="1:8" s="2" customFormat="1" ht="16.899999999999999" customHeight="1">
      <c r="A534" s="34"/>
      <c r="B534" s="39"/>
      <c r="C534" s="297" t="s">
        <v>2004</v>
      </c>
      <c r="D534" s="34"/>
      <c r="E534" s="34"/>
      <c r="F534" s="34"/>
      <c r="G534" s="34"/>
      <c r="H534" s="39"/>
    </row>
    <row r="535" spans="1:8" s="2" customFormat="1" ht="16.899999999999999" customHeight="1">
      <c r="A535" s="34"/>
      <c r="B535" s="39"/>
      <c r="C535" s="295" t="s">
        <v>1148</v>
      </c>
      <c r="D535" s="295" t="s">
        <v>1149</v>
      </c>
      <c r="E535" s="17" t="s">
        <v>423</v>
      </c>
      <c r="F535" s="296">
        <v>36.4</v>
      </c>
      <c r="G535" s="34"/>
      <c r="H535" s="39"/>
    </row>
    <row r="536" spans="1:8" s="2" customFormat="1" ht="16.899999999999999" customHeight="1">
      <c r="A536" s="34"/>
      <c r="B536" s="39"/>
      <c r="C536" s="295" t="s">
        <v>1141</v>
      </c>
      <c r="D536" s="295" t="s">
        <v>1142</v>
      </c>
      <c r="E536" s="17" t="s">
        <v>423</v>
      </c>
      <c r="F536" s="296">
        <v>36.4</v>
      </c>
      <c r="G536" s="34"/>
      <c r="H536" s="39"/>
    </row>
    <row r="537" spans="1:8" s="2" customFormat="1" ht="16.899999999999999" customHeight="1">
      <c r="A537" s="34"/>
      <c r="B537" s="39"/>
      <c r="C537" s="291" t="s">
        <v>1330</v>
      </c>
      <c r="D537" s="292" t="s">
        <v>1331</v>
      </c>
      <c r="E537" s="293" t="s">
        <v>1</v>
      </c>
      <c r="F537" s="294">
        <v>41</v>
      </c>
      <c r="G537" s="34"/>
      <c r="H537" s="39"/>
    </row>
    <row r="538" spans="1:8" s="2" customFormat="1" ht="16.899999999999999" customHeight="1">
      <c r="A538" s="34"/>
      <c r="B538" s="39"/>
      <c r="C538" s="295" t="s">
        <v>1</v>
      </c>
      <c r="D538" s="295" t="s">
        <v>2018</v>
      </c>
      <c r="E538" s="17" t="s">
        <v>1</v>
      </c>
      <c r="F538" s="296">
        <v>41</v>
      </c>
      <c r="G538" s="34"/>
      <c r="H538" s="39"/>
    </row>
    <row r="539" spans="1:8" s="2" customFormat="1" ht="16.899999999999999" customHeight="1">
      <c r="A539" s="34"/>
      <c r="B539" s="39"/>
      <c r="C539" s="297" t="s">
        <v>2004</v>
      </c>
      <c r="D539" s="34"/>
      <c r="E539" s="34"/>
      <c r="F539" s="34"/>
      <c r="G539" s="34"/>
      <c r="H539" s="39"/>
    </row>
    <row r="540" spans="1:8" s="2" customFormat="1" ht="16.899999999999999" customHeight="1">
      <c r="A540" s="34"/>
      <c r="B540" s="39"/>
      <c r="C540" s="295" t="s">
        <v>1630</v>
      </c>
      <c r="D540" s="295" t="s">
        <v>1631</v>
      </c>
      <c r="E540" s="17" t="s">
        <v>460</v>
      </c>
      <c r="F540" s="296">
        <v>81</v>
      </c>
      <c r="G540" s="34"/>
      <c r="H540" s="39"/>
    </row>
    <row r="541" spans="1:8" s="2" customFormat="1" ht="16.899999999999999" customHeight="1">
      <c r="A541" s="34"/>
      <c r="B541" s="39"/>
      <c r="C541" s="291" t="s">
        <v>1349</v>
      </c>
      <c r="D541" s="292" t="s">
        <v>1350</v>
      </c>
      <c r="E541" s="293" t="s">
        <v>1</v>
      </c>
      <c r="F541" s="294">
        <v>31.5</v>
      </c>
      <c r="G541" s="34"/>
      <c r="H541" s="39"/>
    </row>
    <row r="542" spans="1:8" s="2" customFormat="1" ht="16.899999999999999" customHeight="1">
      <c r="A542" s="34"/>
      <c r="B542" s="39"/>
      <c r="C542" s="295" t="s">
        <v>1</v>
      </c>
      <c r="D542" s="295" t="s">
        <v>1367</v>
      </c>
      <c r="E542" s="17" t="s">
        <v>1</v>
      </c>
      <c r="F542" s="296">
        <v>0</v>
      </c>
      <c r="G542" s="34"/>
      <c r="H542" s="39"/>
    </row>
    <row r="543" spans="1:8" s="2" customFormat="1" ht="16.899999999999999" customHeight="1">
      <c r="A543" s="34"/>
      <c r="B543" s="39"/>
      <c r="C543" s="295" t="s">
        <v>1</v>
      </c>
      <c r="D543" s="295" t="s">
        <v>1414</v>
      </c>
      <c r="E543" s="17" t="s">
        <v>1</v>
      </c>
      <c r="F543" s="296">
        <v>31.5</v>
      </c>
      <c r="G543" s="34"/>
      <c r="H543" s="39"/>
    </row>
    <row r="544" spans="1:8" s="2" customFormat="1" ht="16.899999999999999" customHeight="1">
      <c r="A544" s="34"/>
      <c r="B544" s="39"/>
      <c r="C544" s="295" t="s">
        <v>1349</v>
      </c>
      <c r="D544" s="295" t="s">
        <v>156</v>
      </c>
      <c r="E544" s="17" t="s">
        <v>1</v>
      </c>
      <c r="F544" s="296">
        <v>31.5</v>
      </c>
      <c r="G544" s="34"/>
      <c r="H544" s="39"/>
    </row>
    <row r="545" spans="1:8" s="2" customFormat="1" ht="16.899999999999999" customHeight="1">
      <c r="A545" s="34"/>
      <c r="B545" s="39"/>
      <c r="C545" s="297" t="s">
        <v>2004</v>
      </c>
      <c r="D545" s="34"/>
      <c r="E545" s="34"/>
      <c r="F545" s="34"/>
      <c r="G545" s="34"/>
      <c r="H545" s="39"/>
    </row>
    <row r="546" spans="1:8" s="2" customFormat="1" ht="16.899999999999999" customHeight="1">
      <c r="A546" s="34"/>
      <c r="B546" s="39"/>
      <c r="C546" s="295" t="s">
        <v>1410</v>
      </c>
      <c r="D546" s="295" t="s">
        <v>1411</v>
      </c>
      <c r="E546" s="17" t="s">
        <v>429</v>
      </c>
      <c r="F546" s="296">
        <v>31.5</v>
      </c>
      <c r="G546" s="34"/>
      <c r="H546" s="39"/>
    </row>
    <row r="547" spans="1:8" s="2" customFormat="1" ht="16.899999999999999" customHeight="1">
      <c r="A547" s="34"/>
      <c r="B547" s="39"/>
      <c r="C547" s="295" t="s">
        <v>1432</v>
      </c>
      <c r="D547" s="295" t="s">
        <v>1433</v>
      </c>
      <c r="E547" s="17" t="s">
        <v>429</v>
      </c>
      <c r="F547" s="296">
        <v>186</v>
      </c>
      <c r="G547" s="34"/>
      <c r="H547" s="39"/>
    </row>
    <row r="548" spans="1:8" s="2" customFormat="1" ht="16.899999999999999" customHeight="1">
      <c r="A548" s="34"/>
      <c r="B548" s="39"/>
      <c r="C548" s="295" t="s">
        <v>1447</v>
      </c>
      <c r="D548" s="295" t="s">
        <v>1448</v>
      </c>
      <c r="E548" s="17" t="s">
        <v>429</v>
      </c>
      <c r="F548" s="296">
        <v>31.5</v>
      </c>
      <c r="G548" s="34"/>
      <c r="H548" s="39"/>
    </row>
    <row r="549" spans="1:8" s="2" customFormat="1" ht="16.899999999999999" customHeight="1">
      <c r="A549" s="34"/>
      <c r="B549" s="39"/>
      <c r="C549" s="295" t="s">
        <v>1439</v>
      </c>
      <c r="D549" s="295" t="s">
        <v>1440</v>
      </c>
      <c r="E549" s="17" t="s">
        <v>429</v>
      </c>
      <c r="F549" s="296">
        <v>31.5</v>
      </c>
      <c r="G549" s="34"/>
      <c r="H549" s="39"/>
    </row>
    <row r="550" spans="1:8" s="2" customFormat="1" ht="16.899999999999999" customHeight="1">
      <c r="A550" s="34"/>
      <c r="B550" s="39"/>
      <c r="C550" s="291" t="s">
        <v>608</v>
      </c>
      <c r="D550" s="292" t="s">
        <v>1332</v>
      </c>
      <c r="E550" s="293" t="s">
        <v>1</v>
      </c>
      <c r="F550" s="294">
        <v>51.02</v>
      </c>
      <c r="G550" s="34"/>
      <c r="H550" s="39"/>
    </row>
    <row r="551" spans="1:8" s="2" customFormat="1" ht="16.899999999999999" customHeight="1">
      <c r="A551" s="34"/>
      <c r="B551" s="39"/>
      <c r="C551" s="295" t="s">
        <v>1</v>
      </c>
      <c r="D551" s="295" t="s">
        <v>2019</v>
      </c>
      <c r="E551" s="17" t="s">
        <v>1</v>
      </c>
      <c r="F551" s="296">
        <v>51.02</v>
      </c>
      <c r="G551" s="34"/>
      <c r="H551" s="39"/>
    </row>
    <row r="552" spans="1:8" s="2" customFormat="1" ht="16.899999999999999" customHeight="1">
      <c r="A552" s="34"/>
      <c r="B552" s="39"/>
      <c r="C552" s="297" t="s">
        <v>2004</v>
      </c>
      <c r="D552" s="34"/>
      <c r="E552" s="34"/>
      <c r="F552" s="34"/>
      <c r="G552" s="34"/>
      <c r="H552" s="39"/>
    </row>
    <row r="553" spans="1:8" s="2" customFormat="1" ht="16.899999999999999" customHeight="1">
      <c r="A553" s="34"/>
      <c r="B553" s="39"/>
      <c r="C553" s="295" t="s">
        <v>1253</v>
      </c>
      <c r="D553" s="295" t="s">
        <v>1254</v>
      </c>
      <c r="E553" s="17" t="s">
        <v>351</v>
      </c>
      <c r="F553" s="296">
        <v>175.46</v>
      </c>
      <c r="G553" s="34"/>
      <c r="H553" s="39"/>
    </row>
    <row r="554" spans="1:8" s="2" customFormat="1" ht="16.899999999999999" customHeight="1">
      <c r="A554" s="34"/>
      <c r="B554" s="39"/>
      <c r="C554" s="295" t="s">
        <v>1266</v>
      </c>
      <c r="D554" s="295" t="s">
        <v>1267</v>
      </c>
      <c r="E554" s="17" t="s">
        <v>351</v>
      </c>
      <c r="F554" s="296">
        <v>102.04</v>
      </c>
      <c r="G554" s="34"/>
      <c r="H554" s="39"/>
    </row>
    <row r="555" spans="1:8" s="2" customFormat="1" ht="16.899999999999999" customHeight="1">
      <c r="A555" s="34"/>
      <c r="B555" s="39"/>
      <c r="C555" s="295" t="s">
        <v>1296</v>
      </c>
      <c r="D555" s="295" t="s">
        <v>1297</v>
      </c>
      <c r="E555" s="17" t="s">
        <v>351</v>
      </c>
      <c r="F555" s="296">
        <v>297.86</v>
      </c>
      <c r="G555" s="34"/>
      <c r="H555" s="39"/>
    </row>
    <row r="556" spans="1:8" s="2" customFormat="1" ht="16.899999999999999" customHeight="1">
      <c r="A556" s="34"/>
      <c r="B556" s="39"/>
      <c r="C556" s="295" t="s">
        <v>1260</v>
      </c>
      <c r="D556" s="295" t="s">
        <v>1662</v>
      </c>
      <c r="E556" s="17" t="s">
        <v>488</v>
      </c>
      <c r="F556" s="296">
        <v>8.7999999999999995E-2</v>
      </c>
      <c r="G556" s="34"/>
      <c r="H556" s="39"/>
    </row>
    <row r="557" spans="1:8" s="2" customFormat="1" ht="16.899999999999999" customHeight="1">
      <c r="A557" s="34"/>
      <c r="B557" s="39"/>
      <c r="C557" s="295" t="s">
        <v>1273</v>
      </c>
      <c r="D557" s="295" t="s">
        <v>1274</v>
      </c>
      <c r="E557" s="17" t="s">
        <v>488</v>
      </c>
      <c r="F557" s="296">
        <v>5.0999999999999997E-2</v>
      </c>
      <c r="G557" s="34"/>
      <c r="H557" s="39"/>
    </row>
    <row r="558" spans="1:8" s="2" customFormat="1" ht="16.899999999999999" customHeight="1">
      <c r="A558" s="34"/>
      <c r="B558" s="39"/>
      <c r="C558" s="291" t="s">
        <v>611</v>
      </c>
      <c r="D558" s="292" t="s">
        <v>1334</v>
      </c>
      <c r="E558" s="293" t="s">
        <v>1</v>
      </c>
      <c r="F558" s="294">
        <v>124.44</v>
      </c>
      <c r="G558" s="34"/>
      <c r="H558" s="39"/>
    </row>
    <row r="559" spans="1:8" s="2" customFormat="1" ht="16.899999999999999" customHeight="1">
      <c r="A559" s="34"/>
      <c r="B559" s="39"/>
      <c r="C559" s="295" t="s">
        <v>1</v>
      </c>
      <c r="D559" s="295" t="s">
        <v>2020</v>
      </c>
      <c r="E559" s="17" t="s">
        <v>1</v>
      </c>
      <c r="F559" s="296">
        <v>124.44</v>
      </c>
      <c r="G559" s="34"/>
      <c r="H559" s="39"/>
    </row>
    <row r="560" spans="1:8" s="2" customFormat="1" ht="16.899999999999999" customHeight="1">
      <c r="A560" s="34"/>
      <c r="B560" s="39"/>
      <c r="C560" s="295" t="s">
        <v>1</v>
      </c>
      <c r="D560" s="295" t="s">
        <v>156</v>
      </c>
      <c r="E560" s="17" t="s">
        <v>1</v>
      </c>
      <c r="F560" s="296">
        <v>124.44</v>
      </c>
      <c r="G560" s="34"/>
      <c r="H560" s="39"/>
    </row>
    <row r="561" spans="1:8" s="2" customFormat="1" ht="16.899999999999999" customHeight="1">
      <c r="A561" s="34"/>
      <c r="B561" s="39"/>
      <c r="C561" s="297" t="s">
        <v>2004</v>
      </c>
      <c r="D561" s="34"/>
      <c r="E561" s="34"/>
      <c r="F561" s="34"/>
      <c r="G561" s="34"/>
      <c r="H561" s="39"/>
    </row>
    <row r="562" spans="1:8" s="2" customFormat="1" ht="16.899999999999999" customHeight="1">
      <c r="A562" s="34"/>
      <c r="B562" s="39"/>
      <c r="C562" s="295" t="s">
        <v>1253</v>
      </c>
      <c r="D562" s="295" t="s">
        <v>1254</v>
      </c>
      <c r="E562" s="17" t="s">
        <v>351</v>
      </c>
      <c r="F562" s="296">
        <v>175.46</v>
      </c>
      <c r="G562" s="34"/>
      <c r="H562" s="39"/>
    </row>
    <row r="563" spans="1:8" s="2" customFormat="1" ht="16.899999999999999" customHeight="1">
      <c r="A563" s="34"/>
      <c r="B563" s="39"/>
      <c r="C563" s="295" t="s">
        <v>1671</v>
      </c>
      <c r="D563" s="295" t="s">
        <v>1672</v>
      </c>
      <c r="E563" s="17" t="s">
        <v>351</v>
      </c>
      <c r="F563" s="296">
        <v>124.44</v>
      </c>
      <c r="G563" s="34"/>
      <c r="H563" s="39"/>
    </row>
    <row r="564" spans="1:8" s="2" customFormat="1" ht="16.899999999999999" customHeight="1">
      <c r="A564" s="34"/>
      <c r="B564" s="39"/>
      <c r="C564" s="295" t="s">
        <v>1296</v>
      </c>
      <c r="D564" s="295" t="s">
        <v>1297</v>
      </c>
      <c r="E564" s="17" t="s">
        <v>351</v>
      </c>
      <c r="F564" s="296">
        <v>297.86</v>
      </c>
      <c r="G564" s="34"/>
      <c r="H564" s="39"/>
    </row>
    <row r="565" spans="1:8" s="2" customFormat="1" ht="16.899999999999999" customHeight="1">
      <c r="A565" s="34"/>
      <c r="B565" s="39"/>
      <c r="C565" s="295" t="s">
        <v>1260</v>
      </c>
      <c r="D565" s="295" t="s">
        <v>1662</v>
      </c>
      <c r="E565" s="17" t="s">
        <v>488</v>
      </c>
      <c r="F565" s="296">
        <v>8.7999999999999995E-2</v>
      </c>
      <c r="G565" s="34"/>
      <c r="H565" s="39"/>
    </row>
    <row r="566" spans="1:8" s="2" customFormat="1" ht="16.899999999999999" customHeight="1">
      <c r="A566" s="34"/>
      <c r="B566" s="39"/>
      <c r="C566" s="295" t="s">
        <v>1675</v>
      </c>
      <c r="D566" s="295" t="s">
        <v>1676</v>
      </c>
      <c r="E566" s="17" t="s">
        <v>351</v>
      </c>
      <c r="F566" s="296">
        <v>124.44</v>
      </c>
      <c r="G566" s="34"/>
      <c r="H566" s="39"/>
    </row>
    <row r="567" spans="1:8" s="2" customFormat="1" ht="16.899999999999999" customHeight="1">
      <c r="A567" s="34"/>
      <c r="B567" s="39"/>
      <c r="C567" s="291" t="s">
        <v>1505</v>
      </c>
      <c r="D567" s="292" t="s">
        <v>2021</v>
      </c>
      <c r="E567" s="293" t="s">
        <v>1</v>
      </c>
      <c r="F567" s="294">
        <v>35</v>
      </c>
      <c r="G567" s="34"/>
      <c r="H567" s="39"/>
    </row>
    <row r="568" spans="1:8" s="2" customFormat="1" ht="16.899999999999999" customHeight="1">
      <c r="A568" s="34"/>
      <c r="B568" s="39"/>
      <c r="C568" s="295" t="s">
        <v>1</v>
      </c>
      <c r="D568" s="295" t="s">
        <v>1371</v>
      </c>
      <c r="E568" s="17" t="s">
        <v>1</v>
      </c>
      <c r="F568" s="296">
        <v>0</v>
      </c>
      <c r="G568" s="34"/>
      <c r="H568" s="39"/>
    </row>
    <row r="569" spans="1:8" s="2" customFormat="1" ht="16.899999999999999" customHeight="1">
      <c r="A569" s="34"/>
      <c r="B569" s="39"/>
      <c r="C569" s="295" t="s">
        <v>1</v>
      </c>
      <c r="D569" s="295" t="s">
        <v>1504</v>
      </c>
      <c r="E569" s="17" t="s">
        <v>1</v>
      </c>
      <c r="F569" s="296">
        <v>0</v>
      </c>
      <c r="G569" s="34"/>
      <c r="H569" s="39"/>
    </row>
    <row r="570" spans="1:8" s="2" customFormat="1" ht="16.899999999999999" customHeight="1">
      <c r="A570" s="34"/>
      <c r="B570" s="39"/>
      <c r="C570" s="295" t="s">
        <v>1</v>
      </c>
      <c r="D570" s="295" t="s">
        <v>937</v>
      </c>
      <c r="E570" s="17" t="s">
        <v>1</v>
      </c>
      <c r="F570" s="296">
        <v>35</v>
      </c>
      <c r="G570" s="34"/>
      <c r="H570" s="39"/>
    </row>
    <row r="571" spans="1:8" s="2" customFormat="1" ht="16.899999999999999" customHeight="1">
      <c r="A571" s="34"/>
      <c r="B571" s="39"/>
      <c r="C571" s="295" t="s">
        <v>1505</v>
      </c>
      <c r="D571" s="295" t="s">
        <v>156</v>
      </c>
      <c r="E571" s="17" t="s">
        <v>1</v>
      </c>
      <c r="F571" s="296">
        <v>35</v>
      </c>
      <c r="G571" s="34"/>
      <c r="H571" s="39"/>
    </row>
    <row r="572" spans="1:8" s="2" customFormat="1" ht="16.899999999999999" customHeight="1">
      <c r="A572" s="34"/>
      <c r="B572" s="39"/>
      <c r="C572" s="291" t="s">
        <v>1336</v>
      </c>
      <c r="D572" s="292" t="s">
        <v>618</v>
      </c>
      <c r="E572" s="293" t="s">
        <v>1</v>
      </c>
      <c r="F572" s="294">
        <v>36</v>
      </c>
      <c r="G572" s="34"/>
      <c r="H572" s="39"/>
    </row>
    <row r="573" spans="1:8" s="2" customFormat="1" ht="16.899999999999999" customHeight="1">
      <c r="A573" s="34"/>
      <c r="B573" s="39"/>
      <c r="C573" s="295" t="s">
        <v>1</v>
      </c>
      <c r="D573" s="295" t="s">
        <v>2010</v>
      </c>
      <c r="E573" s="17" t="s">
        <v>1</v>
      </c>
      <c r="F573" s="296">
        <v>36</v>
      </c>
      <c r="G573" s="34"/>
      <c r="H573" s="39"/>
    </row>
    <row r="574" spans="1:8" s="2" customFormat="1" ht="16.899999999999999" customHeight="1">
      <c r="A574" s="34"/>
      <c r="B574" s="39"/>
      <c r="C574" s="297" t="s">
        <v>2004</v>
      </c>
      <c r="D574" s="34"/>
      <c r="E574" s="34"/>
      <c r="F574" s="34"/>
      <c r="G574" s="34"/>
      <c r="H574" s="39"/>
    </row>
    <row r="575" spans="1:8" s="2" customFormat="1" ht="16.899999999999999" customHeight="1">
      <c r="A575" s="34"/>
      <c r="B575" s="39"/>
      <c r="C575" s="295" t="s">
        <v>843</v>
      </c>
      <c r="D575" s="295" t="s">
        <v>844</v>
      </c>
      <c r="E575" s="17" t="s">
        <v>351</v>
      </c>
      <c r="F575" s="296">
        <v>21.6</v>
      </c>
      <c r="G575" s="34"/>
      <c r="H575" s="39"/>
    </row>
    <row r="576" spans="1:8" s="2" customFormat="1" ht="16.899999999999999" customHeight="1">
      <c r="A576" s="34"/>
      <c r="B576" s="39"/>
      <c r="C576" s="295" t="s">
        <v>853</v>
      </c>
      <c r="D576" s="295" t="s">
        <v>854</v>
      </c>
      <c r="E576" s="17" t="s">
        <v>429</v>
      </c>
      <c r="F576" s="296">
        <v>3.6</v>
      </c>
      <c r="G576" s="34"/>
      <c r="H576" s="39"/>
    </row>
    <row r="577" spans="1:8" s="2" customFormat="1" ht="16.899999999999999" customHeight="1">
      <c r="A577" s="34"/>
      <c r="B577" s="39"/>
      <c r="C577" s="295" t="s">
        <v>857</v>
      </c>
      <c r="D577" s="295" t="s">
        <v>858</v>
      </c>
      <c r="E577" s="17" t="s">
        <v>423</v>
      </c>
      <c r="F577" s="296">
        <v>36</v>
      </c>
      <c r="G577" s="34"/>
      <c r="H577" s="39"/>
    </row>
    <row r="578" spans="1:8" s="2" customFormat="1" ht="16.899999999999999" customHeight="1">
      <c r="A578" s="34"/>
      <c r="B578" s="39"/>
      <c r="C578" s="295" t="s">
        <v>1285</v>
      </c>
      <c r="D578" s="295" t="s">
        <v>1286</v>
      </c>
      <c r="E578" s="17" t="s">
        <v>351</v>
      </c>
      <c r="F578" s="296">
        <v>61.2</v>
      </c>
      <c r="G578" s="34"/>
      <c r="H578" s="39"/>
    </row>
    <row r="579" spans="1:8" s="2" customFormat="1" ht="16.899999999999999" customHeight="1">
      <c r="A579" s="34"/>
      <c r="B579" s="39"/>
      <c r="C579" s="295" t="s">
        <v>850</v>
      </c>
      <c r="D579" s="295" t="s">
        <v>851</v>
      </c>
      <c r="E579" s="17" t="s">
        <v>351</v>
      </c>
      <c r="F579" s="296">
        <v>21.6</v>
      </c>
      <c r="G579" s="34"/>
      <c r="H579" s="39"/>
    </row>
    <row r="580" spans="1:8" s="2" customFormat="1" ht="16.899999999999999" customHeight="1">
      <c r="A580" s="34"/>
      <c r="B580" s="39"/>
      <c r="C580" s="291" t="s">
        <v>1355</v>
      </c>
      <c r="D580" s="292" t="s">
        <v>1356</v>
      </c>
      <c r="E580" s="293" t="s">
        <v>1</v>
      </c>
      <c r="F580" s="294">
        <v>378</v>
      </c>
      <c r="G580" s="34"/>
      <c r="H580" s="39"/>
    </row>
    <row r="581" spans="1:8" s="2" customFormat="1" ht="16.899999999999999" customHeight="1">
      <c r="A581" s="34"/>
      <c r="B581" s="39"/>
      <c r="C581" s="295" t="s">
        <v>1</v>
      </c>
      <c r="D581" s="295" t="s">
        <v>1367</v>
      </c>
      <c r="E581" s="17" t="s">
        <v>1</v>
      </c>
      <c r="F581" s="296">
        <v>0</v>
      </c>
      <c r="G581" s="34"/>
      <c r="H581" s="39"/>
    </row>
    <row r="582" spans="1:8" s="2" customFormat="1" ht="16.899999999999999" customHeight="1">
      <c r="A582" s="34"/>
      <c r="B582" s="39"/>
      <c r="C582" s="295" t="s">
        <v>1</v>
      </c>
      <c r="D582" s="295" t="s">
        <v>1371</v>
      </c>
      <c r="E582" s="17" t="s">
        <v>1</v>
      </c>
      <c r="F582" s="296">
        <v>0</v>
      </c>
      <c r="G582" s="34"/>
      <c r="H582" s="39"/>
    </row>
    <row r="583" spans="1:8" s="2" customFormat="1" ht="16.899999999999999" customHeight="1">
      <c r="A583" s="34"/>
      <c r="B583" s="39"/>
      <c r="C583" s="295" t="s">
        <v>1</v>
      </c>
      <c r="D583" s="295" t="s">
        <v>1372</v>
      </c>
      <c r="E583" s="17" t="s">
        <v>1</v>
      </c>
      <c r="F583" s="296">
        <v>0</v>
      </c>
      <c r="G583" s="34"/>
      <c r="H583" s="39"/>
    </row>
    <row r="584" spans="1:8" s="2" customFormat="1" ht="16.899999999999999" customHeight="1">
      <c r="A584" s="34"/>
      <c r="B584" s="39"/>
      <c r="C584" s="295" t="s">
        <v>1</v>
      </c>
      <c r="D584" s="295" t="s">
        <v>667</v>
      </c>
      <c r="E584" s="17" t="s">
        <v>1</v>
      </c>
      <c r="F584" s="296">
        <v>0</v>
      </c>
      <c r="G584" s="34"/>
      <c r="H584" s="39"/>
    </row>
    <row r="585" spans="1:8" s="2" customFormat="1" ht="16.899999999999999" customHeight="1">
      <c r="A585" s="34"/>
      <c r="B585" s="39"/>
      <c r="C585" s="295" t="s">
        <v>1</v>
      </c>
      <c r="D585" s="295" t="s">
        <v>1373</v>
      </c>
      <c r="E585" s="17" t="s">
        <v>1</v>
      </c>
      <c r="F585" s="296">
        <v>84</v>
      </c>
      <c r="G585" s="34"/>
      <c r="H585" s="39"/>
    </row>
    <row r="586" spans="1:8" s="2" customFormat="1" ht="16.899999999999999" customHeight="1">
      <c r="A586" s="34"/>
      <c r="B586" s="39"/>
      <c r="C586" s="295" t="s">
        <v>1</v>
      </c>
      <c r="D586" s="295" t="s">
        <v>1374</v>
      </c>
      <c r="E586" s="17" t="s">
        <v>1</v>
      </c>
      <c r="F586" s="296">
        <v>294</v>
      </c>
      <c r="G586" s="34"/>
      <c r="H586" s="39"/>
    </row>
    <row r="587" spans="1:8" s="2" customFormat="1" ht="16.899999999999999" customHeight="1">
      <c r="A587" s="34"/>
      <c r="B587" s="39"/>
      <c r="C587" s="295" t="s">
        <v>1355</v>
      </c>
      <c r="D587" s="295" t="s">
        <v>156</v>
      </c>
      <c r="E587" s="17" t="s">
        <v>1</v>
      </c>
      <c r="F587" s="296">
        <v>378</v>
      </c>
      <c r="G587" s="34"/>
      <c r="H587" s="39"/>
    </row>
    <row r="588" spans="1:8" s="2" customFormat="1" ht="16.899999999999999" customHeight="1">
      <c r="A588" s="34"/>
      <c r="B588" s="39"/>
      <c r="C588" s="297" t="s">
        <v>2004</v>
      </c>
      <c r="D588" s="34"/>
      <c r="E588" s="34"/>
      <c r="F588" s="34"/>
      <c r="G588" s="34"/>
      <c r="H588" s="39"/>
    </row>
    <row r="589" spans="1:8" s="2" customFormat="1" ht="16.899999999999999" customHeight="1">
      <c r="A589" s="34"/>
      <c r="B589" s="39"/>
      <c r="C589" s="295" t="s">
        <v>661</v>
      </c>
      <c r="D589" s="295" t="s">
        <v>662</v>
      </c>
      <c r="E589" s="17" t="s">
        <v>423</v>
      </c>
      <c r="F589" s="296">
        <v>378</v>
      </c>
      <c r="G589" s="34"/>
      <c r="H589" s="39"/>
    </row>
    <row r="590" spans="1:8" s="2" customFormat="1" ht="16.899999999999999" customHeight="1">
      <c r="A590" s="34"/>
      <c r="B590" s="39"/>
      <c r="C590" s="295" t="s">
        <v>672</v>
      </c>
      <c r="D590" s="295" t="s">
        <v>673</v>
      </c>
      <c r="E590" s="17" t="s">
        <v>488</v>
      </c>
      <c r="F590" s="296">
        <v>16.103000000000002</v>
      </c>
      <c r="G590" s="34"/>
      <c r="H590" s="39"/>
    </row>
    <row r="591" spans="1:8" s="2" customFormat="1" ht="16.899999999999999" customHeight="1">
      <c r="A591" s="34"/>
      <c r="B591" s="39"/>
      <c r="C591" s="291" t="s">
        <v>2012</v>
      </c>
      <c r="D591" s="292" t="s">
        <v>2013</v>
      </c>
      <c r="E591" s="293" t="s">
        <v>1</v>
      </c>
      <c r="F591" s="294">
        <v>42</v>
      </c>
      <c r="G591" s="34"/>
      <c r="H591" s="39"/>
    </row>
    <row r="592" spans="1:8" s="2" customFormat="1" ht="16.899999999999999" customHeight="1">
      <c r="A592" s="34"/>
      <c r="B592" s="39"/>
      <c r="C592" s="295" t="s">
        <v>2012</v>
      </c>
      <c r="D592" s="295" t="s">
        <v>516</v>
      </c>
      <c r="E592" s="17" t="s">
        <v>1</v>
      </c>
      <c r="F592" s="296">
        <v>42</v>
      </c>
      <c r="G592" s="34"/>
      <c r="H592" s="39"/>
    </row>
    <row r="593" spans="1:8" s="2" customFormat="1" ht="16.899999999999999" customHeight="1">
      <c r="A593" s="34"/>
      <c r="B593" s="39"/>
      <c r="C593" s="291" t="s">
        <v>2022</v>
      </c>
      <c r="D593" s="292" t="s">
        <v>2023</v>
      </c>
      <c r="E593" s="293" t="s">
        <v>1</v>
      </c>
      <c r="F593" s="294">
        <v>49</v>
      </c>
      <c r="G593" s="34"/>
      <c r="H593" s="39"/>
    </row>
    <row r="594" spans="1:8" s="2" customFormat="1" ht="16.899999999999999" customHeight="1">
      <c r="A594" s="34"/>
      <c r="B594" s="39"/>
      <c r="C594" s="295" t="s">
        <v>2022</v>
      </c>
      <c r="D594" s="295" t="s">
        <v>498</v>
      </c>
      <c r="E594" s="17" t="s">
        <v>1</v>
      </c>
      <c r="F594" s="296">
        <v>49</v>
      </c>
      <c r="G594" s="34"/>
      <c r="H594" s="39"/>
    </row>
    <row r="595" spans="1:8" s="2" customFormat="1" ht="16.899999999999999" customHeight="1">
      <c r="A595" s="34"/>
      <c r="B595" s="39"/>
      <c r="C595" s="291" t="s">
        <v>620</v>
      </c>
      <c r="D595" s="292" t="s">
        <v>1337</v>
      </c>
      <c r="E595" s="293" t="s">
        <v>1</v>
      </c>
      <c r="F595" s="294">
        <v>61.2</v>
      </c>
      <c r="G595" s="34"/>
      <c r="H595" s="39"/>
    </row>
    <row r="596" spans="1:8" s="2" customFormat="1" ht="16.899999999999999" customHeight="1">
      <c r="A596" s="34"/>
      <c r="B596" s="39"/>
      <c r="C596" s="295" t="s">
        <v>1</v>
      </c>
      <c r="D596" s="295" t="s">
        <v>1371</v>
      </c>
      <c r="E596" s="17" t="s">
        <v>1</v>
      </c>
      <c r="F596" s="296">
        <v>0</v>
      </c>
      <c r="G596" s="34"/>
      <c r="H596" s="39"/>
    </row>
    <row r="597" spans="1:8" s="2" customFormat="1" ht="16.899999999999999" customHeight="1">
      <c r="A597" s="34"/>
      <c r="B597" s="39"/>
      <c r="C597" s="295" t="s">
        <v>1</v>
      </c>
      <c r="D597" s="295" t="s">
        <v>1682</v>
      </c>
      <c r="E597" s="17" t="s">
        <v>1</v>
      </c>
      <c r="F597" s="296">
        <v>61.2</v>
      </c>
      <c r="G597" s="34"/>
      <c r="H597" s="39"/>
    </row>
    <row r="598" spans="1:8" s="2" customFormat="1" ht="16.899999999999999" customHeight="1">
      <c r="A598" s="34"/>
      <c r="B598" s="39"/>
      <c r="C598" s="295" t="s">
        <v>620</v>
      </c>
      <c r="D598" s="295" t="s">
        <v>156</v>
      </c>
      <c r="E598" s="17" t="s">
        <v>1</v>
      </c>
      <c r="F598" s="296">
        <v>61.2</v>
      </c>
      <c r="G598" s="34"/>
      <c r="H598" s="39"/>
    </row>
    <row r="599" spans="1:8" s="2" customFormat="1" ht="16.899999999999999" customHeight="1">
      <c r="A599" s="34"/>
      <c r="B599" s="39"/>
      <c r="C599" s="297" t="s">
        <v>2004</v>
      </c>
      <c r="D599" s="34"/>
      <c r="E599" s="34"/>
      <c r="F599" s="34"/>
      <c r="G599" s="34"/>
      <c r="H599" s="39"/>
    </row>
    <row r="600" spans="1:8" s="2" customFormat="1" ht="16.899999999999999" customHeight="1">
      <c r="A600" s="34"/>
      <c r="B600" s="39"/>
      <c r="C600" s="295" t="s">
        <v>1285</v>
      </c>
      <c r="D600" s="295" t="s">
        <v>1286</v>
      </c>
      <c r="E600" s="17" t="s">
        <v>351</v>
      </c>
      <c r="F600" s="296">
        <v>61.2</v>
      </c>
      <c r="G600" s="34"/>
      <c r="H600" s="39"/>
    </row>
    <row r="601" spans="1:8" s="2" customFormat="1" ht="22.5">
      <c r="A601" s="34"/>
      <c r="B601" s="39"/>
      <c r="C601" s="295" t="s">
        <v>1278</v>
      </c>
      <c r="D601" s="295" t="s">
        <v>1279</v>
      </c>
      <c r="E601" s="17" t="s">
        <v>351</v>
      </c>
      <c r="F601" s="296">
        <v>61.2</v>
      </c>
      <c r="G601" s="34"/>
      <c r="H601" s="39"/>
    </row>
    <row r="602" spans="1:8" s="2" customFormat="1" ht="16.899999999999999" customHeight="1">
      <c r="A602" s="34"/>
      <c r="B602" s="39"/>
      <c r="C602" s="295" t="s">
        <v>1296</v>
      </c>
      <c r="D602" s="295" t="s">
        <v>1297</v>
      </c>
      <c r="E602" s="17" t="s">
        <v>351</v>
      </c>
      <c r="F602" s="296">
        <v>297.86</v>
      </c>
      <c r="G602" s="34"/>
      <c r="H602" s="39"/>
    </row>
    <row r="603" spans="1:8" s="2" customFormat="1" ht="16.899999999999999" customHeight="1">
      <c r="A603" s="34"/>
      <c r="B603" s="39"/>
      <c r="C603" s="291" t="s">
        <v>1339</v>
      </c>
      <c r="D603" s="292" t="s">
        <v>1340</v>
      </c>
      <c r="E603" s="293" t="s">
        <v>1</v>
      </c>
      <c r="F603" s="294">
        <v>72.7</v>
      </c>
      <c r="G603" s="34"/>
      <c r="H603" s="39"/>
    </row>
    <row r="604" spans="1:8" s="2" customFormat="1" ht="16.899999999999999" customHeight="1">
      <c r="A604" s="34"/>
      <c r="B604" s="39"/>
      <c r="C604" s="295" t="s">
        <v>1</v>
      </c>
      <c r="D604" s="295" t="s">
        <v>1341</v>
      </c>
      <c r="E604" s="17" t="s">
        <v>1</v>
      </c>
      <c r="F604" s="296">
        <v>72.7</v>
      </c>
      <c r="G604" s="34"/>
      <c r="H604" s="39"/>
    </row>
    <row r="605" spans="1:8" s="2" customFormat="1" ht="16.899999999999999" customHeight="1">
      <c r="A605" s="34"/>
      <c r="B605" s="39"/>
      <c r="C605" s="297" t="s">
        <v>2004</v>
      </c>
      <c r="D605" s="34"/>
      <c r="E605" s="34"/>
      <c r="F605" s="34"/>
      <c r="G605" s="34"/>
      <c r="H605" s="39"/>
    </row>
    <row r="606" spans="1:8" s="2" customFormat="1" ht="16.899999999999999" customHeight="1">
      <c r="A606" s="34"/>
      <c r="B606" s="39"/>
      <c r="C606" s="295" t="s">
        <v>1530</v>
      </c>
      <c r="D606" s="295" t="s">
        <v>1531</v>
      </c>
      <c r="E606" s="17" t="s">
        <v>429</v>
      </c>
      <c r="F606" s="296">
        <v>29.08</v>
      </c>
      <c r="G606" s="34"/>
      <c r="H606" s="39"/>
    </row>
    <row r="607" spans="1:8" s="2" customFormat="1" ht="16.899999999999999" customHeight="1">
      <c r="A607" s="34"/>
      <c r="B607" s="39"/>
      <c r="C607" s="295" t="s">
        <v>1536</v>
      </c>
      <c r="D607" s="295" t="s">
        <v>1537</v>
      </c>
      <c r="E607" s="17" t="s">
        <v>351</v>
      </c>
      <c r="F607" s="296">
        <v>147.94999999999999</v>
      </c>
      <c r="G607" s="34"/>
      <c r="H607" s="39"/>
    </row>
    <row r="608" spans="1:8" s="2" customFormat="1" ht="16.899999999999999" customHeight="1">
      <c r="A608" s="34"/>
      <c r="B608" s="39"/>
      <c r="C608" s="291" t="s">
        <v>1368</v>
      </c>
      <c r="D608" s="292" t="s">
        <v>2024</v>
      </c>
      <c r="E608" s="293" t="s">
        <v>1</v>
      </c>
      <c r="F608" s="294">
        <v>50</v>
      </c>
      <c r="G608" s="34"/>
      <c r="H608" s="39"/>
    </row>
    <row r="609" spans="1:8" s="2" customFormat="1" ht="16.899999999999999" customHeight="1">
      <c r="A609" s="34"/>
      <c r="B609" s="39"/>
      <c r="C609" s="295" t="s">
        <v>1</v>
      </c>
      <c r="D609" s="295" t="s">
        <v>1367</v>
      </c>
      <c r="E609" s="17" t="s">
        <v>1</v>
      </c>
      <c r="F609" s="296">
        <v>0</v>
      </c>
      <c r="G609" s="34"/>
      <c r="H609" s="39"/>
    </row>
    <row r="610" spans="1:8" s="2" customFormat="1" ht="16.899999999999999" customHeight="1">
      <c r="A610" s="34"/>
      <c r="B610" s="39"/>
      <c r="C610" s="295" t="s">
        <v>1</v>
      </c>
      <c r="D610" s="295" t="s">
        <v>510</v>
      </c>
      <c r="E610" s="17" t="s">
        <v>1</v>
      </c>
      <c r="F610" s="296">
        <v>50</v>
      </c>
      <c r="G610" s="34"/>
      <c r="H610" s="39"/>
    </row>
    <row r="611" spans="1:8" s="2" customFormat="1" ht="16.899999999999999" customHeight="1">
      <c r="A611" s="34"/>
      <c r="B611" s="39"/>
      <c r="C611" s="295" t="s">
        <v>1368</v>
      </c>
      <c r="D611" s="295" t="s">
        <v>156</v>
      </c>
      <c r="E611" s="17" t="s">
        <v>1</v>
      </c>
      <c r="F611" s="296">
        <v>50</v>
      </c>
      <c r="G611" s="34"/>
      <c r="H611" s="39"/>
    </row>
    <row r="612" spans="1:8" s="2" customFormat="1" ht="16.899999999999999" customHeight="1">
      <c r="A612" s="34"/>
      <c r="B612" s="39"/>
      <c r="C612" s="291" t="s">
        <v>1358</v>
      </c>
      <c r="D612" s="292" t="s">
        <v>1358</v>
      </c>
      <c r="E612" s="293" t="s">
        <v>1</v>
      </c>
      <c r="F612" s="294">
        <v>88.2</v>
      </c>
      <c r="G612" s="34"/>
      <c r="H612" s="39"/>
    </row>
    <row r="613" spans="1:8" s="2" customFormat="1" ht="16.899999999999999" customHeight="1">
      <c r="A613" s="34"/>
      <c r="B613" s="39"/>
      <c r="C613" s="295" t="s">
        <v>1</v>
      </c>
      <c r="D613" s="295" t="s">
        <v>1367</v>
      </c>
      <c r="E613" s="17" t="s">
        <v>1</v>
      </c>
      <c r="F613" s="296">
        <v>0</v>
      </c>
      <c r="G613" s="34"/>
      <c r="H613" s="39"/>
    </row>
    <row r="614" spans="1:8" s="2" customFormat="1" ht="16.899999999999999" customHeight="1">
      <c r="A614" s="34"/>
      <c r="B614" s="39"/>
      <c r="C614" s="295" t="s">
        <v>1</v>
      </c>
      <c r="D614" s="295" t="s">
        <v>1371</v>
      </c>
      <c r="E614" s="17" t="s">
        <v>1</v>
      </c>
      <c r="F614" s="296">
        <v>0</v>
      </c>
      <c r="G614" s="34"/>
      <c r="H614" s="39"/>
    </row>
    <row r="615" spans="1:8" s="2" customFormat="1" ht="16.899999999999999" customHeight="1">
      <c r="A615" s="34"/>
      <c r="B615" s="39"/>
      <c r="C615" s="295" t="s">
        <v>1</v>
      </c>
      <c r="D615" s="295" t="s">
        <v>1372</v>
      </c>
      <c r="E615" s="17" t="s">
        <v>1</v>
      </c>
      <c r="F615" s="296">
        <v>0</v>
      </c>
      <c r="G615" s="34"/>
      <c r="H615" s="39"/>
    </row>
    <row r="616" spans="1:8" s="2" customFormat="1" ht="16.899999999999999" customHeight="1">
      <c r="A616" s="34"/>
      <c r="B616" s="39"/>
      <c r="C616" s="295" t="s">
        <v>1</v>
      </c>
      <c r="D616" s="295" t="s">
        <v>1380</v>
      </c>
      <c r="E616" s="17" t="s">
        <v>1</v>
      </c>
      <c r="F616" s="296">
        <v>88.2</v>
      </c>
      <c r="G616" s="34"/>
      <c r="H616" s="39"/>
    </row>
    <row r="617" spans="1:8" s="2" customFormat="1" ht="16.899999999999999" customHeight="1">
      <c r="A617" s="34"/>
      <c r="B617" s="39"/>
      <c r="C617" s="295" t="s">
        <v>1358</v>
      </c>
      <c r="D617" s="295" t="s">
        <v>156</v>
      </c>
      <c r="E617" s="17" t="s">
        <v>1</v>
      </c>
      <c r="F617" s="296">
        <v>88.2</v>
      </c>
      <c r="G617" s="34"/>
      <c r="H617" s="39"/>
    </row>
    <row r="618" spans="1:8" s="2" customFormat="1" ht="16.899999999999999" customHeight="1">
      <c r="A618" s="34"/>
      <c r="B618" s="39"/>
      <c r="C618" s="297" t="s">
        <v>2004</v>
      </c>
      <c r="D618" s="34"/>
      <c r="E618" s="34"/>
      <c r="F618" s="34"/>
      <c r="G618" s="34"/>
      <c r="H618" s="39"/>
    </row>
    <row r="619" spans="1:8" s="2" customFormat="1" ht="16.899999999999999" customHeight="1">
      <c r="A619" s="34"/>
      <c r="B619" s="39"/>
      <c r="C619" s="295" t="s">
        <v>679</v>
      </c>
      <c r="D619" s="295" t="s">
        <v>680</v>
      </c>
      <c r="E619" s="17" t="s">
        <v>423</v>
      </c>
      <c r="F619" s="296">
        <v>88.2</v>
      </c>
      <c r="G619" s="34"/>
      <c r="H619" s="39"/>
    </row>
    <row r="620" spans="1:8" s="2" customFormat="1" ht="16.899999999999999" customHeight="1">
      <c r="A620" s="34"/>
      <c r="B620" s="39"/>
      <c r="C620" s="295" t="s">
        <v>685</v>
      </c>
      <c r="D620" s="295" t="s">
        <v>686</v>
      </c>
      <c r="E620" s="17" t="s">
        <v>423</v>
      </c>
      <c r="F620" s="296">
        <v>88.2</v>
      </c>
      <c r="G620" s="34"/>
      <c r="H620" s="39"/>
    </row>
    <row r="621" spans="1:8" s="2" customFormat="1" ht="16.899999999999999" customHeight="1">
      <c r="A621" s="34"/>
      <c r="B621" s="39"/>
      <c r="C621" s="295" t="s">
        <v>691</v>
      </c>
      <c r="D621" s="295" t="s">
        <v>692</v>
      </c>
      <c r="E621" s="17" t="s">
        <v>488</v>
      </c>
      <c r="F621" s="296">
        <v>3.069</v>
      </c>
      <c r="G621" s="34"/>
      <c r="H621" s="39"/>
    </row>
    <row r="622" spans="1:8" s="2" customFormat="1" ht="16.899999999999999" customHeight="1">
      <c r="A622" s="34"/>
      <c r="B622" s="39"/>
      <c r="C622" s="291" t="s">
        <v>296</v>
      </c>
      <c r="D622" s="292" t="s">
        <v>2025</v>
      </c>
      <c r="E622" s="293" t="s">
        <v>1</v>
      </c>
      <c r="F622" s="294">
        <v>102.5</v>
      </c>
      <c r="G622" s="34"/>
      <c r="H622" s="39"/>
    </row>
    <row r="623" spans="1:8" s="2" customFormat="1" ht="16.899999999999999" customHeight="1">
      <c r="A623" s="34"/>
      <c r="B623" s="39"/>
      <c r="C623" s="295" t="s">
        <v>1</v>
      </c>
      <c r="D623" s="295" t="s">
        <v>2026</v>
      </c>
      <c r="E623" s="17" t="s">
        <v>1</v>
      </c>
      <c r="F623" s="296">
        <v>102.5</v>
      </c>
      <c r="G623" s="34"/>
      <c r="H623" s="39"/>
    </row>
    <row r="624" spans="1:8" s="2" customFormat="1" ht="16.899999999999999" customHeight="1">
      <c r="A624" s="34"/>
      <c r="B624" s="39"/>
      <c r="C624" s="291" t="s">
        <v>1360</v>
      </c>
      <c r="D624" s="292" t="s">
        <v>1361</v>
      </c>
      <c r="E624" s="293" t="s">
        <v>1</v>
      </c>
      <c r="F624" s="294">
        <v>191.34</v>
      </c>
      <c r="G624" s="34"/>
      <c r="H624" s="39"/>
    </row>
    <row r="625" spans="1:8" s="2" customFormat="1" ht="16.899999999999999" customHeight="1">
      <c r="A625" s="34"/>
      <c r="B625" s="39"/>
      <c r="C625" s="295" t="s">
        <v>1</v>
      </c>
      <c r="D625" s="295" t="s">
        <v>1367</v>
      </c>
      <c r="E625" s="17" t="s">
        <v>1</v>
      </c>
      <c r="F625" s="296">
        <v>0</v>
      </c>
      <c r="G625" s="34"/>
      <c r="H625" s="39"/>
    </row>
    <row r="626" spans="1:8" s="2" customFormat="1" ht="16.899999999999999" customHeight="1">
      <c r="A626" s="34"/>
      <c r="B626" s="39"/>
      <c r="C626" s="295" t="s">
        <v>1</v>
      </c>
      <c r="D626" s="295" t="s">
        <v>1371</v>
      </c>
      <c r="E626" s="17" t="s">
        <v>1</v>
      </c>
      <c r="F626" s="296">
        <v>0</v>
      </c>
      <c r="G626" s="34"/>
      <c r="H626" s="39"/>
    </row>
    <row r="627" spans="1:8" s="2" customFormat="1" ht="16.899999999999999" customHeight="1">
      <c r="A627" s="34"/>
      <c r="B627" s="39"/>
      <c r="C627" s="295" t="s">
        <v>1</v>
      </c>
      <c r="D627" s="295" t="s">
        <v>1372</v>
      </c>
      <c r="E627" s="17" t="s">
        <v>1</v>
      </c>
      <c r="F627" s="296">
        <v>0</v>
      </c>
      <c r="G627" s="34"/>
      <c r="H627" s="39"/>
    </row>
    <row r="628" spans="1:8" s="2" customFormat="1" ht="16.899999999999999" customHeight="1">
      <c r="A628" s="34"/>
      <c r="B628" s="39"/>
      <c r="C628" s="295" t="s">
        <v>1</v>
      </c>
      <c r="D628" s="295" t="s">
        <v>702</v>
      </c>
      <c r="E628" s="17" t="s">
        <v>1</v>
      </c>
      <c r="F628" s="296">
        <v>0</v>
      </c>
      <c r="G628" s="34"/>
      <c r="H628" s="39"/>
    </row>
    <row r="629" spans="1:8" s="2" customFormat="1" ht="16.899999999999999" customHeight="1">
      <c r="A629" s="34"/>
      <c r="B629" s="39"/>
      <c r="C629" s="295" t="s">
        <v>1</v>
      </c>
      <c r="D629" s="295" t="s">
        <v>1388</v>
      </c>
      <c r="E629" s="17" t="s">
        <v>1</v>
      </c>
      <c r="F629" s="296">
        <v>48.84</v>
      </c>
      <c r="G629" s="34"/>
      <c r="H629" s="39"/>
    </row>
    <row r="630" spans="1:8" s="2" customFormat="1" ht="16.899999999999999" customHeight="1">
      <c r="A630" s="34"/>
      <c r="B630" s="39"/>
      <c r="C630" s="295" t="s">
        <v>1</v>
      </c>
      <c r="D630" s="295" t="s">
        <v>1389</v>
      </c>
      <c r="E630" s="17" t="s">
        <v>1</v>
      </c>
      <c r="F630" s="296">
        <v>142.5</v>
      </c>
      <c r="G630" s="34"/>
      <c r="H630" s="39"/>
    </row>
    <row r="631" spans="1:8" s="2" customFormat="1" ht="16.899999999999999" customHeight="1">
      <c r="A631" s="34"/>
      <c r="B631" s="39"/>
      <c r="C631" s="295" t="s">
        <v>1360</v>
      </c>
      <c r="D631" s="295" t="s">
        <v>156</v>
      </c>
      <c r="E631" s="17" t="s">
        <v>1</v>
      </c>
      <c r="F631" s="296">
        <v>191.34</v>
      </c>
      <c r="G631" s="34"/>
      <c r="H631" s="39"/>
    </row>
    <row r="632" spans="1:8" s="2" customFormat="1" ht="16.899999999999999" customHeight="1">
      <c r="A632" s="34"/>
      <c r="B632" s="39"/>
      <c r="C632" s="297" t="s">
        <v>2004</v>
      </c>
      <c r="D632" s="34"/>
      <c r="E632" s="34"/>
      <c r="F632" s="34"/>
      <c r="G632" s="34"/>
      <c r="H632" s="39"/>
    </row>
    <row r="633" spans="1:8" s="2" customFormat="1" ht="16.899999999999999" customHeight="1">
      <c r="A633" s="34"/>
      <c r="B633" s="39"/>
      <c r="C633" s="295" t="s">
        <v>698</v>
      </c>
      <c r="D633" s="295" t="s">
        <v>699</v>
      </c>
      <c r="E633" s="17" t="s">
        <v>351</v>
      </c>
      <c r="F633" s="296">
        <v>191.34</v>
      </c>
      <c r="G633" s="34"/>
      <c r="H633" s="39"/>
    </row>
    <row r="634" spans="1:8" s="2" customFormat="1" ht="16.899999999999999" customHeight="1">
      <c r="A634" s="34"/>
      <c r="B634" s="39"/>
      <c r="C634" s="295" t="s">
        <v>706</v>
      </c>
      <c r="D634" s="295" t="s">
        <v>707</v>
      </c>
      <c r="E634" s="17" t="s">
        <v>351</v>
      </c>
      <c r="F634" s="296">
        <v>191.34</v>
      </c>
      <c r="G634" s="34"/>
      <c r="H634" s="39"/>
    </row>
    <row r="635" spans="1:8" s="2" customFormat="1" ht="16.899999999999999" customHeight="1">
      <c r="A635" s="34"/>
      <c r="B635" s="39"/>
      <c r="C635" s="295" t="s">
        <v>712</v>
      </c>
      <c r="D635" s="295" t="s">
        <v>713</v>
      </c>
      <c r="E635" s="17" t="s">
        <v>429</v>
      </c>
      <c r="F635" s="296">
        <v>9.5670000000000002</v>
      </c>
      <c r="G635" s="34"/>
      <c r="H635" s="39"/>
    </row>
    <row r="636" spans="1:8" s="2" customFormat="1" ht="16.899999999999999" customHeight="1">
      <c r="A636" s="34"/>
      <c r="B636" s="39"/>
      <c r="C636" s="291" t="s">
        <v>638</v>
      </c>
      <c r="D636" s="292" t="s">
        <v>639</v>
      </c>
      <c r="E636" s="293" t="s">
        <v>1</v>
      </c>
      <c r="F636" s="294">
        <v>374.54</v>
      </c>
      <c r="G636" s="34"/>
      <c r="H636" s="39"/>
    </row>
    <row r="637" spans="1:8" s="2" customFormat="1" ht="16.899999999999999" customHeight="1">
      <c r="A637" s="34"/>
      <c r="B637" s="39"/>
      <c r="C637" s="295" t="s">
        <v>1</v>
      </c>
      <c r="D637" s="295" t="s">
        <v>2027</v>
      </c>
      <c r="E637" s="17" t="s">
        <v>1</v>
      </c>
      <c r="F637" s="296">
        <v>89.54</v>
      </c>
      <c r="G637" s="34"/>
      <c r="H637" s="39"/>
    </row>
    <row r="638" spans="1:8" s="2" customFormat="1" ht="16.899999999999999" customHeight="1">
      <c r="A638" s="34"/>
      <c r="B638" s="39"/>
      <c r="C638" s="295" t="s">
        <v>1</v>
      </c>
      <c r="D638" s="295" t="s">
        <v>2028</v>
      </c>
      <c r="E638" s="17" t="s">
        <v>1</v>
      </c>
      <c r="F638" s="296">
        <v>285</v>
      </c>
      <c r="G638" s="34"/>
      <c r="H638" s="39"/>
    </row>
    <row r="639" spans="1:8" s="2" customFormat="1" ht="16.899999999999999" customHeight="1">
      <c r="A639" s="34"/>
      <c r="B639" s="39"/>
      <c r="C639" s="295" t="s">
        <v>638</v>
      </c>
      <c r="D639" s="295" t="s">
        <v>156</v>
      </c>
      <c r="E639" s="17" t="s">
        <v>1</v>
      </c>
      <c r="F639" s="296">
        <v>374.54</v>
      </c>
      <c r="G639" s="34"/>
      <c r="H639" s="39"/>
    </row>
    <row r="640" spans="1:8" s="2" customFormat="1" ht="16.899999999999999" customHeight="1">
      <c r="A640" s="34"/>
      <c r="B640" s="39"/>
      <c r="C640" s="291" t="s">
        <v>1343</v>
      </c>
      <c r="D640" s="292" t="s">
        <v>1344</v>
      </c>
      <c r="E640" s="293" t="s">
        <v>1</v>
      </c>
      <c r="F640" s="294">
        <v>155.19999999999999</v>
      </c>
      <c r="G640" s="34"/>
      <c r="H640" s="39"/>
    </row>
    <row r="641" spans="1:8" s="2" customFormat="1" ht="16.899999999999999" customHeight="1">
      <c r="A641" s="34"/>
      <c r="B641" s="39"/>
      <c r="C641" s="295" t="s">
        <v>1</v>
      </c>
      <c r="D641" s="295" t="s">
        <v>1372</v>
      </c>
      <c r="E641" s="17" t="s">
        <v>1</v>
      </c>
      <c r="F641" s="296">
        <v>0</v>
      </c>
      <c r="G641" s="34"/>
      <c r="H641" s="39"/>
    </row>
    <row r="642" spans="1:8" s="2" customFormat="1" ht="16.899999999999999" customHeight="1">
      <c r="A642" s="34"/>
      <c r="B642" s="39"/>
      <c r="C642" s="295" t="s">
        <v>1</v>
      </c>
      <c r="D642" s="295" t="s">
        <v>1455</v>
      </c>
      <c r="E642" s="17" t="s">
        <v>1</v>
      </c>
      <c r="F642" s="296">
        <v>155.19999999999999</v>
      </c>
      <c r="G642" s="34"/>
      <c r="H642" s="39"/>
    </row>
    <row r="643" spans="1:8" s="2" customFormat="1" ht="16.899999999999999" customHeight="1">
      <c r="A643" s="34"/>
      <c r="B643" s="39"/>
      <c r="C643" s="295" t="s">
        <v>1343</v>
      </c>
      <c r="D643" s="295" t="s">
        <v>156</v>
      </c>
      <c r="E643" s="17" t="s">
        <v>1</v>
      </c>
      <c r="F643" s="296">
        <v>155.19999999999999</v>
      </c>
      <c r="G643" s="34"/>
      <c r="H643" s="39"/>
    </row>
    <row r="644" spans="1:8" s="2" customFormat="1" ht="16.899999999999999" customHeight="1">
      <c r="A644" s="34"/>
      <c r="B644" s="39"/>
      <c r="C644" s="297" t="s">
        <v>2004</v>
      </c>
      <c r="D644" s="34"/>
      <c r="E644" s="34"/>
      <c r="F644" s="34"/>
      <c r="G644" s="34"/>
      <c r="H644" s="39"/>
    </row>
    <row r="645" spans="1:8" s="2" customFormat="1" ht="16.899999999999999" customHeight="1">
      <c r="A645" s="34"/>
      <c r="B645" s="39"/>
      <c r="C645" s="295" t="s">
        <v>1451</v>
      </c>
      <c r="D645" s="295" t="s">
        <v>1452</v>
      </c>
      <c r="E645" s="17" t="s">
        <v>429</v>
      </c>
      <c r="F645" s="296">
        <v>155.19999999999999</v>
      </c>
      <c r="G645" s="34"/>
      <c r="H645" s="39"/>
    </row>
    <row r="646" spans="1:8" s="2" customFormat="1" ht="16.899999999999999" customHeight="1">
      <c r="A646" s="34"/>
      <c r="B646" s="39"/>
      <c r="C646" s="295" t="s">
        <v>1443</v>
      </c>
      <c r="D646" s="295" t="s">
        <v>1444</v>
      </c>
      <c r="E646" s="17" t="s">
        <v>429</v>
      </c>
      <c r="F646" s="296">
        <v>155.19999999999999</v>
      </c>
      <c r="G646" s="34"/>
      <c r="H646" s="39"/>
    </row>
    <row r="647" spans="1:8" s="2" customFormat="1" ht="16.899999999999999" customHeight="1">
      <c r="A647" s="34"/>
      <c r="B647" s="39"/>
      <c r="C647" s="295" t="s">
        <v>825</v>
      </c>
      <c r="D647" s="295" t="s">
        <v>826</v>
      </c>
      <c r="E647" s="17" t="s">
        <v>429</v>
      </c>
      <c r="F647" s="296">
        <v>155.19999999999999</v>
      </c>
      <c r="G647" s="34"/>
      <c r="H647" s="39"/>
    </row>
    <row r="648" spans="1:8" s="2" customFormat="1" ht="22.5">
      <c r="A648" s="34"/>
      <c r="B648" s="39"/>
      <c r="C648" s="295" t="s">
        <v>829</v>
      </c>
      <c r="D648" s="295" t="s">
        <v>830</v>
      </c>
      <c r="E648" s="17" t="s">
        <v>429</v>
      </c>
      <c r="F648" s="296">
        <v>155.19999999999999</v>
      </c>
      <c r="G648" s="34"/>
      <c r="H648" s="39"/>
    </row>
    <row r="649" spans="1:8" s="2" customFormat="1" ht="16.899999999999999" customHeight="1">
      <c r="A649" s="34"/>
      <c r="B649" s="39"/>
      <c r="C649" s="295" t="s">
        <v>833</v>
      </c>
      <c r="D649" s="295" t="s">
        <v>834</v>
      </c>
      <c r="E649" s="17" t="s">
        <v>429</v>
      </c>
      <c r="F649" s="296">
        <v>155.19999999999999</v>
      </c>
      <c r="G649" s="34"/>
      <c r="H649" s="39"/>
    </row>
    <row r="650" spans="1:8" s="2" customFormat="1" ht="16.899999999999999" customHeight="1">
      <c r="A650" s="34"/>
      <c r="B650" s="39"/>
      <c r="C650" s="295" t="s">
        <v>837</v>
      </c>
      <c r="D650" s="295" t="s">
        <v>838</v>
      </c>
      <c r="E650" s="17" t="s">
        <v>488</v>
      </c>
      <c r="F650" s="296">
        <v>325.92</v>
      </c>
      <c r="G650" s="34"/>
      <c r="H650" s="39"/>
    </row>
    <row r="651" spans="1:8" s="2" customFormat="1" ht="16.899999999999999" customHeight="1">
      <c r="A651" s="34"/>
      <c r="B651" s="39"/>
      <c r="C651" s="291" t="s">
        <v>644</v>
      </c>
      <c r="D651" s="292" t="s">
        <v>644</v>
      </c>
      <c r="E651" s="293" t="s">
        <v>1</v>
      </c>
      <c r="F651" s="294">
        <v>86</v>
      </c>
      <c r="G651" s="34"/>
      <c r="H651" s="39"/>
    </row>
    <row r="652" spans="1:8" s="2" customFormat="1" ht="16.899999999999999" customHeight="1">
      <c r="A652" s="34"/>
      <c r="B652" s="39"/>
      <c r="C652" s="295" t="s">
        <v>1</v>
      </c>
      <c r="D652" s="295" t="s">
        <v>646</v>
      </c>
      <c r="E652" s="17" t="s">
        <v>1</v>
      </c>
      <c r="F652" s="296">
        <v>86</v>
      </c>
      <c r="G652" s="34"/>
      <c r="H652" s="39"/>
    </row>
    <row r="653" spans="1:8" s="2" customFormat="1" ht="16.899999999999999" customHeight="1">
      <c r="A653" s="34"/>
      <c r="B653" s="39"/>
      <c r="C653" s="291" t="s">
        <v>625</v>
      </c>
      <c r="D653" s="292" t="s">
        <v>626</v>
      </c>
      <c r="E653" s="293" t="s">
        <v>1</v>
      </c>
      <c r="F653" s="294">
        <v>139.4</v>
      </c>
      <c r="G653" s="34"/>
      <c r="H653" s="39"/>
    </row>
    <row r="654" spans="1:8" s="2" customFormat="1" ht="16.899999999999999" customHeight="1">
      <c r="A654" s="34"/>
      <c r="B654" s="39"/>
      <c r="C654" s="295" t="s">
        <v>1</v>
      </c>
      <c r="D654" s="295" t="s">
        <v>1371</v>
      </c>
      <c r="E654" s="17" t="s">
        <v>1</v>
      </c>
      <c r="F654" s="296">
        <v>0</v>
      </c>
      <c r="G654" s="34"/>
      <c r="H654" s="39"/>
    </row>
    <row r="655" spans="1:8" s="2" customFormat="1" ht="16.899999999999999" customHeight="1">
      <c r="A655" s="34"/>
      <c r="B655" s="39"/>
      <c r="C655" s="295" t="s">
        <v>1</v>
      </c>
      <c r="D655" s="295" t="s">
        <v>1430</v>
      </c>
      <c r="E655" s="17" t="s">
        <v>1</v>
      </c>
      <c r="F655" s="296">
        <v>127.1</v>
      </c>
      <c r="G655" s="34"/>
      <c r="H655" s="39"/>
    </row>
    <row r="656" spans="1:8" s="2" customFormat="1" ht="16.899999999999999" customHeight="1">
      <c r="A656" s="34"/>
      <c r="B656" s="39"/>
      <c r="C656" s="295" t="s">
        <v>1</v>
      </c>
      <c r="D656" s="295" t="s">
        <v>1431</v>
      </c>
      <c r="E656" s="17" t="s">
        <v>1</v>
      </c>
      <c r="F656" s="296">
        <v>12.3</v>
      </c>
      <c r="G656" s="34"/>
      <c r="H656" s="39"/>
    </row>
    <row r="657" spans="1:8" s="2" customFormat="1" ht="16.899999999999999" customHeight="1">
      <c r="A657" s="34"/>
      <c r="B657" s="39"/>
      <c r="C657" s="295" t="s">
        <v>625</v>
      </c>
      <c r="D657" s="295" t="s">
        <v>156</v>
      </c>
      <c r="E657" s="17" t="s">
        <v>1</v>
      </c>
      <c r="F657" s="296">
        <v>139.4</v>
      </c>
      <c r="G657" s="34"/>
      <c r="H657" s="39"/>
    </row>
    <row r="658" spans="1:8" s="2" customFormat="1" ht="16.899999999999999" customHeight="1">
      <c r="A658" s="34"/>
      <c r="B658" s="39"/>
      <c r="C658" s="297" t="s">
        <v>2004</v>
      </c>
      <c r="D658" s="34"/>
      <c r="E658" s="34"/>
      <c r="F658" s="34"/>
      <c r="G658" s="34"/>
      <c r="H658" s="39"/>
    </row>
    <row r="659" spans="1:8" s="2" customFormat="1" ht="22.5">
      <c r="A659" s="34"/>
      <c r="B659" s="39"/>
      <c r="C659" s="295" t="s">
        <v>804</v>
      </c>
      <c r="D659" s="295" t="s">
        <v>805</v>
      </c>
      <c r="E659" s="17" t="s">
        <v>429</v>
      </c>
      <c r="F659" s="296">
        <v>139.4</v>
      </c>
      <c r="G659" s="34"/>
      <c r="H659" s="39"/>
    </row>
    <row r="660" spans="1:8" s="2" customFormat="1" ht="16.899999999999999" customHeight="1">
      <c r="A660" s="34"/>
      <c r="B660" s="39"/>
      <c r="C660" s="295" t="s">
        <v>1432</v>
      </c>
      <c r="D660" s="295" t="s">
        <v>1433</v>
      </c>
      <c r="E660" s="17" t="s">
        <v>429</v>
      </c>
      <c r="F660" s="296">
        <v>186</v>
      </c>
      <c r="G660" s="34"/>
      <c r="H660" s="39"/>
    </row>
    <row r="661" spans="1:8" s="2" customFormat="1" ht="16.899999999999999" customHeight="1">
      <c r="A661" s="34"/>
      <c r="B661" s="39"/>
      <c r="C661" s="291" t="s">
        <v>629</v>
      </c>
      <c r="D661" s="292" t="s">
        <v>1353</v>
      </c>
      <c r="E661" s="293" t="s">
        <v>1</v>
      </c>
      <c r="F661" s="294">
        <v>12.3</v>
      </c>
      <c r="G661" s="34"/>
      <c r="H661" s="39"/>
    </row>
    <row r="662" spans="1:8" s="2" customFormat="1" ht="16.899999999999999" customHeight="1">
      <c r="A662" s="34"/>
      <c r="B662" s="39"/>
      <c r="C662" s="295" t="s">
        <v>1</v>
      </c>
      <c r="D662" s="295" t="s">
        <v>1371</v>
      </c>
      <c r="E662" s="17" t="s">
        <v>1</v>
      </c>
      <c r="F662" s="296">
        <v>0</v>
      </c>
      <c r="G662" s="34"/>
      <c r="H662" s="39"/>
    </row>
    <row r="663" spans="1:8" s="2" customFormat="1" ht="16.899999999999999" customHeight="1">
      <c r="A663" s="34"/>
      <c r="B663" s="39"/>
      <c r="C663" s="295" t="s">
        <v>1</v>
      </c>
      <c r="D663" s="295" t="s">
        <v>1438</v>
      </c>
      <c r="E663" s="17" t="s">
        <v>1</v>
      </c>
      <c r="F663" s="296">
        <v>12.3</v>
      </c>
      <c r="G663" s="34"/>
      <c r="H663" s="39"/>
    </row>
    <row r="664" spans="1:8" s="2" customFormat="1" ht="16.899999999999999" customHeight="1">
      <c r="A664" s="34"/>
      <c r="B664" s="39"/>
      <c r="C664" s="295" t="s">
        <v>629</v>
      </c>
      <c r="D664" s="295" t="s">
        <v>156</v>
      </c>
      <c r="E664" s="17" t="s">
        <v>1</v>
      </c>
      <c r="F664" s="296">
        <v>12.3</v>
      </c>
      <c r="G664" s="34"/>
      <c r="H664" s="39"/>
    </row>
    <row r="665" spans="1:8" s="2" customFormat="1" ht="16.899999999999999" customHeight="1">
      <c r="A665" s="34"/>
      <c r="B665" s="39"/>
      <c r="C665" s="297" t="s">
        <v>2004</v>
      </c>
      <c r="D665" s="34"/>
      <c r="E665" s="34"/>
      <c r="F665" s="34"/>
      <c r="G665" s="34"/>
      <c r="H665" s="39"/>
    </row>
    <row r="666" spans="1:8" s="2" customFormat="1" ht="16.899999999999999" customHeight="1">
      <c r="A666" s="34"/>
      <c r="B666" s="39"/>
      <c r="C666" s="295" t="s">
        <v>799</v>
      </c>
      <c r="D666" s="295" t="s">
        <v>800</v>
      </c>
      <c r="E666" s="17" t="s">
        <v>429</v>
      </c>
      <c r="F666" s="296">
        <v>12.3</v>
      </c>
      <c r="G666" s="34"/>
      <c r="H666" s="39"/>
    </row>
    <row r="667" spans="1:8" s="2" customFormat="1" ht="16.899999999999999" customHeight="1">
      <c r="A667" s="34"/>
      <c r="B667" s="39"/>
      <c r="C667" s="295" t="s">
        <v>1432</v>
      </c>
      <c r="D667" s="295" t="s">
        <v>1433</v>
      </c>
      <c r="E667" s="17" t="s">
        <v>429</v>
      </c>
      <c r="F667" s="296">
        <v>186</v>
      </c>
      <c r="G667" s="34"/>
      <c r="H667" s="39"/>
    </row>
    <row r="668" spans="1:8" s="2" customFormat="1" ht="7.35" customHeight="1">
      <c r="A668" s="34"/>
      <c r="B668" s="157"/>
      <c r="C668" s="158"/>
      <c r="D668" s="158"/>
      <c r="E668" s="158"/>
      <c r="F668" s="158"/>
      <c r="G668" s="158"/>
      <c r="H668" s="39"/>
    </row>
    <row r="669" spans="1:8" s="2" customFormat="1" ht="11.25">
      <c r="A669" s="34"/>
      <c r="B669" s="34"/>
      <c r="C669" s="34"/>
      <c r="D669" s="34"/>
      <c r="E669" s="34"/>
      <c r="F669" s="34"/>
      <c r="G669" s="34"/>
      <c r="H669" s="34"/>
    </row>
  </sheetData>
  <sheetProtection algorithmName="SHA-512" hashValue="fQeb7nEsdlnvRIjNl7aFjCnNk8UZwEgALJ1qtgQ4urfX7rXcSMjD5TqndreqY0D0zk3q3ahho/oCGzPG1jNm1Q==" saltValue="/HJwPbFzW3gqDXRbZeU3gDoq9hsPi5ArJMvG6z9bzF6/Zo9zZBpdnnEOeczfDgSHJ6FFqAzCpPPwLCm2iaqDs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SO000 - Vedlejší rozpočto...</vt:lpstr>
      <vt:lpstr>SO001 - Demolice lávky</vt:lpstr>
      <vt:lpstr>SO201 - LÁVKA M 7-1</vt:lpstr>
      <vt:lpstr>SO241 - OPĚRNÁ ZEĎ</vt:lpstr>
      <vt:lpstr>SO 451 - PŘELOŽKA KABELŮ VO</vt:lpstr>
      <vt:lpstr>Seznam figur</vt:lpstr>
      <vt:lpstr>'Rekapitulace stavby'!Názvy_tisku</vt:lpstr>
      <vt:lpstr>'Seznam figur'!Názvy_tisku</vt:lpstr>
      <vt:lpstr>'SO 451 - PŘELOŽKA KABELŮ VO'!Názvy_tisku</vt:lpstr>
      <vt:lpstr>'SO000 - Vedlejší rozpočto...'!Názvy_tisku</vt:lpstr>
      <vt:lpstr>'SO001 - Demolice lávky'!Názvy_tisku</vt:lpstr>
      <vt:lpstr>'SO201 - LÁVKA M 7-1'!Názvy_tisku</vt:lpstr>
      <vt:lpstr>'SO241 - OPĚRNÁ ZEĎ'!Názvy_tisku</vt:lpstr>
      <vt:lpstr>'Rekapitulace stavby'!Oblast_tisku</vt:lpstr>
      <vt:lpstr>'Seznam figur'!Oblast_tisku</vt:lpstr>
      <vt:lpstr>'SO 451 - PŘELOŽKA KABELŮ VO'!Oblast_tisku</vt:lpstr>
      <vt:lpstr>'SO000 - Vedlejší rozpočto...'!Oblast_tisku</vt:lpstr>
      <vt:lpstr>'SO001 - Demolice lávky'!Oblast_tisku</vt:lpstr>
      <vt:lpstr>'SO201 - LÁVKA M 7-1'!Oblast_tisku</vt:lpstr>
      <vt:lpstr>'SO241 - OPĚRNÁ ZEĎ'!Oblast_tisku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Pečinková</dc:creator>
  <cp:lastModifiedBy>Čendliková Denisa</cp:lastModifiedBy>
  <dcterms:created xsi:type="dcterms:W3CDTF">2020-10-26T08:17:20Z</dcterms:created>
  <dcterms:modified xsi:type="dcterms:W3CDTF">2025-02-14T10:28:36Z</dcterms:modified>
</cp:coreProperties>
</file>