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H27" i="1"/>
  <c r="B28" i="1"/>
  <c r="H28" i="1"/>
  <c r="B29" i="1"/>
  <c r="H29" i="1"/>
  <c r="B30" i="1"/>
  <c r="H30" i="1"/>
  <c r="B26" i="1"/>
  <c r="H26" i="1"/>
  <c r="B19" i="1"/>
  <c r="H19" i="1"/>
  <c r="B16" i="1"/>
  <c r="H16" i="1"/>
  <c r="B17" i="1"/>
  <c r="H17" i="1"/>
  <c r="B21" i="1"/>
  <c r="H21" i="1"/>
  <c r="B22" i="1"/>
  <c r="H22" i="1"/>
  <c r="B15" i="1"/>
  <c r="B18" i="1"/>
  <c r="H15" i="1"/>
  <c r="H18" i="1"/>
  <c r="B20" i="1"/>
  <c r="H20" i="1"/>
  <c r="I18" i="1" l="1"/>
  <c r="J18" i="1"/>
  <c r="I17" i="1"/>
  <c r="J17" i="1"/>
  <c r="I19" i="1"/>
  <c r="J19" i="1" s="1"/>
  <c r="I30" i="1"/>
  <c r="J30" i="1" s="1"/>
  <c r="I28" i="1"/>
  <c r="J28" i="1" s="1"/>
  <c r="I15" i="1"/>
  <c r="J15" i="1" s="1"/>
  <c r="I22" i="1"/>
  <c r="J22" i="1"/>
  <c r="I21" i="1"/>
  <c r="J21" i="1" s="1"/>
  <c r="I26" i="1"/>
  <c r="J26" i="1"/>
  <c r="I27" i="1"/>
  <c r="J27" i="1" s="1"/>
  <c r="I20" i="1"/>
  <c r="J20" i="1" s="1"/>
  <c r="I16" i="1"/>
  <c r="J16" i="1" s="1"/>
  <c r="I29" i="1"/>
  <c r="J29" i="1"/>
  <c r="H23" i="1"/>
  <c r="H24" i="1"/>
  <c r="H25" i="1"/>
  <c r="H31" i="1"/>
  <c r="G32" i="1"/>
  <c r="I24" i="1" l="1"/>
  <c r="J24" i="1" s="1"/>
  <c r="I23" i="1"/>
  <c r="J23" i="1" s="1"/>
  <c r="I31" i="1"/>
  <c r="J31" i="1" s="1"/>
  <c r="I25" i="1"/>
  <c r="J25" i="1"/>
  <c r="B25" i="1"/>
  <c r="B31" i="1" l="1"/>
  <c r="B23" i="1" l="1"/>
  <c r="B24" i="1"/>
  <c r="J34" i="1" l="1"/>
  <c r="I32" i="1" l="1"/>
  <c r="H32" i="1"/>
  <c r="J32" i="1" l="1"/>
</calcChain>
</file>

<file path=xl/sharedStrings.xml><?xml version="1.0" encoding="utf-8"?>
<sst xmlns="http://schemas.openxmlformats.org/spreadsheetml/2006/main" count="99" uniqueCount="79">
  <si>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</si>
  <si>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</si>
  <si>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</si>
  <si>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</si>
  <si>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</si>
  <si>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</si>
  <si>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</si>
  <si>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</si>
  <si>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</si>
  <si>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</si>
  <si>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</si>
  <si>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</si>
  <si>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</si>
  <si>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</si>
  <si>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</si>
  <si>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</si>
  <si>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</si>
  <si>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</si>
  <si>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</si>
  <si>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</si>
  <si>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</si>
  <si>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</si>
  <si>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</si>
  <si>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</si>
  <si>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</si>
  <si>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</si>
  <si>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</si>
  <si>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</si>
  <si>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</si>
  <si>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</si>
  <si>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</si>
  <si>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</si>
  <si>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</si>
  <si>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</si>
  <si>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</si>
  <si>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</si>
  <si>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cartridge pro Epson WF-5620 - černá</t>
  </si>
  <si>
    <t>cartridge pro Epson WF-5620 - Modrá</t>
  </si>
  <si>
    <t>cartridge pro Epson WF-5620 - Purpurová</t>
  </si>
  <si>
    <t>cartridge pro Epson WF-5620 - žlutá</t>
  </si>
  <si>
    <t>originál</t>
  </si>
  <si>
    <t xml:space="preserve">48004537       </t>
  </si>
  <si>
    <t>CZ48004537</t>
  </si>
  <si>
    <t xml:space="preserve">Cihelní 1666, 735 06 Karviná-Nové Město </t>
  </si>
  <si>
    <t>7batxeb</t>
  </si>
  <si>
    <t xml:space="preserve">epodatelna@cihelni.cz </t>
  </si>
  <si>
    <t>Základní škola a Mateřská škola Cihelní  Karviná, p.o.</t>
  </si>
  <si>
    <t>toner - yellow. pro Canon i-SENSYS MF645Cx</t>
  </si>
  <si>
    <t>toner - black pro Canon i-SENSYS MF645Cx</t>
  </si>
  <si>
    <t xml:space="preserve">Brodová Radka,  telefon 596 311 297  </t>
  </si>
  <si>
    <t>toner-pro EPSON WF-C5790, WF-C5710D</t>
  </si>
  <si>
    <t>T7891</t>
  </si>
  <si>
    <t>T7892</t>
  </si>
  <si>
    <t>T7893</t>
  </si>
  <si>
    <t>T7894</t>
  </si>
  <si>
    <t>T9442 L</t>
  </si>
  <si>
    <t>T9443 L</t>
  </si>
  <si>
    <t>T9444 L</t>
  </si>
  <si>
    <t>toner-cyan pro Canon i-SENSYS MF645Cx</t>
  </si>
  <si>
    <t>toner-magenta pro Canon i-SENSYS MF645CX</t>
  </si>
  <si>
    <t>T9441 L</t>
  </si>
  <si>
    <t>original</t>
  </si>
  <si>
    <t>K-HP-CF230A</t>
  </si>
  <si>
    <t>toner - pro HP Laser Jet Pro MFP M 227 sdn</t>
  </si>
  <si>
    <t>C13T04B140</t>
  </si>
  <si>
    <t>cartridge pro EPSON WF-C8690-černá</t>
  </si>
  <si>
    <t>cartridge pro EPSON WF-C8690-modrá</t>
  </si>
  <si>
    <t>cartridge pro EPSON WF-C8690-magenta</t>
  </si>
  <si>
    <t>cartridge pro EPSON WF-C8690-žlutá</t>
  </si>
  <si>
    <t xml:space="preserve">original </t>
  </si>
  <si>
    <t xml:space="preserve">C13T04C240 </t>
  </si>
  <si>
    <t>C13T04C340</t>
  </si>
  <si>
    <t>C13T04C440</t>
  </si>
  <si>
    <t>054HK</t>
  </si>
  <si>
    <t>054C</t>
  </si>
  <si>
    <t>054Y</t>
  </si>
  <si>
    <t>054M</t>
  </si>
  <si>
    <t xml:space="preserve">Nákup spotřebního materiálu 37/2024 </t>
  </si>
  <si>
    <t>Dynamický nákupní systém pro ICT 2024-2028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</si>
</sst>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3" fillId="0" borderId="0" applyNumberFormat="0" applyFill="0" applyBorder="0" applyAlignment="0" applyProtection="0"/>
  </cellStyleXfs>
  <cellXfs count="75">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1" fontId="20"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10" fillId="0" borderId="2" xfId="0" applyFont="1" applyBorder="1" applyAlignment="1"/>
    <xf numFmtId="0" fontId="9" fillId="0" borderId="2" xfId="0" applyFont="1" applyBorder="1" applyAlignment="1">
      <alignment horizontal="right"/>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44" fontId="13" fillId="0" borderId="0" xfId="0" applyNumberFormat="1" applyFont="1" applyFill="1" applyBorder="1"/>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0" xfId="3" applyNumberFormat="1" applyFont="1" applyBorder="1" applyAlignment="1">
      <alignment horizontal="left"/>
    </xf>
    <xf numFmtId="0" fontId="23" fillId="0" borderId="0" xfId="5"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0" xfId="3" applyFont="1" applyBorder="1" applyAlignment="1">
      <alignment horizontal="left"/>
    </xf>
    <xf numFmtId="0" fontId="15" fillId="0" borderId="0" xfId="0" applyFont="1" applyBorder="1" applyAlignment="1">
      <alignment horizontal="left"/>
    </xf>
    <xf numFmtId="0" fontId="11" fillId="3" borderId="0" xfId="3" applyFont="1" applyBorder="1" applyAlignment="1">
      <alignment horizontal="left" wrapText="1"/>
    </xf>
    <xf numFmtId="0" fontId="18" fillId="5" borderId="0" xfId="0" applyFont="1" applyFill="1" applyBorder="1" applyAlignment="1">
      <alignment horizontal="center"/>
    </xf>
    <xf numFmtId="0" fontId="0" fillId="0" borderId="0" xfId="0" applyFont="1" applyBorder="1" applyAlignment="1">
      <alignment horizontal="lef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50</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2" totalsRowCount="1" headerRowDxfId="20" dataDxfId="19" totalsRowDxfId="18">
  <sortState ref="B6:J49">
    <sortCondition ref="C5:C49"/>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totalsRowFunction="custom" dataDxfId="12" totalsRowDxfId="3">
      <totalsRowFormula>SUM(G15:G31)</totalsRowFormula>
    </tableColumn>
    <tableColumn id="6" name="Nabídková cena bez DPH" totalsRowFunction="sum" dataDxfId="11" totalsRowDxfId="2">
      <calculatedColumnFormula>Tabulka1[[#This Row],[Počet kusů]]*Tabulka1[[#This Row],[Jednotková cena bez DPH]]</calculatedColumnFormula>
    </tableColumn>
    <tableColumn id="7" name="DPH" totalsRowFunction="sum" dataDxfId="10" totalsRowDxfId="1">
      <calculatedColumnFormula>SUM(Tabulka1[[#This Row],[Nabídková cena bez DPH]]*0.21)</calculatedColumnFormula>
    </tableColumn>
    <tableColumn id="8" name="Nabídková cena s DPH" totalsRowFunction="sum" dataDxfId="9" totalsRowDxfId="0">
      <calculatedColumnFormula>SUM(Tabulka1[[#This Row],[Nabídková cena bez DPH]]+Tabulka1[[#This Row],[DPH]])</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tonermax.cz/naplne-tiskarny/epson-workforce-pro-wf-5620-cartridge/epson-79-c13t79134010.htm" TargetMode="External"/><Relationship Id="rId7" Type="http://schemas.openxmlformats.org/officeDocument/2006/relationships/vmlDrawing" Target="../drawings/vmlDrawing1.vml"/><Relationship Id="rId2" Type="http://schemas.openxmlformats.org/officeDocument/2006/relationships/hyperlink" Target="https://tonermax.cz/naplne-tiskarny/epson-workforce-pro-wf-5620-cartridge/epson-79-c13t79114010.htm" TargetMode="External"/><Relationship Id="rId1" Type="http://schemas.openxmlformats.org/officeDocument/2006/relationships/hyperlink" Target="https://tonermax.cz/naplne-tiskarny/epson-workforce-pro-wf-5620-cartridge/epson-79-c13t79124010.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podatelna@cihelni.c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6"/>
  <sheetViews>
    <sheetView showGridLines="0" tabSelected="1" zoomScaleNormal="100" workbookViewId="0">
      <selection activeCell="D1" sqref="D1"/>
    </sheetView>
  </sheetViews>
  <sheetFormatPr defaultRowHeight="15" x14ac:dyDescent="0.25"/>
  <cols>
    <col min="1" max="1" width="2.42578125" style="26" customWidth="1"/>
    <col min="2" max="2" width="6.140625" style="26" customWidth="1"/>
    <col min="3" max="3" width="13.5703125" style="26" customWidth="1"/>
    <col min="4" max="4" width="55.85546875" style="26" bestFit="1" customWidth="1"/>
    <col min="5" max="5" width="11.28515625" style="26" customWidth="1"/>
    <col min="6" max="6" width="8.5703125" style="26" customWidth="1"/>
    <col min="7" max="7" width="14" style="26" customWidth="1"/>
    <col min="8" max="8" width="13.42578125" style="26" customWidth="1"/>
    <col min="9" max="9" width="13.140625" style="26" customWidth="1"/>
    <col min="10" max="10" width="12.7109375" style="28" customWidth="1"/>
    <col min="11" max="16384" width="9.140625" style="26"/>
  </cols>
  <sheetData>
    <row r="1" spans="2:11" x14ac:dyDescent="0.25">
      <c r="B1" s="57" t="s">
        <v>22</v>
      </c>
      <c r="C1" s="57"/>
      <c r="D1" s="8" t="s">
        <v>78</v>
      </c>
      <c r="E1" s="8"/>
      <c r="F1" s="8"/>
      <c r="G1" s="8"/>
      <c r="H1" s="8"/>
      <c r="I1" s="8"/>
      <c r="J1" s="8"/>
    </row>
    <row r="2" spans="2:11" x14ac:dyDescent="0.25">
      <c r="B2" s="57" t="s">
        <v>19</v>
      </c>
      <c r="C2" s="57"/>
      <c r="D2" s="63" t="s">
        <v>77</v>
      </c>
      <c r="E2" s="63"/>
      <c r="F2" s="63"/>
      <c r="G2" s="63"/>
      <c r="H2" s="63"/>
      <c r="I2" s="63"/>
      <c r="J2" s="63"/>
    </row>
    <row r="3" spans="2:11" x14ac:dyDescent="0.25">
      <c r="B3" s="57" t="s">
        <v>20</v>
      </c>
      <c r="C3" s="57"/>
      <c r="D3" s="63" t="s">
        <v>35</v>
      </c>
      <c r="E3" s="63"/>
      <c r="F3" s="63"/>
      <c r="G3" s="63"/>
      <c r="H3" s="63"/>
      <c r="I3" s="63"/>
      <c r="J3" s="63"/>
    </row>
    <row r="4" spans="2:11" ht="15.75" thickBot="1" x14ac:dyDescent="0.3">
      <c r="B4" s="5"/>
      <c r="C4" s="5"/>
      <c r="D4" s="6"/>
      <c r="E4" s="6"/>
      <c r="F4" s="6"/>
      <c r="G4" s="6"/>
      <c r="H4" s="6"/>
      <c r="I4" s="6"/>
      <c r="J4" s="6"/>
    </row>
    <row r="5" spans="2:11" x14ac:dyDescent="0.25">
      <c r="B5" s="58" t="s">
        <v>13</v>
      </c>
      <c r="C5" s="59"/>
      <c r="D5" s="41" t="s">
        <v>46</v>
      </c>
      <c r="E5" s="42" t="s">
        <v>11</v>
      </c>
      <c r="F5" s="49" t="s">
        <v>41</v>
      </c>
      <c r="G5" s="49"/>
      <c r="H5" s="42" t="s">
        <v>12</v>
      </c>
      <c r="I5" s="49" t="s">
        <v>42</v>
      </c>
      <c r="J5" s="50"/>
    </row>
    <row r="6" spans="2:11" x14ac:dyDescent="0.25">
      <c r="B6" s="60" t="s">
        <v>14</v>
      </c>
      <c r="C6" s="57"/>
      <c r="D6" s="53" t="s">
        <v>43</v>
      </c>
      <c r="E6" s="53"/>
      <c r="F6" s="53"/>
      <c r="G6" s="53"/>
      <c r="H6" s="53"/>
      <c r="I6" s="53"/>
      <c r="J6" s="54"/>
    </row>
    <row r="7" spans="2:11" x14ac:dyDescent="0.25">
      <c r="B7" s="60" t="s">
        <v>15</v>
      </c>
      <c r="C7" s="57"/>
      <c r="D7" s="53" t="s">
        <v>43</v>
      </c>
      <c r="E7" s="53"/>
      <c r="F7" s="53"/>
      <c r="G7" s="53"/>
      <c r="H7" s="53"/>
      <c r="I7" s="53"/>
      <c r="J7" s="54"/>
    </row>
    <row r="8" spans="2:11" x14ac:dyDescent="0.25">
      <c r="B8" s="60" t="s">
        <v>16</v>
      </c>
      <c r="C8" s="57"/>
      <c r="D8" s="7" t="s">
        <v>44</v>
      </c>
      <c r="E8" s="14" t="s">
        <v>21</v>
      </c>
      <c r="F8" s="52" t="s">
        <v>45</v>
      </c>
      <c r="G8" s="53"/>
      <c r="H8" s="53"/>
      <c r="I8" s="53"/>
      <c r="J8" s="54"/>
    </row>
    <row r="9" spans="2:11" ht="15.75" thickBot="1" x14ac:dyDescent="0.3">
      <c r="B9" s="61" t="s">
        <v>17</v>
      </c>
      <c r="C9" s="62"/>
      <c r="D9" s="67" t="s">
        <v>49</v>
      </c>
      <c r="E9" s="67"/>
      <c r="F9" s="67"/>
      <c r="G9" s="67"/>
      <c r="H9" s="67"/>
      <c r="I9" s="67"/>
      <c r="J9" s="68"/>
    </row>
    <row r="10" spans="2:11" x14ac:dyDescent="0.25">
      <c r="B10" s="55"/>
      <c r="C10" s="55"/>
      <c r="D10" s="56"/>
      <c r="E10" s="56"/>
      <c r="F10" s="56"/>
      <c r="G10" s="56"/>
      <c r="H10" s="56"/>
      <c r="I10" s="56"/>
      <c r="J10" s="56"/>
    </row>
    <row r="11" spans="2:11" x14ac:dyDescent="0.25">
      <c r="B11" s="57" t="s">
        <v>18</v>
      </c>
      <c r="C11" s="57"/>
      <c r="D11" s="27"/>
      <c r="E11" s="25" t="s">
        <v>11</v>
      </c>
      <c r="F11" s="51"/>
      <c r="G11" s="51"/>
      <c r="H11" s="25" t="s">
        <v>12</v>
      </c>
      <c r="I11" s="51"/>
      <c r="J11" s="51"/>
    </row>
    <row r="12" spans="2:11" x14ac:dyDescent="0.25">
      <c r="B12" s="69"/>
      <c r="C12" s="69"/>
      <c r="D12" s="69"/>
      <c r="E12" s="69"/>
      <c r="F12" s="69"/>
      <c r="G12" s="69"/>
      <c r="H12" s="69"/>
      <c r="I12" s="69"/>
      <c r="J12" s="69"/>
    </row>
    <row r="13" spans="2:11" x14ac:dyDescent="0.25">
      <c r="B13" s="66" t="s">
        <v>10</v>
      </c>
      <c r="C13" s="66"/>
      <c r="D13" s="66"/>
      <c r="E13" s="66"/>
      <c r="F13" s="66"/>
      <c r="G13" s="66"/>
      <c r="H13" s="66"/>
      <c r="I13" s="66"/>
      <c r="J13" s="66"/>
    </row>
    <row r="14" spans="2:11" s="28" customFormat="1" ht="26.25" x14ac:dyDescent="0.25">
      <c r="B14" s="2" t="s">
        <v>0</v>
      </c>
      <c r="C14" s="2" t="s">
        <v>6</v>
      </c>
      <c r="D14" s="2" t="s">
        <v>7</v>
      </c>
      <c r="E14" s="2" t="s">
        <v>9</v>
      </c>
      <c r="F14" s="3" t="s">
        <v>1</v>
      </c>
      <c r="G14" s="2" t="s">
        <v>5</v>
      </c>
      <c r="H14" s="2" t="s">
        <v>2</v>
      </c>
      <c r="I14" s="2" t="s">
        <v>3</v>
      </c>
      <c r="J14" s="2" t="s">
        <v>4</v>
      </c>
      <c r="K14" s="29"/>
    </row>
    <row r="15" spans="2:11" s="28" customFormat="1" x14ac:dyDescent="0.25">
      <c r="B15" s="21">
        <f>ROW(Tabulka1[[#This Row],[Poř.]])-14</f>
        <v>1</v>
      </c>
      <c r="C15" t="s">
        <v>73</v>
      </c>
      <c r="D15" t="s">
        <v>48</v>
      </c>
      <c r="E15" s="16" t="s">
        <v>40</v>
      </c>
      <c r="F15" s="17">
        <v>4</v>
      </c>
      <c r="G15" s="18"/>
      <c r="H15" s="19">
        <f>Tabulka1[[#This Row],[Počet kusů]]*Tabulka1[[#This Row],[Jednotková cena bez DPH]]</f>
        <v>0</v>
      </c>
      <c r="I15" s="19">
        <f>SUM(Tabulka1[[#This Row],[Nabídková cena bez DPH]]*0.21)</f>
        <v>0</v>
      </c>
      <c r="J15" s="20">
        <f>SUM(Tabulka1[[#This Row],[Nabídková cena bez DPH]]+Tabulka1[[#This Row],[DPH]])</f>
        <v>0</v>
      </c>
      <c r="K15" s="29"/>
    </row>
    <row r="16" spans="2:11" s="28" customFormat="1" x14ac:dyDescent="0.25">
      <c r="B16" s="21">
        <f>ROW(Tabulka1[[#This Row],[Poř.]])-14</f>
        <v>2</v>
      </c>
      <c r="C16" t="s">
        <v>74</v>
      </c>
      <c r="D16" t="s">
        <v>58</v>
      </c>
      <c r="E16" s="16" t="s">
        <v>40</v>
      </c>
      <c r="F16" s="17">
        <v>3</v>
      </c>
      <c r="G16" s="18"/>
      <c r="H16" s="19">
        <f>Tabulka1[[#This Row],[Počet kusů]]*Tabulka1[[#This Row],[Jednotková cena bez DPH]]</f>
        <v>0</v>
      </c>
      <c r="I16" s="19">
        <f>SUM(Tabulka1[[#This Row],[Nabídková cena bez DPH]]*0.21)</f>
        <v>0</v>
      </c>
      <c r="J16" s="20">
        <f>SUM(Tabulka1[[#This Row],[Nabídková cena bez DPH]]+Tabulka1[[#This Row],[DPH]])</f>
        <v>0</v>
      </c>
      <c r="K16" s="29"/>
    </row>
    <row r="17" spans="2:11" s="28" customFormat="1" x14ac:dyDescent="0.25">
      <c r="B17" s="21">
        <f>ROW(Tabulka1[[#This Row],[Poř.]])-14</f>
        <v>3</v>
      </c>
      <c r="C17" t="s">
        <v>76</v>
      </c>
      <c r="D17" t="s">
        <v>59</v>
      </c>
      <c r="E17" s="16" t="s">
        <v>40</v>
      </c>
      <c r="F17" s="17">
        <v>3</v>
      </c>
      <c r="G17" s="18"/>
      <c r="H17" s="19">
        <f>Tabulka1[[#This Row],[Počet kusů]]*Tabulka1[[#This Row],[Jednotková cena bez DPH]]</f>
        <v>0</v>
      </c>
      <c r="I17" s="19">
        <f>SUM(Tabulka1[[#This Row],[Nabídková cena bez DPH]]*0.21)</f>
        <v>0</v>
      </c>
      <c r="J17" s="20">
        <f>SUM(Tabulka1[[#This Row],[Nabídková cena bez DPH]]+Tabulka1[[#This Row],[DPH]])</f>
        <v>0</v>
      </c>
      <c r="K17" s="29"/>
    </row>
    <row r="18" spans="2:11" s="28" customFormat="1" x14ac:dyDescent="0.25">
      <c r="B18" s="21">
        <f>ROW(Tabulka1[[#This Row],[Poř.]])-14</f>
        <v>4</v>
      </c>
      <c r="C18" t="s">
        <v>75</v>
      </c>
      <c r="D18" t="s">
        <v>47</v>
      </c>
      <c r="E18" s="16" t="s">
        <v>40</v>
      </c>
      <c r="F18" s="17">
        <v>3</v>
      </c>
      <c r="G18" s="18"/>
      <c r="H18" s="19">
        <f>Tabulka1[[#This Row],[Počet kusů]]*Tabulka1[[#This Row],[Jednotková cena bez DPH]]</f>
        <v>0</v>
      </c>
      <c r="I18" s="19">
        <f>SUM(Tabulka1[[#This Row],[Nabídková cena bez DPH]]*0.21)</f>
        <v>0</v>
      </c>
      <c r="J18" s="20">
        <f>SUM(Tabulka1[[#This Row],[Nabídková cena bez DPH]]+Tabulka1[[#This Row],[DPH]])</f>
        <v>0</v>
      </c>
      <c r="K18" s="29"/>
    </row>
    <row r="19" spans="2:11" s="28" customFormat="1" x14ac:dyDescent="0.25">
      <c r="B19" s="21">
        <f>ROW(Tabulka1[[#This Row],[Poř.]])-14</f>
        <v>5</v>
      </c>
      <c r="C19" t="s">
        <v>60</v>
      </c>
      <c r="D19" t="s">
        <v>50</v>
      </c>
      <c r="E19" s="16" t="s">
        <v>40</v>
      </c>
      <c r="F19" s="17">
        <v>2</v>
      </c>
      <c r="G19" s="18"/>
      <c r="H19" s="19">
        <f>Tabulka1[[#This Row],[Počet kusů]]*Tabulka1[[#This Row],[Jednotková cena bez DPH]]</f>
        <v>0</v>
      </c>
      <c r="I19" s="19">
        <f>SUM(Tabulka1[[#This Row],[Nabídková cena bez DPH]]*0.21)</f>
        <v>0</v>
      </c>
      <c r="J19" s="20">
        <f>SUM(Tabulka1[[#This Row],[Nabídková cena bez DPH]]+Tabulka1[[#This Row],[DPH]])</f>
        <v>0</v>
      </c>
      <c r="K19" s="29"/>
    </row>
    <row r="20" spans="2:11" s="28" customFormat="1" x14ac:dyDescent="0.25">
      <c r="B20" s="21">
        <f>ROW(Tabulka1[[#This Row],[Poř.]])-14</f>
        <v>6</v>
      </c>
      <c r="C20" t="s">
        <v>55</v>
      </c>
      <c r="D20" t="s">
        <v>50</v>
      </c>
      <c r="E20" s="16" t="s">
        <v>40</v>
      </c>
      <c r="F20" s="17">
        <v>2</v>
      </c>
      <c r="G20" s="18"/>
      <c r="H20" s="19">
        <f>Tabulka1[[#This Row],[Počet kusů]]*Tabulka1[[#This Row],[Jednotková cena bez DPH]]</f>
        <v>0</v>
      </c>
      <c r="I20" s="19">
        <f>SUM(Tabulka1[[#This Row],[Nabídková cena bez DPH]]*0.21)</f>
        <v>0</v>
      </c>
      <c r="J20" s="20">
        <f>SUM(Tabulka1[[#This Row],[Nabídková cena bez DPH]]+Tabulka1[[#This Row],[DPH]])</f>
        <v>0</v>
      </c>
      <c r="K20" s="29"/>
    </row>
    <row r="21" spans="2:11" s="28" customFormat="1" x14ac:dyDescent="0.25">
      <c r="B21" s="21">
        <f>ROW(Tabulka1[[#This Row],[Poř.]])-14</f>
        <v>7</v>
      </c>
      <c r="C21" t="s">
        <v>56</v>
      </c>
      <c r="D21" t="s">
        <v>50</v>
      </c>
      <c r="E21" s="16" t="s">
        <v>40</v>
      </c>
      <c r="F21" s="17">
        <v>2</v>
      </c>
      <c r="G21" s="18"/>
      <c r="H21" s="19">
        <f>Tabulka1[[#This Row],[Počet kusů]]*Tabulka1[[#This Row],[Jednotková cena bez DPH]]</f>
        <v>0</v>
      </c>
      <c r="I21" s="19">
        <f>SUM(Tabulka1[[#This Row],[Nabídková cena bez DPH]]*0.21)</f>
        <v>0</v>
      </c>
      <c r="J21" s="20">
        <f>SUM(Tabulka1[[#This Row],[Nabídková cena bez DPH]]+Tabulka1[[#This Row],[DPH]])</f>
        <v>0</v>
      </c>
      <c r="K21" s="29"/>
    </row>
    <row r="22" spans="2:11" s="28" customFormat="1" x14ac:dyDescent="0.25">
      <c r="B22" s="21">
        <f>ROW(Tabulka1[[#This Row],[Poř.]])-14</f>
        <v>8</v>
      </c>
      <c r="C22" t="s">
        <v>57</v>
      </c>
      <c r="D22" t="s">
        <v>50</v>
      </c>
      <c r="E22" s="16" t="s">
        <v>40</v>
      </c>
      <c r="F22" s="17">
        <v>2</v>
      </c>
      <c r="G22" s="18"/>
      <c r="H22" s="19">
        <f>Tabulka1[[#This Row],[Počet kusů]]*Tabulka1[[#This Row],[Jednotková cena bez DPH]]</f>
        <v>0</v>
      </c>
      <c r="I22" s="19">
        <f>SUM(Tabulka1[[#This Row],[Nabídková cena bez DPH]]*0.21)</f>
        <v>0</v>
      </c>
      <c r="J22" s="20">
        <f>SUM(Tabulka1[[#This Row],[Nabídková cena bez DPH]]+Tabulka1[[#This Row],[DPH]])</f>
        <v>0</v>
      </c>
      <c r="K22" s="29"/>
    </row>
    <row r="23" spans="2:11" s="28" customFormat="1" x14ac:dyDescent="0.25">
      <c r="B23" s="21">
        <f>ROW(Tabulka1[[#This Row],[Poř.]])-14</f>
        <v>9</v>
      </c>
      <c r="C23" t="s">
        <v>51</v>
      </c>
      <c r="D23" t="s">
        <v>36</v>
      </c>
      <c r="E23" s="16" t="s">
        <v>40</v>
      </c>
      <c r="F23" s="17">
        <v>4</v>
      </c>
      <c r="G23" s="18"/>
      <c r="H23" s="19">
        <f>Tabulka1[[#This Row],[Počet kusů]]*Tabulka1[[#This Row],[Jednotková cena bez DPH]]</f>
        <v>0</v>
      </c>
      <c r="I23" s="19">
        <f>SUM(Tabulka1[[#This Row],[Nabídková cena bez DPH]]*0.21)</f>
        <v>0</v>
      </c>
      <c r="J23" s="20">
        <f>SUM(Tabulka1[[#This Row],[Nabídková cena bez DPH]]+Tabulka1[[#This Row],[DPH]])</f>
        <v>0</v>
      </c>
      <c r="K23" s="29"/>
    </row>
    <row r="24" spans="2:11" s="28" customFormat="1" x14ac:dyDescent="0.25">
      <c r="B24" s="21">
        <f>ROW(Tabulka1[[#This Row],[Poř.]])-14</f>
        <v>10</v>
      </c>
      <c r="C24" t="s">
        <v>52</v>
      </c>
      <c r="D24" t="s">
        <v>37</v>
      </c>
      <c r="E24" s="16" t="s">
        <v>40</v>
      </c>
      <c r="F24" s="17">
        <v>2</v>
      </c>
      <c r="G24" s="18"/>
      <c r="H24" s="19">
        <f>Tabulka1[[#This Row],[Počet kusů]]*Tabulka1[[#This Row],[Jednotková cena bez DPH]]</f>
        <v>0</v>
      </c>
      <c r="I24" s="19">
        <f>SUM(Tabulka1[[#This Row],[Nabídková cena bez DPH]]*0.21)</f>
        <v>0</v>
      </c>
      <c r="J24" s="20">
        <f>SUM(Tabulka1[[#This Row],[Nabídková cena bez DPH]]+Tabulka1[[#This Row],[DPH]])</f>
        <v>0</v>
      </c>
      <c r="K24" s="29"/>
    </row>
    <row r="25" spans="2:11" s="28" customFormat="1" x14ac:dyDescent="0.25">
      <c r="B25" s="30">
        <f>ROW(Tabulka1[[#This Row],[Poř.]])-14</f>
        <v>11</v>
      </c>
      <c r="C25" t="s">
        <v>53</v>
      </c>
      <c r="D25" t="s">
        <v>38</v>
      </c>
      <c r="E25" s="16" t="s">
        <v>40</v>
      </c>
      <c r="F25" s="31">
        <v>2</v>
      </c>
      <c r="G25" s="32"/>
      <c r="H25" s="33">
        <f>Tabulka1[[#This Row],[Počet kusů]]*Tabulka1[[#This Row],[Jednotková cena bez DPH]]</f>
        <v>0</v>
      </c>
      <c r="I25" s="33">
        <f>SUM(Tabulka1[[#This Row],[Nabídková cena bez DPH]]*0.21)</f>
        <v>0</v>
      </c>
      <c r="J25" s="34">
        <f>SUM(Tabulka1[[#This Row],[Nabídková cena bez DPH]]+Tabulka1[[#This Row],[DPH]])</f>
        <v>0</v>
      </c>
      <c r="K25" s="29"/>
    </row>
    <row r="26" spans="2:11" s="28" customFormat="1" x14ac:dyDescent="0.25">
      <c r="B26" s="30">
        <f>ROW(Tabulka1[[#This Row],[Poř.]])-14</f>
        <v>12</v>
      </c>
      <c r="C26" t="s">
        <v>54</v>
      </c>
      <c r="D26" t="s">
        <v>39</v>
      </c>
      <c r="E26" s="16" t="s">
        <v>61</v>
      </c>
      <c r="F26" s="31">
        <v>2</v>
      </c>
      <c r="G26" s="32"/>
      <c r="H26" s="33">
        <f>Tabulka1[[#This Row],[Počet kusů]]*Tabulka1[[#This Row],[Jednotková cena bez DPH]]</f>
        <v>0</v>
      </c>
      <c r="I26" s="33">
        <f>SUM(Tabulka1[[#This Row],[Nabídková cena bez DPH]]*0.21)</f>
        <v>0</v>
      </c>
      <c r="J26" s="34">
        <f>SUM(Tabulka1[[#This Row],[Nabídková cena bez DPH]]+Tabulka1[[#This Row],[DPH]])</f>
        <v>0</v>
      </c>
      <c r="K26" s="29"/>
    </row>
    <row r="27" spans="2:11" s="28" customFormat="1" x14ac:dyDescent="0.25">
      <c r="B27" s="30">
        <f>ROW(Tabulka1[[#This Row],[Poř.]])-14</f>
        <v>13</v>
      </c>
      <c r="C27" t="s">
        <v>64</v>
      </c>
      <c r="D27" t="s">
        <v>65</v>
      </c>
      <c r="E27" s="16" t="s">
        <v>61</v>
      </c>
      <c r="F27" s="31">
        <v>1</v>
      </c>
      <c r="G27" s="32"/>
      <c r="H27" s="33">
        <f>Tabulka1[[#This Row],[Počet kusů]]*Tabulka1[[#This Row],[Jednotková cena bez DPH]]</f>
        <v>0</v>
      </c>
      <c r="I27" s="33">
        <f>SUM(Tabulka1[[#This Row],[Nabídková cena bez DPH]]*0.21)</f>
        <v>0</v>
      </c>
      <c r="J27" s="34">
        <f>SUM(Tabulka1[[#This Row],[Nabídková cena bez DPH]]+Tabulka1[[#This Row],[DPH]])</f>
        <v>0</v>
      </c>
      <c r="K27" s="29"/>
    </row>
    <row r="28" spans="2:11" s="28" customFormat="1" x14ac:dyDescent="0.25">
      <c r="B28" s="30">
        <f>ROW(Tabulka1[[#This Row],[Poř.]])-14</f>
        <v>14</v>
      </c>
      <c r="C28" t="s">
        <v>70</v>
      </c>
      <c r="D28" t="s">
        <v>66</v>
      </c>
      <c r="E28" s="16" t="s">
        <v>61</v>
      </c>
      <c r="F28" s="31">
        <v>1</v>
      </c>
      <c r="G28" s="32"/>
      <c r="H28" s="33">
        <f>Tabulka1[[#This Row],[Počet kusů]]*Tabulka1[[#This Row],[Jednotková cena bez DPH]]</f>
        <v>0</v>
      </c>
      <c r="I28" s="33">
        <f>SUM(Tabulka1[[#This Row],[Nabídková cena bez DPH]]*0.21)</f>
        <v>0</v>
      </c>
      <c r="J28" s="34">
        <f>SUM(Tabulka1[[#This Row],[Nabídková cena bez DPH]]+Tabulka1[[#This Row],[DPH]])</f>
        <v>0</v>
      </c>
      <c r="K28" s="29"/>
    </row>
    <row r="29" spans="2:11" s="28" customFormat="1" x14ac:dyDescent="0.25">
      <c r="B29" s="30">
        <f>ROW(Tabulka1[[#This Row],[Poř.]])-14</f>
        <v>15</v>
      </c>
      <c r="C29" t="s">
        <v>71</v>
      </c>
      <c r="D29" t="s">
        <v>67</v>
      </c>
      <c r="E29" s="16" t="s">
        <v>61</v>
      </c>
      <c r="F29" s="31">
        <v>1</v>
      </c>
      <c r="G29" s="32"/>
      <c r="H29" s="33">
        <f>Tabulka1[[#This Row],[Počet kusů]]*Tabulka1[[#This Row],[Jednotková cena bez DPH]]</f>
        <v>0</v>
      </c>
      <c r="I29" s="33">
        <f>SUM(Tabulka1[[#This Row],[Nabídková cena bez DPH]]*0.21)</f>
        <v>0</v>
      </c>
      <c r="J29" s="34">
        <f>SUM(Tabulka1[[#This Row],[Nabídková cena bez DPH]]+Tabulka1[[#This Row],[DPH]])</f>
        <v>0</v>
      </c>
      <c r="K29" s="29"/>
    </row>
    <row r="30" spans="2:11" s="28" customFormat="1" x14ac:dyDescent="0.25">
      <c r="B30" s="30">
        <f>ROW(Tabulka1[[#This Row],[Poř.]])-14</f>
        <v>16</v>
      </c>
      <c r="C30" t="s">
        <v>72</v>
      </c>
      <c r="D30" t="s">
        <v>68</v>
      </c>
      <c r="E30" s="16" t="s">
        <v>69</v>
      </c>
      <c r="F30" s="31">
        <v>1</v>
      </c>
      <c r="G30" s="32"/>
      <c r="H30" s="33">
        <f>Tabulka1[[#This Row],[Počet kusů]]*Tabulka1[[#This Row],[Jednotková cena bez DPH]]</f>
        <v>0</v>
      </c>
      <c r="I30" s="33">
        <f>SUM(Tabulka1[[#This Row],[Nabídková cena bez DPH]]*0.21)</f>
        <v>0</v>
      </c>
      <c r="J30" s="34">
        <f>SUM(Tabulka1[[#This Row],[Nabídková cena bez DPH]]+Tabulka1[[#This Row],[DPH]])</f>
        <v>0</v>
      </c>
      <c r="K30" s="29"/>
    </row>
    <row r="31" spans="2:11" s="28" customFormat="1" x14ac:dyDescent="0.25">
      <c r="B31" s="30">
        <f>ROW(Tabulka1[[#This Row],[Poř.]])-14</f>
        <v>17</v>
      </c>
      <c r="C31" t="s">
        <v>62</v>
      </c>
      <c r="D31" t="s">
        <v>63</v>
      </c>
      <c r="E31" s="16" t="s">
        <v>40</v>
      </c>
      <c r="F31" s="31">
        <v>1</v>
      </c>
      <c r="G31" s="32"/>
      <c r="H31" s="33">
        <f>Tabulka1[[#This Row],[Počet kusů]]*Tabulka1[[#This Row],[Jednotková cena bez DPH]]</f>
        <v>0</v>
      </c>
      <c r="I31" s="33">
        <f>SUM(Tabulka1[[#This Row],[Nabídková cena bez DPH]]*0.21)</f>
        <v>0</v>
      </c>
      <c r="J31" s="34">
        <f>SUM(Tabulka1[[#This Row],[Nabídková cena bez DPH]]+Tabulka1[[#This Row],[DPH]])</f>
        <v>0</v>
      </c>
      <c r="K31" s="29"/>
    </row>
    <row r="32" spans="2:11" ht="18" customHeight="1" x14ac:dyDescent="0.25">
      <c r="B32" s="43" t="s">
        <v>8</v>
      </c>
      <c r="C32" s="44"/>
      <c r="D32" s="45"/>
      <c r="E32" s="44"/>
      <c r="F32" s="22"/>
      <c r="G32" s="46">
        <f>SUM(G15:G31)</f>
        <v>0</v>
      </c>
      <c r="H32" s="13">
        <f>SUBTOTAL(109,Tabulka1[Nabídková cena bez DPH])</f>
        <v>0</v>
      </c>
      <c r="I32" s="13">
        <f>SUBTOTAL(109,Tabulka1[DPH])</f>
        <v>0</v>
      </c>
      <c r="J32" s="23">
        <f>SUBTOTAL(109,Tabulka1[Nabídková cena s DPH])</f>
        <v>0</v>
      </c>
    </row>
    <row r="33" spans="2:10" ht="18" customHeight="1" x14ac:dyDescent="0.25">
      <c r="B33" s="47" t="s">
        <v>32</v>
      </c>
      <c r="C33" s="47"/>
      <c r="D33" s="47"/>
      <c r="E33" s="47"/>
      <c r="F33" s="47"/>
      <c r="G33" s="47"/>
      <c r="H33" s="47"/>
      <c r="I33" s="47"/>
      <c r="J33" s="47"/>
    </row>
    <row r="34" spans="2:10" ht="18" customHeight="1" x14ac:dyDescent="0.25">
      <c r="B34" s="28"/>
      <c r="C34" s="48" t="s">
        <v>33</v>
      </c>
      <c r="D34" s="48"/>
      <c r="E34" s="48"/>
      <c r="F34" s="22"/>
      <c r="G34" s="35"/>
      <c r="H34" s="36"/>
      <c r="I34" s="36"/>
      <c r="J34" s="23">
        <f>G34</f>
        <v>0</v>
      </c>
    </row>
    <row r="35" spans="2:10" x14ac:dyDescent="0.25">
      <c r="J35" s="26"/>
    </row>
    <row r="36" spans="2:10" x14ac:dyDescent="0.25">
      <c r="B36" s="73" t="s">
        <v>23</v>
      </c>
      <c r="C36" s="73"/>
      <c r="D36" s="73"/>
      <c r="E36" s="73"/>
      <c r="F36" s="73"/>
      <c r="G36" s="73"/>
      <c r="H36" s="73"/>
      <c r="I36" s="73"/>
      <c r="J36" s="73"/>
    </row>
    <row r="37" spans="2:10" x14ac:dyDescent="0.25">
      <c r="B37" s="37" t="s">
        <v>24</v>
      </c>
      <c r="C37" s="74" t="s">
        <v>25</v>
      </c>
      <c r="D37" s="74"/>
      <c r="E37" s="74"/>
      <c r="F37" s="74"/>
      <c r="G37" s="74"/>
      <c r="H37" s="74"/>
      <c r="I37" s="74"/>
      <c r="J37" s="74"/>
    </row>
    <row r="38" spans="2:10" x14ac:dyDescent="0.25">
      <c r="B38" s="38"/>
      <c r="C38" s="74" t="s">
        <v>26</v>
      </c>
      <c r="D38" s="74"/>
      <c r="E38" s="74"/>
      <c r="F38" s="74"/>
      <c r="G38" s="74"/>
      <c r="H38" s="74"/>
      <c r="I38" s="74"/>
      <c r="J38" s="74"/>
    </row>
    <row r="39" spans="2:10" x14ac:dyDescent="0.25">
      <c r="B39" s="71" t="s">
        <v>27</v>
      </c>
      <c r="C39" s="71"/>
      <c r="D39" s="15" t="s">
        <v>28</v>
      </c>
      <c r="E39" s="71" t="s">
        <v>29</v>
      </c>
      <c r="F39" s="71"/>
      <c r="G39" s="71" t="s">
        <v>30</v>
      </c>
      <c r="H39" s="71"/>
      <c r="I39" s="71"/>
      <c r="J39" s="15" t="s">
        <v>31</v>
      </c>
    </row>
    <row r="40" spans="2:10" x14ac:dyDescent="0.25">
      <c r="B40" s="70"/>
      <c r="C40" s="70"/>
      <c r="D40" s="39"/>
      <c r="E40" s="70"/>
      <c r="F40" s="70"/>
      <c r="G40" s="72"/>
      <c r="H40" s="72"/>
      <c r="I40" s="72"/>
      <c r="J40" s="40"/>
    </row>
    <row r="41" spans="2:10" x14ac:dyDescent="0.25">
      <c r="B41" s="70"/>
      <c r="C41" s="70"/>
      <c r="D41" s="39"/>
      <c r="E41" s="70"/>
      <c r="F41" s="70"/>
      <c r="G41" s="72"/>
      <c r="H41" s="72"/>
      <c r="I41" s="72"/>
      <c r="J41" s="40"/>
    </row>
    <row r="42" spans="2:10" x14ac:dyDescent="0.25">
      <c r="B42" s="10"/>
      <c r="C42" s="9"/>
      <c r="D42" s="4"/>
      <c r="E42" s="9"/>
      <c r="F42" s="11"/>
      <c r="G42" s="12"/>
      <c r="H42" s="13"/>
      <c r="I42" s="13"/>
    </row>
    <row r="43" spans="2:10" x14ac:dyDescent="0.25">
      <c r="B43" s="65" t="s">
        <v>34</v>
      </c>
      <c r="C43" s="65"/>
      <c r="D43" s="65"/>
      <c r="E43" s="1"/>
    </row>
    <row r="44" spans="2:10" x14ac:dyDescent="0.25">
      <c r="B44" s="64"/>
      <c r="C44" s="64"/>
      <c r="D44" s="64"/>
      <c r="E44" s="24"/>
    </row>
    <row r="45" spans="2:10" x14ac:dyDescent="0.25">
      <c r="B45" s="24"/>
      <c r="C45" s="24"/>
      <c r="D45" s="24"/>
      <c r="E45" s="24"/>
    </row>
    <row r="46" spans="2:10" x14ac:dyDescent="0.25">
      <c r="B46" s="24"/>
      <c r="C46" s="24"/>
      <c r="D46" s="24"/>
      <c r="E46" s="24"/>
    </row>
  </sheetData>
  <mergeCells count="39">
    <mergeCell ref="E41:F41"/>
    <mergeCell ref="G41:I41"/>
    <mergeCell ref="B39:C39"/>
    <mergeCell ref="B40:C40"/>
    <mergeCell ref="E39:F39"/>
    <mergeCell ref="B44:D44"/>
    <mergeCell ref="B43:D43"/>
    <mergeCell ref="B13:J13"/>
    <mergeCell ref="B6:C6"/>
    <mergeCell ref="D7:J7"/>
    <mergeCell ref="D9:J9"/>
    <mergeCell ref="D6:J6"/>
    <mergeCell ref="B12:J12"/>
    <mergeCell ref="B8:C8"/>
    <mergeCell ref="E40:F40"/>
    <mergeCell ref="G39:I39"/>
    <mergeCell ref="G40:I40"/>
    <mergeCell ref="B36:J36"/>
    <mergeCell ref="C37:J37"/>
    <mergeCell ref="C38:J38"/>
    <mergeCell ref="B41:C41"/>
    <mergeCell ref="B2:C2"/>
    <mergeCell ref="B3:C3"/>
    <mergeCell ref="D2:J2"/>
    <mergeCell ref="D3:J3"/>
    <mergeCell ref="B1:C1"/>
    <mergeCell ref="B33:J33"/>
    <mergeCell ref="C34:E34"/>
    <mergeCell ref="F5:G5"/>
    <mergeCell ref="I5:J5"/>
    <mergeCell ref="I11:J11"/>
    <mergeCell ref="F8:J8"/>
    <mergeCell ref="B10:C10"/>
    <mergeCell ref="D10:J10"/>
    <mergeCell ref="B11:C11"/>
    <mergeCell ref="F11:G11"/>
    <mergeCell ref="B5:C5"/>
    <mergeCell ref="B7:C7"/>
    <mergeCell ref="B9:C9"/>
  </mergeCells>
  <hyperlinks>
    <hyperlink ref="C24" r:id="rId1" display="https://tonermax.cz/naplne-tiskarny/epson-workforce-pro-wf-5620-cartridge/epson-79-c13t79124010.htm"/>
    <hyperlink ref="C23" r:id="rId2" display="https://tonermax.cz/naplne-tiskarny/epson-workforce-pro-wf-5620-cartridge/epson-79-c13t79114010.htm"/>
    <hyperlink ref="C25" r:id="rId3" display="https://tonermax.cz/naplne-tiskarny/epson-workforce-pro-wf-5620-cartridge/epson-79-c13t79134010.htm"/>
    <hyperlink ref="F8" r:id="rId4"/>
  </hyperlinks>
  <pageMargins left="0.23622047244094491" right="0.23622047244094491" top="0.74803149606299213" bottom="0.74803149606299213" header="0.31496062992125984" footer="0.31496062992125984"/>
  <pageSetup paperSize="9" scale="90" orientation="landscape" horizontalDpi="360" verticalDpi="360" r:id="rId5"/>
  <drawing r:id="rId6"/>
  <legacyDrawing r:id="rId7"/>
  <tableParts count="1">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2023-12-14T12:15:49Z</cp:lastPrinted>
  <dcterms:created xsi:type="dcterms:W3CDTF">2018-09-24T12:46:32Z</dcterms:created>
  <dcterms:modified xsi:type="dcterms:W3CDTF">2024-11-18T09:21:27Z</dcterms:modified>
</cp:coreProperties>
</file>