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_Lycka\INetCache\Content.Outlook\6BG0X0FA\"/>
    </mc:Choice>
  </mc:AlternateContent>
  <bookViews>
    <workbookView xWindow="0" yWindow="0" windowWidth="28770" windowHeight="12840" activeTab="3"/>
  </bookViews>
  <sheets>
    <sheet name="Rekapitulace stavby" sheetId="1" r:id="rId1"/>
    <sheet name="80K2023_1 - elektroinstalace" sheetId="2" r:id="rId2"/>
    <sheet name="80K2023_2 - rozvaděč R1" sheetId="3" r:id="rId3"/>
    <sheet name="80K2023_3 - Rozvaděč R2" sheetId="4" r:id="rId4"/>
  </sheets>
  <definedNames>
    <definedName name="_xlnm._FilterDatabase" localSheetId="1" hidden="1">'80K2023_1 - elektroinstalace'!$C$130:$L$304</definedName>
    <definedName name="_xlnm._FilterDatabase" localSheetId="2" hidden="1">'80K2023_2 - rozvaděč R1'!$C$117:$L$175</definedName>
    <definedName name="_xlnm._FilterDatabase" localSheetId="3" hidden="1">'80K2023_3 - Rozvaděč R2'!$C$117:$L$169</definedName>
    <definedName name="_xlnm.Print_Titles" localSheetId="1">'80K2023_1 - elektroinstalace'!$130:$130</definedName>
    <definedName name="_xlnm.Print_Titles" localSheetId="2">'80K2023_2 - rozvaděč R1'!$117:$117</definedName>
    <definedName name="_xlnm.Print_Titles" localSheetId="3">'80K2023_3 - Rozvaděč R2'!$117:$117</definedName>
    <definedName name="_xlnm.Print_Titles" localSheetId="0">'Rekapitulace stavby'!$92:$92</definedName>
    <definedName name="_xlnm.Print_Area" localSheetId="1">'80K2023_1 - elektroinstalace'!$C$4:$K$76,'80K2023_1 - elektroinstalace'!$C$82:$K$112,'80K2023_1 - elektroinstalace'!$C$118:$L$304</definedName>
    <definedName name="_xlnm.Print_Area" localSheetId="2">'80K2023_2 - rozvaděč R1'!$C$4:$K$76,'80K2023_2 - rozvaděč R1'!$C$82:$K$99,'80K2023_2 - rozvaděč R1'!$C$105:$L$175</definedName>
    <definedName name="_xlnm.Print_Area" localSheetId="3">'80K2023_3 - Rozvaděč R2'!$C$4:$K$76,'80K2023_3 - Rozvaděč R2'!$C$82:$K$99,'80K2023_3 - Rozvaděč R2'!$C$105:$L$169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K39" i="4" l="1"/>
  <c r="K38" i="4"/>
  <c r="BA97" i="1"/>
  <c r="K37" i="4"/>
  <c r="AZ97" i="1" s="1"/>
  <c r="BI169" i="4"/>
  <c r="BH169" i="4"/>
  <c r="BG169" i="4"/>
  <c r="BF169" i="4"/>
  <c r="X169" i="4"/>
  <c r="V169" i="4"/>
  <c r="T169" i="4"/>
  <c r="P169" i="4"/>
  <c r="BI168" i="4"/>
  <c r="BH168" i="4"/>
  <c r="BG168" i="4"/>
  <c r="BF168" i="4"/>
  <c r="X168" i="4"/>
  <c r="V168" i="4"/>
  <c r="T168" i="4"/>
  <c r="P168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5" i="4"/>
  <c r="BH165" i="4"/>
  <c r="BG165" i="4"/>
  <c r="BF165" i="4"/>
  <c r="X165" i="4"/>
  <c r="V165" i="4"/>
  <c r="T165" i="4"/>
  <c r="P165" i="4"/>
  <c r="BI164" i="4"/>
  <c r="BH164" i="4"/>
  <c r="BG164" i="4"/>
  <c r="BF164" i="4"/>
  <c r="X164" i="4"/>
  <c r="V164" i="4"/>
  <c r="T164" i="4"/>
  <c r="P164" i="4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9" i="4"/>
  <c r="BH159" i="4"/>
  <c r="BG159" i="4"/>
  <c r="BF159" i="4"/>
  <c r="X159" i="4"/>
  <c r="V159" i="4"/>
  <c r="T159" i="4"/>
  <c r="P159" i="4"/>
  <c r="BI158" i="4"/>
  <c r="BH158" i="4"/>
  <c r="BG158" i="4"/>
  <c r="BF158" i="4"/>
  <c r="X158" i="4"/>
  <c r="V158" i="4"/>
  <c r="T158" i="4"/>
  <c r="P158" i="4"/>
  <c r="BI157" i="4"/>
  <c r="BH157" i="4"/>
  <c r="BG157" i="4"/>
  <c r="BF157" i="4"/>
  <c r="X157" i="4"/>
  <c r="V157" i="4"/>
  <c r="T157" i="4"/>
  <c r="P157" i="4"/>
  <c r="BI156" i="4"/>
  <c r="BH156" i="4"/>
  <c r="BG156" i="4"/>
  <c r="BF156" i="4"/>
  <c r="X156" i="4"/>
  <c r="V156" i="4"/>
  <c r="T156" i="4"/>
  <c r="P156" i="4"/>
  <c r="BI155" i="4"/>
  <c r="BH155" i="4"/>
  <c r="BG155" i="4"/>
  <c r="BF155" i="4"/>
  <c r="X155" i="4"/>
  <c r="V155" i="4"/>
  <c r="T155" i="4"/>
  <c r="P155" i="4"/>
  <c r="BI154" i="4"/>
  <c r="BH154" i="4"/>
  <c r="BG154" i="4"/>
  <c r="BF154" i="4"/>
  <c r="X154" i="4"/>
  <c r="V154" i="4"/>
  <c r="T154" i="4"/>
  <c r="P154" i="4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50" i="4"/>
  <c r="BH150" i="4"/>
  <c r="BG150" i="4"/>
  <c r="BF150" i="4"/>
  <c r="X150" i="4"/>
  <c r="V150" i="4"/>
  <c r="T150" i="4"/>
  <c r="P150" i="4"/>
  <c r="BI149" i="4"/>
  <c r="BH149" i="4"/>
  <c r="BG149" i="4"/>
  <c r="BF149" i="4"/>
  <c r="X149" i="4"/>
  <c r="V149" i="4"/>
  <c r="T149" i="4"/>
  <c r="P149" i="4"/>
  <c r="BI148" i="4"/>
  <c r="BH148" i="4"/>
  <c r="BG148" i="4"/>
  <c r="BF148" i="4"/>
  <c r="X148" i="4"/>
  <c r="V148" i="4"/>
  <c r="T148" i="4"/>
  <c r="P148" i="4"/>
  <c r="BI147" i="4"/>
  <c r="BH147" i="4"/>
  <c r="BG147" i="4"/>
  <c r="BF147" i="4"/>
  <c r="X147" i="4"/>
  <c r="V147" i="4"/>
  <c r="T147" i="4"/>
  <c r="P147" i="4"/>
  <c r="BI146" i="4"/>
  <c r="BH146" i="4"/>
  <c r="BG146" i="4"/>
  <c r="BF146" i="4"/>
  <c r="X146" i="4"/>
  <c r="V146" i="4"/>
  <c r="T146" i="4"/>
  <c r="P146" i="4"/>
  <c r="BI145" i="4"/>
  <c r="BH145" i="4"/>
  <c r="BG145" i="4"/>
  <c r="BF145" i="4"/>
  <c r="X145" i="4"/>
  <c r="V145" i="4"/>
  <c r="T145" i="4"/>
  <c r="P145" i="4"/>
  <c r="BI144" i="4"/>
  <c r="BH144" i="4"/>
  <c r="BG144" i="4"/>
  <c r="BF144" i="4"/>
  <c r="X144" i="4"/>
  <c r="V144" i="4"/>
  <c r="T144" i="4"/>
  <c r="P144" i="4"/>
  <c r="BI143" i="4"/>
  <c r="BH143" i="4"/>
  <c r="BG143" i="4"/>
  <c r="BF143" i="4"/>
  <c r="X143" i="4"/>
  <c r="V143" i="4"/>
  <c r="T143" i="4"/>
  <c r="P143" i="4"/>
  <c r="BI142" i="4"/>
  <c r="BH142" i="4"/>
  <c r="BG142" i="4"/>
  <c r="BF142" i="4"/>
  <c r="X142" i="4"/>
  <c r="V142" i="4"/>
  <c r="T142" i="4"/>
  <c r="P142" i="4"/>
  <c r="BI141" i="4"/>
  <c r="BH141" i="4"/>
  <c r="BG141" i="4"/>
  <c r="BF141" i="4"/>
  <c r="X141" i="4"/>
  <c r="V141" i="4"/>
  <c r="T141" i="4"/>
  <c r="P141" i="4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I138" i="4"/>
  <c r="BH138" i="4"/>
  <c r="BG138" i="4"/>
  <c r="BF138" i="4"/>
  <c r="X138" i="4"/>
  <c r="V138" i="4"/>
  <c r="T138" i="4"/>
  <c r="P138" i="4"/>
  <c r="BI137" i="4"/>
  <c r="BH137" i="4"/>
  <c r="BG137" i="4"/>
  <c r="BF137" i="4"/>
  <c r="X137" i="4"/>
  <c r="V137" i="4"/>
  <c r="T137" i="4"/>
  <c r="P137" i="4"/>
  <c r="BI136" i="4"/>
  <c r="BH136" i="4"/>
  <c r="BG136" i="4"/>
  <c r="BF136" i="4"/>
  <c r="X136" i="4"/>
  <c r="V136" i="4"/>
  <c r="T136" i="4"/>
  <c r="P136" i="4"/>
  <c r="BI135" i="4"/>
  <c r="BH135" i="4"/>
  <c r="BG135" i="4"/>
  <c r="BF135" i="4"/>
  <c r="X135" i="4"/>
  <c r="V135" i="4"/>
  <c r="T135" i="4"/>
  <c r="P135" i="4"/>
  <c r="BI134" i="4"/>
  <c r="BH134" i="4"/>
  <c r="BG134" i="4"/>
  <c r="BF134" i="4"/>
  <c r="X134" i="4"/>
  <c r="V134" i="4"/>
  <c r="T134" i="4"/>
  <c r="P134" i="4"/>
  <c r="BI133" i="4"/>
  <c r="BH133" i="4"/>
  <c r="BG133" i="4"/>
  <c r="BF133" i="4"/>
  <c r="X133" i="4"/>
  <c r="V133" i="4"/>
  <c r="T133" i="4"/>
  <c r="P133" i="4"/>
  <c r="BI132" i="4"/>
  <c r="BH132" i="4"/>
  <c r="BG132" i="4"/>
  <c r="BF132" i="4"/>
  <c r="X132" i="4"/>
  <c r="V132" i="4"/>
  <c r="T132" i="4"/>
  <c r="P132" i="4"/>
  <c r="BI131" i="4"/>
  <c r="BH131" i="4"/>
  <c r="BG131" i="4"/>
  <c r="BF131" i="4"/>
  <c r="X131" i="4"/>
  <c r="V131" i="4"/>
  <c r="T131" i="4"/>
  <c r="P131" i="4"/>
  <c r="BI130" i="4"/>
  <c r="BH130" i="4"/>
  <c r="BG130" i="4"/>
  <c r="BF130" i="4"/>
  <c r="X130" i="4"/>
  <c r="V130" i="4"/>
  <c r="T130" i="4"/>
  <c r="P130" i="4"/>
  <c r="BI129" i="4"/>
  <c r="BH129" i="4"/>
  <c r="BG129" i="4"/>
  <c r="BF129" i="4"/>
  <c r="X129" i="4"/>
  <c r="V129" i="4"/>
  <c r="T129" i="4"/>
  <c r="P129" i="4"/>
  <c r="BI128" i="4"/>
  <c r="BH128" i="4"/>
  <c r="BG128" i="4"/>
  <c r="BF128" i="4"/>
  <c r="X128" i="4"/>
  <c r="V128" i="4"/>
  <c r="T128" i="4"/>
  <c r="P128" i="4"/>
  <c r="BI127" i="4"/>
  <c r="BH127" i="4"/>
  <c r="BG127" i="4"/>
  <c r="BF127" i="4"/>
  <c r="X127" i="4"/>
  <c r="V127" i="4"/>
  <c r="T127" i="4"/>
  <c r="P127" i="4"/>
  <c r="BI126" i="4"/>
  <c r="BH126" i="4"/>
  <c r="BG126" i="4"/>
  <c r="BF126" i="4"/>
  <c r="X126" i="4"/>
  <c r="V126" i="4"/>
  <c r="T126" i="4"/>
  <c r="P126" i="4"/>
  <c r="BI125" i="4"/>
  <c r="BH125" i="4"/>
  <c r="BG125" i="4"/>
  <c r="BF125" i="4"/>
  <c r="X125" i="4"/>
  <c r="V125" i="4"/>
  <c r="T125" i="4"/>
  <c r="P125" i="4"/>
  <c r="BI124" i="4"/>
  <c r="BH124" i="4"/>
  <c r="BG124" i="4"/>
  <c r="BF124" i="4"/>
  <c r="X124" i="4"/>
  <c r="V124" i="4"/>
  <c r="T124" i="4"/>
  <c r="P124" i="4"/>
  <c r="BI123" i="4"/>
  <c r="BH123" i="4"/>
  <c r="BG123" i="4"/>
  <c r="BF123" i="4"/>
  <c r="X123" i="4"/>
  <c r="V123" i="4"/>
  <c r="T123" i="4"/>
  <c r="P123" i="4"/>
  <c r="BI122" i="4"/>
  <c r="BH122" i="4"/>
  <c r="BG122" i="4"/>
  <c r="BF122" i="4"/>
  <c r="X122" i="4"/>
  <c r="V122" i="4"/>
  <c r="T122" i="4"/>
  <c r="P122" i="4"/>
  <c r="BI121" i="4"/>
  <c r="BH121" i="4"/>
  <c r="BG121" i="4"/>
  <c r="BF121" i="4"/>
  <c r="X121" i="4"/>
  <c r="V121" i="4"/>
  <c r="T121" i="4"/>
  <c r="P121" i="4"/>
  <c r="J115" i="4"/>
  <c r="J114" i="4"/>
  <c r="F112" i="4"/>
  <c r="E110" i="4"/>
  <c r="J92" i="4"/>
  <c r="J91" i="4"/>
  <c r="F89" i="4"/>
  <c r="E87" i="4"/>
  <c r="J18" i="4"/>
  <c r="E18" i="4"/>
  <c r="F115" i="4"/>
  <c r="J17" i="4"/>
  <c r="J15" i="4"/>
  <c r="E15" i="4"/>
  <c r="F114" i="4"/>
  <c r="J14" i="4"/>
  <c r="J12" i="4"/>
  <c r="J112" i="4"/>
  <c r="E7" i="4"/>
  <c r="E85" i="4" s="1"/>
  <c r="K39" i="3"/>
  <c r="K38" i="3"/>
  <c r="BA96" i="1"/>
  <c r="K37" i="3"/>
  <c r="AZ96" i="1"/>
  <c r="BI175" i="3"/>
  <c r="BH175" i="3"/>
  <c r="BG175" i="3"/>
  <c r="BF175" i="3"/>
  <c r="X175" i="3"/>
  <c r="V175" i="3"/>
  <c r="T175" i="3"/>
  <c r="P175" i="3"/>
  <c r="BI174" i="3"/>
  <c r="BH174" i="3"/>
  <c r="BG174" i="3"/>
  <c r="BF174" i="3"/>
  <c r="X174" i="3"/>
  <c r="V174" i="3"/>
  <c r="T174" i="3"/>
  <c r="P174" i="3"/>
  <c r="BI173" i="3"/>
  <c r="BH173" i="3"/>
  <c r="BG173" i="3"/>
  <c r="BF173" i="3"/>
  <c r="X173" i="3"/>
  <c r="V173" i="3"/>
  <c r="T173" i="3"/>
  <c r="P173" i="3"/>
  <c r="BI172" i="3"/>
  <c r="BH172" i="3"/>
  <c r="BG172" i="3"/>
  <c r="BF172" i="3"/>
  <c r="X172" i="3"/>
  <c r="V172" i="3"/>
  <c r="T172" i="3"/>
  <c r="P172" i="3"/>
  <c r="BI171" i="3"/>
  <c r="BH171" i="3"/>
  <c r="BG171" i="3"/>
  <c r="BF171" i="3"/>
  <c r="X171" i="3"/>
  <c r="V171" i="3"/>
  <c r="T171" i="3"/>
  <c r="P171" i="3"/>
  <c r="BI170" i="3"/>
  <c r="BH170" i="3"/>
  <c r="BG170" i="3"/>
  <c r="BF170" i="3"/>
  <c r="X170" i="3"/>
  <c r="V170" i="3"/>
  <c r="T170" i="3"/>
  <c r="P170" i="3"/>
  <c r="BI169" i="3"/>
  <c r="BH169" i="3"/>
  <c r="BG169" i="3"/>
  <c r="BF169" i="3"/>
  <c r="X169" i="3"/>
  <c r="V169" i="3"/>
  <c r="T169" i="3"/>
  <c r="P169" i="3"/>
  <c r="BI168" i="3"/>
  <c r="BH168" i="3"/>
  <c r="BG168" i="3"/>
  <c r="BF168" i="3"/>
  <c r="X168" i="3"/>
  <c r="V168" i="3"/>
  <c r="T168" i="3"/>
  <c r="P168" i="3"/>
  <c r="BI167" i="3"/>
  <c r="BH167" i="3"/>
  <c r="BG167" i="3"/>
  <c r="BF167" i="3"/>
  <c r="X167" i="3"/>
  <c r="V167" i="3"/>
  <c r="T167" i="3"/>
  <c r="P167" i="3"/>
  <c r="BI166" i="3"/>
  <c r="BH166" i="3"/>
  <c r="BG166" i="3"/>
  <c r="BF166" i="3"/>
  <c r="X166" i="3"/>
  <c r="V166" i="3"/>
  <c r="T166" i="3"/>
  <c r="P166" i="3"/>
  <c r="BI165" i="3"/>
  <c r="BH165" i="3"/>
  <c r="BG165" i="3"/>
  <c r="BF165" i="3"/>
  <c r="X165" i="3"/>
  <c r="V165" i="3"/>
  <c r="T165" i="3"/>
  <c r="P165" i="3"/>
  <c r="BI164" i="3"/>
  <c r="BH164" i="3"/>
  <c r="BG164" i="3"/>
  <c r="BF164" i="3"/>
  <c r="X164" i="3"/>
  <c r="V164" i="3"/>
  <c r="T164" i="3"/>
  <c r="P164" i="3"/>
  <c r="BI163" i="3"/>
  <c r="BH163" i="3"/>
  <c r="BG163" i="3"/>
  <c r="BF163" i="3"/>
  <c r="X163" i="3"/>
  <c r="V163" i="3"/>
  <c r="T163" i="3"/>
  <c r="P163" i="3"/>
  <c r="BI162" i="3"/>
  <c r="BH162" i="3"/>
  <c r="BG162" i="3"/>
  <c r="BF162" i="3"/>
  <c r="X162" i="3"/>
  <c r="V162" i="3"/>
  <c r="T162" i="3"/>
  <c r="P162" i="3"/>
  <c r="BI161" i="3"/>
  <c r="BH161" i="3"/>
  <c r="BG161" i="3"/>
  <c r="BF161" i="3"/>
  <c r="X161" i="3"/>
  <c r="V161" i="3"/>
  <c r="T161" i="3"/>
  <c r="P161" i="3"/>
  <c r="BI160" i="3"/>
  <c r="BH160" i="3"/>
  <c r="BG160" i="3"/>
  <c r="BF160" i="3"/>
  <c r="X160" i="3"/>
  <c r="V160" i="3"/>
  <c r="T160" i="3"/>
  <c r="P160" i="3"/>
  <c r="BI159" i="3"/>
  <c r="BH159" i="3"/>
  <c r="BG159" i="3"/>
  <c r="BF159" i="3"/>
  <c r="X159" i="3"/>
  <c r="V159" i="3"/>
  <c r="T159" i="3"/>
  <c r="P159" i="3"/>
  <c r="BI158" i="3"/>
  <c r="BH158" i="3"/>
  <c r="BG158" i="3"/>
  <c r="BF158" i="3"/>
  <c r="X158" i="3"/>
  <c r="V158" i="3"/>
  <c r="T158" i="3"/>
  <c r="P158" i="3"/>
  <c r="BI157" i="3"/>
  <c r="BH157" i="3"/>
  <c r="BG157" i="3"/>
  <c r="BF157" i="3"/>
  <c r="X157" i="3"/>
  <c r="V157" i="3"/>
  <c r="T157" i="3"/>
  <c r="P157" i="3"/>
  <c r="BI156" i="3"/>
  <c r="BH156" i="3"/>
  <c r="BG156" i="3"/>
  <c r="BF156" i="3"/>
  <c r="X156" i="3"/>
  <c r="V156" i="3"/>
  <c r="T156" i="3"/>
  <c r="P156" i="3"/>
  <c r="BI155" i="3"/>
  <c r="BH155" i="3"/>
  <c r="BG155" i="3"/>
  <c r="BF155" i="3"/>
  <c r="X155" i="3"/>
  <c r="V155" i="3"/>
  <c r="T155" i="3"/>
  <c r="P155" i="3"/>
  <c r="BI154" i="3"/>
  <c r="BH154" i="3"/>
  <c r="BG154" i="3"/>
  <c r="BF154" i="3"/>
  <c r="X154" i="3"/>
  <c r="V154" i="3"/>
  <c r="T154" i="3"/>
  <c r="P154" i="3"/>
  <c r="BI153" i="3"/>
  <c r="BH153" i="3"/>
  <c r="BG153" i="3"/>
  <c r="BF153" i="3"/>
  <c r="X153" i="3"/>
  <c r="V153" i="3"/>
  <c r="T153" i="3"/>
  <c r="P153" i="3"/>
  <c r="BI152" i="3"/>
  <c r="BH152" i="3"/>
  <c r="BG152" i="3"/>
  <c r="BF152" i="3"/>
  <c r="X152" i="3"/>
  <c r="V152" i="3"/>
  <c r="T152" i="3"/>
  <c r="P152" i="3"/>
  <c r="BI151" i="3"/>
  <c r="BH151" i="3"/>
  <c r="BG151" i="3"/>
  <c r="BF151" i="3"/>
  <c r="X151" i="3"/>
  <c r="V151" i="3"/>
  <c r="T151" i="3"/>
  <c r="P151" i="3"/>
  <c r="BI150" i="3"/>
  <c r="BH150" i="3"/>
  <c r="BG150" i="3"/>
  <c r="BF150" i="3"/>
  <c r="X150" i="3"/>
  <c r="V150" i="3"/>
  <c r="T150" i="3"/>
  <c r="P150" i="3"/>
  <c r="BI149" i="3"/>
  <c r="BH149" i="3"/>
  <c r="BG149" i="3"/>
  <c r="BF149" i="3"/>
  <c r="X149" i="3"/>
  <c r="V149" i="3"/>
  <c r="T149" i="3"/>
  <c r="P149" i="3"/>
  <c r="BI148" i="3"/>
  <c r="BH148" i="3"/>
  <c r="BG148" i="3"/>
  <c r="BF148" i="3"/>
  <c r="X148" i="3"/>
  <c r="V148" i="3"/>
  <c r="T148" i="3"/>
  <c r="P148" i="3"/>
  <c r="BI147" i="3"/>
  <c r="BH147" i="3"/>
  <c r="BG147" i="3"/>
  <c r="BF147" i="3"/>
  <c r="X147" i="3"/>
  <c r="V147" i="3"/>
  <c r="T147" i="3"/>
  <c r="P147" i="3"/>
  <c r="BI146" i="3"/>
  <c r="BH146" i="3"/>
  <c r="BG146" i="3"/>
  <c r="BF146" i="3"/>
  <c r="X146" i="3"/>
  <c r="V146" i="3"/>
  <c r="T146" i="3"/>
  <c r="P146" i="3"/>
  <c r="BI145" i="3"/>
  <c r="BH145" i="3"/>
  <c r="BG145" i="3"/>
  <c r="BF145" i="3"/>
  <c r="X145" i="3"/>
  <c r="V145" i="3"/>
  <c r="T145" i="3"/>
  <c r="P145" i="3"/>
  <c r="BI144" i="3"/>
  <c r="BH144" i="3"/>
  <c r="BG144" i="3"/>
  <c r="BF144" i="3"/>
  <c r="X144" i="3"/>
  <c r="V144" i="3"/>
  <c r="T144" i="3"/>
  <c r="P144" i="3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BI135" i="3"/>
  <c r="BH135" i="3"/>
  <c r="BG135" i="3"/>
  <c r="BF135" i="3"/>
  <c r="X135" i="3"/>
  <c r="V135" i="3"/>
  <c r="T135" i="3"/>
  <c r="P135" i="3"/>
  <c r="BI134" i="3"/>
  <c r="BH134" i="3"/>
  <c r="BG134" i="3"/>
  <c r="BF134" i="3"/>
  <c r="X134" i="3"/>
  <c r="V134" i="3"/>
  <c r="T134" i="3"/>
  <c r="P134" i="3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BI131" i="3"/>
  <c r="BH131" i="3"/>
  <c r="BG131" i="3"/>
  <c r="BF131" i="3"/>
  <c r="X131" i="3"/>
  <c r="V131" i="3"/>
  <c r="T131" i="3"/>
  <c r="P131" i="3"/>
  <c r="BI130" i="3"/>
  <c r="BH130" i="3"/>
  <c r="BG130" i="3"/>
  <c r="BF130" i="3"/>
  <c r="X130" i="3"/>
  <c r="V130" i="3"/>
  <c r="T130" i="3"/>
  <c r="P130" i="3"/>
  <c r="BI129" i="3"/>
  <c r="BH129" i="3"/>
  <c r="BG129" i="3"/>
  <c r="BF129" i="3"/>
  <c r="X129" i="3"/>
  <c r="V129" i="3"/>
  <c r="T129" i="3"/>
  <c r="P129" i="3"/>
  <c r="BI128" i="3"/>
  <c r="BH128" i="3"/>
  <c r="BG128" i="3"/>
  <c r="BF128" i="3"/>
  <c r="X128" i="3"/>
  <c r="V128" i="3"/>
  <c r="T128" i="3"/>
  <c r="P128" i="3"/>
  <c r="BI127" i="3"/>
  <c r="BH127" i="3"/>
  <c r="BG127" i="3"/>
  <c r="BF127" i="3"/>
  <c r="X127" i="3"/>
  <c r="V127" i="3"/>
  <c r="T127" i="3"/>
  <c r="P127" i="3"/>
  <c r="BI126" i="3"/>
  <c r="BH126" i="3"/>
  <c r="BG126" i="3"/>
  <c r="BF126" i="3"/>
  <c r="X126" i="3"/>
  <c r="V126" i="3"/>
  <c r="T126" i="3"/>
  <c r="P126" i="3"/>
  <c r="BI125" i="3"/>
  <c r="BH125" i="3"/>
  <c r="BG125" i="3"/>
  <c r="BF125" i="3"/>
  <c r="X125" i="3"/>
  <c r="V125" i="3"/>
  <c r="T125" i="3"/>
  <c r="P125" i="3"/>
  <c r="BI124" i="3"/>
  <c r="BH124" i="3"/>
  <c r="BG124" i="3"/>
  <c r="BF124" i="3"/>
  <c r="X124" i="3"/>
  <c r="V124" i="3"/>
  <c r="T124" i="3"/>
  <c r="P124" i="3"/>
  <c r="BI123" i="3"/>
  <c r="BH123" i="3"/>
  <c r="BG123" i="3"/>
  <c r="BF123" i="3"/>
  <c r="X123" i="3"/>
  <c r="V123" i="3"/>
  <c r="T123" i="3"/>
  <c r="P123" i="3"/>
  <c r="BI122" i="3"/>
  <c r="BH122" i="3"/>
  <c r="BG122" i="3"/>
  <c r="BF122" i="3"/>
  <c r="X122" i="3"/>
  <c r="V122" i="3"/>
  <c r="T122" i="3"/>
  <c r="P122" i="3"/>
  <c r="BI121" i="3"/>
  <c r="BH121" i="3"/>
  <c r="BG121" i="3"/>
  <c r="BF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115" i="3" s="1"/>
  <c r="J17" i="3"/>
  <c r="J15" i="3"/>
  <c r="E15" i="3"/>
  <c r="F114" i="3" s="1"/>
  <c r="J14" i="3"/>
  <c r="J12" i="3"/>
  <c r="J89" i="3"/>
  <c r="E7" i="3"/>
  <c r="E85" i="3" s="1"/>
  <c r="K290" i="2"/>
  <c r="K289" i="2"/>
  <c r="K104" i="2" s="1"/>
  <c r="R288" i="2"/>
  <c r="Q288" i="2"/>
  <c r="X288" i="2"/>
  <c r="V288" i="2"/>
  <c r="T288" i="2"/>
  <c r="BK288" i="2"/>
  <c r="K288" i="2"/>
  <c r="K103" i="2"/>
  <c r="K39" i="2"/>
  <c r="K38" i="2"/>
  <c r="BA95" i="1"/>
  <c r="K37" i="2"/>
  <c r="AZ95" i="1" s="1"/>
  <c r="BI304" i="2"/>
  <c r="BH304" i="2"/>
  <c r="BG304" i="2"/>
  <c r="BF304" i="2"/>
  <c r="X304" i="2"/>
  <c r="V304" i="2"/>
  <c r="T304" i="2"/>
  <c r="P304" i="2"/>
  <c r="BI303" i="2"/>
  <c r="BH303" i="2"/>
  <c r="BG303" i="2"/>
  <c r="BF303" i="2"/>
  <c r="X303" i="2"/>
  <c r="V303" i="2"/>
  <c r="T303" i="2"/>
  <c r="P303" i="2"/>
  <c r="BI301" i="2"/>
  <c r="BH301" i="2"/>
  <c r="BG301" i="2"/>
  <c r="BF301" i="2"/>
  <c r="X301" i="2"/>
  <c r="X300" i="2"/>
  <c r="V301" i="2"/>
  <c r="V300" i="2" s="1"/>
  <c r="T301" i="2"/>
  <c r="T300" i="2"/>
  <c r="P301" i="2"/>
  <c r="BI299" i="2"/>
  <c r="BH299" i="2"/>
  <c r="BG299" i="2"/>
  <c r="BF299" i="2"/>
  <c r="X299" i="2"/>
  <c r="V299" i="2"/>
  <c r="T299" i="2"/>
  <c r="P299" i="2"/>
  <c r="BI298" i="2"/>
  <c r="BH298" i="2"/>
  <c r="BG298" i="2"/>
  <c r="BF298" i="2"/>
  <c r="X298" i="2"/>
  <c r="V298" i="2"/>
  <c r="T298" i="2"/>
  <c r="P298" i="2"/>
  <c r="BI296" i="2"/>
  <c r="BH296" i="2"/>
  <c r="BG296" i="2"/>
  <c r="BF296" i="2"/>
  <c r="X296" i="2"/>
  <c r="X295" i="2"/>
  <c r="V296" i="2"/>
  <c r="V295" i="2"/>
  <c r="T296" i="2"/>
  <c r="T295" i="2"/>
  <c r="P296" i="2"/>
  <c r="BI293" i="2"/>
  <c r="BH293" i="2"/>
  <c r="BG293" i="2"/>
  <c r="BF293" i="2"/>
  <c r="X293" i="2"/>
  <c r="V293" i="2"/>
  <c r="T293" i="2"/>
  <c r="P293" i="2"/>
  <c r="BI292" i="2"/>
  <c r="BH292" i="2"/>
  <c r="BG292" i="2"/>
  <c r="BF292" i="2"/>
  <c r="X292" i="2"/>
  <c r="V292" i="2"/>
  <c r="T292" i="2"/>
  <c r="P292" i="2"/>
  <c r="K105" i="2"/>
  <c r="J105" i="2"/>
  <c r="I105" i="2"/>
  <c r="J104" i="2"/>
  <c r="I104" i="2"/>
  <c r="J103" i="2"/>
  <c r="I103" i="2"/>
  <c r="BI287" i="2"/>
  <c r="BH287" i="2"/>
  <c r="BG287" i="2"/>
  <c r="BF287" i="2"/>
  <c r="X287" i="2"/>
  <c r="V287" i="2"/>
  <c r="T287" i="2"/>
  <c r="P287" i="2"/>
  <c r="BI286" i="2"/>
  <c r="BH286" i="2"/>
  <c r="BG286" i="2"/>
  <c r="BF286" i="2"/>
  <c r="X286" i="2"/>
  <c r="V286" i="2"/>
  <c r="T286" i="2"/>
  <c r="P286" i="2"/>
  <c r="BI284" i="2"/>
  <c r="BH284" i="2"/>
  <c r="BG284" i="2"/>
  <c r="BF284" i="2"/>
  <c r="X284" i="2"/>
  <c r="V284" i="2"/>
  <c r="T284" i="2"/>
  <c r="P284" i="2"/>
  <c r="BI283" i="2"/>
  <c r="BH283" i="2"/>
  <c r="BG283" i="2"/>
  <c r="BF283" i="2"/>
  <c r="X283" i="2"/>
  <c r="V283" i="2"/>
  <c r="T283" i="2"/>
  <c r="P283" i="2"/>
  <c r="BI282" i="2"/>
  <c r="BH282" i="2"/>
  <c r="BG282" i="2"/>
  <c r="BF282" i="2"/>
  <c r="X282" i="2"/>
  <c r="V282" i="2"/>
  <c r="T282" i="2"/>
  <c r="P282" i="2"/>
  <c r="BI281" i="2"/>
  <c r="BH281" i="2"/>
  <c r="BG281" i="2"/>
  <c r="BF281" i="2"/>
  <c r="X281" i="2"/>
  <c r="V281" i="2"/>
  <c r="T281" i="2"/>
  <c r="P281" i="2"/>
  <c r="BI280" i="2"/>
  <c r="BH280" i="2"/>
  <c r="BG280" i="2"/>
  <c r="BF280" i="2"/>
  <c r="X280" i="2"/>
  <c r="V280" i="2"/>
  <c r="T280" i="2"/>
  <c r="P280" i="2"/>
  <c r="BI279" i="2"/>
  <c r="BH279" i="2"/>
  <c r="BG279" i="2"/>
  <c r="BF279" i="2"/>
  <c r="X279" i="2"/>
  <c r="V279" i="2"/>
  <c r="T279" i="2"/>
  <c r="P279" i="2"/>
  <c r="BI278" i="2"/>
  <c r="BH278" i="2"/>
  <c r="BG278" i="2"/>
  <c r="BF278" i="2"/>
  <c r="X278" i="2"/>
  <c r="V278" i="2"/>
  <c r="T278" i="2"/>
  <c r="P278" i="2"/>
  <c r="BI277" i="2"/>
  <c r="BH277" i="2"/>
  <c r="BG277" i="2"/>
  <c r="BF277" i="2"/>
  <c r="X277" i="2"/>
  <c r="V277" i="2"/>
  <c r="T277" i="2"/>
  <c r="P277" i="2"/>
  <c r="BI276" i="2"/>
  <c r="BH276" i="2"/>
  <c r="BG276" i="2"/>
  <c r="BF276" i="2"/>
  <c r="X276" i="2"/>
  <c r="V276" i="2"/>
  <c r="T276" i="2"/>
  <c r="P276" i="2"/>
  <c r="BI275" i="2"/>
  <c r="BH275" i="2"/>
  <c r="BG275" i="2"/>
  <c r="BF275" i="2"/>
  <c r="X275" i="2"/>
  <c r="V275" i="2"/>
  <c r="T275" i="2"/>
  <c r="P275" i="2"/>
  <c r="BI274" i="2"/>
  <c r="BH274" i="2"/>
  <c r="BG274" i="2"/>
  <c r="BF274" i="2"/>
  <c r="X274" i="2"/>
  <c r="V274" i="2"/>
  <c r="T274" i="2"/>
  <c r="P274" i="2"/>
  <c r="BI273" i="2"/>
  <c r="BH273" i="2"/>
  <c r="BG273" i="2"/>
  <c r="BF273" i="2"/>
  <c r="X273" i="2"/>
  <c r="V273" i="2"/>
  <c r="T273" i="2"/>
  <c r="P273" i="2"/>
  <c r="BI272" i="2"/>
  <c r="BH272" i="2"/>
  <c r="BG272" i="2"/>
  <c r="BF272" i="2"/>
  <c r="X272" i="2"/>
  <c r="V272" i="2"/>
  <c r="T272" i="2"/>
  <c r="P272" i="2"/>
  <c r="BI271" i="2"/>
  <c r="BH271" i="2"/>
  <c r="BG271" i="2"/>
  <c r="BF271" i="2"/>
  <c r="X271" i="2"/>
  <c r="V271" i="2"/>
  <c r="T271" i="2"/>
  <c r="P271" i="2"/>
  <c r="BI270" i="2"/>
  <c r="BH270" i="2"/>
  <c r="BG270" i="2"/>
  <c r="BF270" i="2"/>
  <c r="X270" i="2"/>
  <c r="V270" i="2"/>
  <c r="T270" i="2"/>
  <c r="P270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7" i="2"/>
  <c r="BH267" i="2"/>
  <c r="BG267" i="2"/>
  <c r="BF267" i="2"/>
  <c r="X267" i="2"/>
  <c r="V267" i="2"/>
  <c r="T267" i="2"/>
  <c r="P267" i="2"/>
  <c r="BI266" i="2"/>
  <c r="BH266" i="2"/>
  <c r="BG266" i="2"/>
  <c r="BF266" i="2"/>
  <c r="X266" i="2"/>
  <c r="V266" i="2"/>
  <c r="T266" i="2"/>
  <c r="P266" i="2"/>
  <c r="BI265" i="2"/>
  <c r="BH265" i="2"/>
  <c r="BG265" i="2"/>
  <c r="BF265" i="2"/>
  <c r="X265" i="2"/>
  <c r="V265" i="2"/>
  <c r="T265" i="2"/>
  <c r="P265" i="2"/>
  <c r="BI264" i="2"/>
  <c r="BH264" i="2"/>
  <c r="BG264" i="2"/>
  <c r="BF264" i="2"/>
  <c r="X264" i="2"/>
  <c r="V264" i="2"/>
  <c r="T264" i="2"/>
  <c r="P264" i="2"/>
  <c r="BI263" i="2"/>
  <c r="BH263" i="2"/>
  <c r="BG263" i="2"/>
  <c r="BF263" i="2"/>
  <c r="X263" i="2"/>
  <c r="V263" i="2"/>
  <c r="T263" i="2"/>
  <c r="P263" i="2"/>
  <c r="BI262" i="2"/>
  <c r="BH262" i="2"/>
  <c r="BG262" i="2"/>
  <c r="BF262" i="2"/>
  <c r="X262" i="2"/>
  <c r="V262" i="2"/>
  <c r="T262" i="2"/>
  <c r="P262" i="2"/>
  <c r="BI261" i="2"/>
  <c r="BH261" i="2"/>
  <c r="BG261" i="2"/>
  <c r="BF261" i="2"/>
  <c r="X261" i="2"/>
  <c r="V261" i="2"/>
  <c r="T261" i="2"/>
  <c r="P261" i="2"/>
  <c r="BI260" i="2"/>
  <c r="BH260" i="2"/>
  <c r="BG260" i="2"/>
  <c r="BF260" i="2"/>
  <c r="X260" i="2"/>
  <c r="V260" i="2"/>
  <c r="T260" i="2"/>
  <c r="P260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5" i="2"/>
  <c r="BH255" i="2"/>
  <c r="BG255" i="2"/>
  <c r="BF255" i="2"/>
  <c r="X255" i="2"/>
  <c r="V255" i="2"/>
  <c r="T255" i="2"/>
  <c r="P255" i="2"/>
  <c r="BI254" i="2"/>
  <c r="BH254" i="2"/>
  <c r="BG254" i="2"/>
  <c r="BF254" i="2"/>
  <c r="X254" i="2"/>
  <c r="V254" i="2"/>
  <c r="T254" i="2"/>
  <c r="P254" i="2"/>
  <c r="BI253" i="2"/>
  <c r="BH253" i="2"/>
  <c r="BG253" i="2"/>
  <c r="BF253" i="2"/>
  <c r="X253" i="2"/>
  <c r="V253" i="2"/>
  <c r="T253" i="2"/>
  <c r="P253" i="2"/>
  <c r="BI252" i="2"/>
  <c r="BH252" i="2"/>
  <c r="BG252" i="2"/>
  <c r="BF252" i="2"/>
  <c r="X252" i="2"/>
  <c r="V252" i="2"/>
  <c r="T252" i="2"/>
  <c r="P252" i="2"/>
  <c r="BI251" i="2"/>
  <c r="BH251" i="2"/>
  <c r="BG251" i="2"/>
  <c r="BF251" i="2"/>
  <c r="X251" i="2"/>
  <c r="V251" i="2"/>
  <c r="T251" i="2"/>
  <c r="P251" i="2"/>
  <c r="BI250" i="2"/>
  <c r="BH250" i="2"/>
  <c r="BG250" i="2"/>
  <c r="BF250" i="2"/>
  <c r="X250" i="2"/>
  <c r="V250" i="2"/>
  <c r="T250" i="2"/>
  <c r="P250" i="2"/>
  <c r="BI249" i="2"/>
  <c r="BH249" i="2"/>
  <c r="BG249" i="2"/>
  <c r="BF249" i="2"/>
  <c r="X249" i="2"/>
  <c r="V249" i="2"/>
  <c r="T249" i="2"/>
  <c r="P249" i="2"/>
  <c r="BI248" i="2"/>
  <c r="BH248" i="2"/>
  <c r="BG248" i="2"/>
  <c r="BF248" i="2"/>
  <c r="X248" i="2"/>
  <c r="V248" i="2"/>
  <c r="T248" i="2"/>
  <c r="P248" i="2"/>
  <c r="BI247" i="2"/>
  <c r="BH247" i="2"/>
  <c r="BG247" i="2"/>
  <c r="BF247" i="2"/>
  <c r="X247" i="2"/>
  <c r="V247" i="2"/>
  <c r="T247" i="2"/>
  <c r="P247" i="2"/>
  <c r="BI246" i="2"/>
  <c r="BH246" i="2"/>
  <c r="BG246" i="2"/>
  <c r="BF246" i="2"/>
  <c r="X246" i="2"/>
  <c r="V246" i="2"/>
  <c r="T246" i="2"/>
  <c r="P246" i="2"/>
  <c r="BI245" i="2"/>
  <c r="BH245" i="2"/>
  <c r="BG245" i="2"/>
  <c r="BF245" i="2"/>
  <c r="X245" i="2"/>
  <c r="V245" i="2"/>
  <c r="T245" i="2"/>
  <c r="P245" i="2"/>
  <c r="BI244" i="2"/>
  <c r="BH244" i="2"/>
  <c r="BG244" i="2"/>
  <c r="BF244" i="2"/>
  <c r="X244" i="2"/>
  <c r="V244" i="2"/>
  <c r="T244" i="2"/>
  <c r="P244" i="2"/>
  <c r="BI243" i="2"/>
  <c r="BH243" i="2"/>
  <c r="BG243" i="2"/>
  <c r="BF243" i="2"/>
  <c r="X243" i="2"/>
  <c r="V243" i="2"/>
  <c r="T243" i="2"/>
  <c r="P243" i="2"/>
  <c r="BI242" i="2"/>
  <c r="BH242" i="2"/>
  <c r="BG242" i="2"/>
  <c r="BF242" i="2"/>
  <c r="X242" i="2"/>
  <c r="V242" i="2"/>
  <c r="T242" i="2"/>
  <c r="P242" i="2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I239" i="2"/>
  <c r="BH239" i="2"/>
  <c r="BG239" i="2"/>
  <c r="BF239" i="2"/>
  <c r="X239" i="2"/>
  <c r="V239" i="2"/>
  <c r="T239" i="2"/>
  <c r="P239" i="2"/>
  <c r="BI238" i="2"/>
  <c r="BH238" i="2"/>
  <c r="BG238" i="2"/>
  <c r="BF238" i="2"/>
  <c r="X238" i="2"/>
  <c r="V238" i="2"/>
  <c r="T238" i="2"/>
  <c r="P238" i="2"/>
  <c r="BI237" i="2"/>
  <c r="BH237" i="2"/>
  <c r="BG237" i="2"/>
  <c r="BF237" i="2"/>
  <c r="X237" i="2"/>
  <c r="V237" i="2"/>
  <c r="T237" i="2"/>
  <c r="P237" i="2"/>
  <c r="BI236" i="2"/>
  <c r="BH236" i="2"/>
  <c r="BG236" i="2"/>
  <c r="BF236" i="2"/>
  <c r="X236" i="2"/>
  <c r="V236" i="2"/>
  <c r="T236" i="2"/>
  <c r="P236" i="2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BI233" i="2"/>
  <c r="BH233" i="2"/>
  <c r="BG233" i="2"/>
  <c r="BF233" i="2"/>
  <c r="X233" i="2"/>
  <c r="V233" i="2"/>
  <c r="T233" i="2"/>
  <c r="P233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3" i="2"/>
  <c r="BH193" i="2"/>
  <c r="BG193" i="2"/>
  <c r="BF193" i="2"/>
  <c r="X193" i="2"/>
  <c r="V193" i="2"/>
  <c r="T193" i="2"/>
  <c r="P193" i="2"/>
  <c r="BI192" i="2"/>
  <c r="BH192" i="2"/>
  <c r="BG192" i="2"/>
  <c r="BF192" i="2"/>
  <c r="X192" i="2"/>
  <c r="V192" i="2"/>
  <c r="T192" i="2"/>
  <c r="P192" i="2"/>
  <c r="BI190" i="2"/>
  <c r="BH190" i="2"/>
  <c r="BG190" i="2"/>
  <c r="BF190" i="2"/>
  <c r="X190" i="2"/>
  <c r="V190" i="2"/>
  <c r="T190" i="2"/>
  <c r="P190" i="2"/>
  <c r="BI189" i="2"/>
  <c r="BH189" i="2"/>
  <c r="BG189" i="2"/>
  <c r="BF189" i="2"/>
  <c r="X189" i="2"/>
  <c r="V189" i="2"/>
  <c r="T189" i="2"/>
  <c r="P189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2" i="2"/>
  <c r="BH182" i="2"/>
  <c r="BG182" i="2"/>
  <c r="BF182" i="2"/>
  <c r="X182" i="2"/>
  <c r="V182" i="2"/>
  <c r="T182" i="2"/>
  <c r="P182" i="2"/>
  <c r="BI181" i="2"/>
  <c r="BH181" i="2"/>
  <c r="BG181" i="2"/>
  <c r="BF181" i="2"/>
  <c r="X181" i="2"/>
  <c r="V181" i="2"/>
  <c r="T181" i="2"/>
  <c r="P181" i="2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7" i="2"/>
  <c r="BH177" i="2"/>
  <c r="BG177" i="2"/>
  <c r="BF177" i="2"/>
  <c r="X177" i="2"/>
  <c r="V177" i="2"/>
  <c r="T177" i="2"/>
  <c r="P177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3" i="2"/>
  <c r="BH173" i="2"/>
  <c r="BG173" i="2"/>
  <c r="BF173" i="2"/>
  <c r="X173" i="2"/>
  <c r="V173" i="2"/>
  <c r="T173" i="2"/>
  <c r="P173" i="2"/>
  <c r="BI172" i="2"/>
  <c r="BH172" i="2"/>
  <c r="BG172" i="2"/>
  <c r="BF172" i="2"/>
  <c r="X172" i="2"/>
  <c r="V172" i="2"/>
  <c r="T172" i="2"/>
  <c r="P172" i="2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I165" i="2"/>
  <c r="BH165" i="2"/>
  <c r="BG165" i="2"/>
  <c r="BF165" i="2"/>
  <c r="X165" i="2"/>
  <c r="V165" i="2"/>
  <c r="T165" i="2"/>
  <c r="P165" i="2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I160" i="2"/>
  <c r="BH160" i="2"/>
  <c r="BG160" i="2"/>
  <c r="BF160" i="2"/>
  <c r="X160" i="2"/>
  <c r="V160" i="2"/>
  <c r="T160" i="2"/>
  <c r="P160" i="2"/>
  <c r="BI158" i="2"/>
  <c r="BH158" i="2"/>
  <c r="BG158" i="2"/>
  <c r="BF158" i="2"/>
  <c r="X158" i="2"/>
  <c r="V158" i="2"/>
  <c r="T158" i="2"/>
  <c r="P158" i="2"/>
  <c r="BI157" i="2"/>
  <c r="BH157" i="2"/>
  <c r="BG157" i="2"/>
  <c r="BF157" i="2"/>
  <c r="X157" i="2"/>
  <c r="V157" i="2"/>
  <c r="T157" i="2"/>
  <c r="P157" i="2"/>
  <c r="BI154" i="2"/>
  <c r="BH154" i="2"/>
  <c r="BG154" i="2"/>
  <c r="BF154" i="2"/>
  <c r="X154" i="2"/>
  <c r="V154" i="2"/>
  <c r="T154" i="2"/>
  <c r="P154" i="2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I149" i="2"/>
  <c r="BH149" i="2"/>
  <c r="BG149" i="2"/>
  <c r="BF149" i="2"/>
  <c r="X149" i="2"/>
  <c r="V149" i="2"/>
  <c r="T149" i="2"/>
  <c r="P149" i="2"/>
  <c r="BI148" i="2"/>
  <c r="BH148" i="2"/>
  <c r="BG148" i="2"/>
  <c r="BF148" i="2"/>
  <c r="X148" i="2"/>
  <c r="V148" i="2"/>
  <c r="T148" i="2"/>
  <c r="P148" i="2"/>
  <c r="BI147" i="2"/>
  <c r="BH147" i="2"/>
  <c r="BG147" i="2"/>
  <c r="BF147" i="2"/>
  <c r="X147" i="2"/>
  <c r="V147" i="2"/>
  <c r="T147" i="2"/>
  <c r="P147" i="2"/>
  <c r="BI145" i="2"/>
  <c r="BH145" i="2"/>
  <c r="BG145" i="2"/>
  <c r="BF145" i="2"/>
  <c r="X145" i="2"/>
  <c r="V145" i="2"/>
  <c r="T145" i="2"/>
  <c r="P145" i="2"/>
  <c r="BI144" i="2"/>
  <c r="BH144" i="2"/>
  <c r="BG144" i="2"/>
  <c r="BF144" i="2"/>
  <c r="X144" i="2"/>
  <c r="V144" i="2"/>
  <c r="T144" i="2"/>
  <c r="P144" i="2"/>
  <c r="BI143" i="2"/>
  <c r="BH143" i="2"/>
  <c r="BG143" i="2"/>
  <c r="BF143" i="2"/>
  <c r="X143" i="2"/>
  <c r="V143" i="2"/>
  <c r="T143" i="2"/>
  <c r="P143" i="2"/>
  <c r="BI142" i="2"/>
  <c r="BH142" i="2"/>
  <c r="BG142" i="2"/>
  <c r="BF142" i="2"/>
  <c r="X142" i="2"/>
  <c r="V142" i="2"/>
  <c r="T142" i="2"/>
  <c r="P142" i="2"/>
  <c r="BI141" i="2"/>
  <c r="BH141" i="2"/>
  <c r="BG141" i="2"/>
  <c r="BF141" i="2"/>
  <c r="X141" i="2"/>
  <c r="V141" i="2"/>
  <c r="T141" i="2"/>
  <c r="P141" i="2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I136" i="2"/>
  <c r="BH136" i="2"/>
  <c r="BG136" i="2"/>
  <c r="BF136" i="2"/>
  <c r="X136" i="2"/>
  <c r="V136" i="2"/>
  <c r="T136" i="2"/>
  <c r="P136" i="2"/>
  <c r="BI135" i="2"/>
  <c r="BH135" i="2"/>
  <c r="BG135" i="2"/>
  <c r="BF135" i="2"/>
  <c r="X135" i="2"/>
  <c r="V135" i="2"/>
  <c r="T135" i="2"/>
  <c r="P135" i="2"/>
  <c r="BI134" i="2"/>
  <c r="BH134" i="2"/>
  <c r="BG134" i="2"/>
  <c r="BF134" i="2"/>
  <c r="X134" i="2"/>
  <c r="V134" i="2"/>
  <c r="T134" i="2"/>
  <c r="P134" i="2"/>
  <c r="J128" i="2"/>
  <c r="J127" i="2"/>
  <c r="F125" i="2"/>
  <c r="E123" i="2"/>
  <c r="J92" i="2"/>
  <c r="J91" i="2"/>
  <c r="F89" i="2"/>
  <c r="E87" i="2"/>
  <c r="J18" i="2"/>
  <c r="E18" i="2"/>
  <c r="F92" i="2"/>
  <c r="J17" i="2"/>
  <c r="J15" i="2"/>
  <c r="E15" i="2"/>
  <c r="F127" i="2"/>
  <c r="J14" i="2"/>
  <c r="J12" i="2"/>
  <c r="J89" i="2" s="1"/>
  <c r="E7" i="2"/>
  <c r="E121" i="2"/>
  <c r="L90" i="1"/>
  <c r="AM90" i="1"/>
  <c r="AM89" i="1"/>
  <c r="L89" i="1"/>
  <c r="AM87" i="1"/>
  <c r="L87" i="1"/>
  <c r="L85" i="1"/>
  <c r="L84" i="1"/>
  <c r="Q303" i="2"/>
  <c r="Q256" i="2"/>
  <c r="Q286" i="2"/>
  <c r="Q187" i="2"/>
  <c r="Q247" i="2"/>
  <c r="Q142" i="2"/>
  <c r="BK198" i="2"/>
  <c r="BK220" i="2"/>
  <c r="BK249" i="2"/>
  <c r="BK257" i="2"/>
  <c r="BK139" i="2"/>
  <c r="K160" i="2"/>
  <c r="BE160" i="2"/>
  <c r="BK154" i="2"/>
  <c r="K168" i="2"/>
  <c r="BE168" i="2" s="1"/>
  <c r="BK140" i="2"/>
  <c r="R136" i="3"/>
  <c r="R149" i="3"/>
  <c r="Q155" i="3"/>
  <c r="R138" i="3"/>
  <c r="Q121" i="3"/>
  <c r="R135" i="3"/>
  <c r="Q168" i="3"/>
  <c r="R132" i="3"/>
  <c r="Q156" i="3"/>
  <c r="BK169" i="3"/>
  <c r="K163" i="3"/>
  <c r="BE163" i="3"/>
  <c r="K140" i="3"/>
  <c r="BE140" i="3"/>
  <c r="K146" i="3"/>
  <c r="BE146" i="3"/>
  <c r="BK125" i="3"/>
  <c r="Q168" i="4"/>
  <c r="R141" i="4"/>
  <c r="R133" i="4"/>
  <c r="R138" i="4"/>
  <c r="R162" i="4"/>
  <c r="R130" i="4"/>
  <c r="Q134" i="4"/>
  <c r="Q165" i="4"/>
  <c r="R135" i="4"/>
  <c r="BK135" i="4"/>
  <c r="BK158" i="4"/>
  <c r="BK142" i="4"/>
  <c r="BK125" i="4"/>
  <c r="K131" i="4"/>
  <c r="BE131" i="4"/>
  <c r="K121" i="4"/>
  <c r="BE121" i="4"/>
  <c r="Q269" i="2"/>
  <c r="Q229" i="2"/>
  <c r="R204" i="2"/>
  <c r="R139" i="2"/>
  <c r="R248" i="2"/>
  <c r="Q203" i="2"/>
  <c r="R137" i="2"/>
  <c r="R251" i="2"/>
  <c r="Q252" i="2"/>
  <c r="R221" i="2"/>
  <c r="R164" i="2"/>
  <c r="Q265" i="2"/>
  <c r="R233" i="2"/>
  <c r="Q196" i="2"/>
  <c r="R275" i="2"/>
  <c r="Q218" i="2"/>
  <c r="R158" i="2"/>
  <c r="R279" i="2"/>
  <c r="R179" i="2"/>
  <c r="Q292" i="2"/>
  <c r="R301" i="2"/>
  <c r="R200" i="2"/>
  <c r="Q272" i="2"/>
  <c r="R231" i="2"/>
  <c r="Q189" i="2"/>
  <c r="Q275" i="2"/>
  <c r="BK227" i="2"/>
  <c r="R174" i="2"/>
  <c r="Q163" i="2"/>
  <c r="BK301" i="2"/>
  <c r="BK182" i="2"/>
  <c r="K269" i="2"/>
  <c r="BE269" i="2" s="1"/>
  <c r="K278" i="2"/>
  <c r="BE278" i="2"/>
  <c r="BK207" i="2"/>
  <c r="K225" i="2"/>
  <c r="BE225" i="2"/>
  <c r="BK263" i="2"/>
  <c r="BK143" i="2"/>
  <c r="BK216" i="2"/>
  <c r="K184" i="2"/>
  <c r="BE184" i="2"/>
  <c r="K202" i="2"/>
  <c r="BE202" i="2" s="1"/>
  <c r="K224" i="2"/>
  <c r="BE224" i="2"/>
  <c r="K141" i="2"/>
  <c r="BE141" i="2" s="1"/>
  <c r="BK135" i="2"/>
  <c r="Q159" i="3"/>
  <c r="Q140" i="3"/>
  <c r="R130" i="3"/>
  <c r="R137" i="3"/>
  <c r="Q143" i="3"/>
  <c r="R155" i="3"/>
  <c r="R153" i="3"/>
  <c r="R157" i="3"/>
  <c r="Q131" i="3"/>
  <c r="BK161" i="3"/>
  <c r="K160" i="3"/>
  <c r="BE160" i="3"/>
  <c r="K127" i="3"/>
  <c r="BE127" i="3"/>
  <c r="BK157" i="3"/>
  <c r="K137" i="3"/>
  <c r="BE137" i="3"/>
  <c r="R132" i="4"/>
  <c r="Q121" i="4"/>
  <c r="R146" i="4"/>
  <c r="R121" i="4"/>
  <c r="R127" i="4"/>
  <c r="Q122" i="4"/>
  <c r="R145" i="4"/>
  <c r="Q160" i="4"/>
  <c r="R151" i="4"/>
  <c r="R142" i="4"/>
  <c r="Q124" i="4"/>
  <c r="K160" i="4"/>
  <c r="BE160" i="4"/>
  <c r="BK128" i="4"/>
  <c r="BK154" i="4"/>
  <c r="BK144" i="4"/>
  <c r="R237" i="2"/>
  <c r="R186" i="2"/>
  <c r="Q143" i="2"/>
  <c r="Q258" i="2"/>
  <c r="Q205" i="2"/>
  <c r="R175" i="2"/>
  <c r="Q136" i="2"/>
  <c r="Q257" i="2"/>
  <c r="R255" i="2"/>
  <c r="Q224" i="2"/>
  <c r="R181" i="2"/>
  <c r="Q270" i="2"/>
  <c r="Q238" i="2"/>
  <c r="Q181" i="2"/>
  <c r="R292" i="2"/>
  <c r="R229" i="2"/>
  <c r="R145" i="2"/>
  <c r="R240" i="2"/>
  <c r="BK204" i="2"/>
  <c r="BK282" i="2"/>
  <c r="K240" i="2"/>
  <c r="BE240" i="2" s="1"/>
  <c r="BK179" i="2"/>
  <c r="BK145" i="2"/>
  <c r="K259" i="2"/>
  <c r="BE259" i="2" s="1"/>
  <c r="BK219" i="2"/>
  <c r="K143" i="3"/>
  <c r="Q133" i="3"/>
  <c r="R173" i="3"/>
  <c r="Q128" i="3"/>
  <c r="Q175" i="3"/>
  <c r="R161" i="3"/>
  <c r="Q151" i="3"/>
  <c r="K174" i="3"/>
  <c r="BE174" i="3"/>
  <c r="K138" i="3"/>
  <c r="BE138" i="3" s="1"/>
  <c r="BK129" i="3"/>
  <c r="K168" i="3"/>
  <c r="BE168" i="3"/>
  <c r="K132" i="3"/>
  <c r="BE132" i="3" s="1"/>
  <c r="K126" i="3"/>
  <c r="BE126" i="3"/>
  <c r="R158" i="4"/>
  <c r="Q144" i="4"/>
  <c r="Q123" i="4"/>
  <c r="R168" i="4"/>
  <c r="Q141" i="4"/>
  <c r="Q137" i="4"/>
  <c r="Q158" i="4"/>
  <c r="Q130" i="4"/>
  <c r="BK162" i="4"/>
  <c r="K148" i="4"/>
  <c r="BE148" i="4"/>
  <c r="K123" i="4"/>
  <c r="BE123" i="4" s="1"/>
  <c r="K149" i="4"/>
  <c r="BE149" i="4"/>
  <c r="BK138" i="4"/>
  <c r="R261" i="2"/>
  <c r="R210" i="2"/>
  <c r="R160" i="2"/>
  <c r="R254" i="2"/>
  <c r="R218" i="2"/>
  <c r="R163" i="2"/>
  <c r="Q268" i="2"/>
  <c r="Q233" i="2"/>
  <c r="R225" i="2"/>
  <c r="R209" i="2"/>
  <c r="R147" i="2"/>
  <c r="R241" i="2"/>
  <c r="Q199" i="2"/>
  <c r="R252" i="2"/>
  <c r="R197" i="2"/>
  <c r="Q151" i="2"/>
  <c r="Q273" i="2"/>
  <c r="R170" i="2"/>
  <c r="BK299" i="2"/>
  <c r="Q299" i="2"/>
  <c r="Q267" i="2"/>
  <c r="Q158" i="2"/>
  <c r="R259" i="2"/>
  <c r="R227" i="2"/>
  <c r="R177" i="2"/>
  <c r="Q263" i="2"/>
  <c r="R189" i="2"/>
  <c r="Q148" i="2"/>
  <c r="K284" i="2"/>
  <c r="BE284" i="2" s="1"/>
  <c r="K162" i="2"/>
  <c r="BE162" i="2"/>
  <c r="BK274" i="2"/>
  <c r="BK286" i="2"/>
  <c r="K254" i="2"/>
  <c r="BE254" i="2"/>
  <c r="K217" i="2"/>
  <c r="BE217" i="2" s="1"/>
  <c r="BK209" i="2"/>
  <c r="K266" i="2"/>
  <c r="BE266" i="2" s="1"/>
  <c r="K206" i="2"/>
  <c r="BE206" i="2"/>
  <c r="K205" i="2"/>
  <c r="BE205" i="2" s="1"/>
  <c r="K190" i="2"/>
  <c r="BE190" i="2"/>
  <c r="BK171" i="2"/>
  <c r="BK238" i="2"/>
  <c r="K165" i="2"/>
  <c r="BE165" i="2"/>
  <c r="K226" i="2"/>
  <c r="BE226" i="2" s="1"/>
  <c r="Q153" i="3"/>
  <c r="R150" i="3"/>
  <c r="Q157" i="3"/>
  <c r="Q171" i="3"/>
  <c r="R163" i="3"/>
  <c r="Q124" i="3"/>
  <c r="Q164" i="3"/>
  <c r="Q160" i="3"/>
  <c r="Q163" i="3"/>
  <c r="Q145" i="3"/>
  <c r="K170" i="3"/>
  <c r="BE170" i="3" s="1"/>
  <c r="K123" i="3"/>
  <c r="BE123" i="3"/>
  <c r="BK162" i="3"/>
  <c r="BK139" i="3"/>
  <c r="BK131" i="3"/>
  <c r="R161" i="4"/>
  <c r="Q125" i="4"/>
  <c r="Q162" i="4"/>
  <c r="Q132" i="4"/>
  <c r="R159" i="4"/>
  <c r="R153" i="4"/>
  <c r="Q163" i="4"/>
  <c r="R136" i="4"/>
  <c r="K168" i="4"/>
  <c r="BE168" i="4"/>
  <c r="BK152" i="4"/>
  <c r="BK132" i="4"/>
  <c r="BK124" i="4"/>
  <c r="Q246" i="2"/>
  <c r="R219" i="2"/>
  <c r="R196" i="2"/>
  <c r="Q141" i="2"/>
  <c r="R228" i="2"/>
  <c r="Q186" i="2"/>
  <c r="R152" i="2"/>
  <c r="R263" i="2"/>
  <c r="Q262" i="2"/>
  <c r="Q216" i="2"/>
  <c r="Q162" i="2"/>
  <c r="R260" i="2"/>
  <c r="R234" i="2"/>
  <c r="R180" i="2"/>
  <c r="Q239" i="2"/>
  <c r="Q172" i="2"/>
  <c r="Q283" i="2"/>
  <c r="Q210" i="2"/>
  <c r="Q164" i="2"/>
  <c r="R281" i="2"/>
  <c r="Q287" i="2"/>
  <c r="R238" i="2"/>
  <c r="Q161" i="2"/>
  <c r="Q244" i="2"/>
  <c r="Q180" i="2"/>
  <c r="Q281" i="2"/>
  <c r="Q242" i="2"/>
  <c r="Q175" i="2"/>
  <c r="R149" i="2"/>
  <c r="BK281" i="2"/>
  <c r="BK287" i="2"/>
  <c r="K261" i="2"/>
  <c r="BE261" i="2"/>
  <c r="K268" i="2"/>
  <c r="BE268" i="2" s="1"/>
  <c r="K177" i="2"/>
  <c r="BE177" i="2"/>
  <c r="K192" i="2"/>
  <c r="BE192" i="2" s="1"/>
  <c r="K136" i="2"/>
  <c r="BE136" i="2"/>
  <c r="BK215" i="2"/>
  <c r="K243" i="2"/>
  <c r="BE243" i="2"/>
  <c r="K197" i="2"/>
  <c r="BE197" i="2" s="1"/>
  <c r="K147" i="2"/>
  <c r="BE147" i="2"/>
  <c r="BK246" i="2"/>
  <c r="K255" i="2"/>
  <c r="BE255" i="2" s="1"/>
  <c r="R172" i="3"/>
  <c r="Q161" i="3"/>
  <c r="R156" i="3"/>
  <c r="R144" i="3"/>
  <c r="R139" i="3"/>
  <c r="Q127" i="3"/>
  <c r="Q123" i="3"/>
  <c r="R162" i="3"/>
  <c r="R148" i="3"/>
  <c r="Q139" i="3"/>
  <c r="R123" i="3"/>
  <c r="K156" i="3"/>
  <c r="BE156" i="3"/>
  <c r="K148" i="3"/>
  <c r="BE148" i="3" s="1"/>
  <c r="K144" i="3"/>
  <c r="BE144" i="3"/>
  <c r="K155" i="3"/>
  <c r="BE155" i="3" s="1"/>
  <c r="BK145" i="3"/>
  <c r="R167" i="4"/>
  <c r="R129" i="4"/>
  <c r="Q161" i="4"/>
  <c r="R154" i="4"/>
  <c r="Q167" i="4"/>
  <c r="R156" i="4"/>
  <c r="Q155" i="4"/>
  <c r="Q152" i="4"/>
  <c r="R140" i="4"/>
  <c r="BK169" i="4"/>
  <c r="K165" i="4"/>
  <c r="BE165" i="4" s="1"/>
  <c r="K151" i="4"/>
  <c r="BE151" i="4"/>
  <c r="K122" i="4"/>
  <c r="BE122" i="4" s="1"/>
  <c r="K137" i="4"/>
  <c r="BE137" i="4"/>
  <c r="R282" i="2"/>
  <c r="R213" i="2"/>
  <c r="R171" i="2"/>
  <c r="R262" i="2"/>
  <c r="Q237" i="2"/>
  <c r="Q192" i="2"/>
  <c r="R140" i="2"/>
  <c r="Q231" i="2"/>
  <c r="R249" i="2"/>
  <c r="Q202" i="2"/>
  <c r="R157" i="2"/>
  <c r="Q251" i="2"/>
  <c r="R230" i="2"/>
  <c r="R190" i="2"/>
  <c r="Q298" i="2"/>
  <c r="Q236" i="2"/>
  <c r="R192" i="2"/>
  <c r="Q293" i="2"/>
  <c r="Q228" i="2"/>
  <c r="Q193" i="2"/>
  <c r="R136" i="2"/>
  <c r="R253" i="2"/>
  <c r="R284" i="2"/>
  <c r="Q221" i="2"/>
  <c r="Q137" i="2"/>
  <c r="R232" i="2"/>
  <c r="R206" i="2"/>
  <c r="Q171" i="2"/>
  <c r="Q255" i="2"/>
  <c r="Q195" i="2"/>
  <c r="R154" i="2"/>
  <c r="BK293" i="2"/>
  <c r="BK298" i="2"/>
  <c r="BK174" i="2"/>
  <c r="K250" i="2"/>
  <c r="BE250" i="2"/>
  <c r="BK170" i="2"/>
  <c r="K161" i="2"/>
  <c r="BE161" i="2"/>
  <c r="BK247" i="2"/>
  <c r="BK262" i="2"/>
  <c r="BK239" i="2"/>
  <c r="K199" i="2"/>
  <c r="BE199" i="2"/>
  <c r="K214" i="2"/>
  <c r="BE214" i="2" s="1"/>
  <c r="K236" i="2"/>
  <c r="BE236" i="2"/>
  <c r="Q154" i="3"/>
  <c r="Q158" i="3"/>
  <c r="R129" i="3"/>
  <c r="R122" i="3"/>
  <c r="Q138" i="3"/>
  <c r="R167" i="3"/>
  <c r="R151" i="3"/>
  <c r="Q134" i="3"/>
  <c r="Q146" i="3"/>
  <c r="R128" i="3"/>
  <c r="K151" i="3"/>
  <c r="BE151" i="3"/>
  <c r="Q136" i="4"/>
  <c r="Q139" i="4"/>
  <c r="Q147" i="4"/>
  <c r="K143" i="4"/>
  <c r="BE143" i="4" s="1"/>
  <c r="BK130" i="4"/>
  <c r="K157" i="4"/>
  <c r="BE157" i="4"/>
  <c r="BK146" i="4"/>
  <c r="K129" i="4"/>
  <c r="BE129" i="4"/>
  <c r="R268" i="2"/>
  <c r="R223" i="2"/>
  <c r="Q184" i="2"/>
  <c r="Q280" i="2"/>
  <c r="Q220" i="2"/>
  <c r="Q167" i="2"/>
  <c r="R280" i="2"/>
  <c r="R276" i="2"/>
  <c r="Q226" i="2"/>
  <c r="Q165" i="2"/>
  <c r="Q140" i="2"/>
  <c r="R216" i="2"/>
  <c r="Q282" i="2"/>
  <c r="R203" i="2"/>
  <c r="R135" i="2"/>
  <c r="R226" i="2"/>
  <c r="R167" i="2"/>
  <c r="R296" i="2"/>
  <c r="Q301" i="2"/>
  <c r="R271" i="2"/>
  <c r="K151" i="2"/>
  <c r="R258" i="2"/>
  <c r="Q215" i="2"/>
  <c r="R165" i="2"/>
  <c r="R265" i="2"/>
  <c r="R198" i="2"/>
  <c r="AU94" i="1"/>
  <c r="BK265" i="2"/>
  <c r="BK144" i="2"/>
  <c r="K237" i="2"/>
  <c r="BE237" i="2" s="1"/>
  <c r="BK158" i="2"/>
  <c r="K157" i="2"/>
  <c r="BE157" i="2" s="1"/>
  <c r="BK245" i="2"/>
  <c r="BK234" i="2"/>
  <c r="K218" i="2"/>
  <c r="BE218" i="2" s="1"/>
  <c r="K210" i="2"/>
  <c r="BE210" i="2"/>
  <c r="K134" i="2"/>
  <c r="BE134" i="2" s="1"/>
  <c r="BK152" i="2"/>
  <c r="BK180" i="2"/>
  <c r="R131" i="3"/>
  <c r="R143" i="3"/>
  <c r="Q172" i="3"/>
  <c r="R121" i="3"/>
  <c r="R165" i="3"/>
  <c r="R175" i="3"/>
  <c r="Q166" i="3"/>
  <c r="Q129" i="3"/>
  <c r="R142" i="3"/>
  <c r="K171" i="3"/>
  <c r="BE171" i="3" s="1"/>
  <c r="BK158" i="3"/>
  <c r="BK147" i="3"/>
  <c r="BK152" i="3"/>
  <c r="Q129" i="4"/>
  <c r="Q135" i="4"/>
  <c r="R163" i="4"/>
  <c r="R122" i="4"/>
  <c r="R123" i="4"/>
  <c r="Q149" i="4"/>
  <c r="Q148" i="4"/>
  <c r="R131" i="4"/>
  <c r="R143" i="4"/>
  <c r="BK127" i="4"/>
  <c r="BK159" i="4"/>
  <c r="BK156" i="4"/>
  <c r="K145" i="4"/>
  <c r="BE145" i="4"/>
  <c r="K126" i="4"/>
  <c r="BE126" i="4" s="1"/>
  <c r="R266" i="2"/>
  <c r="R215" i="2"/>
  <c r="Q152" i="2"/>
  <c r="Q259" i="2"/>
  <c r="R212" i="2"/>
  <c r="R264" i="2"/>
  <c r="Q200" i="2"/>
  <c r="Q134" i="2"/>
  <c r="Q212" i="2"/>
  <c r="R144" i="2"/>
  <c r="R246" i="2"/>
  <c r="R283" i="2"/>
  <c r="R182" i="2"/>
  <c r="R299" i="2"/>
  <c r="R243" i="2"/>
  <c r="Q190" i="2"/>
  <c r="Q260" i="2"/>
  <c r="Q169" i="2"/>
  <c r="BK296" i="2"/>
  <c r="BK283" i="2"/>
  <c r="BK231" i="2"/>
  <c r="K252" i="2"/>
  <c r="BE252" i="2"/>
  <c r="BK167" i="2"/>
  <c r="K260" i="2"/>
  <c r="BE260" i="2"/>
  <c r="K189" i="2"/>
  <c r="BE189" i="2" s="1"/>
  <c r="K223" i="2"/>
  <c r="BE223" i="2"/>
  <c r="BK222" i="2"/>
  <c r="BK213" i="2"/>
  <c r="BK244" i="2"/>
  <c r="BK175" i="2"/>
  <c r="K230" i="2"/>
  <c r="BE230" i="2" s="1"/>
  <c r="Q169" i="3"/>
  <c r="R168" i="3"/>
  <c r="R174" i="3"/>
  <c r="Q148" i="3"/>
  <c r="Q174" i="3"/>
  <c r="R158" i="3"/>
  <c r="R166" i="3"/>
  <c r="Q144" i="3"/>
  <c r="BK175" i="3"/>
  <c r="BK167" i="3"/>
  <c r="BK124" i="3"/>
  <c r="BK141" i="3"/>
  <c r="BK130" i="3"/>
  <c r="R166" i="4"/>
  <c r="R152" i="4"/>
  <c r="Q164" i="4"/>
  <c r="Q159" i="4"/>
  <c r="Q166" i="4"/>
  <c r="R169" i="4"/>
  <c r="R164" i="4"/>
  <c r="R150" i="4"/>
  <c r="Q131" i="4"/>
  <c r="BK166" i="4"/>
  <c r="K140" i="4"/>
  <c r="BE140" i="4" s="1"/>
  <c r="K161" i="4"/>
  <c r="BE161" i="4"/>
  <c r="K141" i="4"/>
  <c r="BE141" i="4" s="1"/>
  <c r="K139" i="4"/>
  <c r="BE139" i="4"/>
  <c r="R236" i="2"/>
  <c r="Q198" i="2"/>
  <c r="Q266" i="2"/>
  <c r="Q223" i="2"/>
  <c r="Q179" i="2"/>
  <c r="R141" i="2"/>
  <c r="R273" i="2"/>
  <c r="R293" i="2"/>
  <c r="R250" i="2"/>
  <c r="R199" i="2"/>
  <c r="Q296" i="2"/>
  <c r="R239" i="2"/>
  <c r="R184" i="2"/>
  <c r="R278" i="2"/>
  <c r="R245" i="2"/>
  <c r="R193" i="2"/>
  <c r="R277" i="2"/>
  <c r="Q197" i="2"/>
  <c r="R298" i="2"/>
  <c r="K299" i="2"/>
  <c r="R242" i="2"/>
  <c r="R142" i="2"/>
  <c r="R256" i="2"/>
  <c r="Q211" i="2"/>
  <c r="R173" i="2"/>
  <c r="R267" i="2"/>
  <c r="R187" i="2"/>
  <c r="Q144" i="2"/>
  <c r="BK275" i="2"/>
  <c r="K277" i="2"/>
  <c r="BE277" i="2"/>
  <c r="K280" i="2"/>
  <c r="BE280" i="2"/>
  <c r="BK221" i="2"/>
  <c r="BK256" i="2"/>
  <c r="K163" i="2"/>
  <c r="BE163" i="2"/>
  <c r="BK235" i="2"/>
  <c r="K267" i="2"/>
  <c r="BE267" i="2"/>
  <c r="BK172" i="2"/>
  <c r="BK164" i="2"/>
  <c r="BK142" i="2"/>
  <c r="BK233" i="2"/>
  <c r="R164" i="3"/>
  <c r="R145" i="3"/>
  <c r="R152" i="3"/>
  <c r="Q141" i="3"/>
  <c r="Q150" i="3"/>
  <c r="Q130" i="3"/>
  <c r="Q165" i="3"/>
  <c r="R127" i="3"/>
  <c r="R159" i="3"/>
  <c r="Q149" i="3"/>
  <c r="K173" i="3"/>
  <c r="BE173" i="3"/>
  <c r="K165" i="3"/>
  <c r="BE165" i="3" s="1"/>
  <c r="K136" i="3"/>
  <c r="BE136" i="3"/>
  <c r="K159" i="3"/>
  <c r="BE159" i="3" s="1"/>
  <c r="K142" i="3"/>
  <c r="BE142" i="3"/>
  <c r="R165" i="4"/>
  <c r="Q145" i="4"/>
  <c r="Q128" i="4"/>
  <c r="R128" i="4"/>
  <c r="Q151" i="4"/>
  <c r="R147" i="4"/>
  <c r="Q126" i="4"/>
  <c r="Q146" i="4"/>
  <c r="K167" i="4"/>
  <c r="BE167" i="4" s="1"/>
  <c r="K133" i="4"/>
  <c r="BE133" i="4"/>
  <c r="K150" i="4"/>
  <c r="BE150" i="4" s="1"/>
  <c r="R286" i="2"/>
  <c r="R208" i="2"/>
  <c r="Q157" i="2"/>
  <c r="R272" i="2"/>
  <c r="Q241" i="2"/>
  <c r="Q208" i="2"/>
  <c r="Q145" i="2"/>
  <c r="R274" i="2"/>
  <c r="R287" i="2"/>
  <c r="Q234" i="2"/>
  <c r="Q214" i="2"/>
  <c r="Q135" i="2"/>
  <c r="Q240" i="2"/>
  <c r="Q204" i="2"/>
  <c r="Q177" i="2"/>
  <c r="Q250" i="2"/>
  <c r="Q209" i="2"/>
  <c r="Q182" i="2"/>
  <c r="R244" i="2"/>
  <c r="Q207" i="2"/>
  <c r="R162" i="2"/>
  <c r="R304" i="2"/>
  <c r="Q245" i="2"/>
  <c r="R169" i="2"/>
  <c r="Q279" i="2"/>
  <c r="Q213" i="2"/>
  <c r="Q160" i="2"/>
  <c r="Q230" i="2"/>
  <c r="R168" i="2"/>
  <c r="BK304" i="2"/>
  <c r="BK264" i="2"/>
  <c r="BK270" i="2"/>
  <c r="BK148" i="2"/>
  <c r="BK248" i="2"/>
  <c r="BK258" i="2"/>
  <c r="K181" i="2"/>
  <c r="BE181" i="2"/>
  <c r="K242" i="2"/>
  <c r="BE242" i="2"/>
  <c r="BK272" i="2"/>
  <c r="K137" i="2"/>
  <c r="BE137" i="2"/>
  <c r="BK169" i="2"/>
  <c r="BK253" i="2"/>
  <c r="K149" i="2"/>
  <c r="BE149" i="2"/>
  <c r="BK203" i="2"/>
  <c r="Q173" i="3"/>
  <c r="Q135" i="3"/>
  <c r="Q162" i="3"/>
  <c r="R160" i="3"/>
  <c r="Q167" i="3"/>
  <c r="R125" i="3"/>
  <c r="Q125" i="3"/>
  <c r="R154" i="3"/>
  <c r="Q136" i="3"/>
  <c r="K172" i="3"/>
  <c r="BE172" i="3"/>
  <c r="BK143" i="3"/>
  <c r="K133" i="3"/>
  <c r="BE133" i="3"/>
  <c r="BK153" i="3"/>
  <c r="BK150" i="3"/>
  <c r="Q133" i="4"/>
  <c r="R139" i="4"/>
  <c r="Q140" i="4"/>
  <c r="Q156" i="4"/>
  <c r="Q143" i="4"/>
  <c r="R160" i="4"/>
  <c r="Q154" i="4"/>
  <c r="Q150" i="4"/>
  <c r="R126" i="4"/>
  <c r="Q153" i="4"/>
  <c r="Q138" i="4"/>
  <c r="K147" i="4"/>
  <c r="BE147" i="4" s="1"/>
  <c r="K155" i="4"/>
  <c r="BE155" i="4"/>
  <c r="BK134" i="4"/>
  <c r="BK136" i="4"/>
  <c r="Q277" i="2"/>
  <c r="Q235" i="2"/>
  <c r="R207" i="2"/>
  <c r="Q147" i="2"/>
  <c r="Q261" i="2"/>
  <c r="Q227" i="2"/>
  <c r="R202" i="2"/>
  <c r="Q253" i="2"/>
  <c r="Q243" i="2"/>
  <c r="Q201" i="2"/>
  <c r="R151" i="2"/>
  <c r="Q248" i="2"/>
  <c r="R224" i="2"/>
  <c r="Q168" i="2"/>
  <c r="Q217" i="2"/>
  <c r="R148" i="2"/>
  <c r="Q264" i="2"/>
  <c r="R201" i="2"/>
  <c r="Q154" i="2"/>
  <c r="R247" i="2"/>
  <c r="Q274" i="2"/>
  <c r="R195" i="2"/>
  <c r="R257" i="2"/>
  <c r="R205" i="2"/>
  <c r="R143" i="2"/>
  <c r="R211" i="2"/>
  <c r="Q139" i="2"/>
  <c r="K273" i="2"/>
  <c r="BE273" i="2"/>
  <c r="K279" i="2"/>
  <c r="BE279" i="2"/>
  <c r="K271" i="2"/>
  <c r="BE271" i="2"/>
  <c r="BK186" i="2"/>
  <c r="K187" i="2"/>
  <c r="BE187" i="2" s="1"/>
  <c r="BK251" i="2"/>
  <c r="BK201" i="2"/>
  <c r="K208" i="2"/>
  <c r="BE208" i="2" s="1"/>
  <c r="BK173" i="2"/>
  <c r="K195" i="2"/>
  <c r="BE195" i="2"/>
  <c r="BK232" i="2"/>
  <c r="BK241" i="2"/>
  <c r="K196" i="2"/>
  <c r="BE196" i="2"/>
  <c r="Q147" i="3"/>
  <c r="R133" i="3"/>
  <c r="R171" i="3"/>
  <c r="Q142" i="3"/>
  <c r="R147" i="3"/>
  <c r="Q122" i="3"/>
  <c r="R141" i="3"/>
  <c r="Q170" i="3"/>
  <c r="R170" i="3"/>
  <c r="BK149" i="3"/>
  <c r="BK135" i="3"/>
  <c r="BK164" i="3"/>
  <c r="BK121" i="3"/>
  <c r="BK134" i="3"/>
  <c r="R125" i="4"/>
  <c r="Q157" i="4"/>
  <c r="R148" i="4"/>
  <c r="Q142" i="4"/>
  <c r="R157" i="4"/>
  <c r="R144" i="4"/>
  <c r="Q276" i="2"/>
  <c r="Q225" i="2"/>
  <c r="R172" i="2"/>
  <c r="Q284" i="2"/>
  <c r="Q249" i="2"/>
  <c r="R217" i="2"/>
  <c r="Q173" i="2"/>
  <c r="Q278" i="2"/>
  <c r="R235" i="2"/>
  <c r="R222" i="2"/>
  <c r="R161" i="2"/>
  <c r="R269" i="2"/>
  <c r="R220" i="2"/>
  <c r="Q170" i="2"/>
  <c r="Q254" i="2"/>
  <c r="Q219" i="2"/>
  <c r="Q166" i="2"/>
  <c r="Q232" i="2"/>
  <c r="R166" i="2"/>
  <c r="Q304" i="2"/>
  <c r="R303" i="2"/>
  <c r="Q206" i="2"/>
  <c r="R270" i="2"/>
  <c r="R214" i="2"/>
  <c r="Q174" i="2"/>
  <c r="Q271" i="2"/>
  <c r="Q222" i="2"/>
  <c r="Q149" i="2"/>
  <c r="R134" i="2"/>
  <c r="K303" i="2"/>
  <c r="BE303" i="2"/>
  <c r="K292" i="2"/>
  <c r="BE292" i="2" s="1"/>
  <c r="K276" i="2"/>
  <c r="BE276" i="2"/>
  <c r="K229" i="2"/>
  <c r="BE229" i="2" s="1"/>
  <c r="K227" i="2"/>
  <c r="BE227" i="2"/>
  <c r="BK151" i="2"/>
  <c r="BK228" i="2"/>
  <c r="BK212" i="2"/>
  <c r="BK193" i="2"/>
  <c r="K166" i="2"/>
  <c r="BE166" i="2" s="1"/>
  <c r="K200" i="2"/>
  <c r="BE200" i="2"/>
  <c r="BK211" i="2"/>
  <c r="R140" i="3"/>
  <c r="Q137" i="3"/>
  <c r="Q132" i="3"/>
  <c r="R126" i="3"/>
  <c r="R146" i="3"/>
  <c r="Q152" i="3"/>
  <c r="R134" i="3"/>
  <c r="R169" i="3"/>
  <c r="Q126" i="3"/>
  <c r="R124" i="3"/>
  <c r="BK154" i="3"/>
  <c r="K166" i="3"/>
  <c r="BE166" i="3" s="1"/>
  <c r="K122" i="3"/>
  <c r="BE122" i="3"/>
  <c r="BK128" i="3"/>
  <c r="R137" i="4"/>
  <c r="Q127" i="4"/>
  <c r="R124" i="4"/>
  <c r="Q169" i="4"/>
  <c r="R149" i="4"/>
  <c r="R155" i="4"/>
  <c r="R134" i="4"/>
  <c r="K164" i="4"/>
  <c r="BE164" i="4" s="1"/>
  <c r="K163" i="4"/>
  <c r="BE163" i="4"/>
  <c r="K153" i="4"/>
  <c r="BE153" i="4" s="1"/>
  <c r="X156" i="2" l="1"/>
  <c r="X155" i="2" s="1"/>
  <c r="X291" i="2"/>
  <c r="R156" i="2"/>
  <c r="R155" i="2" s="1"/>
  <c r="J101" i="2" s="1"/>
  <c r="Q291" i="2"/>
  <c r="I106" i="2" s="1"/>
  <c r="R297" i="2"/>
  <c r="X302" i="2"/>
  <c r="T133" i="2"/>
  <c r="R133" i="2"/>
  <c r="Q138" i="2"/>
  <c r="I99" i="2" s="1"/>
  <c r="R150" i="2"/>
  <c r="J100" i="2" s="1"/>
  <c r="X297" i="2"/>
  <c r="X294" i="2" s="1"/>
  <c r="T302" i="2"/>
  <c r="Q156" i="2"/>
  <c r="Q155" i="2"/>
  <c r="I101" i="2" s="1"/>
  <c r="T291" i="2"/>
  <c r="T297" i="2"/>
  <c r="T294" i="2"/>
  <c r="V302" i="2"/>
  <c r="V120" i="3"/>
  <c r="V119" i="3" s="1"/>
  <c r="V118" i="3" s="1"/>
  <c r="T156" i="2"/>
  <c r="T155" i="2" s="1"/>
  <c r="V297" i="2"/>
  <c r="V294" i="2"/>
  <c r="Q133" i="2"/>
  <c r="X138" i="2"/>
  <c r="V150" i="2"/>
  <c r="T120" i="3"/>
  <c r="T119" i="3" s="1"/>
  <c r="T118" i="3" s="1"/>
  <c r="AW96" i="1" s="1"/>
  <c r="R138" i="2"/>
  <c r="J99" i="2" s="1"/>
  <c r="X150" i="2"/>
  <c r="Q302" i="2"/>
  <c r="I111" i="2"/>
  <c r="R120" i="3"/>
  <c r="R119" i="3" s="1"/>
  <c r="T120" i="4"/>
  <c r="T119" i="4"/>
  <c r="T118" i="4" s="1"/>
  <c r="AW97" i="1" s="1"/>
  <c r="V133" i="2"/>
  <c r="T138" i="2"/>
  <c r="BK150" i="2"/>
  <c r="K150" i="2" s="1"/>
  <c r="K100" i="2" s="1"/>
  <c r="Q150" i="2"/>
  <c r="I100" i="2" s="1"/>
  <c r="R291" i="2"/>
  <c r="J106" i="2"/>
  <c r="Q297" i="2"/>
  <c r="I109" i="2" s="1"/>
  <c r="R302" i="2"/>
  <c r="J111" i="2"/>
  <c r="V120" i="4"/>
  <c r="V119" i="4" s="1"/>
  <c r="V118" i="4" s="1"/>
  <c r="V156" i="2"/>
  <c r="V155" i="2"/>
  <c r="BK297" i="2"/>
  <c r="K297" i="2" s="1"/>
  <c r="K109" i="2" s="1"/>
  <c r="X120" i="4"/>
  <c r="X119" i="4" s="1"/>
  <c r="X118" i="4" s="1"/>
  <c r="X133" i="2"/>
  <c r="X132" i="2"/>
  <c r="V138" i="2"/>
  <c r="T150" i="2"/>
  <c r="V291" i="2"/>
  <c r="X120" i="3"/>
  <c r="X119" i="3" s="1"/>
  <c r="X118" i="3" s="1"/>
  <c r="Q120" i="4"/>
  <c r="I98" i="4"/>
  <c r="Q120" i="3"/>
  <c r="Q119" i="3" s="1"/>
  <c r="Q118" i="3" s="1"/>
  <c r="I96" i="3" s="1"/>
  <c r="K30" i="3" s="1"/>
  <c r="AS96" i="1" s="1"/>
  <c r="R120" i="4"/>
  <c r="R119" i="4"/>
  <c r="R118" i="4" s="1"/>
  <c r="J96" i="4" s="1"/>
  <c r="K31" i="4" s="1"/>
  <c r="AT97" i="1" s="1"/>
  <c r="Q300" i="2"/>
  <c r="I110" i="2" s="1"/>
  <c r="BK295" i="2"/>
  <c r="K295" i="2"/>
  <c r="K108" i="2" s="1"/>
  <c r="R295" i="2"/>
  <c r="J108" i="2"/>
  <c r="R300" i="2"/>
  <c r="J110" i="2" s="1"/>
  <c r="Q295" i="2"/>
  <c r="I108" i="2"/>
  <c r="BK300" i="2"/>
  <c r="K300" i="2" s="1"/>
  <c r="K110" i="2" s="1"/>
  <c r="E108" i="4"/>
  <c r="F92" i="4"/>
  <c r="J89" i="4"/>
  <c r="F91" i="4"/>
  <c r="F91" i="3"/>
  <c r="E108" i="3"/>
  <c r="J112" i="3"/>
  <c r="F92" i="3"/>
  <c r="BE143" i="3"/>
  <c r="F128" i="2"/>
  <c r="E85" i="2"/>
  <c r="BE299" i="2"/>
  <c r="F91" i="2"/>
  <c r="BE151" i="2"/>
  <c r="J125" i="2"/>
  <c r="K142" i="2"/>
  <c r="BE142" i="2" s="1"/>
  <c r="BK141" i="2"/>
  <c r="K286" i="2"/>
  <c r="BE286" i="2"/>
  <c r="K216" i="2"/>
  <c r="BE216" i="2" s="1"/>
  <c r="K207" i="2"/>
  <c r="BE207" i="2"/>
  <c r="BK237" i="2"/>
  <c r="BK177" i="2"/>
  <c r="K198" i="2"/>
  <c r="BE198" i="2"/>
  <c r="K158" i="2"/>
  <c r="BE158" i="2" s="1"/>
  <c r="K274" i="2"/>
  <c r="BE274" i="2"/>
  <c r="BK162" i="2"/>
  <c r="K262" i="2"/>
  <c r="BE262" i="2"/>
  <c r="K220" i="2"/>
  <c r="BE220" i="2" s="1"/>
  <c r="K247" i="2"/>
  <c r="BE247" i="2"/>
  <c r="BK163" i="2"/>
  <c r="BK276" i="2"/>
  <c r="BK224" i="2"/>
  <c r="BK280" i="2"/>
  <c r="BK240" i="2"/>
  <c r="K238" i="2"/>
  <c r="BE238" i="2" s="1"/>
  <c r="K221" i="2"/>
  <c r="BE221" i="2"/>
  <c r="BK171" i="3"/>
  <c r="K124" i="3"/>
  <c r="BE124" i="3"/>
  <c r="K145" i="3"/>
  <c r="BE145" i="3" s="1"/>
  <c r="BK155" i="3"/>
  <c r="F37" i="3"/>
  <c r="BD96" i="1"/>
  <c r="BK141" i="4"/>
  <c r="BK150" i="4"/>
  <c r="BK157" i="4"/>
  <c r="BK123" i="4"/>
  <c r="K125" i="4"/>
  <c r="BE125" i="4" s="1"/>
  <c r="BK268" i="2"/>
  <c r="BK255" i="2"/>
  <c r="BK161" i="2"/>
  <c r="K304" i="2"/>
  <c r="BE304" i="2"/>
  <c r="BK242" i="2"/>
  <c r="BK266" i="2"/>
  <c r="BK250" i="2"/>
  <c r="K282" i="2"/>
  <c r="BE282" i="2"/>
  <c r="K174" i="2"/>
  <c r="BE174" i="2" s="1"/>
  <c r="BK157" i="2"/>
  <c r="BK284" i="2"/>
  <c r="BK147" i="2"/>
  <c r="K148" i="2"/>
  <c r="BE148" i="2"/>
  <c r="BK279" i="2"/>
  <c r="K263" i="2"/>
  <c r="BE263" i="2" s="1"/>
  <c r="K172" i="2"/>
  <c r="BE172" i="2"/>
  <c r="BK278" i="2"/>
  <c r="K173" i="2"/>
  <c r="BE173" i="2"/>
  <c r="BK184" i="2"/>
  <c r="K258" i="2"/>
  <c r="BE258" i="2" s="1"/>
  <c r="K245" i="2"/>
  <c r="BE245" i="2"/>
  <c r="BK223" i="2"/>
  <c r="BK267" i="2"/>
  <c r="K257" i="2"/>
  <c r="BE257" i="2"/>
  <c r="BK160" i="3"/>
  <c r="BK172" i="3"/>
  <c r="K169" i="3"/>
  <c r="BE169" i="3"/>
  <c r="K135" i="3"/>
  <c r="BE135" i="3" s="1"/>
  <c r="K36" i="3"/>
  <c r="AY96" i="1"/>
  <c r="BK160" i="4"/>
  <c r="BK147" i="4"/>
  <c r="K144" i="4"/>
  <c r="BE144" i="4"/>
  <c r="BK163" i="4"/>
  <c r="K169" i="4"/>
  <c r="BE169" i="4"/>
  <c r="F36" i="2"/>
  <c r="BC95" i="1" s="1"/>
  <c r="F39" i="3"/>
  <c r="BF96" i="1"/>
  <c r="K158" i="4"/>
  <c r="BE158" i="4" s="1"/>
  <c r="BK145" i="4"/>
  <c r="K130" i="4"/>
  <c r="BE130" i="4"/>
  <c r="K124" i="4"/>
  <c r="BE124" i="4"/>
  <c r="BK140" i="4"/>
  <c r="K142" i="4"/>
  <c r="BE142" i="4" s="1"/>
  <c r="BK271" i="2"/>
  <c r="K249" i="2"/>
  <c r="BE249" i="2"/>
  <c r="BK225" i="2"/>
  <c r="K135" i="2"/>
  <c r="BE135" i="2"/>
  <c r="K234" i="2"/>
  <c r="BE234" i="2" s="1"/>
  <c r="K139" i="2"/>
  <c r="BE139" i="2"/>
  <c r="BK168" i="2"/>
  <c r="BK190" i="2"/>
  <c r="BK218" i="2"/>
  <c r="K265" i="2"/>
  <c r="BE265" i="2"/>
  <c r="BK160" i="2"/>
  <c r="K179" i="2"/>
  <c r="BE179" i="2"/>
  <c r="K209" i="2"/>
  <c r="BE209" i="2" s="1"/>
  <c r="K283" i="2"/>
  <c r="BE283" i="2"/>
  <c r="K222" i="2"/>
  <c r="BE222" i="2" s="1"/>
  <c r="K143" i="2"/>
  <c r="BE143" i="2"/>
  <c r="BK260" i="2"/>
  <c r="BK202" i="2"/>
  <c r="BK208" i="2"/>
  <c r="K219" i="2"/>
  <c r="BE219" i="2"/>
  <c r="K293" i="2"/>
  <c r="BE293" i="2" s="1"/>
  <c r="BK189" i="2"/>
  <c r="K167" i="2"/>
  <c r="BE167" i="2" s="1"/>
  <c r="BK123" i="3"/>
  <c r="K162" i="3"/>
  <c r="BE162" i="3"/>
  <c r="K139" i="3"/>
  <c r="BE139" i="3" s="1"/>
  <c r="BK136" i="3"/>
  <c r="BK174" i="3"/>
  <c r="K157" i="3"/>
  <c r="BE157" i="3" s="1"/>
  <c r="BK168" i="3"/>
  <c r="BK159" i="3"/>
  <c r="K125" i="3"/>
  <c r="BE125" i="3" s="1"/>
  <c r="K141" i="3"/>
  <c r="BE141" i="3"/>
  <c r="BK129" i="4"/>
  <c r="BK139" i="4"/>
  <c r="K127" i="4"/>
  <c r="BE127" i="4"/>
  <c r="K36" i="4"/>
  <c r="AY97" i="1" s="1"/>
  <c r="BK205" i="2"/>
  <c r="K241" i="2"/>
  <c r="BE241" i="2" s="1"/>
  <c r="K36" i="2"/>
  <c r="AY95" i="1" s="1"/>
  <c r="BK127" i="3"/>
  <c r="K134" i="3"/>
  <c r="BE134" i="3"/>
  <c r="F36" i="3"/>
  <c r="BC96" i="1"/>
  <c r="K128" i="4"/>
  <c r="BE128" i="4"/>
  <c r="BK121" i="4"/>
  <c r="BK122" i="4"/>
  <c r="K154" i="4"/>
  <c r="BE154" i="4"/>
  <c r="BK137" i="4"/>
  <c r="K132" i="4"/>
  <c r="BE132" i="4" s="1"/>
  <c r="K166" i="4"/>
  <c r="BE166" i="4" s="1"/>
  <c r="BK131" i="4"/>
  <c r="BK210" i="2"/>
  <c r="F39" i="2"/>
  <c r="BF95" i="1" s="1"/>
  <c r="K153" i="3"/>
  <c r="BE153" i="3" s="1"/>
  <c r="K161" i="3"/>
  <c r="BE161" i="3" s="1"/>
  <c r="BK151" i="3"/>
  <c r="K167" i="3"/>
  <c r="BE167" i="3"/>
  <c r="F39" i="4"/>
  <c r="BF97" i="1"/>
  <c r="BK200" i="2"/>
  <c r="K235" i="2"/>
  <c r="BE235" i="2" s="1"/>
  <c r="K275" i="2"/>
  <c r="BE275" i="2" s="1"/>
  <c r="K251" i="2"/>
  <c r="BE251" i="2" s="1"/>
  <c r="BK149" i="2"/>
  <c r="K270" i="2"/>
  <c r="BE270" i="2"/>
  <c r="BK252" i="2"/>
  <c r="K186" i="2"/>
  <c r="BE186" i="2" s="1"/>
  <c r="K244" i="2"/>
  <c r="BE244" i="2" s="1"/>
  <c r="BK165" i="2"/>
  <c r="BK134" i="2"/>
  <c r="K248" i="2"/>
  <c r="BE248" i="2" s="1"/>
  <c r="BK230" i="2"/>
  <c r="K232" i="2"/>
  <c r="BE232" i="2"/>
  <c r="BK166" i="2"/>
  <c r="K154" i="2"/>
  <c r="BE154" i="2" s="1"/>
  <c r="K301" i="2"/>
  <c r="BE301" i="2" s="1"/>
  <c r="K169" i="2"/>
  <c r="BE169" i="2" s="1"/>
  <c r="BK195" i="2"/>
  <c r="BK292" i="2"/>
  <c r="BK291" i="2"/>
  <c r="K291" i="2" s="1"/>
  <c r="K106" i="2" s="1"/>
  <c r="K144" i="2"/>
  <c r="BE144" i="2"/>
  <c r="K170" i="2"/>
  <c r="BE170" i="2"/>
  <c r="K281" i="2"/>
  <c r="BE281" i="2"/>
  <c r="K182" i="2"/>
  <c r="BE182" i="2"/>
  <c r="K256" i="2"/>
  <c r="BE256" i="2"/>
  <c r="BK126" i="3"/>
  <c r="K154" i="3"/>
  <c r="BE154" i="3" s="1"/>
  <c r="BK173" i="3"/>
  <c r="BK148" i="3"/>
  <c r="BK165" i="3"/>
  <c r="K121" i="3"/>
  <c r="BE121" i="3"/>
  <c r="K164" i="3"/>
  <c r="BE164" i="3"/>
  <c r="BK122" i="3"/>
  <c r="BK138" i="3"/>
  <c r="BK163" i="3"/>
  <c r="BK167" i="4"/>
  <c r="K136" i="4"/>
  <c r="BE136" i="4"/>
  <c r="F37" i="4"/>
  <c r="BD97" i="1"/>
  <c r="BK259" i="2"/>
  <c r="K231" i="2"/>
  <c r="BE231" i="2" s="1"/>
  <c r="BK277" i="2"/>
  <c r="BK236" i="2"/>
  <c r="K211" i="2"/>
  <c r="BE211" i="2" s="1"/>
  <c r="K204" i="2"/>
  <c r="BE204" i="2" s="1"/>
  <c r="K215" i="2"/>
  <c r="BE215" i="2" s="1"/>
  <c r="BK214" i="2"/>
  <c r="K152" i="2"/>
  <c r="BE152" i="2"/>
  <c r="BK273" i="2"/>
  <c r="BK226" i="2"/>
  <c r="BK303" i="2"/>
  <c r="BK302" i="2"/>
  <c r="K302" i="2" s="1"/>
  <c r="K111" i="2" s="1"/>
  <c r="BK206" i="2"/>
  <c r="K180" i="2"/>
  <c r="BE180" i="2" s="1"/>
  <c r="BK181" i="2"/>
  <c r="BK196" i="2"/>
  <c r="K253" i="2"/>
  <c r="BE253" i="2" s="1"/>
  <c r="K233" i="2"/>
  <c r="BE233" i="2" s="1"/>
  <c r="K298" i="2"/>
  <c r="BE298" i="2" s="1"/>
  <c r="K164" i="2"/>
  <c r="BE164" i="2" s="1"/>
  <c r="K175" i="2"/>
  <c r="BE175" i="2" s="1"/>
  <c r="K296" i="2"/>
  <c r="BE296" i="2" s="1"/>
  <c r="BK136" i="2"/>
  <c r="K239" i="2"/>
  <c r="BE239" i="2"/>
  <c r="F38" i="3"/>
  <c r="BE96" i="1"/>
  <c r="K138" i="4"/>
  <c r="BE138" i="4"/>
  <c r="BK164" i="4"/>
  <c r="BK148" i="4"/>
  <c r="BK168" i="4"/>
  <c r="BK151" i="4"/>
  <c r="BK133" i="4"/>
  <c r="K156" i="4"/>
  <c r="BE156" i="4" s="1"/>
  <c r="K134" i="4"/>
  <c r="BE134" i="4" s="1"/>
  <c r="BK155" i="4"/>
  <c r="BK143" i="4"/>
  <c r="BK137" i="2"/>
  <c r="F37" i="2"/>
  <c r="BD95" i="1"/>
  <c r="BK133" i="3"/>
  <c r="K128" i="3"/>
  <c r="BE128" i="3"/>
  <c r="K147" i="3"/>
  <c r="BE147" i="3" s="1"/>
  <c r="K149" i="3"/>
  <c r="BE149" i="3"/>
  <c r="BK156" i="3"/>
  <c r="K129" i="3"/>
  <c r="BE129" i="3"/>
  <c r="BK140" i="3"/>
  <c r="BK153" i="4"/>
  <c r="F38" i="4"/>
  <c r="BE97" i="1"/>
  <c r="BK126" i="4"/>
  <c r="BK192" i="2"/>
  <c r="K212" i="2"/>
  <c r="BE212" i="2"/>
  <c r="K287" i="2"/>
  <c r="BE287" i="2"/>
  <c r="BK269" i="2"/>
  <c r="K193" i="2"/>
  <c r="BE193" i="2"/>
  <c r="BK261" i="2"/>
  <c r="K264" i="2"/>
  <c r="BE264" i="2"/>
  <c r="BK254" i="2"/>
  <c r="BK187" i="2"/>
  <c r="K213" i="2"/>
  <c r="BE213" i="2"/>
  <c r="K246" i="2"/>
  <c r="BE246" i="2"/>
  <c r="BK229" i="2"/>
  <c r="BK217" i="2"/>
  <c r="K272" i="2"/>
  <c r="BE272" i="2"/>
  <c r="BK197" i="2"/>
  <c r="BK199" i="2"/>
  <c r="K145" i="2"/>
  <c r="BE145" i="2"/>
  <c r="BK243" i="2"/>
  <c r="K203" i="2"/>
  <c r="BE203" i="2"/>
  <c r="K130" i="3"/>
  <c r="BE130" i="3" s="1"/>
  <c r="K152" i="3"/>
  <c r="BE152" i="3"/>
  <c r="BK142" i="3"/>
  <c r="K150" i="3"/>
  <c r="BE150" i="3"/>
  <c r="K175" i="3"/>
  <c r="BE175" i="3"/>
  <c r="BK146" i="3"/>
  <c r="BK132" i="3"/>
  <c r="K131" i="3"/>
  <c r="BE131" i="3"/>
  <c r="BK144" i="3"/>
  <c r="K152" i="4"/>
  <c r="BE152" i="4"/>
  <c r="K162" i="4"/>
  <c r="BE162" i="4" s="1"/>
  <c r="K135" i="4"/>
  <c r="BE135" i="4"/>
  <c r="BK149" i="4"/>
  <c r="BK161" i="4"/>
  <c r="BK165" i="4"/>
  <c r="K146" i="4"/>
  <c r="BE146" i="4"/>
  <c r="K228" i="2"/>
  <c r="BE228" i="2"/>
  <c r="K201" i="2"/>
  <c r="BE201" i="2"/>
  <c r="K140" i="2"/>
  <c r="BE140" i="2"/>
  <c r="K171" i="2"/>
  <c r="BE171" i="2"/>
  <c r="F38" i="2"/>
  <c r="BE95" i="1"/>
  <c r="BK166" i="3"/>
  <c r="BK137" i="3"/>
  <c r="K158" i="3"/>
  <c r="BE158" i="3"/>
  <c r="BK170" i="3"/>
  <c r="F36" i="4"/>
  <c r="BC97" i="1" s="1"/>
  <c r="K159" i="4"/>
  <c r="BE159" i="4"/>
  <c r="J97" i="3" l="1"/>
  <c r="R118" i="3"/>
  <c r="J96" i="3" s="1"/>
  <c r="K31" i="3" s="1"/>
  <c r="AT96" i="1" s="1"/>
  <c r="V132" i="2"/>
  <c r="V131" i="2"/>
  <c r="Q132" i="2"/>
  <c r="I97" i="2"/>
  <c r="T132" i="2"/>
  <c r="T131" i="2"/>
  <c r="AW95" i="1" s="1"/>
  <c r="AW94" i="1" s="1"/>
  <c r="R294" i="2"/>
  <c r="J107" i="2"/>
  <c r="X131" i="2"/>
  <c r="R132" i="2"/>
  <c r="J97" i="2"/>
  <c r="I97" i="3"/>
  <c r="I98" i="2"/>
  <c r="Q294" i="2"/>
  <c r="I107" i="2"/>
  <c r="J102" i="2"/>
  <c r="J98" i="4"/>
  <c r="J98" i="2"/>
  <c r="J109" i="2"/>
  <c r="I98" i="3"/>
  <c r="J97" i="4"/>
  <c r="Q119" i="4"/>
  <c r="I97" i="4"/>
  <c r="BK294" i="2"/>
  <c r="K294" i="2"/>
  <c r="K107" i="2" s="1"/>
  <c r="I102" i="2"/>
  <c r="J98" i="3"/>
  <c r="BK120" i="3"/>
  <c r="K120" i="3" s="1"/>
  <c r="K98" i="3" s="1"/>
  <c r="BK133" i="2"/>
  <c r="K133" i="2"/>
  <c r="K98" i="2" s="1"/>
  <c r="BK120" i="4"/>
  <c r="K120" i="4"/>
  <c r="K98" i="4"/>
  <c r="BK156" i="2"/>
  <c r="K156" i="2"/>
  <c r="K102" i="2"/>
  <c r="BK138" i="2"/>
  <c r="K138" i="2" s="1"/>
  <c r="K99" i="2" s="1"/>
  <c r="K35" i="3"/>
  <c r="AX96" i="1" s="1"/>
  <c r="AV96" i="1" s="1"/>
  <c r="BC94" i="1"/>
  <c r="W30" i="1"/>
  <c r="F35" i="4"/>
  <c r="BB97" i="1" s="1"/>
  <c r="F35" i="2"/>
  <c r="BB95" i="1"/>
  <c r="BF94" i="1"/>
  <c r="W33" i="1" s="1"/>
  <c r="K35" i="2"/>
  <c r="AX95" i="1"/>
  <c r="AV95" i="1" s="1"/>
  <c r="K35" i="4"/>
  <c r="AX97" i="1"/>
  <c r="AV97" i="1"/>
  <c r="F35" i="3"/>
  <c r="BB96" i="1" s="1"/>
  <c r="BE94" i="1"/>
  <c r="BA94" i="1"/>
  <c r="BD94" i="1"/>
  <c r="AZ94" i="1" s="1"/>
  <c r="Q131" i="2" l="1"/>
  <c r="I96" i="2"/>
  <c r="K30" i="2" s="1"/>
  <c r="AS95" i="1" s="1"/>
  <c r="Q118" i="4"/>
  <c r="I96" i="4"/>
  <c r="K30" i="4" s="1"/>
  <c r="AS97" i="1" s="1"/>
  <c r="BK155" i="2"/>
  <c r="K155" i="2"/>
  <c r="K101" i="2" s="1"/>
  <c r="BK119" i="4"/>
  <c r="K119" i="4" s="1"/>
  <c r="K97" i="4" s="1"/>
  <c r="BK132" i="2"/>
  <c r="K132" i="2"/>
  <c r="K97" i="2" s="1"/>
  <c r="BK119" i="3"/>
  <c r="BK118" i="3" s="1"/>
  <c r="K118" i="3" s="1"/>
  <c r="K32" i="3" s="1"/>
  <c r="AG96" i="1" s="1"/>
  <c r="R131" i="2"/>
  <c r="J96" i="2"/>
  <c r="K31" i="2" s="1"/>
  <c r="AT95" i="1" s="1"/>
  <c r="AT94" i="1" s="1"/>
  <c r="BB94" i="1"/>
  <c r="W29" i="1" s="1"/>
  <c r="AY94" i="1"/>
  <c r="AK30" i="1" s="1"/>
  <c r="W32" i="1"/>
  <c r="W31" i="1"/>
  <c r="K41" i="3" l="1"/>
  <c r="K96" i="3"/>
  <c r="K119" i="3"/>
  <c r="K97" i="3" s="1"/>
  <c r="BK118" i="4"/>
  <c r="K118" i="4"/>
  <c r="K96" i="4" s="1"/>
  <c r="BK131" i="2"/>
  <c r="K131" i="2"/>
  <c r="K96" i="2"/>
  <c r="AN96" i="1"/>
  <c r="AS94" i="1"/>
  <c r="AX94" i="1"/>
  <c r="AK29" i="1"/>
  <c r="K32" i="4" l="1"/>
  <c r="AG97" i="1"/>
  <c r="K32" i="2"/>
  <c r="AG95" i="1"/>
  <c r="AN95" i="1" s="1"/>
  <c r="AV94" i="1"/>
  <c r="K41" i="2" l="1"/>
  <c r="K41" i="4"/>
  <c r="AN97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<sst xmlns="http://schemas.openxmlformats.org/spreadsheetml/2006/main" count="4498" uniqueCount="1030">
  <si>
    <t>Export Komplet</t>
  </si>
  <si>
    <t/>
  </si>
  <si>
    <t>2.0</t>
  </si>
  <si>
    <t>ZAMOK</t>
  </si>
  <si>
    <t>False</t>
  </si>
  <si>
    <t>True</t>
  </si>
  <si>
    <t>{ccfefb9f-5cb4-40c3-9767-47123ff7d81f}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</si>
  <si>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</si>
  <si>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</si>
  <si>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</si>
  <si>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</si>
  <si>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</si>
  <si>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</si>
  <si>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</si>
  <si>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</si>
  <si>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80K2023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</si>
  <si>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</si>
  <si>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</si>
  <si>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Restaurace Zlatý drak</t>
  </si>
  <si>
    <t>KSO:</t>
  </si>
  <si>
    <t>CC-CZ:</t>
  </si>
  <si>
    <t>Místo:</t>
  </si>
  <si>
    <t xml:space="preserve"> </t>
  </si>
  <si>
    <t>Datum:</t>
  </si>
  <si>
    <t>8. 11. 2023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</si>
  <si>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</si>
  <si>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</si>
  <si>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</si>
  <si>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</si>
  <si>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</si>
  <si>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</si>
  <si>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</si>
  <si>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</si>
  <si>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</si>
  <si>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</si>
  <si>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</si>
  <si>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</si>
  <si>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</si>
  <si>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</si>
  <si>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</si>
  <si>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</si>
  <si>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</si>
  <si>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</si>
  <si>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</si>
  <si>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</si>
  <si>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</si>
  <si>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</si>
  <si>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</si>
  <si>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</si>
  <si>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</si>
  <si>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</si>
  <si>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</si>
  <si>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</si>
  <si>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</si>
  <si>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</si>
  <si>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</si>
  <si>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</si>
  <si>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</si>
  <si>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</si>
  <si>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</si>
  <si>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</si>
  <si>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</si>
  <si>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</si>
  <si>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</si>
  <si>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</si>
  <si>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</si>
  <si>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</si>
  <si>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</si>
  <si>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</si>
  <si>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</si>
  <si>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</si>
  <si>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</si>
  <si>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</si>
  <si>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</si>
  <si>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</si>
  <si>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</si>
  <si>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</si>
  <si>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</si>
  <si>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</si>
  <si>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</si>
  <si>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</si>
  <si>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</si>
  <si>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</si>
  <si>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80K2023_1</t>
  </si>
  <si>
    <t>elektroinstalace</t>
  </si>
  <si>
    <t>STA</t>
  </si>
  <si>
    <t>1</t>
  </si>
  <si>
    <t>{94620c26-f900-4479-858e-c532731a1d30}</t>
  </si>
  <si>
    <t>2</t>
  </si>
  <si>
    <t>80K2023_2</t>
  </si>
  <si>
    <t>rozvaděč R1</t>
  </si>
  <si>
    <t>{12a2783b-94ea-4c77-a1b4-0e5efdb56f94}</t>
  </si>
  <si>
    <t>80K2023_3</t>
  </si>
  <si>
    <t>Rozvaděč R2</t>
  </si>
  <si>
    <t>{b3e06715-8999-4de2-a532-828245f68b86}</t>
  </si>
  <si>
    <t>KRYCÍ LIST SOUPISU PRACÍ</t>
  </si>
  <si>
    <t>Objekt:</t>
  </si>
  <si>
    <t>80K2023_1 -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</si>
  <si>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</si>
  <si>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</si>
  <si>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</si>
  <si>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</si>
  <si>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</si>
  <si>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</si>
  <si>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</si>
  <si>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</si>
  <si>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</si>
  <si>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</si>
  <si>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</si>
  <si>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</si>
  <si>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</si>
  <si>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</si>
  <si>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</si>
  <si>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</si>
  <si>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</si>
  <si>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</si>
  <si>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</si>
  <si>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</si>
  <si>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</si>
  <si>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</si>
  <si>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</si>
  <si>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</si>
  <si>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</si>
  <si>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</si>
  <si>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</si>
  <si>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</si>
  <si>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</si>
  <si>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</si>
  <si>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</si>
  <si>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</si>
  <si>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</si>
  <si>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</si>
  <si>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</si>
  <si>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</si>
  <si>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</si>
  <si>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</si>
  <si>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</si>
  <si>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</si>
  <si>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</si>
  <si>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</si>
  <si>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</si>
  <si>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</si>
  <si>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</si>
  <si>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</si>
  <si>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</si>
  <si>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611135101</t>
  </si>
  <si>
    <t>Hrubá výplň rýh maltou jakékoli šířky rýhy ve stropech</t>
  </si>
  <si>
    <t>m2</t>
  </si>
  <si>
    <t>CS ÚRS 2023 02</t>
  </si>
  <si>
    <t>4</t>
  </si>
  <si>
    <t>1904186923</t>
  </si>
  <si>
    <t>611315121</t>
  </si>
  <si>
    <t>Vápenná omítka rýh štuková ve stropech, šířky rýhy do 150 mm</t>
  </si>
  <si>
    <t>576530084</t>
  </si>
  <si>
    <t>3</t>
  </si>
  <si>
    <t>612135101</t>
  </si>
  <si>
    <t>Hrubá výplň rýh maltou jakékoli šířky rýhy ve stěnách</t>
  </si>
  <si>
    <t>-780880199</t>
  </si>
  <si>
    <t>612315121</t>
  </si>
  <si>
    <t>Vápenná omítka rýh štuková ve stěnách, šířky rýhy do 150 mm</t>
  </si>
  <si>
    <t>458034521</t>
  </si>
  <si>
    <t>9</t>
  </si>
  <si>
    <t>Ostatní konstrukce a práce, bourání</t>
  </si>
  <si>
    <t>5</t>
  </si>
  <si>
    <t>953991111</t>
  </si>
  <si>
    <t>Dodání a osazení hmoždinek včetně vyvrtání otvorů (s dodáním hmot) ve stěnách do zdiva z cihel nebo měkkého kamene, vnější profil hmoždinky 6 až 8 mm</t>
  </si>
  <si>
    <t>kus</t>
  </si>
  <si>
    <t>-1043189564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</si>
  <si>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</si>
  <si>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</si>
  <si>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1004168269</t>
  </si>
  <si>
    <t>7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</si>
  <si>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</si>
  <si>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</si>
  <si>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-2023228913</t>
  </si>
  <si>
    <t>8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</si>
  <si>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</si>
  <si>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</si>
  <si>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-1085137307</t>
  </si>
  <si>
    <t>971033181</t>
  </si>
  <si>
    <t>Vybourání otvorů ve zdivu základovém nebo nadzákladovém z cihel, tvárnic, příčkovek z cihel pálených na maltu vápennou nebo vápenocementovou průměru profilu do 60 mm, tl. do 900 mm</t>
  </si>
  <si>
    <t>-809893956</t>
  </si>
  <si>
    <t>10</t>
  </si>
  <si>
    <t>973031616</t>
  </si>
  <si>
    <t>Vysekání výklenků nebo kapes ve zdivu z cihel na maltu vápennou nebo vápenocementovou kapes pro špalíky a krabice, velikosti do 100x100x50 mm</t>
  </si>
  <si>
    <t>-848725059</t>
  </si>
  <si>
    <t>11</t>
  </si>
  <si>
    <t>M</t>
  </si>
  <si>
    <t>Dodávka 1</t>
  </si>
  <si>
    <t>Stropní podhled - kazetový 600x600mm, požární odolnost EI 30 podle ČSN 13501-2 ; reakce na oheň A2-s1, d0 podle ČSN EN 13501-01; kompletní dodávka včetně montáže</t>
  </si>
  <si>
    <t>32</t>
  </si>
  <si>
    <t>16</t>
  </si>
  <si>
    <t>57943564</t>
  </si>
  <si>
    <t>VV</t>
  </si>
  <si>
    <t>20,952*1,05 'Přepočtené koeficientem množství</t>
  </si>
  <si>
    <t>12</t>
  </si>
  <si>
    <t>Dodávka 2</t>
  </si>
  <si>
    <t>SDK obklad drátového kabelového žlabu, kompletní dodávka včetně montáže</t>
  </si>
  <si>
    <t>m</t>
  </si>
  <si>
    <t>1454681366</t>
  </si>
  <si>
    <t>13</t>
  </si>
  <si>
    <t>977332111</t>
  </si>
  <si>
    <t>Frézování drážek pro vodiče ve stěnách z cihel, rozměru do 30x30 mm</t>
  </si>
  <si>
    <t>-2001589158</t>
  </si>
  <si>
    <t>14</t>
  </si>
  <si>
    <t>59042125</t>
  </si>
  <si>
    <t>sádra šedá</t>
  </si>
  <si>
    <t>kg</t>
  </si>
  <si>
    <t>-1069082047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</si>
  <si>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</si>
  <si>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</si>
  <si>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</si>
  <si>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</si>
  <si>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t</t>
  </si>
  <si>
    <t>-1690931993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</si>
  <si>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</si>
  <si>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</si>
  <si>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-1736602583</t>
  </si>
  <si>
    <t>0,536*5 'Přepočtené koeficientem množství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</si>
  <si>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</si>
  <si>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</si>
  <si>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</si>
  <si>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160747809</t>
  </si>
  <si>
    <t>PSV</t>
  </si>
  <si>
    <t>Práce a dodávky PSV</t>
  </si>
  <si>
    <t>741</t>
  </si>
  <si>
    <t>Elektroinstalace - silnoproud</t>
  </si>
  <si>
    <t>18</t>
  </si>
  <si>
    <t>741110001</t>
  </si>
  <si>
    <t>Montáž trubek elektroinstalačních s nasunutím nebo našroubováním do krabic plastových tuhých, uložených pevně, vnější Ø přes 16 do 23 mm</t>
  </si>
  <si>
    <t>1866089559</t>
  </si>
  <si>
    <t>19</t>
  </si>
  <si>
    <t>1000291852</t>
  </si>
  <si>
    <t>PLASTOVÁ  TRUBKA TUHÁ, pr.16 750 N HF, SVĚTLE ŠEDÁ</t>
  </si>
  <si>
    <t>1675871332</t>
  </si>
  <si>
    <t>51*1,1 'Přepočtené koeficientem množství</t>
  </si>
  <si>
    <t>20</t>
  </si>
  <si>
    <t>1000290126</t>
  </si>
  <si>
    <t xml:space="preserve"> KOLENO HF TRUBKY pr.16, SVĚTLE ŠEDÁ</t>
  </si>
  <si>
    <t>1465029440</t>
  </si>
  <si>
    <t>1000290252</t>
  </si>
  <si>
    <t xml:space="preserve"> PŘÍCHYTKA HF TRUBKY, SVĚTLE ŠEDÁ</t>
  </si>
  <si>
    <t>945669037</t>
  </si>
  <si>
    <t>22</t>
  </si>
  <si>
    <t>741110041</t>
  </si>
  <si>
    <t>Montáž trubek elektroinstalačních s nasunutím nebo našroubováním do krabic plastových ohebných, uložených pevně, vnější Ø přes 11 do 23 mm</t>
  </si>
  <si>
    <t>-871743831</t>
  </si>
  <si>
    <t>23</t>
  </si>
  <si>
    <t>1000289908</t>
  </si>
  <si>
    <t>TRUBKA OHEBNÁ 16MM, 750 N PP</t>
  </si>
  <si>
    <t>-799992726</t>
  </si>
  <si>
    <t>24</t>
  </si>
  <si>
    <t>741112061</t>
  </si>
  <si>
    <t>Montáž krabic elektroinstalačních bez napojení na trubky a lišty, demontáže a montáže víčka a přístroje přístrojových zapuštěných plastových kruhových</t>
  </si>
  <si>
    <t>696977005</t>
  </si>
  <si>
    <t>25</t>
  </si>
  <si>
    <t>34571451</t>
  </si>
  <si>
    <t>krabice pod omítku PVC přístrojová kruhová D 70mm hluboká</t>
  </si>
  <si>
    <t>1028897247</t>
  </si>
  <si>
    <t>26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</si>
  <si>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</si>
  <si>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</si>
  <si>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-556818064</t>
  </si>
  <si>
    <t>27</t>
  </si>
  <si>
    <t>1476035431</t>
  </si>
  <si>
    <t>28</t>
  </si>
  <si>
    <t>34562693</t>
  </si>
  <si>
    <t>svorkovnice krabicová bezšroubová jednopólová pro 2 vodiče 0,5-2,5mm2, 400V 24A</t>
  </si>
  <si>
    <t>-1107549848</t>
  </si>
  <si>
    <t>29</t>
  </si>
  <si>
    <t>34562694</t>
  </si>
  <si>
    <t>svorkovnice krabicová bezšroubová jednopólová pro 3 vodiče 0,5-2,5mm2, 400V 24A</t>
  </si>
  <si>
    <t>-550940741</t>
  </si>
  <si>
    <t>30</t>
  </si>
  <si>
    <t>34562695</t>
  </si>
  <si>
    <t>svorkovnice krabicová bezšroubová jednopólová pro 4 vodiče 0,5-2,5mm2, 400V 24A</t>
  </si>
  <si>
    <t>-1125135658</t>
  </si>
  <si>
    <t>31</t>
  </si>
  <si>
    <t>34562696</t>
  </si>
  <si>
    <t>svorkovnice krabicová bezšroubová jednopólová pro 5 vodičů 0,5-2,5mm2, 400V 24A</t>
  </si>
  <si>
    <t>-1619153468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</si>
  <si>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</si>
  <si>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</si>
  <si>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-1033517590</t>
  </si>
  <si>
    <t>33</t>
  </si>
  <si>
    <t>1000113975</t>
  </si>
  <si>
    <t xml:space="preserve"> KRABICE S KRYTÍM IP 66, 100X100</t>
  </si>
  <si>
    <t>-1586470807</t>
  </si>
  <si>
    <t>34</t>
  </si>
  <si>
    <t>741122011</t>
  </si>
  <si>
    <t>Montáž kabelů měděných bez ukončení uložených pod omítku plných kulatých (např. CYKY), počtu a průřezu žil 2x1,5 až 2,5 mm2</t>
  </si>
  <si>
    <t>1777831050</t>
  </si>
  <si>
    <t>35</t>
  </si>
  <si>
    <t>34111006</t>
  </si>
  <si>
    <t>kabel instalační jádro Cu plné izolace PVC plášť PVC 450/750V (CYKY) 2x2,5mm2</t>
  </si>
  <si>
    <t>2032586205</t>
  </si>
  <si>
    <t>40*1,15 'Přepočtené koeficientem množství</t>
  </si>
  <si>
    <t>36</t>
  </si>
  <si>
    <t>34111524</t>
  </si>
  <si>
    <t>kabel silový oheň retardující bezhalogenový s funkčností při požáru 180min a P60-R reakce na oheň B2cas1d1a1 jádro Cu 0,6/1kV (1-CSKH-V) 2x1,5mm2</t>
  </si>
  <si>
    <t>-1333315880</t>
  </si>
  <si>
    <t>20*1,15 'Přepočtené koeficientem množství</t>
  </si>
  <si>
    <t>37</t>
  </si>
  <si>
    <t>741122015</t>
  </si>
  <si>
    <t>Montáž kabelů měděných bez ukončení uložených pod omítku plných kulatých (např. CYKY), počtu a průřezu žil 3x1,5 mm2</t>
  </si>
  <si>
    <t>398124316</t>
  </si>
  <si>
    <t>38</t>
  </si>
  <si>
    <t>34111030</t>
  </si>
  <si>
    <t>kabel instalační jádro Cu plné izolace PVC plášť PVC 450/750V (CYKY) 3x1,5mm2</t>
  </si>
  <si>
    <t>229577460</t>
  </si>
  <si>
    <t>39</t>
  </si>
  <si>
    <t>741122016</t>
  </si>
  <si>
    <t>Montáž kabelů měděných bez ukončení uložených pod omítku plných kulatých (např. CYKY), počtu a průřezu žil 3x2,5 až 6 mm2</t>
  </si>
  <si>
    <t>-999777657</t>
  </si>
  <si>
    <t>40</t>
  </si>
  <si>
    <t>34111036</t>
  </si>
  <si>
    <t>kabel instalační jádro Cu plné izolace PVC plášť PVC 450/750V (CYKY) 3x2,5mm2</t>
  </si>
  <si>
    <t>1132236699</t>
  </si>
  <si>
    <t>300*1,15 'Přepočtené koeficientem množství</t>
  </si>
  <si>
    <t>41</t>
  </si>
  <si>
    <t>34111042</t>
  </si>
  <si>
    <t>kabel instalační jádro Cu plné izolace PVC plášť PVC 450/750V (CYKY) 3x4mm2</t>
  </si>
  <si>
    <t>-1233377009</t>
  </si>
  <si>
    <t>5*1,2 'Přepočtené koeficientem množství</t>
  </si>
  <si>
    <t>42</t>
  </si>
  <si>
    <t>741122025</t>
  </si>
  <si>
    <t>Montáž kabelů měděných bez ukončení uložených pod omítku plných kulatých (např. CYKY), počtu a průřezu žil 4x16 až 25 mm2</t>
  </si>
  <si>
    <t>9354177</t>
  </si>
  <si>
    <t>43</t>
  </si>
  <si>
    <t>34111610</t>
  </si>
  <si>
    <t>kabel silový jádro Cu izolace PVC plášť PVC 0,6/1kV (1-CYKY) 4x25mm2</t>
  </si>
  <si>
    <t>-415917914</t>
  </si>
  <si>
    <t>40*1,1 'Přepočtené koeficientem množství</t>
  </si>
  <si>
    <t>44</t>
  </si>
  <si>
    <t>741122031</t>
  </si>
  <si>
    <t>Montáž kabelů měděných bez ukončení uložených pod omítku plných kulatých (např. CYKY), počtu a průřezu žil 5x1,5 až 2,5 mm2</t>
  </si>
  <si>
    <t>93260312</t>
  </si>
  <si>
    <t>45</t>
  </si>
  <si>
    <t>34111090</t>
  </si>
  <si>
    <t>kabel instalační jádro Cu plné izolace PVC plášť PVC 450/750V (CYKY) 5x1,5mm2</t>
  </si>
  <si>
    <t>1816920246</t>
  </si>
  <si>
    <t>200*1,1 'Přepočtené koeficientem množství</t>
  </si>
  <si>
    <t>46</t>
  </si>
  <si>
    <t>741122032</t>
  </si>
  <si>
    <t>Montáž kabelů měděných bez ukončení uložených pod omítku plných kulatých (např. CYKY), počtu a průřezu žil 5x4 až 6 mm2</t>
  </si>
  <si>
    <t>1331637510</t>
  </si>
  <si>
    <t>47</t>
  </si>
  <si>
    <t>34111098</t>
  </si>
  <si>
    <t>kabel instalační jádro Cu plné izolace PVC plášť PVC 450/750V (CYKY) 5x4mm2</t>
  </si>
  <si>
    <t>-1227226435</t>
  </si>
  <si>
    <t>20*1,1 'Přepočtené koeficientem množství</t>
  </si>
  <si>
    <t>48</t>
  </si>
  <si>
    <t>741231012</t>
  </si>
  <si>
    <t>Montáž svorkovnic do rozváděčů s popisnými štítky se zapojením vodičů na jedné straně ochranných</t>
  </si>
  <si>
    <t>2008284087</t>
  </si>
  <si>
    <t>49</t>
  </si>
  <si>
    <t>1040033221</t>
  </si>
  <si>
    <t>BEČOV I228527 Ekvipotenciální svorkovnice EPS 4 B s krytem zelená</t>
  </si>
  <si>
    <t>1903016293</t>
  </si>
  <si>
    <t>50</t>
  </si>
  <si>
    <t>220111761</t>
  </si>
  <si>
    <t>Montáž svorky uzemňovací včetně očištění spojů a součástí na vodovodním potrubí</t>
  </si>
  <si>
    <t>64</t>
  </si>
  <si>
    <t>-1959073680</t>
  </si>
  <si>
    <t>51</t>
  </si>
  <si>
    <t>1000145103</t>
  </si>
  <si>
    <t>BEČOV I132717 Zemnicí svorka ZS 4 1/2" NEREZ</t>
  </si>
  <si>
    <t>-769769195</t>
  </si>
  <si>
    <t>52</t>
  </si>
  <si>
    <t>210220321</t>
  </si>
  <si>
    <t>Montáž hromosvodného vedení svorek na potrubí se zhotovením pásku</t>
  </si>
  <si>
    <t>2145537559</t>
  </si>
  <si>
    <t>53</t>
  </si>
  <si>
    <t>1000145099</t>
  </si>
  <si>
    <t>Zemnicí svorka ZS 16 VK s nerez uzemňovací páskou</t>
  </si>
  <si>
    <t>1361655765</t>
  </si>
  <si>
    <t>54</t>
  </si>
  <si>
    <t>741310001</t>
  </si>
  <si>
    <t>Montáž spínačů jedno nebo dvoupólových nástěnných se zapojením vodičů, pro prostředí normální spínačů, řazení 1-jednopólových</t>
  </si>
  <si>
    <t>-1997106225</t>
  </si>
  <si>
    <t>55</t>
  </si>
  <si>
    <t>34535015</t>
  </si>
  <si>
    <t>spínač nástěnný jednopólový, řazení 1, IP44, šroubové svorky</t>
  </si>
  <si>
    <t>482838619</t>
  </si>
  <si>
    <t>56</t>
  </si>
  <si>
    <t>741310021</t>
  </si>
  <si>
    <t>Montáž spínačů jedno nebo dvoupólových nástěnných se zapojením vodičů, pro prostředí normální přepínačů, řazení 5-sériových</t>
  </si>
  <si>
    <t>1901767522</t>
  </si>
  <si>
    <t>57</t>
  </si>
  <si>
    <t>34535017</t>
  </si>
  <si>
    <t>přepínač nástěnný sériový, řazení 5, IP44, šroubové svorky</t>
  </si>
  <si>
    <t>-1561496208</t>
  </si>
  <si>
    <t>58</t>
  </si>
  <si>
    <t>741310024</t>
  </si>
  <si>
    <t>Montáž spínačů jedno nebo dvoupólových nástěnných se zapojením vodičů, pro prostředí normální přepínačů, řazení 6+6 dvojitých střídavých</t>
  </si>
  <si>
    <t>1055198246</t>
  </si>
  <si>
    <t>59</t>
  </si>
  <si>
    <t>34535022</t>
  </si>
  <si>
    <t>přepínač nástěnný střídavý dvojitý, řazení 6+6(6+1), IP44, šroubové svorky</t>
  </si>
  <si>
    <t>830017081</t>
  </si>
  <si>
    <t>60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</si>
  <si>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</si>
  <si>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</si>
  <si>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-1105714183</t>
  </si>
  <si>
    <t>61</t>
  </si>
  <si>
    <t>8500142041</t>
  </si>
  <si>
    <t>Spínač kompletní řazení 1 ABB Tango bílá</t>
  </si>
  <si>
    <t>-1960315585</t>
  </si>
  <si>
    <t>62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</si>
  <si>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</si>
  <si>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</si>
  <si>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174775614</t>
  </si>
  <si>
    <t>63</t>
  </si>
  <si>
    <t>1000001393</t>
  </si>
  <si>
    <t>Přístroj potenc. DALI výkon. pro tlač. spín. a otoč.ovl.</t>
  </si>
  <si>
    <t>-1374363908</t>
  </si>
  <si>
    <t>741310214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</si>
  <si>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</si>
  <si>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-367175282</t>
  </si>
  <si>
    <t>65</t>
  </si>
  <si>
    <t>8500120440</t>
  </si>
  <si>
    <t>Tlačítko kompletní řazení 1/0 ABB Tango bílá</t>
  </si>
  <si>
    <t>-85367763</t>
  </si>
  <si>
    <t>66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</si>
  <si>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</si>
  <si>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</si>
  <si>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1556504031</t>
  </si>
  <si>
    <t>67</t>
  </si>
  <si>
    <t>8500143361</t>
  </si>
  <si>
    <t>Přepínač sériový kompletní řazení 5 ABB Tango bílá</t>
  </si>
  <si>
    <t>-1824234223</t>
  </si>
  <si>
    <t>68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</si>
  <si>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</si>
  <si>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</si>
  <si>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-220878187</t>
  </si>
  <si>
    <t>69</t>
  </si>
  <si>
    <t>8500144421</t>
  </si>
  <si>
    <t>Přepínač střídavý kompletní řazení 6 ABB Tango bílá</t>
  </si>
  <si>
    <t>493751274</t>
  </si>
  <si>
    <t>70</t>
  </si>
  <si>
    <t>741310412</t>
  </si>
  <si>
    <t>Montáž spínačů tří nebo čtyřpólových nástěnných se zapojením vodičů, pro prostředí venkovní nebo mokré do 25 A</t>
  </si>
  <si>
    <t>2062982136</t>
  </si>
  <si>
    <t>71</t>
  </si>
  <si>
    <t>34535110</t>
  </si>
  <si>
    <t>spínač nástěnný trojpólový v krytu IP65 25A</t>
  </si>
  <si>
    <t>-1376912624</t>
  </si>
  <si>
    <t>72</t>
  </si>
  <si>
    <t>741311003</t>
  </si>
  <si>
    <t>Montáž spínačů speciálních se zapojením vodičů čidla pohybu vestavného</t>
  </si>
  <si>
    <t>719174869</t>
  </si>
  <si>
    <t>73</t>
  </si>
  <si>
    <t>1153935</t>
  </si>
  <si>
    <t xml:space="preserve"> CIDLO 360 ST. PRÍTOMNOSTI. EB 16M BILA</t>
  </si>
  <si>
    <t>333717416</t>
  </si>
  <si>
    <t>74</t>
  </si>
  <si>
    <t>741311004</t>
  </si>
  <si>
    <t>Montáž spínačů speciálních se zapojením vodičů čidla pohybu nástěnného</t>
  </si>
  <si>
    <t>-2047801407</t>
  </si>
  <si>
    <t>75</t>
  </si>
  <si>
    <t>1205708</t>
  </si>
  <si>
    <t>POHYBOVÉ ČIDLO 360 ST.  NA OMÍTKU. 30M BILA</t>
  </si>
  <si>
    <t>1485115743</t>
  </si>
  <si>
    <t>76</t>
  </si>
  <si>
    <t>741311021</t>
  </si>
  <si>
    <t>Montáž spínačů speciálních se zapojením vodičů sporákových přípojek s doutnavkou</t>
  </si>
  <si>
    <t>-415133973</t>
  </si>
  <si>
    <t>77</t>
  </si>
  <si>
    <t>1000005170</t>
  </si>
  <si>
    <t xml:space="preserve">Přípojka sporáková se signalizační doutnavkou, zapuštěná </t>
  </si>
  <si>
    <t>1859046565</t>
  </si>
  <si>
    <t>78</t>
  </si>
  <si>
    <t>741311071</t>
  </si>
  <si>
    <t>Montáž spínačů speciálních se zapojením vodičů tlačítka nouzového zastavení/vypnutí přisazeného nebo nástěnného</t>
  </si>
  <si>
    <t>1774364888</t>
  </si>
  <si>
    <t>79</t>
  </si>
  <si>
    <t>10.070.060</t>
  </si>
  <si>
    <t>TLAČÍTKO NOUZOVÉHO VYPNUTÍ S ARETACÍ, NÁSTĚNNÉ</t>
  </si>
  <si>
    <t>-47222211</t>
  </si>
  <si>
    <t>80</t>
  </si>
  <si>
    <t>741313041</t>
  </si>
  <si>
    <t>Montáž zásuvek domovních se zapojením vodičů šroubové připojení polozapuštěných nebo zapuštěných 10/16 A, provedení 2P + PE</t>
  </si>
  <si>
    <t>-1321486831</t>
  </si>
  <si>
    <t>81</t>
  </si>
  <si>
    <t>8500226281</t>
  </si>
  <si>
    <t>Zásuvka 230 V jednonásobná kompletní ABB Tango bílá</t>
  </si>
  <si>
    <t>-432806646</t>
  </si>
  <si>
    <t>82</t>
  </si>
  <si>
    <t>741313044</t>
  </si>
  <si>
    <t>Montáž zásuvek domovních se zapojením vodičů šroubové připojení polozapuštěných nebo zapuštěných 10/16 A, provedení 2x (2P + PE) dvojnásobná šikmá</t>
  </si>
  <si>
    <t>-1888059812</t>
  </si>
  <si>
    <t>83</t>
  </si>
  <si>
    <t>8500226221</t>
  </si>
  <si>
    <t>Zásuvka 230 V dvojnásobná kompletní ABB Tango natočená zásuvka bílá</t>
  </si>
  <si>
    <t>2096814197</t>
  </si>
  <si>
    <t>84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</si>
  <si>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</si>
  <si>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</si>
  <si>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574146759</t>
  </si>
  <si>
    <t>85</t>
  </si>
  <si>
    <t>34555248</t>
  </si>
  <si>
    <t>zásuvka nástěnná jednonásobná s víčkem pro průběžnou montáž, IP44, šroubové svorky</t>
  </si>
  <si>
    <t>-546045752</t>
  </si>
  <si>
    <t>86</t>
  </si>
  <si>
    <t>1000005520</t>
  </si>
  <si>
    <t>Zásuvka dvojnásobná pro průběžnou montáž, IP44, nástěnná</t>
  </si>
  <si>
    <t>-1260901366</t>
  </si>
  <si>
    <t>87</t>
  </si>
  <si>
    <t>741370034</t>
  </si>
  <si>
    <t>Montáž svítidel žárovkových se zapojením vodičů bytových nebo společenských místností nástěnných přisazených 2 zdroje nouzové</t>
  </si>
  <si>
    <t>-1280392152</t>
  </si>
  <si>
    <t>88</t>
  </si>
  <si>
    <t>1595266</t>
  </si>
  <si>
    <t>NOUZ.SVITIDLO netrvalé NM, 524 lm, 5700K</t>
  </si>
  <si>
    <t>-676591750</t>
  </si>
  <si>
    <t>89</t>
  </si>
  <si>
    <t>1979196</t>
  </si>
  <si>
    <t>NOUZ.SV.PROTIPANICKÉ, LED-SE000100N03, IP65</t>
  </si>
  <si>
    <t>-285206224</t>
  </si>
  <si>
    <t>90</t>
  </si>
  <si>
    <t>741372021</t>
  </si>
  <si>
    <t>Montáž svítidel s integrovaným zdrojem LED se zapojením vodičů interiérových přisazených nástěnných hranatých nebo kruhových, plochy do 0,09 m2</t>
  </si>
  <si>
    <t>-1962370344</t>
  </si>
  <si>
    <t>91</t>
  </si>
  <si>
    <t>11556</t>
  </si>
  <si>
    <t>C ... svítidlo dle specifikace ve výpočtovém protokolu</t>
  </si>
  <si>
    <t>1221337837</t>
  </si>
  <si>
    <t>92</t>
  </si>
  <si>
    <t>741372061</t>
  </si>
  <si>
    <t>Montáž svítidel s integrovaným zdrojem LED se zapojením vodičů interiérových přisazených stropních hranatých nebo kruhových, plochy do 0,09 m2</t>
  </si>
  <si>
    <t>1179270662</t>
  </si>
  <si>
    <t>93</t>
  </si>
  <si>
    <t>1000314372</t>
  </si>
  <si>
    <t>A ... svítidlo dle specifikace ve výpočtovém protokolu</t>
  </si>
  <si>
    <t>535793086</t>
  </si>
  <si>
    <t>94</t>
  </si>
  <si>
    <t>1779484</t>
  </si>
  <si>
    <t>L ... SVITIDLO KRUHOVÉ 230 LED 12W 4000K IP44</t>
  </si>
  <si>
    <t>128452064</t>
  </si>
  <si>
    <t>95</t>
  </si>
  <si>
    <t>741372062</t>
  </si>
  <si>
    <t>Montáž svítidel s integrovaným zdrojem LED se zapojením vodičů interiérových přisazených stropních hranatých nebo kruhových, plochy přes 0,09 do 0,36 m2</t>
  </si>
  <si>
    <t>548231534</t>
  </si>
  <si>
    <t>96</t>
  </si>
  <si>
    <t>8596099064921</t>
  </si>
  <si>
    <t>E ... svítidlo dle specifikace ve výpočtovém protokolu</t>
  </si>
  <si>
    <t>1169436408</t>
  </si>
  <si>
    <t>97</t>
  </si>
  <si>
    <t>11.021.321</t>
  </si>
  <si>
    <t>H ... Svítidlo LED kruhové 24W 1800lm 4000K IP20</t>
  </si>
  <si>
    <t>879182687</t>
  </si>
  <si>
    <t>98</t>
  </si>
  <si>
    <t>741372063</t>
  </si>
  <si>
    <t>Montáž svítidel s integrovaným zdrojem LED se zapojením vodičů exteriérových přisazených nástěnných hranatých nebo kruhových</t>
  </si>
  <si>
    <t>1214229079</t>
  </si>
  <si>
    <t>99</t>
  </si>
  <si>
    <t>1993056</t>
  </si>
  <si>
    <t>J ... svítidlo dle specifikace ve výpočtovém protokolu</t>
  </si>
  <si>
    <t>-1029132604</t>
  </si>
  <si>
    <t>100</t>
  </si>
  <si>
    <t>741372073</t>
  </si>
  <si>
    <t>Montáž svítidel s integrovaným zdrojem LED se zapojením vodičů interiérových závěsných hranatých nebo kruhových, plochy přes 0,09 do 0,36 m2</t>
  </si>
  <si>
    <t>1896864897</t>
  </si>
  <si>
    <t>101</t>
  </si>
  <si>
    <t>1000314847</t>
  </si>
  <si>
    <t>B ... svítidlo dle specifikace ve výpočtovém protokolu</t>
  </si>
  <si>
    <t>841231990</t>
  </si>
  <si>
    <t>102</t>
  </si>
  <si>
    <t>1957685</t>
  </si>
  <si>
    <t>K ... SVITIDLO KULATÉ STROPNÍ PŘISAZENÍ , 13W LED</t>
  </si>
  <si>
    <t>829539401</t>
  </si>
  <si>
    <t>103</t>
  </si>
  <si>
    <t>741372076</t>
  </si>
  <si>
    <t>Montáž svítidel s integrovaným zdrojem LED se zapojením vodičů interiérových přisazených stropních hranatých nebo kruhových s pohybovým čidlem do 0,09 m2</t>
  </si>
  <si>
    <t>-467381361</t>
  </si>
  <si>
    <t>104</t>
  </si>
  <si>
    <t>1002016798</t>
  </si>
  <si>
    <t>G ... svítidlo LED 24W- Přisazené svítidlo LED s čidlem</t>
  </si>
  <si>
    <t>1763156847</t>
  </si>
  <si>
    <t>105</t>
  </si>
  <si>
    <t>741372112</t>
  </si>
  <si>
    <t>Montáž svítidel s integrovaným zdrojem LED se zapojením vodičů interiérových vestavných stropních panelových hranatých nebo kruhových, plochy přes 0,09 do 0,36 m2</t>
  </si>
  <si>
    <t>-1378045931</t>
  </si>
  <si>
    <t>106</t>
  </si>
  <si>
    <t>1000087603</t>
  </si>
  <si>
    <t>D ... svítidlo dle specifikace ve výpočtovém protokolu</t>
  </si>
  <si>
    <t>531418555</t>
  </si>
  <si>
    <t>107</t>
  </si>
  <si>
    <t>741372151</t>
  </si>
  <si>
    <t>Montáž svítidel s integrovaným zdrojem LED se zapojením vodičů průmyslových závěsných lamp</t>
  </si>
  <si>
    <t>-863481688</t>
  </si>
  <si>
    <t>108</t>
  </si>
  <si>
    <t>11.211.658</t>
  </si>
  <si>
    <t>F ... svítidlo dle specifikace ve výpočtovém protokolu</t>
  </si>
  <si>
    <t>1199292873</t>
  </si>
  <si>
    <t>109</t>
  </si>
  <si>
    <t>741410071</t>
  </si>
  <si>
    <t>Montáž uzemňovacího vedení s upevněním, propojením a připojením pomocí svorek doplňků ostatních konstrukcí vodičem průřezu do 16 mm2, uloženým volně nebo pod omítkou</t>
  </si>
  <si>
    <t>1583918397</t>
  </si>
  <si>
    <t>110</t>
  </si>
  <si>
    <t>2000000711</t>
  </si>
  <si>
    <t>(H07V-U) CY 4 zelenožlutá</t>
  </si>
  <si>
    <t>1866881671</t>
  </si>
  <si>
    <t>111</t>
  </si>
  <si>
    <t>2000000717</t>
  </si>
  <si>
    <t>(H07V-U) CY 6 zelenožlutá</t>
  </si>
  <si>
    <t>-706779766</t>
  </si>
  <si>
    <t>112</t>
  </si>
  <si>
    <t>2000000695</t>
  </si>
  <si>
    <t>(H07V-U) CY 16 zelenožlutá</t>
  </si>
  <si>
    <t>1930094861</t>
  </si>
  <si>
    <t>113</t>
  </si>
  <si>
    <t>10.050.773</t>
  </si>
  <si>
    <t>Kabel H07V-R 25 zž (CY)</t>
  </si>
  <si>
    <t>-1859242530</t>
  </si>
  <si>
    <t>114</t>
  </si>
  <si>
    <t>741910412</t>
  </si>
  <si>
    <t>Montáž žlabů bez stojiny a výložníků kovových s podpěrkami a příslušenstvím bez víka, šířky do 100 mm</t>
  </si>
  <si>
    <t>318110445</t>
  </si>
  <si>
    <t>115</t>
  </si>
  <si>
    <t>10.530.235</t>
  </si>
  <si>
    <t>Žlab DZ 60x60  drátěný ZNCR</t>
  </si>
  <si>
    <t>1380813698</t>
  </si>
  <si>
    <t>116</t>
  </si>
  <si>
    <t>1226940</t>
  </si>
  <si>
    <t>SPOJKA DRATENEHO ZLABU DZS/B ZNCR</t>
  </si>
  <si>
    <t>345446289</t>
  </si>
  <si>
    <t>117</t>
  </si>
  <si>
    <t>1000290124</t>
  </si>
  <si>
    <t>KOPOS MP 41X21X1.50 S  PROFIL MONTÁŽNÍ</t>
  </si>
  <si>
    <t>-1556556641</t>
  </si>
  <si>
    <t>118</t>
  </si>
  <si>
    <t>1000112514</t>
  </si>
  <si>
    <t>KOPOS ZT 8 ZNCR  TYČ ZÁVITOVÁ</t>
  </si>
  <si>
    <t>192168749</t>
  </si>
  <si>
    <t>119</t>
  </si>
  <si>
    <t>1000290321</t>
  </si>
  <si>
    <t>KOPOS DSS S  DRŽÁK STAVITELNÝ STROPNÍ</t>
  </si>
  <si>
    <t>-122531911</t>
  </si>
  <si>
    <t>120</t>
  </si>
  <si>
    <t>1165802</t>
  </si>
  <si>
    <t>KOTVA PROTIPOZARNI KPO 6X50 PO</t>
  </si>
  <si>
    <t>981626029</t>
  </si>
  <si>
    <t>121</t>
  </si>
  <si>
    <t>1192796</t>
  </si>
  <si>
    <t>ZAVES DZZ/B ZNCR</t>
  </si>
  <si>
    <t>-716506048</t>
  </si>
  <si>
    <t>122</t>
  </si>
  <si>
    <t>10.530.223</t>
  </si>
  <si>
    <t>Žlab DZ 60x100 drátěný ZNCR</t>
  </si>
  <si>
    <t>-306347790</t>
  </si>
  <si>
    <t>123</t>
  </si>
  <si>
    <t>10.549.328</t>
  </si>
  <si>
    <t>KOPOS Kotva KPO 10x95 zinek</t>
  </si>
  <si>
    <t>239488796</t>
  </si>
  <si>
    <t>124</t>
  </si>
  <si>
    <t>10.152.386</t>
  </si>
  <si>
    <t>KOPOS Matice M8 pozink</t>
  </si>
  <si>
    <t>677879528</t>
  </si>
  <si>
    <t>125</t>
  </si>
  <si>
    <t>1000112534</t>
  </si>
  <si>
    <t>KOPOS PVL 8 ZNCR  PODLOŽKA VELKÁ</t>
  </si>
  <si>
    <t>-619756702</t>
  </si>
  <si>
    <t>126</t>
  </si>
  <si>
    <t>1000291830</t>
  </si>
  <si>
    <t>KOPOS DZSU/B ZNCR  ŠROUB UPEVŇOVACÍ</t>
  </si>
  <si>
    <t>-1313284270</t>
  </si>
  <si>
    <t>127</t>
  </si>
  <si>
    <t>1000292442</t>
  </si>
  <si>
    <t>KOPOS DZDS 100/B F  PODPĚRA NA STĚNU</t>
  </si>
  <si>
    <t>-644304237</t>
  </si>
  <si>
    <t>128</t>
  </si>
  <si>
    <t>1234150</t>
  </si>
  <si>
    <t>KOTVA POZARNE ODOLNA KPO 8X77 PO</t>
  </si>
  <si>
    <t>1503259293</t>
  </si>
  <si>
    <t>129</t>
  </si>
  <si>
    <t>1200250</t>
  </si>
  <si>
    <t>ZEMNICI SVORKA ZS 10P</t>
  </si>
  <si>
    <t>-2111361900</t>
  </si>
  <si>
    <t>130</t>
  </si>
  <si>
    <t>1202197</t>
  </si>
  <si>
    <t>ZEMNICI SVORKA ZS 10S</t>
  </si>
  <si>
    <t>-980648167</t>
  </si>
  <si>
    <t>131</t>
  </si>
  <si>
    <t>741420022</t>
  </si>
  <si>
    <t>Montáž hromosvodného vedení svorek se 3 a více šrouby</t>
  </si>
  <si>
    <t>1305711989</t>
  </si>
  <si>
    <t>132</t>
  </si>
  <si>
    <t>1030037298</t>
  </si>
  <si>
    <t xml:space="preserve"> Připojovací svorka pro hl. zemnič, FeZn, D 20mm jednostranná, se svorkou KS</t>
  </si>
  <si>
    <t>-749562241</t>
  </si>
  <si>
    <t>133</t>
  </si>
  <si>
    <t>741440032</t>
  </si>
  <si>
    <t>Montáž zemnicích desek a tyčí s připojením na svodové nebo uzemňovací vedení bez příslušenství tyčí, délky přes 2 do 4,5 m</t>
  </si>
  <si>
    <t>769726896</t>
  </si>
  <si>
    <t>134</t>
  </si>
  <si>
    <t>1030037195</t>
  </si>
  <si>
    <t>-hloubkový zemnič, D 20mm, L 1500mm, FeZn Typ Z, s trojitým drážkováním ve spoji</t>
  </si>
  <si>
    <t>48957295</t>
  </si>
  <si>
    <t>135</t>
  </si>
  <si>
    <t>1030037200</t>
  </si>
  <si>
    <t>Zarážecí hrot, litina/Zn,  D 20mm pro hloubkový zemnič</t>
  </si>
  <si>
    <t>621759130</t>
  </si>
  <si>
    <t>136</t>
  </si>
  <si>
    <t>741410041</t>
  </si>
  <si>
    <t>Montáž uzemňovacího vedení s upevněním, propojením a připojením pomocí svorek v zemi s izolací spojů drátu nebo lana Ø do 10 mm v městské zástavbě</t>
  </si>
  <si>
    <t>-1909436299</t>
  </si>
  <si>
    <t>137</t>
  </si>
  <si>
    <t>35442135</t>
  </si>
  <si>
    <t>drát D 10/13mm FeZn + PVC</t>
  </si>
  <si>
    <t>1633631879</t>
  </si>
  <si>
    <t>4*0,695 'Přepočtené koeficientem množství</t>
  </si>
  <si>
    <t>138</t>
  </si>
  <si>
    <t>998741101</t>
  </si>
  <si>
    <t>Přesun hmot pro silnoproud stanovený z hmotnosti přesunovaného materiálu vodorovná dopravní vzdálenost do 50 m v objektech výšky do 6 m</t>
  </si>
  <si>
    <t>-927256173</t>
  </si>
  <si>
    <t>139</t>
  </si>
  <si>
    <t>741810002</t>
  </si>
  <si>
    <t>Zkoušky a prohlídky elektrických rozvodů a zařízení celková prohlídka a vyhotovení revizní zprávy pro objem montážních prací přes 100 do 500 tis. Kč</t>
  </si>
  <si>
    <t>1220395825</t>
  </si>
  <si>
    <t>Práce a dodávky M</t>
  </si>
  <si>
    <t>21-M</t>
  </si>
  <si>
    <t>Elektromontáže</t>
  </si>
  <si>
    <t>22-M</t>
  </si>
  <si>
    <t>Montáže technologických zařízení pro dopravní stavby</t>
  </si>
  <si>
    <t>HZS</t>
  </si>
  <si>
    <t>Hodinové zúčtovací sazby</t>
  </si>
  <si>
    <t>140</t>
  </si>
  <si>
    <t>HZS2231</t>
  </si>
  <si>
    <t>Hodinová zúčtovací sazba elektrikář ... demontáž původní elektroinstalac - práce neobsažené v položkách ceníku</t>
  </si>
  <si>
    <t>hod</t>
  </si>
  <si>
    <t>512</t>
  </si>
  <si>
    <t>1427515441</t>
  </si>
  <si>
    <t>141</t>
  </si>
  <si>
    <t>11.102.401</t>
  </si>
  <si>
    <t>Signalizační systém | Sada pro nouzovou signalizaci | Sada pro nouzovou signalizaci | alpská bílá || Pro přivolání pomoci tělesně po stiženým osobám (podle vyhlášky č. 398/2009 Sb. o bezbariérovém užívání staveb), např. na WC. Skládá se z následující</t>
  </si>
  <si>
    <t>1098214633</t>
  </si>
  <si>
    <t>VRN</t>
  </si>
  <si>
    <t>Vedlejší rozpočtové náklady</t>
  </si>
  <si>
    <t>VRN1</t>
  </si>
  <si>
    <t>Průzkumné, geodetické a projektové práce</t>
  </si>
  <si>
    <t>142</t>
  </si>
  <si>
    <t>013254000</t>
  </si>
  <si>
    <t>Dokumentace skutečného provedení stavby</t>
  </si>
  <si>
    <t>k</t>
  </si>
  <si>
    <t>1024</t>
  </si>
  <si>
    <t>69523190</t>
  </si>
  <si>
    <t>VRN3</t>
  </si>
  <si>
    <t>Zařízení staveniště</t>
  </si>
  <si>
    <t>143</t>
  </si>
  <si>
    <t>030001000</t>
  </si>
  <si>
    <t>Zařízení staveniště (navezení a uskladnění materiálu a nářadí)</t>
  </si>
  <si>
    <t>1728180917</t>
  </si>
  <si>
    <t>144</t>
  </si>
  <si>
    <t>032903000</t>
  </si>
  <si>
    <t>Náklady na provoz a údržbu vybavení staveniště (manipulace s inventářem včetně zakrytí podlah a ostatního vybavení)</t>
  </si>
  <si>
    <t>1413596729</t>
  </si>
  <si>
    <t>VRN6</t>
  </si>
  <si>
    <t>Územní vlivy</t>
  </si>
  <si>
    <t>145</t>
  </si>
  <si>
    <t>065002000</t>
  </si>
  <si>
    <t>Mimostaveništní doprava materiálů (dovoz matertiálu z velkoskladu)</t>
  </si>
  <si>
    <t>-254417524</t>
  </si>
  <si>
    <t>VRN9</t>
  </si>
  <si>
    <t>Ostatní náklady</t>
  </si>
  <si>
    <t>146</t>
  </si>
  <si>
    <t>091104000</t>
  </si>
  <si>
    <t>Stroje a zařízení nevyžadující montáž ... montážní plošina (pojízdné lešení) do 3m</t>
  </si>
  <si>
    <t>1561932261</t>
  </si>
  <si>
    <t>147</t>
  </si>
  <si>
    <t>094104000</t>
  </si>
  <si>
    <t>Náklady na opatření BOZP</t>
  </si>
  <si>
    <t>-1805203411</t>
  </si>
  <si>
    <t>80K2023_2 - rozvaděč R1</t>
  </si>
  <si>
    <t>741210003</t>
  </si>
  <si>
    <t>Montáž rozvodnic oceloplechových nebo plastových bez zapojení vodičů běžných, hmotnosti do 100 kg</t>
  </si>
  <si>
    <t>-28901859</t>
  </si>
  <si>
    <t>1000141066</t>
  </si>
  <si>
    <t>Rozvodnicová skříň dle specifikace</t>
  </si>
  <si>
    <t>-1538501392</t>
  </si>
  <si>
    <t>1000140345</t>
  </si>
  <si>
    <t xml:space="preserve">Kryt, pro modulární systém, s výřezem, V krytu x vnitřní Š rozvodnice 150 x 510, pro počet modulů 24_x000D_
</t>
  </si>
  <si>
    <t>-1028300643</t>
  </si>
  <si>
    <t>1000140349</t>
  </si>
  <si>
    <t xml:space="preserve">Kryt, pro modulární systém, bez výřezu, V krytu x vnitřní Š rozvodnice 100 x 510, pro počet modulů 24_x000D_
</t>
  </si>
  <si>
    <t>-2090510143</t>
  </si>
  <si>
    <t>1000140353</t>
  </si>
  <si>
    <t xml:space="preserve">Kryt, pro modulární systém, bez výřezu, V krytu x vnitřní Š rozvodnice 150 x 510, pro počet modulů 24_x000D_
</t>
  </si>
  <si>
    <t>432461330</t>
  </si>
  <si>
    <t>1000140301</t>
  </si>
  <si>
    <t xml:space="preserve">Záslepka, šířka 1000 mm ( šířka 55 modulů ), barva šedá_x000D_
</t>
  </si>
  <si>
    <t>709296447</t>
  </si>
  <si>
    <t>1000141250</t>
  </si>
  <si>
    <t xml:space="preserve">Záslepka, šířka 6 modulů, barva šedá_x000D_
</t>
  </si>
  <si>
    <t>1123097912</t>
  </si>
  <si>
    <t>1000140371</t>
  </si>
  <si>
    <t xml:space="preserve">DIN lišta, DIN lišta TH35-15, pro vnitřní Š rozvodnice 510, pro počet modulů 24_x000D_
</t>
  </si>
  <si>
    <t>-163496752</t>
  </si>
  <si>
    <t>1000303280</t>
  </si>
  <si>
    <t xml:space="preserve">Schránka, plast, připevnění - samolepící páska, A4_x000D_
</t>
  </si>
  <si>
    <t>434498009</t>
  </si>
  <si>
    <t>741231002</t>
  </si>
  <si>
    <t>Montáž svorkovnic do rozváděčů s popisnými štítky se zapojením vodičů na jedné straně řadových, průřezové plochy vodičů do 6 mm2</t>
  </si>
  <si>
    <t>-601781747</t>
  </si>
  <si>
    <t>1000223064</t>
  </si>
  <si>
    <t>Řadová svorka  pr4  - bílá</t>
  </si>
  <si>
    <t>-2142449176</t>
  </si>
  <si>
    <t>1000223411</t>
  </si>
  <si>
    <t>Středová přepážka pr4  - bílá</t>
  </si>
  <si>
    <t>-2037652602</t>
  </si>
  <si>
    <t>1000223410</t>
  </si>
  <si>
    <t>Koncová přepážka pr4  - bílá</t>
  </si>
  <si>
    <t>-1406971317</t>
  </si>
  <si>
    <t>1040032974</t>
  </si>
  <si>
    <t>Koncová svěrka RSA L 35 - bílá</t>
  </si>
  <si>
    <t>-1445813521</t>
  </si>
  <si>
    <t>1000223493</t>
  </si>
  <si>
    <t xml:space="preserve">Propojka plochá 2 svorky pr 4 </t>
  </si>
  <si>
    <t>1031036280</t>
  </si>
  <si>
    <t>1000223494</t>
  </si>
  <si>
    <t xml:space="preserve">Propojka plochá 3 svorky pr. 4 </t>
  </si>
  <si>
    <t>846008123</t>
  </si>
  <si>
    <t>741231005</t>
  </si>
  <si>
    <t>Montáž svorkovnic do rozváděčů s popisnými štítky se zapojením vodičů na jedné straně řadových, průřezové plochy vodičů do 25 mm2</t>
  </si>
  <si>
    <t>-1146004420</t>
  </si>
  <si>
    <t>1000179352</t>
  </si>
  <si>
    <t>Svorkovnice rozbočovací  35//1 , 1pól., CU, IP20, šedá,na DIN</t>
  </si>
  <si>
    <t>-1206393271</t>
  </si>
  <si>
    <t>1896626923</t>
  </si>
  <si>
    <t>1000188153</t>
  </si>
  <si>
    <t xml:space="preserve">Svorkovnice N/PE mosazná  10x15x1000mm, IP00, 111 přip. míst, 25mm2 </t>
  </si>
  <si>
    <t>1965695501</t>
  </si>
  <si>
    <t>1000188150</t>
  </si>
  <si>
    <t xml:space="preserve"> Držák (nosník)svorkovnice N/PE - (pro NSCH 10x10, 10x15), na DIN lištu </t>
  </si>
  <si>
    <t>-664984840</t>
  </si>
  <si>
    <t>741120401</t>
  </si>
  <si>
    <t>Montáž vodičů izolovaných měděných drátovacích bez ukončení v rozváděčích plných a laněných (např. CY), průřezu žily 0,35 až 6 mm2</t>
  </si>
  <si>
    <t>-316668542</t>
  </si>
  <si>
    <t>34141039</t>
  </si>
  <si>
    <t>vodič propojovací jádro Cu plné izolace PVC 450/750V (H07V-U) 1x1,5mm2</t>
  </si>
  <si>
    <t>42602551</t>
  </si>
  <si>
    <t>34140824</t>
  </si>
  <si>
    <t>vodič propojovací jádro Cu plné izolace PVC 450/750V (H07V-U) 1x2,5mm2</t>
  </si>
  <si>
    <t>654947802</t>
  </si>
  <si>
    <t>34140825</t>
  </si>
  <si>
    <t>vodič propojovací jádro Cu plné izolace PVC 450/750V (H07V-U) 1x4mm2</t>
  </si>
  <si>
    <t>1056211255</t>
  </si>
  <si>
    <t>741120405</t>
  </si>
  <si>
    <t>Montáž vodičů izolovaných měděných drátovacích bez ukončení v rozváděčích plných a laněných (např. CY), průřezu žily 25 až 35 mm2</t>
  </si>
  <si>
    <t>103484862</t>
  </si>
  <si>
    <t>1189157</t>
  </si>
  <si>
    <t>VODIC CY 25,0-R HNEDA H07V-R</t>
  </si>
  <si>
    <t>506016877</t>
  </si>
  <si>
    <t>1203218</t>
  </si>
  <si>
    <t>VODIC CY 25,0-R ZLUTOZELENA H07V-R</t>
  </si>
  <si>
    <t>569084026</t>
  </si>
  <si>
    <t>1000185541</t>
  </si>
  <si>
    <t xml:space="preserve"> S3L+N-1000-16 Propojovací lišta </t>
  </si>
  <si>
    <t>336328730</t>
  </si>
  <si>
    <t>1000185537</t>
  </si>
  <si>
    <t xml:space="preserve">S3L-210-16 Propojovací lišta </t>
  </si>
  <si>
    <t>445036990</t>
  </si>
  <si>
    <t>741130001</t>
  </si>
  <si>
    <t>Ukončení vodičů a kabelů izolovaných s označením a zapojením v rozváděči nebo na přístroji, průřezu žíly do 2,5 mm2</t>
  </si>
  <si>
    <t>-2076799366</t>
  </si>
  <si>
    <t>741130007</t>
  </si>
  <si>
    <t>Ukončení vodičů a kabelů izolovaných s označením a zapojením v rozváděči nebo na přístroji, průřezu žíly do 25 mm2</t>
  </si>
  <si>
    <t>-1912259385</t>
  </si>
  <si>
    <t>741312501</t>
  </si>
  <si>
    <t>Montáž odpínačů bez zapojení vodičů výkonových pojistkových do 500 V do 160 A</t>
  </si>
  <si>
    <t>592717162</t>
  </si>
  <si>
    <t>1000140602</t>
  </si>
  <si>
    <t>14-3 Pojistkový odpínač</t>
  </si>
  <si>
    <t>-1680246290</t>
  </si>
  <si>
    <t>1000139460</t>
  </si>
  <si>
    <t xml:space="preserve">vel.14 / 63A gG Pojistková vložka </t>
  </si>
  <si>
    <t>477905691</t>
  </si>
  <si>
    <t>741320101</t>
  </si>
  <si>
    <t>Montáž jističů se zapojením vodičů jednopólových nn do 25 A bez krytu</t>
  </si>
  <si>
    <t>597513104</t>
  </si>
  <si>
    <t>35822107</t>
  </si>
  <si>
    <t>jistič 1-pólový 6 A vypínací charakteristika B vypínací schopnost 10 kA</t>
  </si>
  <si>
    <t>-972492808</t>
  </si>
  <si>
    <t>1000140637</t>
  </si>
  <si>
    <t>jistič 20B 10kA</t>
  </si>
  <si>
    <t>-1391002119</t>
  </si>
  <si>
    <t>741320161</t>
  </si>
  <si>
    <t>Montáž jističů se zapojením vodičů třípólových nn do 25 A bez krytu</t>
  </si>
  <si>
    <t>-1767633132</t>
  </si>
  <si>
    <t>10.621.937</t>
  </si>
  <si>
    <t xml:space="preserve">Spouštěč motoru ,  4 - 6,3 A </t>
  </si>
  <si>
    <t>-957456447</t>
  </si>
  <si>
    <t>741320171</t>
  </si>
  <si>
    <t>Montáž jističů se zapojením vodičů třípólových nn do 63 A bez krytu</t>
  </si>
  <si>
    <t>-740319456</t>
  </si>
  <si>
    <t>35822176</t>
  </si>
  <si>
    <t>jistič 3-pólový 32 A vypínací charakteristika C vypínací schopnost 10 kA</t>
  </si>
  <si>
    <t>501670882</t>
  </si>
  <si>
    <t>741321001</t>
  </si>
  <si>
    <t>Montáž proudových chráničů se zapojením vodičů dvoupólových nn do 25 A bez krytu</t>
  </si>
  <si>
    <t>-83141670</t>
  </si>
  <si>
    <t>1000140218</t>
  </si>
  <si>
    <t>10C-1N-030AC Proudový chránič s nadproudovou ochranou</t>
  </si>
  <si>
    <t>751710730</t>
  </si>
  <si>
    <t>1000140233</t>
  </si>
  <si>
    <t>16B-1N-030A Proudový chránič s nadproudovou ochranou</t>
  </si>
  <si>
    <t>-1954777266</t>
  </si>
  <si>
    <t>1000140232</t>
  </si>
  <si>
    <t xml:space="preserve">10B-1N-030A Proudový chránič s nadproudovou ochranou </t>
  </si>
  <si>
    <t>-1396901752</t>
  </si>
  <si>
    <t>1000140226</t>
  </si>
  <si>
    <t>16C-1N-300AC Proudový chránič s nadproudovou ochranou</t>
  </si>
  <si>
    <t>-738972810</t>
  </si>
  <si>
    <t>741322011</t>
  </si>
  <si>
    <t>Montáž přepěťových ochran nn se zapojením vodičů svodiče bleskových proudů – typ 1 třípólových, pro impulsní proud do 35 kA</t>
  </si>
  <si>
    <t>1347321411</t>
  </si>
  <si>
    <t>1000140563</t>
  </si>
  <si>
    <t>SVBC-12,5-3-MZ Kombinovaný svodič bleskových proudů a přepětí</t>
  </si>
  <si>
    <t>1175920024</t>
  </si>
  <si>
    <t>741330031</t>
  </si>
  <si>
    <t>Montáž stykačů nn se zapojením vodičů střídavých vestavných jednopólových do 16 A</t>
  </si>
  <si>
    <t>2115141429</t>
  </si>
  <si>
    <t>1000287217</t>
  </si>
  <si>
    <t>20-20-A230-M Instalační stykač</t>
  </si>
  <si>
    <t>-2105778962</t>
  </si>
  <si>
    <t>741330042</t>
  </si>
  <si>
    <t>Montáž stykačů nn se zapojením vodičů střídavých vestavných třípólových do 25 A</t>
  </si>
  <si>
    <t>-1205642256</t>
  </si>
  <si>
    <t>1000287221</t>
  </si>
  <si>
    <t>25-40-A230-M Instalační stykač</t>
  </si>
  <si>
    <t>54582837</t>
  </si>
  <si>
    <t>741330631</t>
  </si>
  <si>
    <t>Montáž relé pomocných se zapojením vodičů vestavných v krytu s kontakty 2P, 3Z</t>
  </si>
  <si>
    <t>2063525094</t>
  </si>
  <si>
    <t>1000287354</t>
  </si>
  <si>
    <t xml:space="preserve">20-10-A230 Impulzní relé </t>
  </si>
  <si>
    <t>1926772543</t>
  </si>
  <si>
    <t>80K2023_3 - Rozvaděč R2</t>
  </si>
  <si>
    <t>-1594671666</t>
  </si>
  <si>
    <t>1000140303</t>
  </si>
  <si>
    <t>Rozvodnicová skříň dle specifikace na výkrese</t>
  </si>
  <si>
    <t>-1837451735</t>
  </si>
  <si>
    <t xml:space="preserve">Kryt pro modulární systém DZ s výřezem, výška 150 mm_x000D_
</t>
  </si>
  <si>
    <t>481098137</t>
  </si>
  <si>
    <t xml:space="preserve">Kryt pro modulární systém DZ bez výřezu, výška 150 mm_x000D_
</t>
  </si>
  <si>
    <t>507354550</t>
  </si>
  <si>
    <t xml:space="preserve">Šedá záslepka (RAL 7035), 55 modulů_x000D_
</t>
  </si>
  <si>
    <t>1494080962</t>
  </si>
  <si>
    <t xml:space="preserve">Šedá záslepka (RAL 7035), 6 modulů_x000D_
</t>
  </si>
  <si>
    <t>1153084772</t>
  </si>
  <si>
    <t xml:space="preserve">DIN lišta TH35-15_x000D_
</t>
  </si>
  <si>
    <t>-1960175104</t>
  </si>
  <si>
    <t xml:space="preserve">Samolepicí schránka_x000D_
</t>
  </si>
  <si>
    <t>1596900990</t>
  </si>
  <si>
    <t>1911219982</t>
  </si>
  <si>
    <t xml:space="preserve"> Řadová svorka pr 4 - bílá</t>
  </si>
  <si>
    <t>613809596</t>
  </si>
  <si>
    <t>Středová přepážka pr 4 - bílá</t>
  </si>
  <si>
    <t>-1403530526</t>
  </si>
  <si>
    <t xml:space="preserve"> Koncová přepážka pr 4  - bílá</t>
  </si>
  <si>
    <t>-1489128285</t>
  </si>
  <si>
    <t xml:space="preserve"> Koncová svěrka RSA L 35 - A bílá</t>
  </si>
  <si>
    <t>1140807773</t>
  </si>
  <si>
    <t>1983845970</t>
  </si>
  <si>
    <t xml:space="preserve">Svorkovnice rozbočovací  35//1, 1pól., CU, IP20, šedá,na DIN </t>
  </si>
  <si>
    <t>-1442718967</t>
  </si>
  <si>
    <t>197076330</t>
  </si>
  <si>
    <t>Svorkovnice N/PE mosazná  10x15x1000mm, IP00, 111 přip. míst, 25mm2</t>
  </si>
  <si>
    <t>2121015114</t>
  </si>
  <si>
    <t xml:space="preserve">Držák (nosník)  svorkovnice N/PE -  na DIN lištu </t>
  </si>
  <si>
    <t>-1597385298</t>
  </si>
  <si>
    <t>-640584513</t>
  </si>
  <si>
    <t>-204258806</t>
  </si>
  <si>
    <t>-461427246</t>
  </si>
  <si>
    <t>266458981</t>
  </si>
  <si>
    <t>741120403</t>
  </si>
  <si>
    <t>Montáž vodičů izolovaných měděných drátovacích bez ukončení v rozváděčích plných a laněných (např. CY), průřezu žily 10 až 16 mm2</t>
  </si>
  <si>
    <t>-141733387</t>
  </si>
  <si>
    <t>1203195</t>
  </si>
  <si>
    <t>VODIC CY 16 ZLUTOZELENA H07V-U</t>
  </si>
  <si>
    <t>-2006467726</t>
  </si>
  <si>
    <t>-1875199605</t>
  </si>
  <si>
    <t>2042094228</t>
  </si>
  <si>
    <t>-431031412</t>
  </si>
  <si>
    <t>S3L-210-16 Propojovací lišta</t>
  </si>
  <si>
    <t>-1333226993</t>
  </si>
  <si>
    <t>721704245</t>
  </si>
  <si>
    <t>1055320601</t>
  </si>
  <si>
    <t>-1863528804</t>
  </si>
  <si>
    <t>-2141403625</t>
  </si>
  <si>
    <t>35822111</t>
  </si>
  <si>
    <t>jistič 1-pólový 16 A vypínací charakteristika B vypínací schopnost 10 kA</t>
  </si>
  <si>
    <t>-1005345801</t>
  </si>
  <si>
    <t>-1236080082</t>
  </si>
  <si>
    <t>35822402</t>
  </si>
  <si>
    <t>jistič 3-pólový 20 A vypínací charakteristika B vypínací schopnost 10 kA</t>
  </si>
  <si>
    <t>1090966586</t>
  </si>
  <si>
    <t>-679661162</t>
  </si>
  <si>
    <t>35822186</t>
  </si>
  <si>
    <t>jistič 3-pólový 63 A vypínací charakteristika B vypínací schopnost 10 kA</t>
  </si>
  <si>
    <t>470281067</t>
  </si>
  <si>
    <t>35822183</t>
  </si>
  <si>
    <t>jistič 3-pólový 50 A vypínací charakteristika C vypínací schopnost 10 kA</t>
  </si>
  <si>
    <t>928511163</t>
  </si>
  <si>
    <t>35822634</t>
  </si>
  <si>
    <t>spoušť vypínací (napěťová), AC/DC 230, 400V</t>
  </si>
  <si>
    <t>960386776</t>
  </si>
  <si>
    <t>-1828356360</t>
  </si>
  <si>
    <t xml:space="preserve">10C-1N-030AC Proudový chránič s nadproudovou ochranou </t>
  </si>
  <si>
    <t>630125214</t>
  </si>
  <si>
    <t>933071554</t>
  </si>
  <si>
    <t>1000140241</t>
  </si>
  <si>
    <t>20C-1N-030A Proudový chránič s nadproudovou ochranou</t>
  </si>
  <si>
    <t>-1744782119</t>
  </si>
  <si>
    <t>741322072</t>
  </si>
  <si>
    <t>Montáž přepěťových ochran nn se zapojením vodičů svodiče přepětí – typ 2 třípólových dvoudílných s vložením modulu</t>
  </si>
  <si>
    <t>279247409</t>
  </si>
  <si>
    <t>1000140270</t>
  </si>
  <si>
    <t>Svodič přepětí  T2, 3-modulový, výměnné moduly</t>
  </si>
  <si>
    <t>-1488945453</t>
  </si>
  <si>
    <t>1340280</t>
  </si>
  <si>
    <t>1030587576</t>
  </si>
  <si>
    <t>Pomocné relé na DIN s bílou signalizací, 230VAC</t>
  </si>
  <si>
    <t>-265036002</t>
  </si>
  <si>
    <t>741330741</t>
  </si>
  <si>
    <t>Montáž relé nezávislých bez zapojení vodičů časových</t>
  </si>
  <si>
    <t>477572677</t>
  </si>
  <si>
    <t>1030503702</t>
  </si>
  <si>
    <t>ZR  Časové relé jednofunkční, zpožděný rozběh</t>
  </si>
  <si>
    <t>-830844466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</si>
</sst>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16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2" t="s">
        <v>15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0"/>
      <c r="AQ5" s="20"/>
      <c r="AR5" s="18"/>
      <c r="BG5" s="229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4" t="s">
        <v>18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0"/>
      <c r="AQ6" s="20"/>
      <c r="AR6" s="18"/>
      <c r="BG6" s="230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0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0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0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0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0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0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0"/>
      <c r="BS13" s="15" t="s">
        <v>7</v>
      </c>
    </row>
    <row r="14" spans="1:74" ht="12.75">
      <c r="B14" s="19"/>
      <c r="C14" s="20"/>
      <c r="D14" s="20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0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0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0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0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0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0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0"/>
    </row>
    <row r="23" spans="1:71" s="1" customFormat="1" ht="16.5" customHeight="1">
      <c r="B23" s="19"/>
      <c r="C23" s="20"/>
      <c r="D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0"/>
      <c r="AP23" s="20"/>
      <c r="AQ23" s="20"/>
      <c r="AR23" s="18"/>
      <c r="BG23" s="23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0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8">
        <f>ROUND(AG94,2)</f>
        <v>0</v>
      </c>
      <c r="AL26" s="239"/>
      <c r="AM26" s="239"/>
      <c r="AN26" s="239"/>
      <c r="AO26" s="239"/>
      <c r="AP26" s="34"/>
      <c r="AQ26" s="34"/>
      <c r="AR26" s="37"/>
      <c r="BG26" s="23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0" t="s">
        <v>37</v>
      </c>
      <c r="M28" s="240"/>
      <c r="N28" s="240"/>
      <c r="O28" s="240"/>
      <c r="P28" s="240"/>
      <c r="Q28" s="34"/>
      <c r="R28" s="34"/>
      <c r="S28" s="34"/>
      <c r="T28" s="34"/>
      <c r="U28" s="34"/>
      <c r="V28" s="34"/>
      <c r="W28" s="240" t="s">
        <v>38</v>
      </c>
      <c r="X28" s="240"/>
      <c r="Y28" s="240"/>
      <c r="Z28" s="240"/>
      <c r="AA28" s="240"/>
      <c r="AB28" s="240"/>
      <c r="AC28" s="240"/>
      <c r="AD28" s="240"/>
      <c r="AE28" s="240"/>
      <c r="AF28" s="34"/>
      <c r="AG28" s="34"/>
      <c r="AH28" s="34"/>
      <c r="AI28" s="34"/>
      <c r="AJ28" s="34"/>
      <c r="AK28" s="240" t="s">
        <v>39</v>
      </c>
      <c r="AL28" s="240"/>
      <c r="AM28" s="240"/>
      <c r="AN28" s="240"/>
      <c r="AO28" s="240"/>
      <c r="AP28" s="34"/>
      <c r="AQ28" s="34"/>
      <c r="AR28" s="37"/>
      <c r="BG28" s="230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3">
        <v>0.21</v>
      </c>
      <c r="M29" s="242"/>
      <c r="N29" s="242"/>
      <c r="O29" s="242"/>
      <c r="P29" s="242"/>
      <c r="Q29" s="39"/>
      <c r="R29" s="39"/>
      <c r="S29" s="39"/>
      <c r="T29" s="39"/>
      <c r="U29" s="39"/>
      <c r="V29" s="39"/>
      <c r="W29" s="241">
        <f>ROUND(BB94, 2)</f>
        <v>0</v>
      </c>
      <c r="X29" s="242"/>
      <c r="Y29" s="242"/>
      <c r="Z29" s="242"/>
      <c r="AA29" s="242"/>
      <c r="AB29" s="242"/>
      <c r="AC29" s="242"/>
      <c r="AD29" s="242"/>
      <c r="AE29" s="242"/>
      <c r="AF29" s="39"/>
      <c r="AG29" s="39"/>
      <c r="AH29" s="39"/>
      <c r="AI29" s="39"/>
      <c r="AJ29" s="39"/>
      <c r="AK29" s="241">
        <f>ROUND(AX94, 2)</f>
        <v>0</v>
      </c>
      <c r="AL29" s="242"/>
      <c r="AM29" s="242"/>
      <c r="AN29" s="242"/>
      <c r="AO29" s="242"/>
      <c r="AP29" s="39"/>
      <c r="AQ29" s="39"/>
      <c r="AR29" s="40"/>
      <c r="BG29" s="231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3">
        <v>0.15</v>
      </c>
      <c r="M30" s="242"/>
      <c r="N30" s="242"/>
      <c r="O30" s="242"/>
      <c r="P30" s="242"/>
      <c r="Q30" s="39"/>
      <c r="R30" s="39"/>
      <c r="S30" s="39"/>
      <c r="T30" s="39"/>
      <c r="U30" s="39"/>
      <c r="V30" s="39"/>
      <c r="W30" s="241">
        <f>ROUND(BC94, 2)</f>
        <v>0</v>
      </c>
      <c r="X30" s="242"/>
      <c r="Y30" s="242"/>
      <c r="Z30" s="242"/>
      <c r="AA30" s="242"/>
      <c r="AB30" s="242"/>
      <c r="AC30" s="242"/>
      <c r="AD30" s="242"/>
      <c r="AE30" s="242"/>
      <c r="AF30" s="39"/>
      <c r="AG30" s="39"/>
      <c r="AH30" s="39"/>
      <c r="AI30" s="39"/>
      <c r="AJ30" s="39"/>
      <c r="AK30" s="241">
        <f>ROUND(AY94, 2)</f>
        <v>0</v>
      </c>
      <c r="AL30" s="242"/>
      <c r="AM30" s="242"/>
      <c r="AN30" s="242"/>
      <c r="AO30" s="242"/>
      <c r="AP30" s="39"/>
      <c r="AQ30" s="39"/>
      <c r="AR30" s="40"/>
      <c r="BG30" s="231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3">
        <v>0.21</v>
      </c>
      <c r="M31" s="242"/>
      <c r="N31" s="242"/>
      <c r="O31" s="242"/>
      <c r="P31" s="242"/>
      <c r="Q31" s="39"/>
      <c r="R31" s="39"/>
      <c r="S31" s="39"/>
      <c r="T31" s="39"/>
      <c r="U31" s="39"/>
      <c r="V31" s="39"/>
      <c r="W31" s="241">
        <f>ROUND(BD94, 2)</f>
        <v>0</v>
      </c>
      <c r="X31" s="242"/>
      <c r="Y31" s="242"/>
      <c r="Z31" s="242"/>
      <c r="AA31" s="242"/>
      <c r="AB31" s="242"/>
      <c r="AC31" s="242"/>
      <c r="AD31" s="242"/>
      <c r="AE31" s="242"/>
      <c r="AF31" s="39"/>
      <c r="AG31" s="39"/>
      <c r="AH31" s="39"/>
      <c r="AI31" s="39"/>
      <c r="AJ31" s="39"/>
      <c r="AK31" s="241">
        <v>0</v>
      </c>
      <c r="AL31" s="242"/>
      <c r="AM31" s="242"/>
      <c r="AN31" s="242"/>
      <c r="AO31" s="242"/>
      <c r="AP31" s="39"/>
      <c r="AQ31" s="39"/>
      <c r="AR31" s="40"/>
      <c r="BG31" s="231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3">
        <v>0.15</v>
      </c>
      <c r="M32" s="242"/>
      <c r="N32" s="242"/>
      <c r="O32" s="242"/>
      <c r="P32" s="242"/>
      <c r="Q32" s="39"/>
      <c r="R32" s="39"/>
      <c r="S32" s="39"/>
      <c r="T32" s="39"/>
      <c r="U32" s="39"/>
      <c r="V32" s="39"/>
      <c r="W32" s="241">
        <f>ROUND(BE94, 2)</f>
        <v>0</v>
      </c>
      <c r="X32" s="242"/>
      <c r="Y32" s="242"/>
      <c r="Z32" s="242"/>
      <c r="AA32" s="242"/>
      <c r="AB32" s="242"/>
      <c r="AC32" s="242"/>
      <c r="AD32" s="242"/>
      <c r="AE32" s="242"/>
      <c r="AF32" s="39"/>
      <c r="AG32" s="39"/>
      <c r="AH32" s="39"/>
      <c r="AI32" s="39"/>
      <c r="AJ32" s="39"/>
      <c r="AK32" s="241">
        <v>0</v>
      </c>
      <c r="AL32" s="242"/>
      <c r="AM32" s="242"/>
      <c r="AN32" s="242"/>
      <c r="AO32" s="242"/>
      <c r="AP32" s="39"/>
      <c r="AQ32" s="39"/>
      <c r="AR32" s="40"/>
      <c r="BG32" s="231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3">
        <v>0</v>
      </c>
      <c r="M33" s="242"/>
      <c r="N33" s="242"/>
      <c r="O33" s="242"/>
      <c r="P33" s="242"/>
      <c r="Q33" s="39"/>
      <c r="R33" s="39"/>
      <c r="S33" s="39"/>
      <c r="T33" s="39"/>
      <c r="U33" s="39"/>
      <c r="V33" s="39"/>
      <c r="W33" s="241">
        <f>ROUND(BF94, 2)</f>
        <v>0</v>
      </c>
      <c r="X33" s="242"/>
      <c r="Y33" s="242"/>
      <c r="Z33" s="242"/>
      <c r="AA33" s="242"/>
      <c r="AB33" s="242"/>
      <c r="AC33" s="242"/>
      <c r="AD33" s="242"/>
      <c r="AE33" s="242"/>
      <c r="AF33" s="39"/>
      <c r="AG33" s="39"/>
      <c r="AH33" s="39"/>
      <c r="AI33" s="39"/>
      <c r="AJ33" s="39"/>
      <c r="AK33" s="241">
        <v>0</v>
      </c>
      <c r="AL33" s="242"/>
      <c r="AM33" s="242"/>
      <c r="AN33" s="242"/>
      <c r="AO33" s="242"/>
      <c r="AP33" s="39"/>
      <c r="AQ33" s="39"/>
      <c r="AR33" s="40"/>
      <c r="BG33" s="231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0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4" t="s">
        <v>48</v>
      </c>
      <c r="Y35" s="245"/>
      <c r="Z35" s="245"/>
      <c r="AA35" s="245"/>
      <c r="AB35" s="245"/>
      <c r="AC35" s="43"/>
      <c r="AD35" s="43"/>
      <c r="AE35" s="43"/>
      <c r="AF35" s="43"/>
      <c r="AG35" s="43"/>
      <c r="AH35" s="43"/>
      <c r="AI35" s="43"/>
      <c r="AJ35" s="43"/>
      <c r="AK35" s="246">
        <f>SUM(AK26:AK33)</f>
        <v>0</v>
      </c>
      <c r="AL35" s="245"/>
      <c r="AM35" s="245"/>
      <c r="AN35" s="245"/>
      <c r="AO35" s="247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80K2023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8" t="str">
        <f>K6</f>
        <v>Restaurace Zlatý drak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0" t="str">
        <f>IF(AN8= "","",AN8)</f>
        <v>8. 11. 2023</v>
      </c>
      <c r="AN87" s="250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1" t="str">
        <f>IF(E17="","",E17)</f>
        <v>Petr Kubala</v>
      </c>
      <c r="AN89" s="252"/>
      <c r="AO89" s="252"/>
      <c r="AP89" s="252"/>
      <c r="AQ89" s="34"/>
      <c r="AR89" s="37"/>
      <c r="AS89" s="253" t="s">
        <v>56</v>
      </c>
      <c r="AT89" s="254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1" t="str">
        <f>IF(E20="","",E20)</f>
        <v>Petr Kubala</v>
      </c>
      <c r="AN90" s="252"/>
      <c r="AO90" s="252"/>
      <c r="AP90" s="252"/>
      <c r="AQ90" s="34"/>
      <c r="AR90" s="37"/>
      <c r="AS90" s="255"/>
      <c r="AT90" s="256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7"/>
      <c r="AT91" s="258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59" t="s">
        <v>57</v>
      </c>
      <c r="D92" s="260"/>
      <c r="E92" s="260"/>
      <c r="F92" s="260"/>
      <c r="G92" s="260"/>
      <c r="H92" s="71"/>
      <c r="I92" s="261" t="s">
        <v>58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59</v>
      </c>
      <c r="AH92" s="260"/>
      <c r="AI92" s="260"/>
      <c r="AJ92" s="260"/>
      <c r="AK92" s="260"/>
      <c r="AL92" s="260"/>
      <c r="AM92" s="260"/>
      <c r="AN92" s="261" t="s">
        <v>60</v>
      </c>
      <c r="AO92" s="260"/>
      <c r="AP92" s="263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7">
        <f>ROUND(SUM(AG95:AG97),2)</f>
        <v>0</v>
      </c>
      <c r="AH94" s="267"/>
      <c r="AI94" s="267"/>
      <c r="AJ94" s="267"/>
      <c r="AK94" s="267"/>
      <c r="AL94" s="267"/>
      <c r="AM94" s="267"/>
      <c r="AN94" s="268">
        <f>SUM(AG94,AV94)</f>
        <v>0</v>
      </c>
      <c r="AO94" s="268"/>
      <c r="AP94" s="268"/>
      <c r="AQ94" s="83" t="s">
        <v>1</v>
      </c>
      <c r="AR94" s="84"/>
      <c r="AS94" s="85">
        <f>ROUND(SUM(AS95:AS97),2)</f>
        <v>0</v>
      </c>
      <c r="AT94" s="86">
        <f>ROUND(SUM(AT95:AT97),2)</f>
        <v>0</v>
      </c>
      <c r="AU94" s="87">
        <f>ROUND(SUM(AU95:AU97),2)</f>
        <v>0</v>
      </c>
      <c r="AV94" s="87">
        <f>ROUND(SUM(AX94:AY94),2)</f>
        <v>0</v>
      </c>
      <c r="AW94" s="88">
        <f>ROUND(SUM(AW95:AW97),5)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ROUND(SUM(BB95:BB97),2)</f>
        <v>0</v>
      </c>
      <c r="BC94" s="87">
        <f>ROUND(SUM(BC95:BC97),2)</f>
        <v>0</v>
      </c>
      <c r="BD94" s="87">
        <f>ROUND(SUM(BD95:BD97),2)</f>
        <v>0</v>
      </c>
      <c r="BE94" s="87">
        <f>ROUND(SUM(BE95:BE97),2)</f>
        <v>0</v>
      </c>
      <c r="BF94" s="89">
        <f>ROUND(SUM(BF95:BF97),2)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6" t="s">
        <v>83</v>
      </c>
      <c r="E95" s="266"/>
      <c r="F95" s="266"/>
      <c r="G95" s="266"/>
      <c r="H95" s="266"/>
      <c r="I95" s="95"/>
      <c r="J95" s="266" t="s">
        <v>84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'80K2023_1 - elektroinstalace'!K32</f>
        <v>0</v>
      </c>
      <c r="AH95" s="265"/>
      <c r="AI95" s="265"/>
      <c r="AJ95" s="265"/>
      <c r="AK95" s="265"/>
      <c r="AL95" s="265"/>
      <c r="AM95" s="265"/>
      <c r="AN95" s="264">
        <f>SUM(AG95,AV95)</f>
        <v>0</v>
      </c>
      <c r="AO95" s="265"/>
      <c r="AP95" s="265"/>
      <c r="AQ95" s="96" t="s">
        <v>85</v>
      </c>
      <c r="AR95" s="97"/>
      <c r="AS95" s="98">
        <f>'80K2023_1 - elektroinstalace'!K30</f>
        <v>0</v>
      </c>
      <c r="AT95" s="99">
        <f>'80K2023_1 - elektroinstalace'!K31</f>
        <v>0</v>
      </c>
      <c r="AU95" s="99">
        <v>0</v>
      </c>
      <c r="AV95" s="99">
        <f>ROUND(SUM(AX95:AY95),2)</f>
        <v>0</v>
      </c>
      <c r="AW95" s="100">
        <f>'80K2023_1 - elektroinstalace'!T131</f>
        <v>0</v>
      </c>
      <c r="AX95" s="99">
        <f>'80K2023_1 - elektroinstalace'!K35</f>
        <v>0</v>
      </c>
      <c r="AY95" s="99">
        <f>'80K2023_1 - elektroinstalace'!K36</f>
        <v>0</v>
      </c>
      <c r="AZ95" s="99">
        <f>'80K2023_1 - elektroinstalace'!K37</f>
        <v>0</v>
      </c>
      <c r="BA95" s="99">
        <f>'80K2023_1 - elektroinstalace'!K38</f>
        <v>0</v>
      </c>
      <c r="BB95" s="99">
        <f>'80K2023_1 - elektroinstalace'!F35</f>
        <v>0</v>
      </c>
      <c r="BC95" s="99">
        <f>'80K2023_1 - elektroinstalace'!F36</f>
        <v>0</v>
      </c>
      <c r="BD95" s="99">
        <f>'80K2023_1 - elektroinstalace'!F37</f>
        <v>0</v>
      </c>
      <c r="BE95" s="99">
        <f>'80K2023_1 - elektroinstalace'!F38</f>
        <v>0</v>
      </c>
      <c r="BF95" s="101">
        <f>'80K2023_1 -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88</v>
      </c>
    </row>
    <row r="96" spans="1:91" s="7" customFormat="1" ht="24.75" customHeight="1">
      <c r="A96" s="92" t="s">
        <v>82</v>
      </c>
      <c r="B96" s="93"/>
      <c r="C96" s="94"/>
      <c r="D96" s="266" t="s">
        <v>89</v>
      </c>
      <c r="E96" s="266"/>
      <c r="F96" s="266"/>
      <c r="G96" s="266"/>
      <c r="H96" s="266"/>
      <c r="I96" s="95"/>
      <c r="J96" s="266" t="s">
        <v>90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4">
        <f>'80K2023_2 - rozvaděč R1'!K32</f>
        <v>0</v>
      </c>
      <c r="AH96" s="265"/>
      <c r="AI96" s="265"/>
      <c r="AJ96" s="265"/>
      <c r="AK96" s="265"/>
      <c r="AL96" s="265"/>
      <c r="AM96" s="265"/>
      <c r="AN96" s="264">
        <f>SUM(AG96,AV96)</f>
        <v>0</v>
      </c>
      <c r="AO96" s="265"/>
      <c r="AP96" s="265"/>
      <c r="AQ96" s="96" t="s">
        <v>85</v>
      </c>
      <c r="AR96" s="97"/>
      <c r="AS96" s="98">
        <f>'80K2023_2 - rozvaděč R1'!K30</f>
        <v>0</v>
      </c>
      <c r="AT96" s="99">
        <f>'80K2023_2 - rozvaděč R1'!K31</f>
        <v>0</v>
      </c>
      <c r="AU96" s="99">
        <v>0</v>
      </c>
      <c r="AV96" s="99">
        <f>ROUND(SUM(AX96:AY96),2)</f>
        <v>0</v>
      </c>
      <c r="AW96" s="100">
        <f>'80K2023_2 - rozvaděč R1'!T118</f>
        <v>0</v>
      </c>
      <c r="AX96" s="99">
        <f>'80K2023_2 - rozvaděč R1'!K35</f>
        <v>0</v>
      </c>
      <c r="AY96" s="99">
        <f>'80K2023_2 - rozvaděč R1'!K36</f>
        <v>0</v>
      </c>
      <c r="AZ96" s="99">
        <f>'80K2023_2 - rozvaděč R1'!K37</f>
        <v>0</v>
      </c>
      <c r="BA96" s="99">
        <f>'80K2023_2 - rozvaděč R1'!K38</f>
        <v>0</v>
      </c>
      <c r="BB96" s="99">
        <f>'80K2023_2 - rozvaděč R1'!F35</f>
        <v>0</v>
      </c>
      <c r="BC96" s="99">
        <f>'80K2023_2 - rozvaděč R1'!F36</f>
        <v>0</v>
      </c>
      <c r="BD96" s="99">
        <f>'80K2023_2 - rozvaděč R1'!F37</f>
        <v>0</v>
      </c>
      <c r="BE96" s="99">
        <f>'80K2023_2 - rozvaděč R1'!F38</f>
        <v>0</v>
      </c>
      <c r="BF96" s="101">
        <f>'80K2023_2 - rozvaděč R1'!F39</f>
        <v>0</v>
      </c>
      <c r="BT96" s="102" t="s">
        <v>86</v>
      </c>
      <c r="BV96" s="102" t="s">
        <v>80</v>
      </c>
      <c r="BW96" s="102" t="s">
        <v>91</v>
      </c>
      <c r="BX96" s="102" t="s">
        <v>6</v>
      </c>
      <c r="CL96" s="102" t="s">
        <v>1</v>
      </c>
      <c r="CM96" s="102" t="s">
        <v>88</v>
      </c>
    </row>
    <row r="97" spans="1:91" s="7" customFormat="1" ht="24.75" customHeight="1">
      <c r="A97" s="92" t="s">
        <v>82</v>
      </c>
      <c r="B97" s="93"/>
      <c r="C97" s="94"/>
      <c r="D97" s="266" t="s">
        <v>92</v>
      </c>
      <c r="E97" s="266"/>
      <c r="F97" s="266"/>
      <c r="G97" s="266"/>
      <c r="H97" s="266"/>
      <c r="I97" s="95"/>
      <c r="J97" s="266" t="s">
        <v>93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4">
        <f>'80K2023_3 - Rozvaděč R2'!K32</f>
        <v>0</v>
      </c>
      <c r="AH97" s="265"/>
      <c r="AI97" s="265"/>
      <c r="AJ97" s="265"/>
      <c r="AK97" s="265"/>
      <c r="AL97" s="265"/>
      <c r="AM97" s="265"/>
      <c r="AN97" s="264">
        <f>SUM(AG97,AV97)</f>
        <v>0</v>
      </c>
      <c r="AO97" s="265"/>
      <c r="AP97" s="265"/>
      <c r="AQ97" s="96" t="s">
        <v>85</v>
      </c>
      <c r="AR97" s="97"/>
      <c r="AS97" s="103">
        <f>'80K2023_3 - Rozvaděč R2'!K30</f>
        <v>0</v>
      </c>
      <c r="AT97" s="104">
        <f>'80K2023_3 - Rozvaděč R2'!K31</f>
        <v>0</v>
      </c>
      <c r="AU97" s="104">
        <v>0</v>
      </c>
      <c r="AV97" s="104">
        <f>ROUND(SUM(AX97:AY97),2)</f>
        <v>0</v>
      </c>
      <c r="AW97" s="105">
        <f>'80K2023_3 - Rozvaděč R2'!T118</f>
        <v>0</v>
      </c>
      <c r="AX97" s="104">
        <f>'80K2023_3 - Rozvaděč R2'!K35</f>
        <v>0</v>
      </c>
      <c r="AY97" s="104">
        <f>'80K2023_3 - Rozvaděč R2'!K36</f>
        <v>0</v>
      </c>
      <c r="AZ97" s="104">
        <f>'80K2023_3 - Rozvaděč R2'!K37</f>
        <v>0</v>
      </c>
      <c r="BA97" s="104">
        <f>'80K2023_3 - Rozvaděč R2'!K38</f>
        <v>0</v>
      </c>
      <c r="BB97" s="104">
        <f>'80K2023_3 - Rozvaděč R2'!F35</f>
        <v>0</v>
      </c>
      <c r="BC97" s="104">
        <f>'80K2023_3 - Rozvaděč R2'!F36</f>
        <v>0</v>
      </c>
      <c r="BD97" s="104">
        <f>'80K2023_3 - Rozvaděč R2'!F37</f>
        <v>0</v>
      </c>
      <c r="BE97" s="104">
        <f>'80K2023_3 - Rozvaděč R2'!F38</f>
        <v>0</v>
      </c>
      <c r="BF97" s="106">
        <f>'80K2023_3 - Rozvaděč R2'!F39</f>
        <v>0</v>
      </c>
      <c r="BT97" s="102" t="s">
        <v>86</v>
      </c>
      <c r="BV97" s="102" t="s">
        <v>80</v>
      </c>
      <c r="BW97" s="102" t="s">
        <v>94</v>
      </c>
      <c r="BX97" s="102" t="s">
        <v>6</v>
      </c>
      <c r="CL97" s="102" t="s">
        <v>1</v>
      </c>
      <c r="CM97" s="102" t="s">
        <v>88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  <row r="99" spans="1:9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</row>
  </sheetData>
  <sheetProtection algorithmName="SHA-512" hashValue="UeiQ+jdBEGMOirxFO5i9D0KrLcrtp8knNzvJ+gsX0RmbJSiKWfXFSMGTL+nOaw6/w/w2mUshxLjPSqdCcPaHkQ==" saltValue="t8trQS/Ujk4FTMuSeDl6pcMwjDVMiTZHXv3ooDfV1PlcgHJQ3NfpiqkW6RNmaeWel+lw1HlODL4MG41TidkO9Q==" spinCount="100000" sheet="1" objects="1" scenarios="1" formatColumns="0" formatRows="0"/>
  <mergeCells count="50">
    <mergeCell ref="AR2:BG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0K2023_1 - elektroinstalace'!C2" display="/"/>
    <hyperlink ref="A96" location="'80K2023_2 - rozvaděč R1'!C2" display="/"/>
    <hyperlink ref="A97" location="'80K2023_3 - Rozvaděč R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95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Restaurace Zlatý drak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96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97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8. 11. 2023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98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99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ROUND(K131,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ROUND((SUM(BE131:BE304)),  2)</f>
        <v>0</v>
      </c>
      <c r="G35" s="32"/>
      <c r="H35" s="32"/>
      <c r="I35" s="123">
        <v>0.21</v>
      </c>
      <c r="J35" s="32"/>
      <c r="K35" s="118">
        <f>ROUND(((SUM(BE131:BE304))*I35),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ROUND((SUM(BF131:BF304)),  2)</f>
        <v>0</v>
      </c>
      <c r="G36" s="32"/>
      <c r="H36" s="32"/>
      <c r="I36" s="123">
        <v>0.15</v>
      </c>
      <c r="J36" s="32"/>
      <c r="K36" s="118">
        <f>ROUND(((SUM(BF131:BF304))*I36),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ROUND((SUM(BG131:BG304)),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ROUND((SUM(BH131:BH304)),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ROUND((SUM(BI131:BI304)),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Restaurace Zlatý drak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8" t="str">
        <f>E9</f>
        <v>80K2023_1 - elektroinstalace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8. 11. 2023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101</v>
      </c>
      <c r="D94" s="143"/>
      <c r="E94" s="143"/>
      <c r="F94" s="143"/>
      <c r="G94" s="143"/>
      <c r="H94" s="143"/>
      <c r="I94" s="144" t="s">
        <v>102</v>
      </c>
      <c r="J94" s="144" t="s">
        <v>103</v>
      </c>
      <c r="K94" s="144" t="s">
        <v>104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105</v>
      </c>
      <c r="D96" s="34"/>
      <c r="E96" s="34"/>
      <c r="F96" s="34"/>
      <c r="G96" s="34"/>
      <c r="H96" s="34"/>
      <c r="I96" s="82">
        <f t="shared" ref="I96:J98" si="0">Q131</f>
        <v>0</v>
      </c>
      <c r="J96" s="82">
        <f t="shared" si="0"/>
        <v>0</v>
      </c>
      <c r="K96" s="82">
        <f>K131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31" s="9" customFormat="1" ht="24.95" customHeight="1">
      <c r="B97" s="146"/>
      <c r="C97" s="147"/>
      <c r="D97" s="148" t="s">
        <v>107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K132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108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K133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109</v>
      </c>
      <c r="E99" s="155"/>
      <c r="F99" s="155"/>
      <c r="G99" s="155"/>
      <c r="H99" s="155"/>
      <c r="I99" s="156">
        <f>Q138</f>
        <v>0</v>
      </c>
      <c r="J99" s="156">
        <f>R138</f>
        <v>0</v>
      </c>
      <c r="K99" s="156">
        <f>K138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110</v>
      </c>
      <c r="E100" s="155"/>
      <c r="F100" s="155"/>
      <c r="G100" s="155"/>
      <c r="H100" s="155"/>
      <c r="I100" s="156">
        <f>Q150</f>
        <v>0</v>
      </c>
      <c r="J100" s="156">
        <f>R150</f>
        <v>0</v>
      </c>
      <c r="K100" s="156">
        <f>K150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111</v>
      </c>
      <c r="E101" s="149"/>
      <c r="F101" s="149"/>
      <c r="G101" s="149"/>
      <c r="H101" s="149"/>
      <c r="I101" s="150">
        <f>Q155</f>
        <v>0</v>
      </c>
      <c r="J101" s="150">
        <f>R155</f>
        <v>0</v>
      </c>
      <c r="K101" s="150">
        <f>K155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112</v>
      </c>
      <c r="E102" s="155"/>
      <c r="F102" s="155"/>
      <c r="G102" s="155"/>
      <c r="H102" s="155"/>
      <c r="I102" s="156">
        <f>Q156</f>
        <v>0</v>
      </c>
      <c r="J102" s="156">
        <f>R156</f>
        <v>0</v>
      </c>
      <c r="K102" s="156">
        <f>K156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113</v>
      </c>
      <c r="E103" s="149"/>
      <c r="F103" s="149"/>
      <c r="G103" s="149"/>
      <c r="H103" s="149"/>
      <c r="I103" s="150">
        <f t="shared" ref="I103:J106" si="1">Q288</f>
        <v>0</v>
      </c>
      <c r="J103" s="150">
        <f t="shared" si="1"/>
        <v>0</v>
      </c>
      <c r="K103" s="150">
        <f>K288</f>
        <v>0</v>
      </c>
      <c r="L103" s="147"/>
      <c r="M103" s="151"/>
    </row>
    <row r="104" spans="1:31" s="10" customFormat="1" ht="19.899999999999999" customHeight="1">
      <c r="B104" s="152"/>
      <c r="C104" s="153"/>
      <c r="D104" s="154" t="s">
        <v>114</v>
      </c>
      <c r="E104" s="155"/>
      <c r="F104" s="155"/>
      <c r="G104" s="155"/>
      <c r="H104" s="155"/>
      <c r="I104" s="156">
        <f t="shared" si="1"/>
        <v>0</v>
      </c>
      <c r="J104" s="156">
        <f t="shared" si="1"/>
        <v>0</v>
      </c>
      <c r="K104" s="156">
        <f>K289</f>
        <v>0</v>
      </c>
      <c r="L104" s="153"/>
      <c r="M104" s="157"/>
    </row>
    <row r="105" spans="1:31" s="10" customFormat="1" ht="19.899999999999999" customHeight="1">
      <c r="B105" s="152"/>
      <c r="C105" s="153"/>
      <c r="D105" s="154" t="s">
        <v>115</v>
      </c>
      <c r="E105" s="155"/>
      <c r="F105" s="155"/>
      <c r="G105" s="155"/>
      <c r="H105" s="155"/>
      <c r="I105" s="156">
        <f t="shared" si="1"/>
        <v>0</v>
      </c>
      <c r="J105" s="156">
        <f t="shared" si="1"/>
        <v>0</v>
      </c>
      <c r="K105" s="156">
        <f>K290</f>
        <v>0</v>
      </c>
      <c r="L105" s="153"/>
      <c r="M105" s="157"/>
    </row>
    <row r="106" spans="1:31" s="9" customFormat="1" ht="24.95" customHeight="1">
      <c r="B106" s="146"/>
      <c r="C106" s="147"/>
      <c r="D106" s="148" t="s">
        <v>116</v>
      </c>
      <c r="E106" s="149"/>
      <c r="F106" s="149"/>
      <c r="G106" s="149"/>
      <c r="H106" s="149"/>
      <c r="I106" s="150">
        <f t="shared" si="1"/>
        <v>0</v>
      </c>
      <c r="J106" s="150">
        <f t="shared" si="1"/>
        <v>0</v>
      </c>
      <c r="K106" s="150">
        <f>K291</f>
        <v>0</v>
      </c>
      <c r="L106" s="147"/>
      <c r="M106" s="151"/>
    </row>
    <row r="107" spans="1:31" s="9" customFormat="1" ht="24.95" customHeight="1">
      <c r="B107" s="146"/>
      <c r="C107" s="147"/>
      <c r="D107" s="148" t="s">
        <v>117</v>
      </c>
      <c r="E107" s="149"/>
      <c r="F107" s="149"/>
      <c r="G107" s="149"/>
      <c r="H107" s="149"/>
      <c r="I107" s="150">
        <f>Q294</f>
        <v>0</v>
      </c>
      <c r="J107" s="150">
        <f>R294</f>
        <v>0</v>
      </c>
      <c r="K107" s="150">
        <f>K294</f>
        <v>0</v>
      </c>
      <c r="L107" s="147"/>
      <c r="M107" s="151"/>
    </row>
    <row r="108" spans="1:31" s="10" customFormat="1" ht="19.899999999999999" customHeight="1">
      <c r="B108" s="152"/>
      <c r="C108" s="153"/>
      <c r="D108" s="154" t="s">
        <v>118</v>
      </c>
      <c r="E108" s="155"/>
      <c r="F108" s="155"/>
      <c r="G108" s="155"/>
      <c r="H108" s="155"/>
      <c r="I108" s="156">
        <f>Q295</f>
        <v>0</v>
      </c>
      <c r="J108" s="156">
        <f>R295</f>
        <v>0</v>
      </c>
      <c r="K108" s="156">
        <f>K295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119</v>
      </c>
      <c r="E109" s="155"/>
      <c r="F109" s="155"/>
      <c r="G109" s="155"/>
      <c r="H109" s="155"/>
      <c r="I109" s="156">
        <f>Q297</f>
        <v>0</v>
      </c>
      <c r="J109" s="156">
        <f>R297</f>
        <v>0</v>
      </c>
      <c r="K109" s="156">
        <f>K297</f>
        <v>0</v>
      </c>
      <c r="L109" s="153"/>
      <c r="M109" s="157"/>
    </row>
    <row r="110" spans="1:31" s="10" customFormat="1" ht="19.899999999999999" customHeight="1">
      <c r="B110" s="152"/>
      <c r="C110" s="153"/>
      <c r="D110" s="154" t="s">
        <v>120</v>
      </c>
      <c r="E110" s="155"/>
      <c r="F110" s="155"/>
      <c r="G110" s="155"/>
      <c r="H110" s="155"/>
      <c r="I110" s="156">
        <f>Q300</f>
        <v>0</v>
      </c>
      <c r="J110" s="156">
        <f>R300</f>
        <v>0</v>
      </c>
      <c r="K110" s="156">
        <f>K300</f>
        <v>0</v>
      </c>
      <c r="L110" s="153"/>
      <c r="M110" s="157"/>
    </row>
    <row r="111" spans="1:31" s="10" customFormat="1" ht="19.899999999999999" customHeight="1">
      <c r="B111" s="152"/>
      <c r="C111" s="153"/>
      <c r="D111" s="154" t="s">
        <v>121</v>
      </c>
      <c r="E111" s="155"/>
      <c r="F111" s="155"/>
      <c r="G111" s="155"/>
      <c r="H111" s="155"/>
      <c r="I111" s="156">
        <f>Q302</f>
        <v>0</v>
      </c>
      <c r="J111" s="156">
        <f>R302</f>
        <v>0</v>
      </c>
      <c r="K111" s="156">
        <f>K302</f>
        <v>0</v>
      </c>
      <c r="L111" s="153"/>
      <c r="M111" s="157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122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77" t="str">
        <f>E7</f>
        <v>Restaurace Zlatý drak</v>
      </c>
      <c r="F121" s="278"/>
      <c r="G121" s="278"/>
      <c r="H121" s="278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96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4"/>
      <c r="D123" s="34"/>
      <c r="E123" s="248" t="str">
        <f>E9</f>
        <v>80K2023_1 - elektroinstalace</v>
      </c>
      <c r="F123" s="279"/>
      <c r="G123" s="279"/>
      <c r="H123" s="279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21</v>
      </c>
      <c r="D125" s="34"/>
      <c r="E125" s="34"/>
      <c r="F125" s="25" t="str">
        <f>F12</f>
        <v xml:space="preserve"> </v>
      </c>
      <c r="G125" s="34"/>
      <c r="H125" s="34"/>
      <c r="I125" s="27" t="s">
        <v>23</v>
      </c>
      <c r="J125" s="64" t="str">
        <f>IF(J12="","",J12)</f>
        <v>8. 11. 2023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25</v>
      </c>
      <c r="D127" s="34"/>
      <c r="E127" s="34"/>
      <c r="F127" s="25" t="str">
        <f>E15</f>
        <v xml:space="preserve"> </v>
      </c>
      <c r="G127" s="34"/>
      <c r="H127" s="34"/>
      <c r="I127" s="27" t="s">
        <v>30</v>
      </c>
      <c r="J127" s="30" t="str">
        <f>E21</f>
        <v>Petr Kubala</v>
      </c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4"/>
      <c r="E128" s="34"/>
      <c r="F128" s="25" t="str">
        <f>IF(E18="","",E18)</f>
        <v>Vyplň údaj</v>
      </c>
      <c r="G128" s="34"/>
      <c r="H128" s="34"/>
      <c r="I128" s="27" t="s">
        <v>34</v>
      </c>
      <c r="J128" s="30" t="str">
        <f>E24</f>
        <v>Petr Kubala</v>
      </c>
      <c r="K128" s="34"/>
      <c r="L128" s="34"/>
      <c r="M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58"/>
      <c r="B130" s="159"/>
      <c r="C130" s="160" t="s">
        <v>123</v>
      </c>
      <c r="D130" s="161" t="s">
        <v>61</v>
      </c>
      <c r="E130" s="161" t="s">
        <v>57</v>
      </c>
      <c r="F130" s="161" t="s">
        <v>58</v>
      </c>
      <c r="G130" s="161" t="s">
        <v>124</v>
      </c>
      <c r="H130" s="161" t="s">
        <v>125</v>
      </c>
      <c r="I130" s="161" t="s">
        <v>126</v>
      </c>
      <c r="J130" s="161" t="s">
        <v>127</v>
      </c>
      <c r="K130" s="161" t="s">
        <v>104</v>
      </c>
      <c r="L130" s="162" t="s">
        <v>128</v>
      </c>
      <c r="M130" s="163"/>
      <c r="N130" s="73" t="s">
        <v>1</v>
      </c>
      <c r="O130" s="74" t="s">
        <v>40</v>
      </c>
      <c r="P130" s="74" t="s">
        <v>129</v>
      </c>
      <c r="Q130" s="74" t="s">
        <v>130</v>
      </c>
      <c r="R130" s="74" t="s">
        <v>131</v>
      </c>
      <c r="S130" s="74" t="s">
        <v>132</v>
      </c>
      <c r="T130" s="74" t="s">
        <v>133</v>
      </c>
      <c r="U130" s="74" t="s">
        <v>134</v>
      </c>
      <c r="V130" s="74" t="s">
        <v>135</v>
      </c>
      <c r="W130" s="74" t="s">
        <v>136</v>
      </c>
      <c r="X130" s="75" t="s">
        <v>137</v>
      </c>
      <c r="Y130" s="158"/>
      <c r="Z130" s="158"/>
      <c r="AA130" s="158"/>
      <c r="AB130" s="158"/>
      <c r="AC130" s="158"/>
      <c r="AD130" s="158"/>
      <c r="AE130" s="158"/>
    </row>
    <row r="131" spans="1:65" s="2" customFormat="1" ht="22.9" customHeight="1">
      <c r="A131" s="32"/>
      <c r="B131" s="33"/>
      <c r="C131" s="80" t="s">
        <v>138</v>
      </c>
      <c r="D131" s="34"/>
      <c r="E131" s="34"/>
      <c r="F131" s="34"/>
      <c r="G131" s="34"/>
      <c r="H131" s="34"/>
      <c r="I131" s="34"/>
      <c r="J131" s="34"/>
      <c r="K131" s="164">
        <f>BK131</f>
        <v>0</v>
      </c>
      <c r="L131" s="34"/>
      <c r="M131" s="37"/>
      <c r="N131" s="76"/>
      <c r="O131" s="165"/>
      <c r="P131" s="77"/>
      <c r="Q131" s="166">
        <f>Q132+Q155+Q288+Q291+Q294</f>
        <v>0</v>
      </c>
      <c r="R131" s="166">
        <f>R132+R155+R288+R291+R294</f>
        <v>0</v>
      </c>
      <c r="S131" s="77"/>
      <c r="T131" s="167">
        <f>T132+T155+T288+T291+T294</f>
        <v>0</v>
      </c>
      <c r="U131" s="77"/>
      <c r="V131" s="167">
        <f>V132+V155+V288+V291+V294</f>
        <v>1.0947800000000001</v>
      </c>
      <c r="W131" s="77"/>
      <c r="X131" s="168">
        <f>X132+X155+X288+X291+X294</f>
        <v>0.53600000000000003</v>
      </c>
      <c r="Y131" s="32"/>
      <c r="Z131" s="32"/>
      <c r="AA131" s="32"/>
      <c r="AB131" s="32"/>
      <c r="AC131" s="32"/>
      <c r="AD131" s="32"/>
      <c r="AE131" s="32"/>
      <c r="AT131" s="15" t="s">
        <v>77</v>
      </c>
      <c r="AU131" s="15" t="s">
        <v>106</v>
      </c>
      <c r="BK131" s="169">
        <f>BK132+BK155+BK288+BK291+BK294</f>
        <v>0</v>
      </c>
    </row>
    <row r="132" spans="1:65" s="12" customFormat="1" ht="25.9" customHeight="1">
      <c r="B132" s="170"/>
      <c r="C132" s="171"/>
      <c r="D132" s="172" t="s">
        <v>77</v>
      </c>
      <c r="E132" s="173" t="s">
        <v>139</v>
      </c>
      <c r="F132" s="173" t="s">
        <v>140</v>
      </c>
      <c r="G132" s="171"/>
      <c r="H132" s="171"/>
      <c r="I132" s="174"/>
      <c r="J132" s="174"/>
      <c r="K132" s="175">
        <f>BK132</f>
        <v>0</v>
      </c>
      <c r="L132" s="171"/>
      <c r="M132" s="176"/>
      <c r="N132" s="177"/>
      <c r="O132" s="178"/>
      <c r="P132" s="178"/>
      <c r="Q132" s="179">
        <f>Q133+Q138+Q150</f>
        <v>0</v>
      </c>
      <c r="R132" s="179">
        <f>R133+R138+R150</f>
        <v>0</v>
      </c>
      <c r="S132" s="178"/>
      <c r="T132" s="180">
        <f>T133+T138+T150</f>
        <v>0</v>
      </c>
      <c r="U132" s="178"/>
      <c r="V132" s="180">
        <f>V133+V138+V150</f>
        <v>0.83681000000000005</v>
      </c>
      <c r="W132" s="178"/>
      <c r="X132" s="181">
        <f>X133+X138+X150</f>
        <v>0.53600000000000003</v>
      </c>
      <c r="AR132" s="182" t="s">
        <v>86</v>
      </c>
      <c r="AT132" s="183" t="s">
        <v>77</v>
      </c>
      <c r="AU132" s="183" t="s">
        <v>78</v>
      </c>
      <c r="AY132" s="182" t="s">
        <v>141</v>
      </c>
      <c r="BK132" s="184">
        <f>BK133+BK138+BK150</f>
        <v>0</v>
      </c>
    </row>
    <row r="133" spans="1:65" s="12" customFormat="1" ht="22.9" customHeight="1">
      <c r="B133" s="170"/>
      <c r="C133" s="171"/>
      <c r="D133" s="172" t="s">
        <v>77</v>
      </c>
      <c r="E133" s="185" t="s">
        <v>142</v>
      </c>
      <c r="F133" s="185" t="s">
        <v>143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SUM(Q134:Q137)</f>
        <v>0</v>
      </c>
      <c r="R133" s="179">
        <f>SUM(R134:R137)</f>
        <v>0</v>
      </c>
      <c r="S133" s="178"/>
      <c r="T133" s="180">
        <f>SUM(T134:T137)</f>
        <v>0</v>
      </c>
      <c r="U133" s="178"/>
      <c r="V133" s="180">
        <f>SUM(V134:V137)</f>
        <v>0.73241000000000001</v>
      </c>
      <c r="W133" s="178"/>
      <c r="X133" s="181">
        <f>SUM(X134:X137)</f>
        <v>0</v>
      </c>
      <c r="AR133" s="182" t="s">
        <v>86</v>
      </c>
      <c r="AT133" s="183" t="s">
        <v>77</v>
      </c>
      <c r="AU133" s="183" t="s">
        <v>86</v>
      </c>
      <c r="AY133" s="182" t="s">
        <v>141</v>
      </c>
      <c r="BK133" s="184">
        <f>SUM(BK134:BK137)</f>
        <v>0</v>
      </c>
    </row>
    <row r="134" spans="1:65" s="2" customFormat="1" ht="24">
      <c r="A134" s="32"/>
      <c r="B134" s="33"/>
      <c r="C134" s="187" t="s">
        <v>86</v>
      </c>
      <c r="D134" s="187" t="s">
        <v>144</v>
      </c>
      <c r="E134" s="188" t="s">
        <v>145</v>
      </c>
      <c r="F134" s="189" t="s">
        <v>146</v>
      </c>
      <c r="G134" s="190" t="s">
        <v>147</v>
      </c>
      <c r="H134" s="191">
        <v>2</v>
      </c>
      <c r="I134" s="192"/>
      <c r="J134" s="192"/>
      <c r="K134" s="193">
        <f>ROUND(P134*H134,2)</f>
        <v>0</v>
      </c>
      <c r="L134" s="189" t="s">
        <v>148</v>
      </c>
      <c r="M134" s="37"/>
      <c r="N134" s="194" t="s">
        <v>1</v>
      </c>
      <c r="O134" s="195" t="s">
        <v>41</v>
      </c>
      <c r="P134" s="196">
        <f>I134+J134</f>
        <v>0</v>
      </c>
      <c r="Q134" s="196">
        <f>ROUND(I134*H134,2)</f>
        <v>0</v>
      </c>
      <c r="R134" s="196">
        <f>ROUND(J134*H134,2)</f>
        <v>0</v>
      </c>
      <c r="S134" s="69"/>
      <c r="T134" s="197">
        <f>S134*H134</f>
        <v>0</v>
      </c>
      <c r="U134" s="197">
        <v>5.6000000000000001E-2</v>
      </c>
      <c r="V134" s="197">
        <f>U134*H134</f>
        <v>0.112</v>
      </c>
      <c r="W134" s="197">
        <v>0</v>
      </c>
      <c r="X134" s="198">
        <f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149</v>
      </c>
      <c r="AT134" s="199" t="s">
        <v>144</v>
      </c>
      <c r="AU134" s="199" t="s">
        <v>88</v>
      </c>
      <c r="AY134" s="15" t="s">
        <v>141</v>
      </c>
      <c r="BE134" s="200">
        <f>IF(O134="základní",K134,0)</f>
        <v>0</v>
      </c>
      <c r="BF134" s="200">
        <f>IF(O134="snížená",K134,0)</f>
        <v>0</v>
      </c>
      <c r="BG134" s="200">
        <f>IF(O134="zákl. přenesená",K134,0)</f>
        <v>0</v>
      </c>
      <c r="BH134" s="200">
        <f>IF(O134="sníž. přenesená",K134,0)</f>
        <v>0</v>
      </c>
      <c r="BI134" s="200">
        <f>IF(O134="nulová",K134,0)</f>
        <v>0</v>
      </c>
      <c r="BJ134" s="15" t="s">
        <v>86</v>
      </c>
      <c r="BK134" s="200">
        <f>ROUND(P134*H134,2)</f>
        <v>0</v>
      </c>
      <c r="BL134" s="15" t="s">
        <v>149</v>
      </c>
      <c r="BM134" s="199" t="s">
        <v>150</v>
      </c>
    </row>
    <row r="135" spans="1:65" s="2" customFormat="1" ht="24.2" customHeight="1">
      <c r="A135" s="32"/>
      <c r="B135" s="33"/>
      <c r="C135" s="187" t="s">
        <v>88</v>
      </c>
      <c r="D135" s="187" t="s">
        <v>144</v>
      </c>
      <c r="E135" s="188" t="s">
        <v>151</v>
      </c>
      <c r="F135" s="189" t="s">
        <v>152</v>
      </c>
      <c r="G135" s="190" t="s">
        <v>147</v>
      </c>
      <c r="H135" s="191">
        <v>2</v>
      </c>
      <c r="I135" s="192"/>
      <c r="J135" s="192"/>
      <c r="K135" s="193">
        <f>ROUND(P135*H135,2)</f>
        <v>0</v>
      </c>
      <c r="L135" s="189" t="s">
        <v>148</v>
      </c>
      <c r="M135" s="37"/>
      <c r="N135" s="194" t="s">
        <v>1</v>
      </c>
      <c r="O135" s="195" t="s">
        <v>41</v>
      </c>
      <c r="P135" s="196">
        <f>I135+J135</f>
        <v>0</v>
      </c>
      <c r="Q135" s="196">
        <f>ROUND(I135*H135,2)</f>
        <v>0</v>
      </c>
      <c r="R135" s="196">
        <f>ROUND(J135*H135,2)</f>
        <v>0</v>
      </c>
      <c r="S135" s="69"/>
      <c r="T135" s="197">
        <f>S135*H135</f>
        <v>0</v>
      </c>
      <c r="U135" s="197">
        <v>4.0629999999999999E-2</v>
      </c>
      <c r="V135" s="197">
        <f>U135*H135</f>
        <v>8.1259999999999999E-2</v>
      </c>
      <c r="W135" s="197">
        <v>0</v>
      </c>
      <c r="X135" s="198">
        <f>W135*H135</f>
        <v>0</v>
      </c>
      <c r="Y135" s="32"/>
      <c r="Z135" s="32"/>
      <c r="AA135" s="32"/>
      <c r="AB135" s="32"/>
      <c r="AC135" s="32"/>
      <c r="AD135" s="32"/>
      <c r="AE135" s="32"/>
      <c r="AR135" s="199" t="s">
        <v>149</v>
      </c>
      <c r="AT135" s="199" t="s">
        <v>144</v>
      </c>
      <c r="AU135" s="199" t="s">
        <v>88</v>
      </c>
      <c r="AY135" s="15" t="s">
        <v>141</v>
      </c>
      <c r="BE135" s="200">
        <f>IF(O135="základní",K135,0)</f>
        <v>0</v>
      </c>
      <c r="BF135" s="200">
        <f>IF(O135="snížená",K135,0)</f>
        <v>0</v>
      </c>
      <c r="BG135" s="200">
        <f>IF(O135="zákl. přenesená",K135,0)</f>
        <v>0</v>
      </c>
      <c r="BH135" s="200">
        <f>IF(O135="sníž. přenesená",K135,0)</f>
        <v>0</v>
      </c>
      <c r="BI135" s="200">
        <f>IF(O135="nulová",K135,0)</f>
        <v>0</v>
      </c>
      <c r="BJ135" s="15" t="s">
        <v>86</v>
      </c>
      <c r="BK135" s="200">
        <f>ROUND(P135*H135,2)</f>
        <v>0</v>
      </c>
      <c r="BL135" s="15" t="s">
        <v>149</v>
      </c>
      <c r="BM135" s="199" t="s">
        <v>153</v>
      </c>
    </row>
    <row r="136" spans="1:65" s="2" customFormat="1" ht="24">
      <c r="A136" s="32"/>
      <c r="B136" s="33"/>
      <c r="C136" s="187" t="s">
        <v>154</v>
      </c>
      <c r="D136" s="187" t="s">
        <v>144</v>
      </c>
      <c r="E136" s="188" t="s">
        <v>155</v>
      </c>
      <c r="F136" s="189" t="s">
        <v>156</v>
      </c>
      <c r="G136" s="190" t="s">
        <v>147</v>
      </c>
      <c r="H136" s="191">
        <v>6</v>
      </c>
      <c r="I136" s="192"/>
      <c r="J136" s="192"/>
      <c r="K136" s="193">
        <f>ROUND(P136*H136,2)</f>
        <v>0</v>
      </c>
      <c r="L136" s="189" t="s">
        <v>148</v>
      </c>
      <c r="M136" s="37"/>
      <c r="N136" s="194" t="s">
        <v>1</v>
      </c>
      <c r="O136" s="195" t="s">
        <v>41</v>
      </c>
      <c r="P136" s="196">
        <f>I136+J136</f>
        <v>0</v>
      </c>
      <c r="Q136" s="196">
        <f>ROUND(I136*H136,2)</f>
        <v>0</v>
      </c>
      <c r="R136" s="196">
        <f>ROUND(J136*H136,2)</f>
        <v>0</v>
      </c>
      <c r="S136" s="69"/>
      <c r="T136" s="197">
        <f>S136*H136</f>
        <v>0</v>
      </c>
      <c r="U136" s="197">
        <v>5.6000000000000001E-2</v>
      </c>
      <c r="V136" s="197">
        <f>U136*H136</f>
        <v>0.33600000000000002</v>
      </c>
      <c r="W136" s="197">
        <v>0</v>
      </c>
      <c r="X136" s="198">
        <f>W136*H136</f>
        <v>0</v>
      </c>
      <c r="Y136" s="32"/>
      <c r="Z136" s="32"/>
      <c r="AA136" s="32"/>
      <c r="AB136" s="32"/>
      <c r="AC136" s="32"/>
      <c r="AD136" s="32"/>
      <c r="AE136" s="32"/>
      <c r="AR136" s="199" t="s">
        <v>149</v>
      </c>
      <c r="AT136" s="199" t="s">
        <v>144</v>
      </c>
      <c r="AU136" s="199" t="s">
        <v>88</v>
      </c>
      <c r="AY136" s="15" t="s">
        <v>141</v>
      </c>
      <c r="BE136" s="200">
        <f>IF(O136="základní",K136,0)</f>
        <v>0</v>
      </c>
      <c r="BF136" s="200">
        <f>IF(O136="snížená",K136,0)</f>
        <v>0</v>
      </c>
      <c r="BG136" s="200">
        <f>IF(O136="zákl. přenesená",K136,0)</f>
        <v>0</v>
      </c>
      <c r="BH136" s="200">
        <f>IF(O136="sníž. přenesená",K136,0)</f>
        <v>0</v>
      </c>
      <c r="BI136" s="200">
        <f>IF(O136="nulová",K136,0)</f>
        <v>0</v>
      </c>
      <c r="BJ136" s="15" t="s">
        <v>86</v>
      </c>
      <c r="BK136" s="200">
        <f>ROUND(P136*H136,2)</f>
        <v>0</v>
      </c>
      <c r="BL136" s="15" t="s">
        <v>149</v>
      </c>
      <c r="BM136" s="199" t="s">
        <v>157</v>
      </c>
    </row>
    <row r="137" spans="1:65" s="2" customFormat="1" ht="24.2" customHeight="1">
      <c r="A137" s="32"/>
      <c r="B137" s="33"/>
      <c r="C137" s="187" t="s">
        <v>149</v>
      </c>
      <c r="D137" s="187" t="s">
        <v>144</v>
      </c>
      <c r="E137" s="188" t="s">
        <v>158</v>
      </c>
      <c r="F137" s="189" t="s">
        <v>159</v>
      </c>
      <c r="G137" s="190" t="s">
        <v>147</v>
      </c>
      <c r="H137" s="191">
        <v>5</v>
      </c>
      <c r="I137" s="192"/>
      <c r="J137" s="192"/>
      <c r="K137" s="193">
        <f>ROUND(P137*H137,2)</f>
        <v>0</v>
      </c>
      <c r="L137" s="189" t="s">
        <v>148</v>
      </c>
      <c r="M137" s="37"/>
      <c r="N137" s="194" t="s">
        <v>1</v>
      </c>
      <c r="O137" s="195" t="s">
        <v>41</v>
      </c>
      <c r="P137" s="196">
        <f>I137+J137</f>
        <v>0</v>
      </c>
      <c r="Q137" s="196">
        <f>ROUND(I137*H137,2)</f>
        <v>0</v>
      </c>
      <c r="R137" s="196">
        <f>ROUND(J137*H137,2)</f>
        <v>0</v>
      </c>
      <c r="S137" s="69"/>
      <c r="T137" s="197">
        <f>S137*H137</f>
        <v>0</v>
      </c>
      <c r="U137" s="197">
        <v>4.0629999999999999E-2</v>
      </c>
      <c r="V137" s="197">
        <f>U137*H137</f>
        <v>0.20315</v>
      </c>
      <c r="W137" s="197">
        <v>0</v>
      </c>
      <c r="X137" s="198">
        <f>W137*H137</f>
        <v>0</v>
      </c>
      <c r="Y137" s="32"/>
      <c r="Z137" s="32"/>
      <c r="AA137" s="32"/>
      <c r="AB137" s="32"/>
      <c r="AC137" s="32"/>
      <c r="AD137" s="32"/>
      <c r="AE137" s="32"/>
      <c r="AR137" s="199" t="s">
        <v>149</v>
      </c>
      <c r="AT137" s="199" t="s">
        <v>144</v>
      </c>
      <c r="AU137" s="199" t="s">
        <v>88</v>
      </c>
      <c r="AY137" s="15" t="s">
        <v>141</v>
      </c>
      <c r="BE137" s="200">
        <f>IF(O137="základní",K137,0)</f>
        <v>0</v>
      </c>
      <c r="BF137" s="200">
        <f>IF(O137="snížená",K137,0)</f>
        <v>0</v>
      </c>
      <c r="BG137" s="200">
        <f>IF(O137="zákl. přenesená",K137,0)</f>
        <v>0</v>
      </c>
      <c r="BH137" s="200">
        <f>IF(O137="sníž. přenesená",K137,0)</f>
        <v>0</v>
      </c>
      <c r="BI137" s="200">
        <f>IF(O137="nulová",K137,0)</f>
        <v>0</v>
      </c>
      <c r="BJ137" s="15" t="s">
        <v>86</v>
      </c>
      <c r="BK137" s="200">
        <f>ROUND(P137*H137,2)</f>
        <v>0</v>
      </c>
      <c r="BL137" s="15" t="s">
        <v>149</v>
      </c>
      <c r="BM137" s="199" t="s">
        <v>160</v>
      </c>
    </row>
    <row r="138" spans="1:65" s="12" customFormat="1" ht="22.9" customHeight="1">
      <c r="B138" s="170"/>
      <c r="C138" s="171"/>
      <c r="D138" s="172" t="s">
        <v>77</v>
      </c>
      <c r="E138" s="185" t="s">
        <v>161</v>
      </c>
      <c r="F138" s="185" t="s">
        <v>162</v>
      </c>
      <c r="G138" s="171"/>
      <c r="H138" s="171"/>
      <c r="I138" s="174"/>
      <c r="J138" s="174"/>
      <c r="K138" s="186">
        <f>BK138</f>
        <v>0</v>
      </c>
      <c r="L138" s="171"/>
      <c r="M138" s="176"/>
      <c r="N138" s="177"/>
      <c r="O138" s="178"/>
      <c r="P138" s="178"/>
      <c r="Q138" s="179">
        <f>SUM(Q139:Q149)</f>
        <v>0</v>
      </c>
      <c r="R138" s="179">
        <f>SUM(R139:R149)</f>
        <v>0</v>
      </c>
      <c r="S138" s="178"/>
      <c r="T138" s="180">
        <f>SUM(T139:T149)</f>
        <v>0</v>
      </c>
      <c r="U138" s="178"/>
      <c r="V138" s="180">
        <f>SUM(V139:V149)</f>
        <v>0.10440000000000001</v>
      </c>
      <c r="W138" s="178"/>
      <c r="X138" s="181">
        <f>SUM(X139:X149)</f>
        <v>0.53600000000000003</v>
      </c>
      <c r="AR138" s="182" t="s">
        <v>86</v>
      </c>
      <c r="AT138" s="183" t="s">
        <v>77</v>
      </c>
      <c r="AU138" s="183" t="s">
        <v>86</v>
      </c>
      <c r="AY138" s="182" t="s">
        <v>141</v>
      </c>
      <c r="BK138" s="184">
        <f>SUM(BK139:BK149)</f>
        <v>0</v>
      </c>
    </row>
    <row r="139" spans="1:65" s="2" customFormat="1" ht="44.25" customHeight="1">
      <c r="A139" s="32"/>
      <c r="B139" s="33"/>
      <c r="C139" s="187" t="s">
        <v>163</v>
      </c>
      <c r="D139" s="187" t="s">
        <v>144</v>
      </c>
      <c r="E139" s="188" t="s">
        <v>164</v>
      </c>
      <c r="F139" s="189" t="s">
        <v>165</v>
      </c>
      <c r="G139" s="190" t="s">
        <v>166</v>
      </c>
      <c r="H139" s="191">
        <v>344</v>
      </c>
      <c r="I139" s="192"/>
      <c r="J139" s="192"/>
      <c r="K139" s="193">
        <f t="shared" ref="K139:K145" si="2">ROUND(P139*H139,2)</f>
        <v>0</v>
      </c>
      <c r="L139" s="189" t="s">
        <v>148</v>
      </c>
      <c r="M139" s="37"/>
      <c r="N139" s="194" t="s">
        <v>1</v>
      </c>
      <c r="O139" s="195" t="s">
        <v>41</v>
      </c>
      <c r="P139" s="196">
        <f t="shared" ref="P139:P145" si="3">I139+J139</f>
        <v>0</v>
      </c>
      <c r="Q139" s="196">
        <f t="shared" ref="Q139:Q145" si="4">ROUND(I139*H139,2)</f>
        <v>0</v>
      </c>
      <c r="R139" s="196">
        <f t="shared" ref="R139:R145" si="5">ROUND(J139*H139,2)</f>
        <v>0</v>
      </c>
      <c r="S139" s="69"/>
      <c r="T139" s="197">
        <f t="shared" ref="T139:T145" si="6">S139*H139</f>
        <v>0</v>
      </c>
      <c r="U139" s="197">
        <v>0</v>
      </c>
      <c r="V139" s="197">
        <f t="shared" ref="V139:V145" si="7">U139*H139</f>
        <v>0</v>
      </c>
      <c r="W139" s="197">
        <v>0</v>
      </c>
      <c r="X139" s="198">
        <f t="shared" ref="X139:X145" si="8">W139*H139</f>
        <v>0</v>
      </c>
      <c r="Y139" s="32"/>
      <c r="Z139" s="32"/>
      <c r="AA139" s="32"/>
      <c r="AB139" s="32"/>
      <c r="AC139" s="32"/>
      <c r="AD139" s="32"/>
      <c r="AE139" s="32"/>
      <c r="AR139" s="199" t="s">
        <v>149</v>
      </c>
      <c r="AT139" s="199" t="s">
        <v>144</v>
      </c>
      <c r="AU139" s="199" t="s">
        <v>88</v>
      </c>
      <c r="AY139" s="15" t="s">
        <v>141</v>
      </c>
      <c r="BE139" s="200">
        <f t="shared" ref="BE139:BE145" si="9">IF(O139="základní",K139,0)</f>
        <v>0</v>
      </c>
      <c r="BF139" s="200">
        <f t="shared" ref="BF139:BF145" si="10">IF(O139="snížená",K139,0)</f>
        <v>0</v>
      </c>
      <c r="BG139" s="200">
        <f t="shared" ref="BG139:BG145" si="11">IF(O139="zákl. přenesená",K139,0)</f>
        <v>0</v>
      </c>
      <c r="BH139" s="200">
        <f t="shared" ref="BH139:BH145" si="12">IF(O139="sníž. přenesená",K139,0)</f>
        <v>0</v>
      </c>
      <c r="BI139" s="200">
        <f t="shared" ref="BI139:BI145" si="13">IF(O139="nulová",K139,0)</f>
        <v>0</v>
      </c>
      <c r="BJ139" s="15" t="s">
        <v>86</v>
      </c>
      <c r="BK139" s="200">
        <f t="shared" ref="BK139:BK145" si="14">ROUND(P139*H139,2)</f>
        <v>0</v>
      </c>
      <c r="BL139" s="15" t="s">
        <v>149</v>
      </c>
      <c r="BM139" s="199" t="s">
        <v>167</v>
      </c>
    </row>
    <row r="140" spans="1:65" s="2" customFormat="1" ht="55.5" customHeight="1">
      <c r="A140" s="32"/>
      <c r="B140" s="33"/>
      <c r="C140" s="187" t="s">
        <v>142</v>
      </c>
      <c r="D140" s="187" t="s">
        <v>144</v>
      </c>
      <c r="E140" s="188" t="s">
        <v>168</v>
      </c>
      <c r="F140" s="189" t="s">
        <v>169</v>
      </c>
      <c r="G140" s="190" t="s">
        <v>166</v>
      </c>
      <c r="H140" s="191">
        <v>14</v>
      </c>
      <c r="I140" s="192"/>
      <c r="J140" s="192"/>
      <c r="K140" s="193">
        <f t="shared" si="2"/>
        <v>0</v>
      </c>
      <c r="L140" s="189" t="s">
        <v>148</v>
      </c>
      <c r="M140" s="37"/>
      <c r="N140" s="194" t="s">
        <v>1</v>
      </c>
      <c r="O140" s="195" t="s">
        <v>41</v>
      </c>
      <c r="P140" s="196">
        <f t="shared" si="3"/>
        <v>0</v>
      </c>
      <c r="Q140" s="196">
        <f t="shared" si="4"/>
        <v>0</v>
      </c>
      <c r="R140" s="196">
        <f t="shared" si="5"/>
        <v>0</v>
      </c>
      <c r="S140" s="69"/>
      <c r="T140" s="197">
        <f t="shared" si="6"/>
        <v>0</v>
      </c>
      <c r="U140" s="197">
        <v>0</v>
      </c>
      <c r="V140" s="197">
        <f t="shared" si="7"/>
        <v>0</v>
      </c>
      <c r="W140" s="197">
        <v>1E-3</v>
      </c>
      <c r="X140" s="198">
        <f t="shared" si="8"/>
        <v>1.4E-2</v>
      </c>
      <c r="Y140" s="32"/>
      <c r="Z140" s="32"/>
      <c r="AA140" s="32"/>
      <c r="AB140" s="32"/>
      <c r="AC140" s="32"/>
      <c r="AD140" s="32"/>
      <c r="AE140" s="32"/>
      <c r="AR140" s="199" t="s">
        <v>149</v>
      </c>
      <c r="AT140" s="199" t="s">
        <v>144</v>
      </c>
      <c r="AU140" s="199" t="s">
        <v>88</v>
      </c>
      <c r="AY140" s="15" t="s">
        <v>141</v>
      </c>
      <c r="BE140" s="200">
        <f t="shared" si="9"/>
        <v>0</v>
      </c>
      <c r="BF140" s="200">
        <f t="shared" si="10"/>
        <v>0</v>
      </c>
      <c r="BG140" s="200">
        <f t="shared" si="11"/>
        <v>0</v>
      </c>
      <c r="BH140" s="200">
        <f t="shared" si="12"/>
        <v>0</v>
      </c>
      <c r="BI140" s="200">
        <f t="shared" si="13"/>
        <v>0</v>
      </c>
      <c r="BJ140" s="15" t="s">
        <v>86</v>
      </c>
      <c r="BK140" s="200">
        <f t="shared" si="14"/>
        <v>0</v>
      </c>
      <c r="BL140" s="15" t="s">
        <v>149</v>
      </c>
      <c r="BM140" s="199" t="s">
        <v>170</v>
      </c>
    </row>
    <row r="141" spans="1:65" s="2" customFormat="1" ht="55.5" customHeight="1">
      <c r="A141" s="32"/>
      <c r="B141" s="33"/>
      <c r="C141" s="187" t="s">
        <v>171</v>
      </c>
      <c r="D141" s="187" t="s">
        <v>144</v>
      </c>
      <c r="E141" s="188" t="s">
        <v>172</v>
      </c>
      <c r="F141" s="189" t="s">
        <v>173</v>
      </c>
      <c r="G141" s="190" t="s">
        <v>166</v>
      </c>
      <c r="H141" s="191">
        <v>8</v>
      </c>
      <c r="I141" s="192"/>
      <c r="J141" s="192"/>
      <c r="K141" s="193">
        <f t="shared" si="2"/>
        <v>0</v>
      </c>
      <c r="L141" s="189" t="s">
        <v>148</v>
      </c>
      <c r="M141" s="37"/>
      <c r="N141" s="194" t="s">
        <v>1</v>
      </c>
      <c r="O141" s="195" t="s">
        <v>41</v>
      </c>
      <c r="P141" s="196">
        <f t="shared" si="3"/>
        <v>0</v>
      </c>
      <c r="Q141" s="196">
        <f t="shared" si="4"/>
        <v>0</v>
      </c>
      <c r="R141" s="196">
        <f t="shared" si="5"/>
        <v>0</v>
      </c>
      <c r="S141" s="69"/>
      <c r="T141" s="197">
        <f t="shared" si="6"/>
        <v>0</v>
      </c>
      <c r="U141" s="197">
        <v>0</v>
      </c>
      <c r="V141" s="197">
        <f t="shared" si="7"/>
        <v>0</v>
      </c>
      <c r="W141" s="197">
        <v>1E-3</v>
      </c>
      <c r="X141" s="198">
        <f t="shared" si="8"/>
        <v>8.0000000000000002E-3</v>
      </c>
      <c r="Y141" s="32"/>
      <c r="Z141" s="32"/>
      <c r="AA141" s="32"/>
      <c r="AB141" s="32"/>
      <c r="AC141" s="32"/>
      <c r="AD141" s="32"/>
      <c r="AE141" s="32"/>
      <c r="AR141" s="199" t="s">
        <v>149</v>
      </c>
      <c r="AT141" s="199" t="s">
        <v>144</v>
      </c>
      <c r="AU141" s="199" t="s">
        <v>88</v>
      </c>
      <c r="AY141" s="15" t="s">
        <v>141</v>
      </c>
      <c r="BE141" s="200">
        <f t="shared" si="9"/>
        <v>0</v>
      </c>
      <c r="BF141" s="200">
        <f t="shared" si="10"/>
        <v>0</v>
      </c>
      <c r="BG141" s="200">
        <f t="shared" si="11"/>
        <v>0</v>
      </c>
      <c r="BH141" s="200">
        <f t="shared" si="12"/>
        <v>0</v>
      </c>
      <c r="BI141" s="200">
        <f t="shared" si="13"/>
        <v>0</v>
      </c>
      <c r="BJ141" s="15" t="s">
        <v>86</v>
      </c>
      <c r="BK141" s="200">
        <f t="shared" si="14"/>
        <v>0</v>
      </c>
      <c r="BL141" s="15" t="s">
        <v>149</v>
      </c>
      <c r="BM141" s="199" t="s">
        <v>174</v>
      </c>
    </row>
    <row r="142" spans="1:65" s="2" customFormat="1" ht="55.5" customHeight="1">
      <c r="A142" s="32"/>
      <c r="B142" s="33"/>
      <c r="C142" s="187" t="s">
        <v>175</v>
      </c>
      <c r="D142" s="187" t="s">
        <v>144</v>
      </c>
      <c r="E142" s="188" t="s">
        <v>176</v>
      </c>
      <c r="F142" s="189" t="s">
        <v>177</v>
      </c>
      <c r="G142" s="190" t="s">
        <v>166</v>
      </c>
      <c r="H142" s="191">
        <v>7</v>
      </c>
      <c r="I142" s="192"/>
      <c r="J142" s="192"/>
      <c r="K142" s="193">
        <f t="shared" si="2"/>
        <v>0</v>
      </c>
      <c r="L142" s="189" t="s">
        <v>148</v>
      </c>
      <c r="M142" s="37"/>
      <c r="N142" s="194" t="s">
        <v>1</v>
      </c>
      <c r="O142" s="195" t="s">
        <v>41</v>
      </c>
      <c r="P142" s="196">
        <f t="shared" si="3"/>
        <v>0</v>
      </c>
      <c r="Q142" s="196">
        <f t="shared" si="4"/>
        <v>0</v>
      </c>
      <c r="R142" s="196">
        <f t="shared" si="5"/>
        <v>0</v>
      </c>
      <c r="S142" s="69"/>
      <c r="T142" s="197">
        <f t="shared" si="6"/>
        <v>0</v>
      </c>
      <c r="U142" s="197">
        <v>0</v>
      </c>
      <c r="V142" s="197">
        <f t="shared" si="7"/>
        <v>0</v>
      </c>
      <c r="W142" s="197">
        <v>2E-3</v>
      </c>
      <c r="X142" s="198">
        <f t="shared" si="8"/>
        <v>1.4E-2</v>
      </c>
      <c r="Y142" s="32"/>
      <c r="Z142" s="32"/>
      <c r="AA142" s="32"/>
      <c r="AB142" s="32"/>
      <c r="AC142" s="32"/>
      <c r="AD142" s="32"/>
      <c r="AE142" s="32"/>
      <c r="AR142" s="199" t="s">
        <v>149</v>
      </c>
      <c r="AT142" s="199" t="s">
        <v>144</v>
      </c>
      <c r="AU142" s="199" t="s">
        <v>88</v>
      </c>
      <c r="AY142" s="15" t="s">
        <v>141</v>
      </c>
      <c r="BE142" s="200">
        <f t="shared" si="9"/>
        <v>0</v>
      </c>
      <c r="BF142" s="200">
        <f t="shared" si="10"/>
        <v>0</v>
      </c>
      <c r="BG142" s="200">
        <f t="shared" si="11"/>
        <v>0</v>
      </c>
      <c r="BH142" s="200">
        <f t="shared" si="12"/>
        <v>0</v>
      </c>
      <c r="BI142" s="200">
        <f t="shared" si="13"/>
        <v>0</v>
      </c>
      <c r="BJ142" s="15" t="s">
        <v>86</v>
      </c>
      <c r="BK142" s="200">
        <f t="shared" si="14"/>
        <v>0</v>
      </c>
      <c r="BL142" s="15" t="s">
        <v>149</v>
      </c>
      <c r="BM142" s="199" t="s">
        <v>178</v>
      </c>
    </row>
    <row r="143" spans="1:65" s="2" customFormat="1" ht="55.5" customHeight="1">
      <c r="A143" s="32"/>
      <c r="B143" s="33"/>
      <c r="C143" s="187" t="s">
        <v>161</v>
      </c>
      <c r="D143" s="187" t="s">
        <v>144</v>
      </c>
      <c r="E143" s="188" t="s">
        <v>179</v>
      </c>
      <c r="F143" s="189" t="s">
        <v>180</v>
      </c>
      <c r="G143" s="190" t="s">
        <v>166</v>
      </c>
      <c r="H143" s="191">
        <v>2</v>
      </c>
      <c r="I143" s="192"/>
      <c r="J143" s="192"/>
      <c r="K143" s="193">
        <f t="shared" si="2"/>
        <v>0</v>
      </c>
      <c r="L143" s="189" t="s">
        <v>148</v>
      </c>
      <c r="M143" s="37"/>
      <c r="N143" s="194" t="s">
        <v>1</v>
      </c>
      <c r="O143" s="195" t="s">
        <v>41</v>
      </c>
      <c r="P143" s="196">
        <f t="shared" si="3"/>
        <v>0</v>
      </c>
      <c r="Q143" s="196">
        <f t="shared" si="4"/>
        <v>0</v>
      </c>
      <c r="R143" s="196">
        <f t="shared" si="5"/>
        <v>0</v>
      </c>
      <c r="S143" s="69"/>
      <c r="T143" s="197">
        <f t="shared" si="6"/>
        <v>0</v>
      </c>
      <c r="U143" s="197">
        <v>0</v>
      </c>
      <c r="V143" s="197">
        <f t="shared" si="7"/>
        <v>0</v>
      </c>
      <c r="W143" s="197">
        <v>3.0000000000000001E-3</v>
      </c>
      <c r="X143" s="198">
        <f t="shared" si="8"/>
        <v>6.0000000000000001E-3</v>
      </c>
      <c r="Y143" s="32"/>
      <c r="Z143" s="32"/>
      <c r="AA143" s="32"/>
      <c r="AB143" s="32"/>
      <c r="AC143" s="32"/>
      <c r="AD143" s="32"/>
      <c r="AE143" s="32"/>
      <c r="AR143" s="199" t="s">
        <v>149</v>
      </c>
      <c r="AT143" s="199" t="s">
        <v>144</v>
      </c>
      <c r="AU143" s="199" t="s">
        <v>88</v>
      </c>
      <c r="AY143" s="15" t="s">
        <v>141</v>
      </c>
      <c r="BE143" s="200">
        <f t="shared" si="9"/>
        <v>0</v>
      </c>
      <c r="BF143" s="200">
        <f t="shared" si="10"/>
        <v>0</v>
      </c>
      <c r="BG143" s="200">
        <f t="shared" si="11"/>
        <v>0</v>
      </c>
      <c r="BH143" s="200">
        <f t="shared" si="12"/>
        <v>0</v>
      </c>
      <c r="BI143" s="200">
        <f t="shared" si="13"/>
        <v>0</v>
      </c>
      <c r="BJ143" s="15" t="s">
        <v>86</v>
      </c>
      <c r="BK143" s="200">
        <f t="shared" si="14"/>
        <v>0</v>
      </c>
      <c r="BL143" s="15" t="s">
        <v>149</v>
      </c>
      <c r="BM143" s="199" t="s">
        <v>181</v>
      </c>
    </row>
    <row r="144" spans="1:65" s="2" customFormat="1" ht="44.25" customHeight="1">
      <c r="A144" s="32"/>
      <c r="B144" s="33"/>
      <c r="C144" s="187" t="s">
        <v>182</v>
      </c>
      <c r="D144" s="187" t="s">
        <v>144</v>
      </c>
      <c r="E144" s="188" t="s">
        <v>183</v>
      </c>
      <c r="F144" s="189" t="s">
        <v>184</v>
      </c>
      <c r="G144" s="190" t="s">
        <v>166</v>
      </c>
      <c r="H144" s="191">
        <v>54</v>
      </c>
      <c r="I144" s="192"/>
      <c r="J144" s="192"/>
      <c r="K144" s="193">
        <f t="shared" si="2"/>
        <v>0</v>
      </c>
      <c r="L144" s="189" t="s">
        <v>148</v>
      </c>
      <c r="M144" s="37"/>
      <c r="N144" s="194" t="s">
        <v>1</v>
      </c>
      <c r="O144" s="195" t="s">
        <v>41</v>
      </c>
      <c r="P144" s="196">
        <f t="shared" si="3"/>
        <v>0</v>
      </c>
      <c r="Q144" s="196">
        <f t="shared" si="4"/>
        <v>0</v>
      </c>
      <c r="R144" s="196">
        <f t="shared" si="5"/>
        <v>0</v>
      </c>
      <c r="S144" s="69"/>
      <c r="T144" s="197">
        <f t="shared" si="6"/>
        <v>0</v>
      </c>
      <c r="U144" s="197">
        <v>0</v>
      </c>
      <c r="V144" s="197">
        <f t="shared" si="7"/>
        <v>0</v>
      </c>
      <c r="W144" s="197">
        <v>1E-3</v>
      </c>
      <c r="X144" s="198">
        <f t="shared" si="8"/>
        <v>5.3999999999999999E-2</v>
      </c>
      <c r="Y144" s="32"/>
      <c r="Z144" s="32"/>
      <c r="AA144" s="32"/>
      <c r="AB144" s="32"/>
      <c r="AC144" s="32"/>
      <c r="AD144" s="32"/>
      <c r="AE144" s="32"/>
      <c r="AR144" s="199" t="s">
        <v>149</v>
      </c>
      <c r="AT144" s="199" t="s">
        <v>144</v>
      </c>
      <c r="AU144" s="199" t="s">
        <v>88</v>
      </c>
      <c r="AY144" s="15" t="s">
        <v>141</v>
      </c>
      <c r="BE144" s="200">
        <f t="shared" si="9"/>
        <v>0</v>
      </c>
      <c r="BF144" s="200">
        <f t="shared" si="10"/>
        <v>0</v>
      </c>
      <c r="BG144" s="200">
        <f t="shared" si="11"/>
        <v>0</v>
      </c>
      <c r="BH144" s="200">
        <f t="shared" si="12"/>
        <v>0</v>
      </c>
      <c r="BI144" s="200">
        <f t="shared" si="13"/>
        <v>0</v>
      </c>
      <c r="BJ144" s="15" t="s">
        <v>86</v>
      </c>
      <c r="BK144" s="200">
        <f t="shared" si="14"/>
        <v>0</v>
      </c>
      <c r="BL144" s="15" t="s">
        <v>149</v>
      </c>
      <c r="BM144" s="199" t="s">
        <v>185</v>
      </c>
    </row>
    <row r="145" spans="1:65" s="2" customFormat="1" ht="49.15" customHeight="1">
      <c r="A145" s="32"/>
      <c r="B145" s="33"/>
      <c r="C145" s="201" t="s">
        <v>186</v>
      </c>
      <c r="D145" s="201" t="s">
        <v>187</v>
      </c>
      <c r="E145" s="202" t="s">
        <v>188</v>
      </c>
      <c r="F145" s="203" t="s">
        <v>189</v>
      </c>
      <c r="G145" s="204" t="s">
        <v>147</v>
      </c>
      <c r="H145" s="205">
        <v>22</v>
      </c>
      <c r="I145" s="206"/>
      <c r="J145" s="207"/>
      <c r="K145" s="208">
        <f t="shared" si="2"/>
        <v>0</v>
      </c>
      <c r="L145" s="203" t="s">
        <v>1</v>
      </c>
      <c r="M145" s="209"/>
      <c r="N145" s="210" t="s">
        <v>1</v>
      </c>
      <c r="O145" s="195" t="s">
        <v>41</v>
      </c>
      <c r="P145" s="196">
        <f t="shared" si="3"/>
        <v>0</v>
      </c>
      <c r="Q145" s="196">
        <f t="shared" si="4"/>
        <v>0</v>
      </c>
      <c r="R145" s="196">
        <f t="shared" si="5"/>
        <v>0</v>
      </c>
      <c r="S145" s="69"/>
      <c r="T145" s="197">
        <f t="shared" si="6"/>
        <v>0</v>
      </c>
      <c r="U145" s="197">
        <v>0</v>
      </c>
      <c r="V145" s="197">
        <f t="shared" si="7"/>
        <v>0</v>
      </c>
      <c r="W145" s="197">
        <v>0</v>
      </c>
      <c r="X145" s="198">
        <f t="shared" si="8"/>
        <v>0</v>
      </c>
      <c r="Y145" s="32"/>
      <c r="Z145" s="32"/>
      <c r="AA145" s="32"/>
      <c r="AB145" s="32"/>
      <c r="AC145" s="32"/>
      <c r="AD145" s="32"/>
      <c r="AE145" s="32"/>
      <c r="AR145" s="199" t="s">
        <v>190</v>
      </c>
      <c r="AT145" s="199" t="s">
        <v>187</v>
      </c>
      <c r="AU145" s="199" t="s">
        <v>88</v>
      </c>
      <c r="AY145" s="15" t="s">
        <v>141</v>
      </c>
      <c r="BE145" s="200">
        <f t="shared" si="9"/>
        <v>0</v>
      </c>
      <c r="BF145" s="200">
        <f t="shared" si="10"/>
        <v>0</v>
      </c>
      <c r="BG145" s="200">
        <f t="shared" si="11"/>
        <v>0</v>
      </c>
      <c r="BH145" s="200">
        <f t="shared" si="12"/>
        <v>0</v>
      </c>
      <c r="BI145" s="200">
        <f t="shared" si="13"/>
        <v>0</v>
      </c>
      <c r="BJ145" s="15" t="s">
        <v>86</v>
      </c>
      <c r="BK145" s="200">
        <f t="shared" si="14"/>
        <v>0</v>
      </c>
      <c r="BL145" s="15" t="s">
        <v>191</v>
      </c>
      <c r="BM145" s="199" t="s">
        <v>192</v>
      </c>
    </row>
    <row r="146" spans="1:65" s="13" customFormat="1" ht="11.25">
      <c r="B146" s="211"/>
      <c r="C146" s="212"/>
      <c r="D146" s="213" t="s">
        <v>193</v>
      </c>
      <c r="E146" s="212"/>
      <c r="F146" s="214" t="s">
        <v>194</v>
      </c>
      <c r="G146" s="212"/>
      <c r="H146" s="215">
        <v>22</v>
      </c>
      <c r="I146" s="216"/>
      <c r="J146" s="216"/>
      <c r="K146" s="212"/>
      <c r="L146" s="212"/>
      <c r="M146" s="217"/>
      <c r="N146" s="218"/>
      <c r="O146" s="219"/>
      <c r="P146" s="219"/>
      <c r="Q146" s="219"/>
      <c r="R146" s="219"/>
      <c r="S146" s="219"/>
      <c r="T146" s="219"/>
      <c r="U146" s="219"/>
      <c r="V146" s="219"/>
      <c r="W146" s="219"/>
      <c r="X146" s="220"/>
      <c r="AT146" s="221" t="s">
        <v>193</v>
      </c>
      <c r="AU146" s="221" t="s">
        <v>88</v>
      </c>
      <c r="AV146" s="13" t="s">
        <v>88</v>
      </c>
      <c r="AW146" s="13" t="s">
        <v>4</v>
      </c>
      <c r="AX146" s="13" t="s">
        <v>86</v>
      </c>
      <c r="AY146" s="221" t="s">
        <v>141</v>
      </c>
    </row>
    <row r="147" spans="1:65" s="2" customFormat="1" ht="24.2" customHeight="1">
      <c r="A147" s="32"/>
      <c r="B147" s="33"/>
      <c r="C147" s="201" t="s">
        <v>195</v>
      </c>
      <c r="D147" s="201" t="s">
        <v>187</v>
      </c>
      <c r="E147" s="202" t="s">
        <v>196</v>
      </c>
      <c r="F147" s="203" t="s">
        <v>197</v>
      </c>
      <c r="G147" s="204" t="s">
        <v>198</v>
      </c>
      <c r="H147" s="205">
        <v>12</v>
      </c>
      <c r="I147" s="206"/>
      <c r="J147" s="207"/>
      <c r="K147" s="208">
        <f>ROUND(P147*H147,2)</f>
        <v>0</v>
      </c>
      <c r="L147" s="203" t="s">
        <v>1</v>
      </c>
      <c r="M147" s="209"/>
      <c r="N147" s="210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190</v>
      </c>
      <c r="AT147" s="199" t="s">
        <v>187</v>
      </c>
      <c r="AU147" s="199" t="s">
        <v>88</v>
      </c>
      <c r="AY147" s="15" t="s">
        <v>141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191</v>
      </c>
      <c r="BM147" s="199" t="s">
        <v>199</v>
      </c>
    </row>
    <row r="148" spans="1:65" s="2" customFormat="1" ht="24.2" customHeight="1">
      <c r="A148" s="32"/>
      <c r="B148" s="33"/>
      <c r="C148" s="187" t="s">
        <v>200</v>
      </c>
      <c r="D148" s="187" t="s">
        <v>144</v>
      </c>
      <c r="E148" s="188" t="s">
        <v>201</v>
      </c>
      <c r="F148" s="189" t="s">
        <v>202</v>
      </c>
      <c r="G148" s="190" t="s">
        <v>198</v>
      </c>
      <c r="H148" s="191">
        <v>220</v>
      </c>
      <c r="I148" s="192"/>
      <c r="J148" s="192"/>
      <c r="K148" s="193">
        <f>ROUND(P148*H148,2)</f>
        <v>0</v>
      </c>
      <c r="L148" s="189" t="s">
        <v>148</v>
      </c>
      <c r="M148" s="37"/>
      <c r="N148" s="194" t="s">
        <v>1</v>
      </c>
      <c r="O148" s="195" t="s">
        <v>41</v>
      </c>
      <c r="P148" s="196">
        <f>I148+J148</f>
        <v>0</v>
      </c>
      <c r="Q148" s="196">
        <f>ROUND(I148*H148,2)</f>
        <v>0</v>
      </c>
      <c r="R148" s="196">
        <f>ROUND(J148*H148,2)</f>
        <v>0</v>
      </c>
      <c r="S148" s="69"/>
      <c r="T148" s="197">
        <f>S148*H148</f>
        <v>0</v>
      </c>
      <c r="U148" s="197">
        <v>2.0000000000000002E-5</v>
      </c>
      <c r="V148" s="197">
        <f>U148*H148</f>
        <v>4.4000000000000003E-3</v>
      </c>
      <c r="W148" s="197">
        <v>2E-3</v>
      </c>
      <c r="X148" s="198">
        <f>W148*H148</f>
        <v>0.44</v>
      </c>
      <c r="Y148" s="32"/>
      <c r="Z148" s="32"/>
      <c r="AA148" s="32"/>
      <c r="AB148" s="32"/>
      <c r="AC148" s="32"/>
      <c r="AD148" s="32"/>
      <c r="AE148" s="32"/>
      <c r="AR148" s="199" t="s">
        <v>149</v>
      </c>
      <c r="AT148" s="199" t="s">
        <v>144</v>
      </c>
      <c r="AU148" s="199" t="s">
        <v>88</v>
      </c>
      <c r="AY148" s="15" t="s">
        <v>141</v>
      </c>
      <c r="BE148" s="200">
        <f>IF(O148="základní",K148,0)</f>
        <v>0</v>
      </c>
      <c r="BF148" s="200">
        <f>IF(O148="snížená",K148,0)</f>
        <v>0</v>
      </c>
      <c r="BG148" s="200">
        <f>IF(O148="zákl. přenesená",K148,0)</f>
        <v>0</v>
      </c>
      <c r="BH148" s="200">
        <f>IF(O148="sníž. přenesená",K148,0)</f>
        <v>0</v>
      </c>
      <c r="BI148" s="200">
        <f>IF(O148="nulová",K148,0)</f>
        <v>0</v>
      </c>
      <c r="BJ148" s="15" t="s">
        <v>86</v>
      </c>
      <c r="BK148" s="200">
        <f>ROUND(P148*H148,2)</f>
        <v>0</v>
      </c>
      <c r="BL148" s="15" t="s">
        <v>149</v>
      </c>
      <c r="BM148" s="199" t="s">
        <v>203</v>
      </c>
    </row>
    <row r="149" spans="1:65" s="2" customFormat="1" ht="24.2" customHeight="1">
      <c r="A149" s="32"/>
      <c r="B149" s="33"/>
      <c r="C149" s="201" t="s">
        <v>204</v>
      </c>
      <c r="D149" s="201" t="s">
        <v>187</v>
      </c>
      <c r="E149" s="202" t="s">
        <v>205</v>
      </c>
      <c r="F149" s="203" t="s">
        <v>206</v>
      </c>
      <c r="G149" s="204" t="s">
        <v>207</v>
      </c>
      <c r="H149" s="205">
        <v>100</v>
      </c>
      <c r="I149" s="206"/>
      <c r="J149" s="207"/>
      <c r="K149" s="208">
        <f>ROUND(P149*H149,2)</f>
        <v>0</v>
      </c>
      <c r="L149" s="203" t="s">
        <v>148</v>
      </c>
      <c r="M149" s="209"/>
      <c r="N149" s="210" t="s">
        <v>1</v>
      </c>
      <c r="O149" s="195" t="s">
        <v>41</v>
      </c>
      <c r="P149" s="196">
        <f>I149+J149</f>
        <v>0</v>
      </c>
      <c r="Q149" s="196">
        <f>ROUND(I149*H149,2)</f>
        <v>0</v>
      </c>
      <c r="R149" s="196">
        <f>ROUND(J149*H149,2)</f>
        <v>0</v>
      </c>
      <c r="S149" s="69"/>
      <c r="T149" s="197">
        <f>S149*H149</f>
        <v>0</v>
      </c>
      <c r="U149" s="197">
        <v>1E-3</v>
      </c>
      <c r="V149" s="197">
        <f>U149*H149</f>
        <v>0.1</v>
      </c>
      <c r="W149" s="197">
        <v>0</v>
      </c>
      <c r="X149" s="198">
        <f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175</v>
      </c>
      <c r="AT149" s="199" t="s">
        <v>187</v>
      </c>
      <c r="AU149" s="199" t="s">
        <v>88</v>
      </c>
      <c r="AY149" s="15" t="s">
        <v>141</v>
      </c>
      <c r="BE149" s="200">
        <f>IF(O149="základní",K149,0)</f>
        <v>0</v>
      </c>
      <c r="BF149" s="200">
        <f>IF(O149="snížená",K149,0)</f>
        <v>0</v>
      </c>
      <c r="BG149" s="200">
        <f>IF(O149="zákl. přenesená",K149,0)</f>
        <v>0</v>
      </c>
      <c r="BH149" s="200">
        <f>IF(O149="sníž. přenesená",K149,0)</f>
        <v>0</v>
      </c>
      <c r="BI149" s="200">
        <f>IF(O149="nulová",K149,0)</f>
        <v>0</v>
      </c>
      <c r="BJ149" s="15" t="s">
        <v>86</v>
      </c>
      <c r="BK149" s="200">
        <f>ROUND(P149*H149,2)</f>
        <v>0</v>
      </c>
      <c r="BL149" s="15" t="s">
        <v>149</v>
      </c>
      <c r="BM149" s="199" t="s">
        <v>208</v>
      </c>
    </row>
    <row r="150" spans="1:65" s="12" customFormat="1" ht="22.9" customHeight="1">
      <c r="B150" s="170"/>
      <c r="C150" s="171"/>
      <c r="D150" s="172" t="s">
        <v>77</v>
      </c>
      <c r="E150" s="185" t="s">
        <v>209</v>
      </c>
      <c r="F150" s="185" t="s">
        <v>210</v>
      </c>
      <c r="G150" s="171"/>
      <c r="H150" s="171"/>
      <c r="I150" s="174"/>
      <c r="J150" s="174"/>
      <c r="K150" s="186">
        <f>BK150</f>
        <v>0</v>
      </c>
      <c r="L150" s="171"/>
      <c r="M150" s="176"/>
      <c r="N150" s="177"/>
      <c r="O150" s="178"/>
      <c r="P150" s="178"/>
      <c r="Q150" s="179">
        <f>SUM(Q151:Q154)</f>
        <v>0</v>
      </c>
      <c r="R150" s="179">
        <f>SUM(R151:R154)</f>
        <v>0</v>
      </c>
      <c r="S150" s="178"/>
      <c r="T150" s="180">
        <f>SUM(T151:T154)</f>
        <v>0</v>
      </c>
      <c r="U150" s="178"/>
      <c r="V150" s="180">
        <f>SUM(V151:V154)</f>
        <v>0</v>
      </c>
      <c r="W150" s="178"/>
      <c r="X150" s="181">
        <f>SUM(X151:X154)</f>
        <v>0</v>
      </c>
      <c r="AR150" s="182" t="s">
        <v>86</v>
      </c>
      <c r="AT150" s="183" t="s">
        <v>77</v>
      </c>
      <c r="AU150" s="183" t="s">
        <v>86</v>
      </c>
      <c r="AY150" s="182" t="s">
        <v>141</v>
      </c>
      <c r="BK150" s="184">
        <f>SUM(BK151:BK154)</f>
        <v>0</v>
      </c>
    </row>
    <row r="151" spans="1:65" s="2" customFormat="1" ht="37.9" customHeight="1">
      <c r="A151" s="32"/>
      <c r="B151" s="33"/>
      <c r="C151" s="187" t="s">
        <v>9</v>
      </c>
      <c r="D151" s="187" t="s">
        <v>144</v>
      </c>
      <c r="E151" s="188" t="s">
        <v>211</v>
      </c>
      <c r="F151" s="189" t="s">
        <v>212</v>
      </c>
      <c r="G151" s="190" t="s">
        <v>213</v>
      </c>
      <c r="H151" s="191">
        <v>0.53600000000000003</v>
      </c>
      <c r="I151" s="192"/>
      <c r="J151" s="192"/>
      <c r="K151" s="193">
        <f>ROUND(P151*H151,2)</f>
        <v>0</v>
      </c>
      <c r="L151" s="189" t="s">
        <v>148</v>
      </c>
      <c r="M151" s="37"/>
      <c r="N151" s="194" t="s">
        <v>1</v>
      </c>
      <c r="O151" s="195" t="s">
        <v>41</v>
      </c>
      <c r="P151" s="196">
        <f>I151+J151</f>
        <v>0</v>
      </c>
      <c r="Q151" s="196">
        <f>ROUND(I151*H151,2)</f>
        <v>0</v>
      </c>
      <c r="R151" s="196">
        <f>ROUND(J151*H151,2)</f>
        <v>0</v>
      </c>
      <c r="S151" s="69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2"/>
      <c r="Z151" s="32"/>
      <c r="AA151" s="32"/>
      <c r="AB151" s="32"/>
      <c r="AC151" s="32"/>
      <c r="AD151" s="32"/>
      <c r="AE151" s="32"/>
      <c r="AR151" s="199" t="s">
        <v>149</v>
      </c>
      <c r="AT151" s="199" t="s">
        <v>144</v>
      </c>
      <c r="AU151" s="199" t="s">
        <v>88</v>
      </c>
      <c r="AY151" s="15" t="s">
        <v>141</v>
      </c>
      <c r="BE151" s="200">
        <f>IF(O151="základní",K151,0)</f>
        <v>0</v>
      </c>
      <c r="BF151" s="200">
        <f>IF(O151="snížená",K151,0)</f>
        <v>0</v>
      </c>
      <c r="BG151" s="200">
        <f>IF(O151="zákl. přenesená",K151,0)</f>
        <v>0</v>
      </c>
      <c r="BH151" s="200">
        <f>IF(O151="sníž. přenesená",K151,0)</f>
        <v>0</v>
      </c>
      <c r="BI151" s="200">
        <f>IF(O151="nulová",K151,0)</f>
        <v>0</v>
      </c>
      <c r="BJ151" s="15" t="s">
        <v>86</v>
      </c>
      <c r="BK151" s="200">
        <f>ROUND(P151*H151,2)</f>
        <v>0</v>
      </c>
      <c r="BL151" s="15" t="s">
        <v>149</v>
      </c>
      <c r="BM151" s="199" t="s">
        <v>214</v>
      </c>
    </row>
    <row r="152" spans="1:65" s="2" customFormat="1" ht="62.65" customHeight="1">
      <c r="A152" s="32"/>
      <c r="B152" s="33"/>
      <c r="C152" s="187" t="s">
        <v>191</v>
      </c>
      <c r="D152" s="187" t="s">
        <v>144</v>
      </c>
      <c r="E152" s="188" t="s">
        <v>215</v>
      </c>
      <c r="F152" s="189" t="s">
        <v>216</v>
      </c>
      <c r="G152" s="190" t="s">
        <v>213</v>
      </c>
      <c r="H152" s="191">
        <v>2.68</v>
      </c>
      <c r="I152" s="192"/>
      <c r="J152" s="192"/>
      <c r="K152" s="193">
        <f>ROUND(P152*H152,2)</f>
        <v>0</v>
      </c>
      <c r="L152" s="189" t="s">
        <v>148</v>
      </c>
      <c r="M152" s="37"/>
      <c r="N152" s="194" t="s">
        <v>1</v>
      </c>
      <c r="O152" s="195" t="s">
        <v>41</v>
      </c>
      <c r="P152" s="196">
        <f>I152+J152</f>
        <v>0</v>
      </c>
      <c r="Q152" s="196">
        <f>ROUND(I152*H152,2)</f>
        <v>0</v>
      </c>
      <c r="R152" s="196">
        <f>ROUND(J152*H152,2)</f>
        <v>0</v>
      </c>
      <c r="S152" s="69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2"/>
      <c r="Z152" s="32"/>
      <c r="AA152" s="32"/>
      <c r="AB152" s="32"/>
      <c r="AC152" s="32"/>
      <c r="AD152" s="32"/>
      <c r="AE152" s="32"/>
      <c r="AR152" s="199" t="s">
        <v>149</v>
      </c>
      <c r="AT152" s="199" t="s">
        <v>144</v>
      </c>
      <c r="AU152" s="199" t="s">
        <v>88</v>
      </c>
      <c r="AY152" s="15" t="s">
        <v>141</v>
      </c>
      <c r="BE152" s="200">
        <f>IF(O152="základní",K152,0)</f>
        <v>0</v>
      </c>
      <c r="BF152" s="200">
        <f>IF(O152="snížená",K152,0)</f>
        <v>0</v>
      </c>
      <c r="BG152" s="200">
        <f>IF(O152="zákl. přenesená",K152,0)</f>
        <v>0</v>
      </c>
      <c r="BH152" s="200">
        <f>IF(O152="sníž. přenesená",K152,0)</f>
        <v>0</v>
      </c>
      <c r="BI152" s="200">
        <f>IF(O152="nulová",K152,0)</f>
        <v>0</v>
      </c>
      <c r="BJ152" s="15" t="s">
        <v>86</v>
      </c>
      <c r="BK152" s="200">
        <f>ROUND(P152*H152,2)</f>
        <v>0</v>
      </c>
      <c r="BL152" s="15" t="s">
        <v>149</v>
      </c>
      <c r="BM152" s="199" t="s">
        <v>217</v>
      </c>
    </row>
    <row r="153" spans="1:65" s="13" customFormat="1" ht="11.25">
      <c r="B153" s="211"/>
      <c r="C153" s="212"/>
      <c r="D153" s="213" t="s">
        <v>193</v>
      </c>
      <c r="E153" s="212"/>
      <c r="F153" s="214" t="s">
        <v>218</v>
      </c>
      <c r="G153" s="212"/>
      <c r="H153" s="215">
        <v>2.68</v>
      </c>
      <c r="I153" s="216"/>
      <c r="J153" s="216"/>
      <c r="K153" s="212"/>
      <c r="L153" s="212"/>
      <c r="M153" s="217"/>
      <c r="N153" s="218"/>
      <c r="O153" s="219"/>
      <c r="P153" s="219"/>
      <c r="Q153" s="219"/>
      <c r="R153" s="219"/>
      <c r="S153" s="219"/>
      <c r="T153" s="219"/>
      <c r="U153" s="219"/>
      <c r="V153" s="219"/>
      <c r="W153" s="219"/>
      <c r="X153" s="220"/>
      <c r="AT153" s="221" t="s">
        <v>193</v>
      </c>
      <c r="AU153" s="221" t="s">
        <v>88</v>
      </c>
      <c r="AV153" s="13" t="s">
        <v>88</v>
      </c>
      <c r="AW153" s="13" t="s">
        <v>4</v>
      </c>
      <c r="AX153" s="13" t="s">
        <v>86</v>
      </c>
      <c r="AY153" s="221" t="s">
        <v>141</v>
      </c>
    </row>
    <row r="154" spans="1:65" s="2" customFormat="1" ht="44.25" customHeight="1">
      <c r="A154" s="32"/>
      <c r="B154" s="33"/>
      <c r="C154" s="187" t="s">
        <v>219</v>
      </c>
      <c r="D154" s="187" t="s">
        <v>144</v>
      </c>
      <c r="E154" s="188" t="s">
        <v>220</v>
      </c>
      <c r="F154" s="189" t="s">
        <v>221</v>
      </c>
      <c r="G154" s="190" t="s">
        <v>213</v>
      </c>
      <c r="H154" s="191">
        <v>0.53300000000000003</v>
      </c>
      <c r="I154" s="192"/>
      <c r="J154" s="192"/>
      <c r="K154" s="193">
        <f>ROUND(P154*H154,2)</f>
        <v>0</v>
      </c>
      <c r="L154" s="189" t="s">
        <v>148</v>
      </c>
      <c r="M154" s="37"/>
      <c r="N154" s="194" t="s">
        <v>1</v>
      </c>
      <c r="O154" s="195" t="s">
        <v>41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149</v>
      </c>
      <c r="AT154" s="199" t="s">
        <v>144</v>
      </c>
      <c r="AU154" s="199" t="s">
        <v>88</v>
      </c>
      <c r="AY154" s="15" t="s">
        <v>141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86</v>
      </c>
      <c r="BK154" s="200">
        <f>ROUND(P154*H154,2)</f>
        <v>0</v>
      </c>
      <c r="BL154" s="15" t="s">
        <v>149</v>
      </c>
      <c r="BM154" s="199" t="s">
        <v>222</v>
      </c>
    </row>
    <row r="155" spans="1:65" s="12" customFormat="1" ht="25.9" customHeight="1">
      <c r="B155" s="170"/>
      <c r="C155" s="171"/>
      <c r="D155" s="172" t="s">
        <v>77</v>
      </c>
      <c r="E155" s="173" t="s">
        <v>223</v>
      </c>
      <c r="F155" s="173" t="s">
        <v>224</v>
      </c>
      <c r="G155" s="171"/>
      <c r="H155" s="171"/>
      <c r="I155" s="174"/>
      <c r="J155" s="174"/>
      <c r="K155" s="175">
        <f>BK155</f>
        <v>0</v>
      </c>
      <c r="L155" s="171"/>
      <c r="M155" s="176"/>
      <c r="N155" s="177"/>
      <c r="O155" s="178"/>
      <c r="P155" s="178"/>
      <c r="Q155" s="179">
        <f>Q156</f>
        <v>0</v>
      </c>
      <c r="R155" s="179">
        <f>R156</f>
        <v>0</v>
      </c>
      <c r="S155" s="178"/>
      <c r="T155" s="180">
        <f>T156</f>
        <v>0</v>
      </c>
      <c r="U155" s="178"/>
      <c r="V155" s="180">
        <f>V156</f>
        <v>0.25796999999999998</v>
      </c>
      <c r="W155" s="178"/>
      <c r="X155" s="181">
        <f>X156</f>
        <v>0</v>
      </c>
      <c r="AR155" s="182" t="s">
        <v>88</v>
      </c>
      <c r="AT155" s="183" t="s">
        <v>77</v>
      </c>
      <c r="AU155" s="183" t="s">
        <v>78</v>
      </c>
      <c r="AY155" s="182" t="s">
        <v>141</v>
      </c>
      <c r="BK155" s="184">
        <f>BK156</f>
        <v>0</v>
      </c>
    </row>
    <row r="156" spans="1:65" s="12" customFormat="1" ht="22.9" customHeight="1">
      <c r="B156" s="170"/>
      <c r="C156" s="171"/>
      <c r="D156" s="172" t="s">
        <v>77</v>
      </c>
      <c r="E156" s="185" t="s">
        <v>225</v>
      </c>
      <c r="F156" s="185" t="s">
        <v>226</v>
      </c>
      <c r="G156" s="171"/>
      <c r="H156" s="171"/>
      <c r="I156" s="174"/>
      <c r="J156" s="174"/>
      <c r="K156" s="186">
        <f>BK156</f>
        <v>0</v>
      </c>
      <c r="L156" s="171"/>
      <c r="M156" s="176"/>
      <c r="N156" s="177"/>
      <c r="O156" s="178"/>
      <c r="P156" s="178"/>
      <c r="Q156" s="179">
        <f>SUM(Q157:Q287)</f>
        <v>0</v>
      </c>
      <c r="R156" s="179">
        <f>SUM(R157:R287)</f>
        <v>0</v>
      </c>
      <c r="S156" s="178"/>
      <c r="T156" s="180">
        <f>SUM(T157:T287)</f>
        <v>0</v>
      </c>
      <c r="U156" s="178"/>
      <c r="V156" s="180">
        <f>SUM(V157:V287)</f>
        <v>0.25796999999999998</v>
      </c>
      <c r="W156" s="178"/>
      <c r="X156" s="181">
        <f>SUM(X157:X287)</f>
        <v>0</v>
      </c>
      <c r="AR156" s="182" t="s">
        <v>88</v>
      </c>
      <c r="AT156" s="183" t="s">
        <v>77</v>
      </c>
      <c r="AU156" s="183" t="s">
        <v>86</v>
      </c>
      <c r="AY156" s="182" t="s">
        <v>141</v>
      </c>
      <c r="BK156" s="184">
        <f>SUM(BK157:BK287)</f>
        <v>0</v>
      </c>
    </row>
    <row r="157" spans="1:65" s="2" customFormat="1" ht="37.9" customHeight="1">
      <c r="A157" s="32"/>
      <c r="B157" s="33"/>
      <c r="C157" s="187" t="s">
        <v>227</v>
      </c>
      <c r="D157" s="187" t="s">
        <v>144</v>
      </c>
      <c r="E157" s="188" t="s">
        <v>228</v>
      </c>
      <c r="F157" s="189" t="s">
        <v>229</v>
      </c>
      <c r="G157" s="190" t="s">
        <v>198</v>
      </c>
      <c r="H157" s="191">
        <v>51</v>
      </c>
      <c r="I157" s="192"/>
      <c r="J157" s="192"/>
      <c r="K157" s="193">
        <f>ROUND(P157*H157,2)</f>
        <v>0</v>
      </c>
      <c r="L157" s="189" t="s">
        <v>148</v>
      </c>
      <c r="M157" s="37"/>
      <c r="N157" s="194" t="s">
        <v>1</v>
      </c>
      <c r="O157" s="195" t="s">
        <v>41</v>
      </c>
      <c r="P157" s="196">
        <f>I157+J157</f>
        <v>0</v>
      </c>
      <c r="Q157" s="196">
        <f>ROUND(I157*H157,2)</f>
        <v>0</v>
      </c>
      <c r="R157" s="196">
        <f>ROUND(J157*H157,2)</f>
        <v>0</v>
      </c>
      <c r="S157" s="69"/>
      <c r="T157" s="197">
        <f>S157*H157</f>
        <v>0</v>
      </c>
      <c r="U157" s="197">
        <v>0</v>
      </c>
      <c r="V157" s="197">
        <f>U157*H157</f>
        <v>0</v>
      </c>
      <c r="W157" s="197">
        <v>0</v>
      </c>
      <c r="X157" s="198">
        <f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191</v>
      </c>
      <c r="AT157" s="199" t="s">
        <v>144</v>
      </c>
      <c r="AU157" s="199" t="s">
        <v>88</v>
      </c>
      <c r="AY157" s="15" t="s">
        <v>141</v>
      </c>
      <c r="BE157" s="200">
        <f>IF(O157="základní",K157,0)</f>
        <v>0</v>
      </c>
      <c r="BF157" s="200">
        <f>IF(O157="snížená",K157,0)</f>
        <v>0</v>
      </c>
      <c r="BG157" s="200">
        <f>IF(O157="zákl. přenesená",K157,0)</f>
        <v>0</v>
      </c>
      <c r="BH157" s="200">
        <f>IF(O157="sníž. přenesená",K157,0)</f>
        <v>0</v>
      </c>
      <c r="BI157" s="200">
        <f>IF(O157="nulová",K157,0)</f>
        <v>0</v>
      </c>
      <c r="BJ157" s="15" t="s">
        <v>86</v>
      </c>
      <c r="BK157" s="200">
        <f>ROUND(P157*H157,2)</f>
        <v>0</v>
      </c>
      <c r="BL157" s="15" t="s">
        <v>191</v>
      </c>
      <c r="BM157" s="199" t="s">
        <v>230</v>
      </c>
    </row>
    <row r="158" spans="1:65" s="2" customFormat="1" ht="24.2" customHeight="1">
      <c r="A158" s="32"/>
      <c r="B158" s="33"/>
      <c r="C158" s="201" t="s">
        <v>231</v>
      </c>
      <c r="D158" s="201" t="s">
        <v>187</v>
      </c>
      <c r="E158" s="202" t="s">
        <v>232</v>
      </c>
      <c r="F158" s="203" t="s">
        <v>233</v>
      </c>
      <c r="G158" s="204" t="s">
        <v>198</v>
      </c>
      <c r="H158" s="205">
        <v>56.1</v>
      </c>
      <c r="I158" s="206"/>
      <c r="J158" s="207"/>
      <c r="K158" s="208">
        <f>ROUND(P158*H158,2)</f>
        <v>0</v>
      </c>
      <c r="L158" s="203" t="s">
        <v>1</v>
      </c>
      <c r="M158" s="209"/>
      <c r="N158" s="210" t="s">
        <v>1</v>
      </c>
      <c r="O158" s="195" t="s">
        <v>41</v>
      </c>
      <c r="P158" s="196">
        <f>I158+J158</f>
        <v>0</v>
      </c>
      <c r="Q158" s="196">
        <f>ROUND(I158*H158,2)</f>
        <v>0</v>
      </c>
      <c r="R158" s="196">
        <f>ROUND(J158*H158,2)</f>
        <v>0</v>
      </c>
      <c r="S158" s="69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190</v>
      </c>
      <c r="AT158" s="199" t="s">
        <v>187</v>
      </c>
      <c r="AU158" s="199" t="s">
        <v>88</v>
      </c>
      <c r="AY158" s="15" t="s">
        <v>141</v>
      </c>
      <c r="BE158" s="200">
        <f>IF(O158="základní",K158,0)</f>
        <v>0</v>
      </c>
      <c r="BF158" s="200">
        <f>IF(O158="snížená",K158,0)</f>
        <v>0</v>
      </c>
      <c r="BG158" s="200">
        <f>IF(O158="zákl. přenesená",K158,0)</f>
        <v>0</v>
      </c>
      <c r="BH158" s="200">
        <f>IF(O158="sníž. přenesená",K158,0)</f>
        <v>0</v>
      </c>
      <c r="BI158" s="200">
        <f>IF(O158="nulová",K158,0)</f>
        <v>0</v>
      </c>
      <c r="BJ158" s="15" t="s">
        <v>86</v>
      </c>
      <c r="BK158" s="200">
        <f>ROUND(P158*H158,2)</f>
        <v>0</v>
      </c>
      <c r="BL158" s="15" t="s">
        <v>191</v>
      </c>
      <c r="BM158" s="199" t="s">
        <v>234</v>
      </c>
    </row>
    <row r="159" spans="1:65" s="13" customFormat="1" ht="11.25">
      <c r="B159" s="211"/>
      <c r="C159" s="212"/>
      <c r="D159" s="213" t="s">
        <v>193</v>
      </c>
      <c r="E159" s="212"/>
      <c r="F159" s="214" t="s">
        <v>235</v>
      </c>
      <c r="G159" s="212"/>
      <c r="H159" s="215">
        <v>56.1</v>
      </c>
      <c r="I159" s="216"/>
      <c r="J159" s="216"/>
      <c r="K159" s="212"/>
      <c r="L159" s="212"/>
      <c r="M159" s="217"/>
      <c r="N159" s="218"/>
      <c r="O159" s="219"/>
      <c r="P159" s="219"/>
      <c r="Q159" s="219"/>
      <c r="R159" s="219"/>
      <c r="S159" s="219"/>
      <c r="T159" s="219"/>
      <c r="U159" s="219"/>
      <c r="V159" s="219"/>
      <c r="W159" s="219"/>
      <c r="X159" s="220"/>
      <c r="AT159" s="221" t="s">
        <v>193</v>
      </c>
      <c r="AU159" s="221" t="s">
        <v>88</v>
      </c>
      <c r="AV159" s="13" t="s">
        <v>88</v>
      </c>
      <c r="AW159" s="13" t="s">
        <v>4</v>
      </c>
      <c r="AX159" s="13" t="s">
        <v>86</v>
      </c>
      <c r="AY159" s="221" t="s">
        <v>141</v>
      </c>
    </row>
    <row r="160" spans="1:65" s="2" customFormat="1" ht="16.5" customHeight="1">
      <c r="A160" s="32"/>
      <c r="B160" s="33"/>
      <c r="C160" s="201" t="s">
        <v>236</v>
      </c>
      <c r="D160" s="201" t="s">
        <v>187</v>
      </c>
      <c r="E160" s="202" t="s">
        <v>237</v>
      </c>
      <c r="F160" s="203" t="s">
        <v>238</v>
      </c>
      <c r="G160" s="204" t="s">
        <v>166</v>
      </c>
      <c r="H160" s="205">
        <v>3</v>
      </c>
      <c r="I160" s="206"/>
      <c r="J160" s="207"/>
      <c r="K160" s="208">
        <f t="shared" ref="K160:K175" si="15">ROUND(P160*H160,2)</f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ref="P160:P175" si="16">I160+J160</f>
        <v>0</v>
      </c>
      <c r="Q160" s="196">
        <f t="shared" ref="Q160:Q175" si="17">ROUND(I160*H160,2)</f>
        <v>0</v>
      </c>
      <c r="R160" s="196">
        <f t="shared" ref="R160:R175" si="18">ROUND(J160*H160,2)</f>
        <v>0</v>
      </c>
      <c r="S160" s="69"/>
      <c r="T160" s="197">
        <f t="shared" ref="T160:T175" si="19">S160*H160</f>
        <v>0</v>
      </c>
      <c r="U160" s="197">
        <v>0</v>
      </c>
      <c r="V160" s="197">
        <f t="shared" ref="V160:V175" si="20">U160*H160</f>
        <v>0</v>
      </c>
      <c r="W160" s="197">
        <v>0</v>
      </c>
      <c r="X160" s="198">
        <f t="shared" ref="X160:X175" si="21">W160*H160</f>
        <v>0</v>
      </c>
      <c r="Y160" s="32"/>
      <c r="Z160" s="32"/>
      <c r="AA160" s="32"/>
      <c r="AB160" s="32"/>
      <c r="AC160" s="32"/>
      <c r="AD160" s="32"/>
      <c r="AE160" s="32"/>
      <c r="AR160" s="199" t="s">
        <v>190</v>
      </c>
      <c r="AT160" s="199" t="s">
        <v>187</v>
      </c>
      <c r="AU160" s="199" t="s">
        <v>88</v>
      </c>
      <c r="AY160" s="15" t="s">
        <v>141</v>
      </c>
      <c r="BE160" s="200">
        <f t="shared" ref="BE160:BE175" si="22">IF(O160="základní",K160,0)</f>
        <v>0</v>
      </c>
      <c r="BF160" s="200">
        <f t="shared" ref="BF160:BF175" si="23">IF(O160="snížená",K160,0)</f>
        <v>0</v>
      </c>
      <c r="BG160" s="200">
        <f t="shared" ref="BG160:BG175" si="24">IF(O160="zákl. přenesená",K160,0)</f>
        <v>0</v>
      </c>
      <c r="BH160" s="200">
        <f t="shared" ref="BH160:BH175" si="25">IF(O160="sníž. přenesená",K160,0)</f>
        <v>0</v>
      </c>
      <c r="BI160" s="200">
        <f t="shared" ref="BI160:BI175" si="26">IF(O160="nulová",K160,0)</f>
        <v>0</v>
      </c>
      <c r="BJ160" s="15" t="s">
        <v>86</v>
      </c>
      <c r="BK160" s="200">
        <f t="shared" ref="BK160:BK175" si="27">ROUND(P160*H160,2)</f>
        <v>0</v>
      </c>
      <c r="BL160" s="15" t="s">
        <v>191</v>
      </c>
      <c r="BM160" s="199" t="s">
        <v>239</v>
      </c>
    </row>
    <row r="161" spans="1:65" s="2" customFormat="1" ht="16.5" customHeight="1">
      <c r="A161" s="32"/>
      <c r="B161" s="33"/>
      <c r="C161" s="201" t="s">
        <v>8</v>
      </c>
      <c r="D161" s="201" t="s">
        <v>187</v>
      </c>
      <c r="E161" s="202" t="s">
        <v>240</v>
      </c>
      <c r="F161" s="203" t="s">
        <v>241</v>
      </c>
      <c r="G161" s="204" t="s">
        <v>166</v>
      </c>
      <c r="H161" s="205">
        <v>150</v>
      </c>
      <c r="I161" s="206"/>
      <c r="J161" s="207"/>
      <c r="K161" s="208">
        <f t="shared" si="15"/>
        <v>0</v>
      </c>
      <c r="L161" s="203" t="s">
        <v>1</v>
      </c>
      <c r="M161" s="209"/>
      <c r="N161" s="210" t="s">
        <v>1</v>
      </c>
      <c r="O161" s="195" t="s">
        <v>41</v>
      </c>
      <c r="P161" s="196">
        <f t="shared" si="16"/>
        <v>0</v>
      </c>
      <c r="Q161" s="196">
        <f t="shared" si="17"/>
        <v>0</v>
      </c>
      <c r="R161" s="196">
        <f t="shared" si="18"/>
        <v>0</v>
      </c>
      <c r="S161" s="69"/>
      <c r="T161" s="197">
        <f t="shared" si="19"/>
        <v>0</v>
      </c>
      <c r="U161" s="197">
        <v>0</v>
      </c>
      <c r="V161" s="197">
        <f t="shared" si="20"/>
        <v>0</v>
      </c>
      <c r="W161" s="197">
        <v>0</v>
      </c>
      <c r="X161" s="198">
        <f t="shared" si="21"/>
        <v>0</v>
      </c>
      <c r="Y161" s="32"/>
      <c r="Z161" s="32"/>
      <c r="AA161" s="32"/>
      <c r="AB161" s="32"/>
      <c r="AC161" s="32"/>
      <c r="AD161" s="32"/>
      <c r="AE161" s="32"/>
      <c r="AR161" s="199" t="s">
        <v>190</v>
      </c>
      <c r="AT161" s="199" t="s">
        <v>187</v>
      </c>
      <c r="AU161" s="199" t="s">
        <v>88</v>
      </c>
      <c r="AY161" s="15" t="s">
        <v>141</v>
      </c>
      <c r="BE161" s="200">
        <f t="shared" si="22"/>
        <v>0</v>
      </c>
      <c r="BF161" s="200">
        <f t="shared" si="23"/>
        <v>0</v>
      </c>
      <c r="BG161" s="200">
        <f t="shared" si="24"/>
        <v>0</v>
      </c>
      <c r="BH161" s="200">
        <f t="shared" si="25"/>
        <v>0</v>
      </c>
      <c r="BI161" s="200">
        <f t="shared" si="26"/>
        <v>0</v>
      </c>
      <c r="BJ161" s="15" t="s">
        <v>86</v>
      </c>
      <c r="BK161" s="200">
        <f t="shared" si="27"/>
        <v>0</v>
      </c>
      <c r="BL161" s="15" t="s">
        <v>191</v>
      </c>
      <c r="BM161" s="199" t="s">
        <v>242</v>
      </c>
    </row>
    <row r="162" spans="1:65" s="2" customFormat="1" ht="44.25" customHeight="1">
      <c r="A162" s="32"/>
      <c r="B162" s="33"/>
      <c r="C162" s="187" t="s">
        <v>243</v>
      </c>
      <c r="D162" s="187" t="s">
        <v>144</v>
      </c>
      <c r="E162" s="188" t="s">
        <v>244</v>
      </c>
      <c r="F162" s="189" t="s">
        <v>245</v>
      </c>
      <c r="G162" s="190" t="s">
        <v>198</v>
      </c>
      <c r="H162" s="191">
        <v>40</v>
      </c>
      <c r="I162" s="192"/>
      <c r="J162" s="192"/>
      <c r="K162" s="193">
        <f t="shared" si="15"/>
        <v>0</v>
      </c>
      <c r="L162" s="189" t="s">
        <v>148</v>
      </c>
      <c r="M162" s="37"/>
      <c r="N162" s="194" t="s">
        <v>1</v>
      </c>
      <c r="O162" s="195" t="s">
        <v>41</v>
      </c>
      <c r="P162" s="196">
        <f t="shared" si="16"/>
        <v>0</v>
      </c>
      <c r="Q162" s="196">
        <f t="shared" si="17"/>
        <v>0</v>
      </c>
      <c r="R162" s="196">
        <f t="shared" si="18"/>
        <v>0</v>
      </c>
      <c r="S162" s="69"/>
      <c r="T162" s="197">
        <f t="shared" si="19"/>
        <v>0</v>
      </c>
      <c r="U162" s="197">
        <v>0</v>
      </c>
      <c r="V162" s="197">
        <f t="shared" si="20"/>
        <v>0</v>
      </c>
      <c r="W162" s="197">
        <v>0</v>
      </c>
      <c r="X162" s="198">
        <f t="shared" si="21"/>
        <v>0</v>
      </c>
      <c r="Y162" s="32"/>
      <c r="Z162" s="32"/>
      <c r="AA162" s="32"/>
      <c r="AB162" s="32"/>
      <c r="AC162" s="32"/>
      <c r="AD162" s="32"/>
      <c r="AE162" s="32"/>
      <c r="AR162" s="199" t="s">
        <v>191</v>
      </c>
      <c r="AT162" s="199" t="s">
        <v>144</v>
      </c>
      <c r="AU162" s="199" t="s">
        <v>88</v>
      </c>
      <c r="AY162" s="15" t="s">
        <v>141</v>
      </c>
      <c r="BE162" s="200">
        <f t="shared" si="22"/>
        <v>0</v>
      </c>
      <c r="BF162" s="200">
        <f t="shared" si="23"/>
        <v>0</v>
      </c>
      <c r="BG162" s="200">
        <f t="shared" si="24"/>
        <v>0</v>
      </c>
      <c r="BH162" s="200">
        <f t="shared" si="25"/>
        <v>0</v>
      </c>
      <c r="BI162" s="200">
        <f t="shared" si="26"/>
        <v>0</v>
      </c>
      <c r="BJ162" s="15" t="s">
        <v>86</v>
      </c>
      <c r="BK162" s="200">
        <f t="shared" si="27"/>
        <v>0</v>
      </c>
      <c r="BL162" s="15" t="s">
        <v>191</v>
      </c>
      <c r="BM162" s="199" t="s">
        <v>246</v>
      </c>
    </row>
    <row r="163" spans="1:65" s="2" customFormat="1" ht="16.5" customHeight="1">
      <c r="A163" s="32"/>
      <c r="B163" s="33"/>
      <c r="C163" s="201" t="s">
        <v>247</v>
      </c>
      <c r="D163" s="201" t="s">
        <v>187</v>
      </c>
      <c r="E163" s="202" t="s">
        <v>248</v>
      </c>
      <c r="F163" s="203" t="s">
        <v>249</v>
      </c>
      <c r="G163" s="204" t="s">
        <v>198</v>
      </c>
      <c r="H163" s="205">
        <v>40</v>
      </c>
      <c r="I163" s="206"/>
      <c r="J163" s="207"/>
      <c r="K163" s="208">
        <f t="shared" si="15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16"/>
        <v>0</v>
      </c>
      <c r="Q163" s="196">
        <f t="shared" si="17"/>
        <v>0</v>
      </c>
      <c r="R163" s="196">
        <f t="shared" si="18"/>
        <v>0</v>
      </c>
      <c r="S163" s="69"/>
      <c r="T163" s="197">
        <f t="shared" si="19"/>
        <v>0</v>
      </c>
      <c r="U163" s="197">
        <v>0</v>
      </c>
      <c r="V163" s="197">
        <f t="shared" si="20"/>
        <v>0</v>
      </c>
      <c r="W163" s="197">
        <v>0</v>
      </c>
      <c r="X163" s="198">
        <f t="shared" si="21"/>
        <v>0</v>
      </c>
      <c r="Y163" s="32"/>
      <c r="Z163" s="32"/>
      <c r="AA163" s="32"/>
      <c r="AB163" s="32"/>
      <c r="AC163" s="32"/>
      <c r="AD163" s="32"/>
      <c r="AE163" s="32"/>
      <c r="AR163" s="199" t="s">
        <v>190</v>
      </c>
      <c r="AT163" s="199" t="s">
        <v>187</v>
      </c>
      <c r="AU163" s="199" t="s">
        <v>88</v>
      </c>
      <c r="AY163" s="15" t="s">
        <v>141</v>
      </c>
      <c r="BE163" s="200">
        <f t="shared" si="22"/>
        <v>0</v>
      </c>
      <c r="BF163" s="200">
        <f t="shared" si="23"/>
        <v>0</v>
      </c>
      <c r="BG163" s="200">
        <f t="shared" si="24"/>
        <v>0</v>
      </c>
      <c r="BH163" s="200">
        <f t="shared" si="25"/>
        <v>0</v>
      </c>
      <c r="BI163" s="200">
        <f t="shared" si="26"/>
        <v>0</v>
      </c>
      <c r="BJ163" s="15" t="s">
        <v>86</v>
      </c>
      <c r="BK163" s="200">
        <f t="shared" si="27"/>
        <v>0</v>
      </c>
      <c r="BL163" s="15" t="s">
        <v>191</v>
      </c>
      <c r="BM163" s="199" t="s">
        <v>250</v>
      </c>
    </row>
    <row r="164" spans="1:65" s="2" customFormat="1" ht="44.25" customHeight="1">
      <c r="A164" s="32"/>
      <c r="B164" s="33"/>
      <c r="C164" s="187" t="s">
        <v>251</v>
      </c>
      <c r="D164" s="187" t="s">
        <v>144</v>
      </c>
      <c r="E164" s="188" t="s">
        <v>252</v>
      </c>
      <c r="F164" s="189" t="s">
        <v>253</v>
      </c>
      <c r="G164" s="190" t="s">
        <v>166</v>
      </c>
      <c r="H164" s="191">
        <v>25</v>
      </c>
      <c r="I164" s="192"/>
      <c r="J164" s="192"/>
      <c r="K164" s="193">
        <f t="shared" si="15"/>
        <v>0</v>
      </c>
      <c r="L164" s="189" t="s">
        <v>148</v>
      </c>
      <c r="M164" s="37"/>
      <c r="N164" s="194" t="s">
        <v>1</v>
      </c>
      <c r="O164" s="195" t="s">
        <v>41</v>
      </c>
      <c r="P164" s="196">
        <f t="shared" si="16"/>
        <v>0</v>
      </c>
      <c r="Q164" s="196">
        <f t="shared" si="17"/>
        <v>0</v>
      </c>
      <c r="R164" s="196">
        <f t="shared" si="18"/>
        <v>0</v>
      </c>
      <c r="S164" s="69"/>
      <c r="T164" s="197">
        <f t="shared" si="19"/>
        <v>0</v>
      </c>
      <c r="U164" s="197">
        <v>0</v>
      </c>
      <c r="V164" s="197">
        <f t="shared" si="20"/>
        <v>0</v>
      </c>
      <c r="W164" s="197">
        <v>0</v>
      </c>
      <c r="X164" s="198">
        <f t="shared" si="21"/>
        <v>0</v>
      </c>
      <c r="Y164" s="32"/>
      <c r="Z164" s="32"/>
      <c r="AA164" s="32"/>
      <c r="AB164" s="32"/>
      <c r="AC164" s="32"/>
      <c r="AD164" s="32"/>
      <c r="AE164" s="32"/>
      <c r="AR164" s="199" t="s">
        <v>191</v>
      </c>
      <c r="AT164" s="199" t="s">
        <v>144</v>
      </c>
      <c r="AU164" s="199" t="s">
        <v>88</v>
      </c>
      <c r="AY164" s="15" t="s">
        <v>141</v>
      </c>
      <c r="BE164" s="200">
        <f t="shared" si="22"/>
        <v>0</v>
      </c>
      <c r="BF164" s="200">
        <f t="shared" si="23"/>
        <v>0</v>
      </c>
      <c r="BG164" s="200">
        <f t="shared" si="24"/>
        <v>0</v>
      </c>
      <c r="BH164" s="200">
        <f t="shared" si="25"/>
        <v>0</v>
      </c>
      <c r="BI164" s="200">
        <f t="shared" si="26"/>
        <v>0</v>
      </c>
      <c r="BJ164" s="15" t="s">
        <v>86</v>
      </c>
      <c r="BK164" s="200">
        <f t="shared" si="27"/>
        <v>0</v>
      </c>
      <c r="BL164" s="15" t="s">
        <v>191</v>
      </c>
      <c r="BM164" s="199" t="s">
        <v>254</v>
      </c>
    </row>
    <row r="165" spans="1:65" s="2" customFormat="1" ht="24.2" customHeight="1">
      <c r="A165" s="32"/>
      <c r="B165" s="33"/>
      <c r="C165" s="201" t="s">
        <v>255</v>
      </c>
      <c r="D165" s="201" t="s">
        <v>187</v>
      </c>
      <c r="E165" s="202" t="s">
        <v>256</v>
      </c>
      <c r="F165" s="203" t="s">
        <v>257</v>
      </c>
      <c r="G165" s="204" t="s">
        <v>166</v>
      </c>
      <c r="H165" s="205">
        <v>25</v>
      </c>
      <c r="I165" s="206"/>
      <c r="J165" s="207"/>
      <c r="K165" s="208">
        <f t="shared" si="15"/>
        <v>0</v>
      </c>
      <c r="L165" s="203" t="s">
        <v>148</v>
      </c>
      <c r="M165" s="209"/>
      <c r="N165" s="210" t="s">
        <v>1</v>
      </c>
      <c r="O165" s="195" t="s">
        <v>41</v>
      </c>
      <c r="P165" s="196">
        <f t="shared" si="16"/>
        <v>0</v>
      </c>
      <c r="Q165" s="196">
        <f t="shared" si="17"/>
        <v>0</v>
      </c>
      <c r="R165" s="196">
        <f t="shared" si="18"/>
        <v>0</v>
      </c>
      <c r="S165" s="69"/>
      <c r="T165" s="197">
        <f t="shared" si="19"/>
        <v>0</v>
      </c>
      <c r="U165" s="197">
        <v>5.0000000000000002E-5</v>
      </c>
      <c r="V165" s="197">
        <f t="shared" si="20"/>
        <v>1.25E-3</v>
      </c>
      <c r="W165" s="197">
        <v>0</v>
      </c>
      <c r="X165" s="198">
        <f t="shared" si="21"/>
        <v>0</v>
      </c>
      <c r="Y165" s="32"/>
      <c r="Z165" s="32"/>
      <c r="AA165" s="32"/>
      <c r="AB165" s="32"/>
      <c r="AC165" s="32"/>
      <c r="AD165" s="32"/>
      <c r="AE165" s="32"/>
      <c r="AR165" s="199" t="s">
        <v>190</v>
      </c>
      <c r="AT165" s="199" t="s">
        <v>187</v>
      </c>
      <c r="AU165" s="199" t="s">
        <v>88</v>
      </c>
      <c r="AY165" s="15" t="s">
        <v>141</v>
      </c>
      <c r="BE165" s="200">
        <f t="shared" si="22"/>
        <v>0</v>
      </c>
      <c r="BF165" s="200">
        <f t="shared" si="23"/>
        <v>0</v>
      </c>
      <c r="BG165" s="200">
        <f t="shared" si="24"/>
        <v>0</v>
      </c>
      <c r="BH165" s="200">
        <f t="shared" si="25"/>
        <v>0</v>
      </c>
      <c r="BI165" s="200">
        <f t="shared" si="26"/>
        <v>0</v>
      </c>
      <c r="BJ165" s="15" t="s">
        <v>86</v>
      </c>
      <c r="BK165" s="200">
        <f t="shared" si="27"/>
        <v>0</v>
      </c>
      <c r="BL165" s="15" t="s">
        <v>191</v>
      </c>
      <c r="BM165" s="199" t="s">
        <v>258</v>
      </c>
    </row>
    <row r="166" spans="1:65" s="2" customFormat="1" ht="49.15" customHeight="1">
      <c r="A166" s="32"/>
      <c r="B166" s="33"/>
      <c r="C166" s="187" t="s">
        <v>259</v>
      </c>
      <c r="D166" s="187" t="s">
        <v>144</v>
      </c>
      <c r="E166" s="188" t="s">
        <v>260</v>
      </c>
      <c r="F166" s="189" t="s">
        <v>261</v>
      </c>
      <c r="G166" s="190" t="s">
        <v>166</v>
      </c>
      <c r="H166" s="191">
        <v>29</v>
      </c>
      <c r="I166" s="192"/>
      <c r="J166" s="192"/>
      <c r="K166" s="193">
        <f t="shared" si="15"/>
        <v>0</v>
      </c>
      <c r="L166" s="189" t="s">
        <v>148</v>
      </c>
      <c r="M166" s="37"/>
      <c r="N166" s="194" t="s">
        <v>1</v>
      </c>
      <c r="O166" s="195" t="s">
        <v>41</v>
      </c>
      <c r="P166" s="196">
        <f t="shared" si="16"/>
        <v>0</v>
      </c>
      <c r="Q166" s="196">
        <f t="shared" si="17"/>
        <v>0</v>
      </c>
      <c r="R166" s="196">
        <f t="shared" si="18"/>
        <v>0</v>
      </c>
      <c r="S166" s="69"/>
      <c r="T166" s="197">
        <f t="shared" si="19"/>
        <v>0</v>
      </c>
      <c r="U166" s="197">
        <v>0</v>
      </c>
      <c r="V166" s="197">
        <f t="shared" si="20"/>
        <v>0</v>
      </c>
      <c r="W166" s="197">
        <v>0</v>
      </c>
      <c r="X166" s="198">
        <f t="shared" si="21"/>
        <v>0</v>
      </c>
      <c r="Y166" s="32"/>
      <c r="Z166" s="32"/>
      <c r="AA166" s="32"/>
      <c r="AB166" s="32"/>
      <c r="AC166" s="32"/>
      <c r="AD166" s="32"/>
      <c r="AE166" s="32"/>
      <c r="AR166" s="199" t="s">
        <v>191</v>
      </c>
      <c r="AT166" s="199" t="s">
        <v>144</v>
      </c>
      <c r="AU166" s="199" t="s">
        <v>88</v>
      </c>
      <c r="AY166" s="15" t="s">
        <v>141</v>
      </c>
      <c r="BE166" s="200">
        <f t="shared" si="22"/>
        <v>0</v>
      </c>
      <c r="BF166" s="200">
        <f t="shared" si="23"/>
        <v>0</v>
      </c>
      <c r="BG166" s="200">
        <f t="shared" si="24"/>
        <v>0</v>
      </c>
      <c r="BH166" s="200">
        <f t="shared" si="25"/>
        <v>0</v>
      </c>
      <c r="BI166" s="200">
        <f t="shared" si="26"/>
        <v>0</v>
      </c>
      <c r="BJ166" s="15" t="s">
        <v>86</v>
      </c>
      <c r="BK166" s="200">
        <f t="shared" si="27"/>
        <v>0</v>
      </c>
      <c r="BL166" s="15" t="s">
        <v>191</v>
      </c>
      <c r="BM166" s="199" t="s">
        <v>262</v>
      </c>
    </row>
    <row r="167" spans="1:65" s="2" customFormat="1" ht="24.2" customHeight="1">
      <c r="A167" s="32"/>
      <c r="B167" s="33"/>
      <c r="C167" s="201" t="s">
        <v>263</v>
      </c>
      <c r="D167" s="201" t="s">
        <v>187</v>
      </c>
      <c r="E167" s="202" t="s">
        <v>256</v>
      </c>
      <c r="F167" s="203" t="s">
        <v>257</v>
      </c>
      <c r="G167" s="204" t="s">
        <v>166</v>
      </c>
      <c r="H167" s="205">
        <v>29</v>
      </c>
      <c r="I167" s="206"/>
      <c r="J167" s="207"/>
      <c r="K167" s="208">
        <f t="shared" si="15"/>
        <v>0</v>
      </c>
      <c r="L167" s="203" t="s">
        <v>148</v>
      </c>
      <c r="M167" s="209"/>
      <c r="N167" s="210" t="s">
        <v>1</v>
      </c>
      <c r="O167" s="195" t="s">
        <v>41</v>
      </c>
      <c r="P167" s="196">
        <f t="shared" si="16"/>
        <v>0</v>
      </c>
      <c r="Q167" s="196">
        <f t="shared" si="17"/>
        <v>0</v>
      </c>
      <c r="R167" s="196">
        <f t="shared" si="18"/>
        <v>0</v>
      </c>
      <c r="S167" s="69"/>
      <c r="T167" s="197">
        <f t="shared" si="19"/>
        <v>0</v>
      </c>
      <c r="U167" s="197">
        <v>5.0000000000000002E-5</v>
      </c>
      <c r="V167" s="197">
        <f t="shared" si="20"/>
        <v>1.4500000000000001E-3</v>
      </c>
      <c r="W167" s="197">
        <v>0</v>
      </c>
      <c r="X167" s="198">
        <f t="shared" si="21"/>
        <v>0</v>
      </c>
      <c r="Y167" s="32"/>
      <c r="Z167" s="32"/>
      <c r="AA167" s="32"/>
      <c r="AB167" s="32"/>
      <c r="AC167" s="32"/>
      <c r="AD167" s="32"/>
      <c r="AE167" s="32"/>
      <c r="AR167" s="199" t="s">
        <v>190</v>
      </c>
      <c r="AT167" s="199" t="s">
        <v>187</v>
      </c>
      <c r="AU167" s="199" t="s">
        <v>88</v>
      </c>
      <c r="AY167" s="15" t="s">
        <v>141</v>
      </c>
      <c r="BE167" s="200">
        <f t="shared" si="22"/>
        <v>0</v>
      </c>
      <c r="BF167" s="200">
        <f t="shared" si="23"/>
        <v>0</v>
      </c>
      <c r="BG167" s="200">
        <f t="shared" si="24"/>
        <v>0</v>
      </c>
      <c r="BH167" s="200">
        <f t="shared" si="25"/>
        <v>0</v>
      </c>
      <c r="BI167" s="200">
        <f t="shared" si="26"/>
        <v>0</v>
      </c>
      <c r="BJ167" s="15" t="s">
        <v>86</v>
      </c>
      <c r="BK167" s="200">
        <f t="shared" si="27"/>
        <v>0</v>
      </c>
      <c r="BL167" s="15" t="s">
        <v>191</v>
      </c>
      <c r="BM167" s="199" t="s">
        <v>264</v>
      </c>
    </row>
    <row r="168" spans="1:65" s="2" customFormat="1" ht="24.2" customHeight="1">
      <c r="A168" s="32"/>
      <c r="B168" s="33"/>
      <c r="C168" s="201" t="s">
        <v>265</v>
      </c>
      <c r="D168" s="201" t="s">
        <v>187</v>
      </c>
      <c r="E168" s="202" t="s">
        <v>266</v>
      </c>
      <c r="F168" s="203" t="s">
        <v>267</v>
      </c>
      <c r="G168" s="204" t="s">
        <v>166</v>
      </c>
      <c r="H168" s="205">
        <v>100</v>
      </c>
      <c r="I168" s="206"/>
      <c r="J168" s="207"/>
      <c r="K168" s="208">
        <f t="shared" si="15"/>
        <v>0</v>
      </c>
      <c r="L168" s="203" t="s">
        <v>148</v>
      </c>
      <c r="M168" s="209"/>
      <c r="N168" s="210" t="s">
        <v>1</v>
      </c>
      <c r="O168" s="195" t="s">
        <v>41</v>
      </c>
      <c r="P168" s="196">
        <f t="shared" si="16"/>
        <v>0</v>
      </c>
      <c r="Q168" s="196">
        <f t="shared" si="17"/>
        <v>0</v>
      </c>
      <c r="R168" s="196">
        <f t="shared" si="18"/>
        <v>0</v>
      </c>
      <c r="S168" s="69"/>
      <c r="T168" s="197">
        <f t="shared" si="19"/>
        <v>0</v>
      </c>
      <c r="U168" s="197">
        <v>0</v>
      </c>
      <c r="V168" s="197">
        <f t="shared" si="20"/>
        <v>0</v>
      </c>
      <c r="W168" s="197">
        <v>0</v>
      </c>
      <c r="X168" s="198">
        <f t="shared" si="21"/>
        <v>0</v>
      </c>
      <c r="Y168" s="32"/>
      <c r="Z168" s="32"/>
      <c r="AA168" s="32"/>
      <c r="AB168" s="32"/>
      <c r="AC168" s="32"/>
      <c r="AD168" s="32"/>
      <c r="AE168" s="32"/>
      <c r="AR168" s="199" t="s">
        <v>190</v>
      </c>
      <c r="AT168" s="199" t="s">
        <v>187</v>
      </c>
      <c r="AU168" s="199" t="s">
        <v>88</v>
      </c>
      <c r="AY168" s="15" t="s">
        <v>141</v>
      </c>
      <c r="BE168" s="200">
        <f t="shared" si="22"/>
        <v>0</v>
      </c>
      <c r="BF168" s="200">
        <f t="shared" si="23"/>
        <v>0</v>
      </c>
      <c r="BG168" s="200">
        <f t="shared" si="24"/>
        <v>0</v>
      </c>
      <c r="BH168" s="200">
        <f t="shared" si="25"/>
        <v>0</v>
      </c>
      <c r="BI168" s="200">
        <f t="shared" si="26"/>
        <v>0</v>
      </c>
      <c r="BJ168" s="15" t="s">
        <v>86</v>
      </c>
      <c r="BK168" s="200">
        <f t="shared" si="27"/>
        <v>0</v>
      </c>
      <c r="BL168" s="15" t="s">
        <v>191</v>
      </c>
      <c r="BM168" s="199" t="s">
        <v>268</v>
      </c>
    </row>
    <row r="169" spans="1:65" s="2" customFormat="1" ht="24.2" customHeight="1">
      <c r="A169" s="32"/>
      <c r="B169" s="33"/>
      <c r="C169" s="201" t="s">
        <v>269</v>
      </c>
      <c r="D169" s="201" t="s">
        <v>187</v>
      </c>
      <c r="E169" s="202" t="s">
        <v>270</v>
      </c>
      <c r="F169" s="203" t="s">
        <v>271</v>
      </c>
      <c r="G169" s="204" t="s">
        <v>166</v>
      </c>
      <c r="H169" s="205">
        <v>50</v>
      </c>
      <c r="I169" s="206"/>
      <c r="J169" s="207"/>
      <c r="K169" s="208">
        <f t="shared" si="15"/>
        <v>0</v>
      </c>
      <c r="L169" s="203" t="s">
        <v>148</v>
      </c>
      <c r="M169" s="209"/>
      <c r="N169" s="210" t="s">
        <v>1</v>
      </c>
      <c r="O169" s="195" t="s">
        <v>41</v>
      </c>
      <c r="P169" s="196">
        <f t="shared" si="16"/>
        <v>0</v>
      </c>
      <c r="Q169" s="196">
        <f t="shared" si="17"/>
        <v>0</v>
      </c>
      <c r="R169" s="196">
        <f t="shared" si="18"/>
        <v>0</v>
      </c>
      <c r="S169" s="69"/>
      <c r="T169" s="197">
        <f t="shared" si="19"/>
        <v>0</v>
      </c>
      <c r="U169" s="197">
        <v>0</v>
      </c>
      <c r="V169" s="197">
        <f t="shared" si="20"/>
        <v>0</v>
      </c>
      <c r="W169" s="197">
        <v>0</v>
      </c>
      <c r="X169" s="198">
        <f t="shared" si="21"/>
        <v>0</v>
      </c>
      <c r="Y169" s="32"/>
      <c r="Z169" s="32"/>
      <c r="AA169" s="32"/>
      <c r="AB169" s="32"/>
      <c r="AC169" s="32"/>
      <c r="AD169" s="32"/>
      <c r="AE169" s="32"/>
      <c r="AR169" s="199" t="s">
        <v>190</v>
      </c>
      <c r="AT169" s="199" t="s">
        <v>187</v>
      </c>
      <c r="AU169" s="199" t="s">
        <v>88</v>
      </c>
      <c r="AY169" s="15" t="s">
        <v>141</v>
      </c>
      <c r="BE169" s="200">
        <f t="shared" si="22"/>
        <v>0</v>
      </c>
      <c r="BF169" s="200">
        <f t="shared" si="23"/>
        <v>0</v>
      </c>
      <c r="BG169" s="200">
        <f t="shared" si="24"/>
        <v>0</v>
      </c>
      <c r="BH169" s="200">
        <f t="shared" si="25"/>
        <v>0</v>
      </c>
      <c r="BI169" s="200">
        <f t="shared" si="26"/>
        <v>0</v>
      </c>
      <c r="BJ169" s="15" t="s">
        <v>86</v>
      </c>
      <c r="BK169" s="200">
        <f t="shared" si="27"/>
        <v>0</v>
      </c>
      <c r="BL169" s="15" t="s">
        <v>191</v>
      </c>
      <c r="BM169" s="199" t="s">
        <v>272</v>
      </c>
    </row>
    <row r="170" spans="1:65" s="2" customFormat="1" ht="24.2" customHeight="1">
      <c r="A170" s="32"/>
      <c r="B170" s="33"/>
      <c r="C170" s="201" t="s">
        <v>273</v>
      </c>
      <c r="D170" s="201" t="s">
        <v>187</v>
      </c>
      <c r="E170" s="202" t="s">
        <v>274</v>
      </c>
      <c r="F170" s="203" t="s">
        <v>275</v>
      </c>
      <c r="G170" s="204" t="s">
        <v>166</v>
      </c>
      <c r="H170" s="205">
        <v>50</v>
      </c>
      <c r="I170" s="206"/>
      <c r="J170" s="207"/>
      <c r="K170" s="208">
        <f t="shared" si="15"/>
        <v>0</v>
      </c>
      <c r="L170" s="203" t="s">
        <v>148</v>
      </c>
      <c r="M170" s="209"/>
      <c r="N170" s="210" t="s">
        <v>1</v>
      </c>
      <c r="O170" s="195" t="s">
        <v>41</v>
      </c>
      <c r="P170" s="196">
        <f t="shared" si="16"/>
        <v>0</v>
      </c>
      <c r="Q170" s="196">
        <f t="shared" si="17"/>
        <v>0</v>
      </c>
      <c r="R170" s="196">
        <f t="shared" si="18"/>
        <v>0</v>
      </c>
      <c r="S170" s="69"/>
      <c r="T170" s="197">
        <f t="shared" si="19"/>
        <v>0</v>
      </c>
      <c r="U170" s="197">
        <v>0</v>
      </c>
      <c r="V170" s="197">
        <f t="shared" si="20"/>
        <v>0</v>
      </c>
      <c r="W170" s="197">
        <v>0</v>
      </c>
      <c r="X170" s="198">
        <f t="shared" si="21"/>
        <v>0</v>
      </c>
      <c r="Y170" s="32"/>
      <c r="Z170" s="32"/>
      <c r="AA170" s="32"/>
      <c r="AB170" s="32"/>
      <c r="AC170" s="32"/>
      <c r="AD170" s="32"/>
      <c r="AE170" s="32"/>
      <c r="AR170" s="199" t="s">
        <v>190</v>
      </c>
      <c r="AT170" s="199" t="s">
        <v>187</v>
      </c>
      <c r="AU170" s="199" t="s">
        <v>88</v>
      </c>
      <c r="AY170" s="15" t="s">
        <v>141</v>
      </c>
      <c r="BE170" s="200">
        <f t="shared" si="22"/>
        <v>0</v>
      </c>
      <c r="BF170" s="200">
        <f t="shared" si="23"/>
        <v>0</v>
      </c>
      <c r="BG170" s="200">
        <f t="shared" si="24"/>
        <v>0</v>
      </c>
      <c r="BH170" s="200">
        <f t="shared" si="25"/>
        <v>0</v>
      </c>
      <c r="BI170" s="200">
        <f t="shared" si="26"/>
        <v>0</v>
      </c>
      <c r="BJ170" s="15" t="s">
        <v>86</v>
      </c>
      <c r="BK170" s="200">
        <f t="shared" si="27"/>
        <v>0</v>
      </c>
      <c r="BL170" s="15" t="s">
        <v>191</v>
      </c>
      <c r="BM170" s="199" t="s">
        <v>276</v>
      </c>
    </row>
    <row r="171" spans="1:65" s="2" customFormat="1" ht="24.2" customHeight="1">
      <c r="A171" s="32"/>
      <c r="B171" s="33"/>
      <c r="C171" s="201" t="s">
        <v>277</v>
      </c>
      <c r="D171" s="201" t="s">
        <v>187</v>
      </c>
      <c r="E171" s="202" t="s">
        <v>278</v>
      </c>
      <c r="F171" s="203" t="s">
        <v>279</v>
      </c>
      <c r="G171" s="204" t="s">
        <v>166</v>
      </c>
      <c r="H171" s="205">
        <v>100</v>
      </c>
      <c r="I171" s="206"/>
      <c r="J171" s="207"/>
      <c r="K171" s="208">
        <f t="shared" si="15"/>
        <v>0</v>
      </c>
      <c r="L171" s="203" t="s">
        <v>148</v>
      </c>
      <c r="M171" s="209"/>
      <c r="N171" s="210" t="s">
        <v>1</v>
      </c>
      <c r="O171" s="195" t="s">
        <v>41</v>
      </c>
      <c r="P171" s="196">
        <f t="shared" si="16"/>
        <v>0</v>
      </c>
      <c r="Q171" s="196">
        <f t="shared" si="17"/>
        <v>0</v>
      </c>
      <c r="R171" s="196">
        <f t="shared" si="18"/>
        <v>0</v>
      </c>
      <c r="S171" s="69"/>
      <c r="T171" s="197">
        <f t="shared" si="19"/>
        <v>0</v>
      </c>
      <c r="U171" s="197">
        <v>0</v>
      </c>
      <c r="V171" s="197">
        <f t="shared" si="20"/>
        <v>0</v>
      </c>
      <c r="W171" s="197">
        <v>0</v>
      </c>
      <c r="X171" s="198">
        <f t="shared" si="21"/>
        <v>0</v>
      </c>
      <c r="Y171" s="32"/>
      <c r="Z171" s="32"/>
      <c r="AA171" s="32"/>
      <c r="AB171" s="32"/>
      <c r="AC171" s="32"/>
      <c r="AD171" s="32"/>
      <c r="AE171" s="32"/>
      <c r="AR171" s="199" t="s">
        <v>190</v>
      </c>
      <c r="AT171" s="199" t="s">
        <v>187</v>
      </c>
      <c r="AU171" s="199" t="s">
        <v>88</v>
      </c>
      <c r="AY171" s="15" t="s">
        <v>141</v>
      </c>
      <c r="BE171" s="200">
        <f t="shared" si="22"/>
        <v>0</v>
      </c>
      <c r="BF171" s="200">
        <f t="shared" si="23"/>
        <v>0</v>
      </c>
      <c r="BG171" s="200">
        <f t="shared" si="24"/>
        <v>0</v>
      </c>
      <c r="BH171" s="200">
        <f t="shared" si="25"/>
        <v>0</v>
      </c>
      <c r="BI171" s="200">
        <f t="shared" si="26"/>
        <v>0</v>
      </c>
      <c r="BJ171" s="15" t="s">
        <v>86</v>
      </c>
      <c r="BK171" s="200">
        <f t="shared" si="27"/>
        <v>0</v>
      </c>
      <c r="BL171" s="15" t="s">
        <v>191</v>
      </c>
      <c r="BM171" s="199" t="s">
        <v>280</v>
      </c>
    </row>
    <row r="172" spans="1:65" s="2" customFormat="1" ht="62.65" customHeight="1">
      <c r="A172" s="32"/>
      <c r="B172" s="33"/>
      <c r="C172" s="187" t="s">
        <v>190</v>
      </c>
      <c r="D172" s="187" t="s">
        <v>144</v>
      </c>
      <c r="E172" s="188" t="s">
        <v>281</v>
      </c>
      <c r="F172" s="189" t="s">
        <v>282</v>
      </c>
      <c r="G172" s="190" t="s">
        <v>166</v>
      </c>
      <c r="H172" s="191">
        <v>2</v>
      </c>
      <c r="I172" s="192"/>
      <c r="J172" s="192"/>
      <c r="K172" s="193">
        <f t="shared" si="15"/>
        <v>0</v>
      </c>
      <c r="L172" s="189" t="s">
        <v>148</v>
      </c>
      <c r="M172" s="37"/>
      <c r="N172" s="194" t="s">
        <v>1</v>
      </c>
      <c r="O172" s="195" t="s">
        <v>41</v>
      </c>
      <c r="P172" s="196">
        <f t="shared" si="16"/>
        <v>0</v>
      </c>
      <c r="Q172" s="196">
        <f t="shared" si="17"/>
        <v>0</v>
      </c>
      <c r="R172" s="196">
        <f t="shared" si="18"/>
        <v>0</v>
      </c>
      <c r="S172" s="69"/>
      <c r="T172" s="197">
        <f t="shared" si="19"/>
        <v>0</v>
      </c>
      <c r="U172" s="197">
        <v>0</v>
      </c>
      <c r="V172" s="197">
        <f t="shared" si="20"/>
        <v>0</v>
      </c>
      <c r="W172" s="197">
        <v>0</v>
      </c>
      <c r="X172" s="198">
        <f t="shared" si="21"/>
        <v>0</v>
      </c>
      <c r="Y172" s="32"/>
      <c r="Z172" s="32"/>
      <c r="AA172" s="32"/>
      <c r="AB172" s="32"/>
      <c r="AC172" s="32"/>
      <c r="AD172" s="32"/>
      <c r="AE172" s="32"/>
      <c r="AR172" s="199" t="s">
        <v>191</v>
      </c>
      <c r="AT172" s="199" t="s">
        <v>144</v>
      </c>
      <c r="AU172" s="199" t="s">
        <v>88</v>
      </c>
      <c r="AY172" s="15" t="s">
        <v>141</v>
      </c>
      <c r="BE172" s="200">
        <f t="shared" si="22"/>
        <v>0</v>
      </c>
      <c r="BF172" s="200">
        <f t="shared" si="23"/>
        <v>0</v>
      </c>
      <c r="BG172" s="200">
        <f t="shared" si="24"/>
        <v>0</v>
      </c>
      <c r="BH172" s="200">
        <f t="shared" si="25"/>
        <v>0</v>
      </c>
      <c r="BI172" s="200">
        <f t="shared" si="26"/>
        <v>0</v>
      </c>
      <c r="BJ172" s="15" t="s">
        <v>86</v>
      </c>
      <c r="BK172" s="200">
        <f t="shared" si="27"/>
        <v>0</v>
      </c>
      <c r="BL172" s="15" t="s">
        <v>191</v>
      </c>
      <c r="BM172" s="199" t="s">
        <v>283</v>
      </c>
    </row>
    <row r="173" spans="1:65" s="2" customFormat="1" ht="16.5" customHeight="1">
      <c r="A173" s="32"/>
      <c r="B173" s="33"/>
      <c r="C173" s="201" t="s">
        <v>284</v>
      </c>
      <c r="D173" s="201" t="s">
        <v>187</v>
      </c>
      <c r="E173" s="202" t="s">
        <v>285</v>
      </c>
      <c r="F173" s="203" t="s">
        <v>286</v>
      </c>
      <c r="G173" s="204" t="s">
        <v>166</v>
      </c>
      <c r="H173" s="205">
        <v>2</v>
      </c>
      <c r="I173" s="206"/>
      <c r="J173" s="207"/>
      <c r="K173" s="208">
        <f t="shared" si="15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16"/>
        <v>0</v>
      </c>
      <c r="Q173" s="196">
        <f t="shared" si="17"/>
        <v>0</v>
      </c>
      <c r="R173" s="196">
        <f t="shared" si="18"/>
        <v>0</v>
      </c>
      <c r="S173" s="69"/>
      <c r="T173" s="197">
        <f t="shared" si="19"/>
        <v>0</v>
      </c>
      <c r="U173" s="197">
        <v>0</v>
      </c>
      <c r="V173" s="197">
        <f t="shared" si="20"/>
        <v>0</v>
      </c>
      <c r="W173" s="197">
        <v>0</v>
      </c>
      <c r="X173" s="198">
        <f t="shared" si="21"/>
        <v>0</v>
      </c>
      <c r="Y173" s="32"/>
      <c r="Z173" s="32"/>
      <c r="AA173" s="32"/>
      <c r="AB173" s="32"/>
      <c r="AC173" s="32"/>
      <c r="AD173" s="32"/>
      <c r="AE173" s="32"/>
      <c r="AR173" s="199" t="s">
        <v>190</v>
      </c>
      <c r="AT173" s="199" t="s">
        <v>187</v>
      </c>
      <c r="AU173" s="199" t="s">
        <v>88</v>
      </c>
      <c r="AY173" s="15" t="s">
        <v>141</v>
      </c>
      <c r="BE173" s="200">
        <f t="shared" si="22"/>
        <v>0</v>
      </c>
      <c r="BF173" s="200">
        <f t="shared" si="23"/>
        <v>0</v>
      </c>
      <c r="BG173" s="200">
        <f t="shared" si="24"/>
        <v>0</v>
      </c>
      <c r="BH173" s="200">
        <f t="shared" si="25"/>
        <v>0</v>
      </c>
      <c r="BI173" s="200">
        <f t="shared" si="26"/>
        <v>0</v>
      </c>
      <c r="BJ173" s="15" t="s">
        <v>86</v>
      </c>
      <c r="BK173" s="200">
        <f t="shared" si="27"/>
        <v>0</v>
      </c>
      <c r="BL173" s="15" t="s">
        <v>191</v>
      </c>
      <c r="BM173" s="199" t="s">
        <v>287</v>
      </c>
    </row>
    <row r="174" spans="1:65" s="2" customFormat="1" ht="37.9" customHeight="1">
      <c r="A174" s="32"/>
      <c r="B174" s="33"/>
      <c r="C174" s="187" t="s">
        <v>288</v>
      </c>
      <c r="D174" s="187" t="s">
        <v>144</v>
      </c>
      <c r="E174" s="188" t="s">
        <v>289</v>
      </c>
      <c r="F174" s="189" t="s">
        <v>290</v>
      </c>
      <c r="G174" s="190" t="s">
        <v>198</v>
      </c>
      <c r="H174" s="191">
        <v>60</v>
      </c>
      <c r="I174" s="192"/>
      <c r="J174" s="192"/>
      <c r="K174" s="193">
        <f t="shared" si="15"/>
        <v>0</v>
      </c>
      <c r="L174" s="189" t="s">
        <v>148</v>
      </c>
      <c r="M174" s="37"/>
      <c r="N174" s="194" t="s">
        <v>1</v>
      </c>
      <c r="O174" s="195" t="s">
        <v>41</v>
      </c>
      <c r="P174" s="196">
        <f t="shared" si="16"/>
        <v>0</v>
      </c>
      <c r="Q174" s="196">
        <f t="shared" si="17"/>
        <v>0</v>
      </c>
      <c r="R174" s="196">
        <f t="shared" si="18"/>
        <v>0</v>
      </c>
      <c r="S174" s="69"/>
      <c r="T174" s="197">
        <f t="shared" si="19"/>
        <v>0</v>
      </c>
      <c r="U174" s="197">
        <v>0</v>
      </c>
      <c r="V174" s="197">
        <f t="shared" si="20"/>
        <v>0</v>
      </c>
      <c r="W174" s="197">
        <v>0</v>
      </c>
      <c r="X174" s="198">
        <f t="shared" si="21"/>
        <v>0</v>
      </c>
      <c r="Y174" s="32"/>
      <c r="Z174" s="32"/>
      <c r="AA174" s="32"/>
      <c r="AB174" s="32"/>
      <c r="AC174" s="32"/>
      <c r="AD174" s="32"/>
      <c r="AE174" s="32"/>
      <c r="AR174" s="199" t="s">
        <v>191</v>
      </c>
      <c r="AT174" s="199" t="s">
        <v>144</v>
      </c>
      <c r="AU174" s="199" t="s">
        <v>88</v>
      </c>
      <c r="AY174" s="15" t="s">
        <v>141</v>
      </c>
      <c r="BE174" s="200">
        <f t="shared" si="22"/>
        <v>0</v>
      </c>
      <c r="BF174" s="200">
        <f t="shared" si="23"/>
        <v>0</v>
      </c>
      <c r="BG174" s="200">
        <f t="shared" si="24"/>
        <v>0</v>
      </c>
      <c r="BH174" s="200">
        <f t="shared" si="25"/>
        <v>0</v>
      </c>
      <c r="BI174" s="200">
        <f t="shared" si="26"/>
        <v>0</v>
      </c>
      <c r="BJ174" s="15" t="s">
        <v>86</v>
      </c>
      <c r="BK174" s="200">
        <f t="shared" si="27"/>
        <v>0</v>
      </c>
      <c r="BL174" s="15" t="s">
        <v>191</v>
      </c>
      <c r="BM174" s="199" t="s">
        <v>291</v>
      </c>
    </row>
    <row r="175" spans="1:65" s="2" customFormat="1" ht="24.2" customHeight="1">
      <c r="A175" s="32"/>
      <c r="B175" s="33"/>
      <c r="C175" s="201" t="s">
        <v>292</v>
      </c>
      <c r="D175" s="201" t="s">
        <v>187</v>
      </c>
      <c r="E175" s="202" t="s">
        <v>293</v>
      </c>
      <c r="F175" s="203" t="s">
        <v>294</v>
      </c>
      <c r="G175" s="204" t="s">
        <v>198</v>
      </c>
      <c r="H175" s="205">
        <v>46</v>
      </c>
      <c r="I175" s="206"/>
      <c r="J175" s="207"/>
      <c r="K175" s="208">
        <f t="shared" si="15"/>
        <v>0</v>
      </c>
      <c r="L175" s="203" t="s">
        <v>148</v>
      </c>
      <c r="M175" s="209"/>
      <c r="N175" s="210" t="s">
        <v>1</v>
      </c>
      <c r="O175" s="195" t="s">
        <v>41</v>
      </c>
      <c r="P175" s="196">
        <f t="shared" si="16"/>
        <v>0</v>
      </c>
      <c r="Q175" s="196">
        <f t="shared" si="17"/>
        <v>0</v>
      </c>
      <c r="R175" s="196">
        <f t="shared" si="18"/>
        <v>0</v>
      </c>
      <c r="S175" s="69"/>
      <c r="T175" s="197">
        <f t="shared" si="19"/>
        <v>0</v>
      </c>
      <c r="U175" s="197">
        <v>1.3999999999999999E-4</v>
      </c>
      <c r="V175" s="197">
        <f t="shared" si="20"/>
        <v>6.4399999999999995E-3</v>
      </c>
      <c r="W175" s="197">
        <v>0</v>
      </c>
      <c r="X175" s="198">
        <f t="shared" si="21"/>
        <v>0</v>
      </c>
      <c r="Y175" s="32"/>
      <c r="Z175" s="32"/>
      <c r="AA175" s="32"/>
      <c r="AB175" s="32"/>
      <c r="AC175" s="32"/>
      <c r="AD175" s="32"/>
      <c r="AE175" s="32"/>
      <c r="AR175" s="199" t="s">
        <v>190</v>
      </c>
      <c r="AT175" s="199" t="s">
        <v>187</v>
      </c>
      <c r="AU175" s="199" t="s">
        <v>88</v>
      </c>
      <c r="AY175" s="15" t="s">
        <v>141</v>
      </c>
      <c r="BE175" s="200">
        <f t="shared" si="22"/>
        <v>0</v>
      </c>
      <c r="BF175" s="200">
        <f t="shared" si="23"/>
        <v>0</v>
      </c>
      <c r="BG175" s="200">
        <f t="shared" si="24"/>
        <v>0</v>
      </c>
      <c r="BH175" s="200">
        <f t="shared" si="25"/>
        <v>0</v>
      </c>
      <c r="BI175" s="200">
        <f t="shared" si="26"/>
        <v>0</v>
      </c>
      <c r="BJ175" s="15" t="s">
        <v>86</v>
      </c>
      <c r="BK175" s="200">
        <f t="shared" si="27"/>
        <v>0</v>
      </c>
      <c r="BL175" s="15" t="s">
        <v>191</v>
      </c>
      <c r="BM175" s="199" t="s">
        <v>295</v>
      </c>
    </row>
    <row r="176" spans="1:65" s="13" customFormat="1" ht="11.25">
      <c r="B176" s="211"/>
      <c r="C176" s="212"/>
      <c r="D176" s="213" t="s">
        <v>193</v>
      </c>
      <c r="E176" s="212"/>
      <c r="F176" s="214" t="s">
        <v>296</v>
      </c>
      <c r="G176" s="212"/>
      <c r="H176" s="215">
        <v>46</v>
      </c>
      <c r="I176" s="216"/>
      <c r="J176" s="216"/>
      <c r="K176" s="212"/>
      <c r="L176" s="212"/>
      <c r="M176" s="217"/>
      <c r="N176" s="218"/>
      <c r="O176" s="219"/>
      <c r="P176" s="219"/>
      <c r="Q176" s="219"/>
      <c r="R176" s="219"/>
      <c r="S176" s="219"/>
      <c r="T176" s="219"/>
      <c r="U176" s="219"/>
      <c r="V176" s="219"/>
      <c r="W176" s="219"/>
      <c r="X176" s="220"/>
      <c r="AT176" s="221" t="s">
        <v>193</v>
      </c>
      <c r="AU176" s="221" t="s">
        <v>88</v>
      </c>
      <c r="AV176" s="13" t="s">
        <v>88</v>
      </c>
      <c r="AW176" s="13" t="s">
        <v>4</v>
      </c>
      <c r="AX176" s="13" t="s">
        <v>86</v>
      </c>
      <c r="AY176" s="221" t="s">
        <v>141</v>
      </c>
    </row>
    <row r="177" spans="1:65" s="2" customFormat="1" ht="44.25" customHeight="1">
      <c r="A177" s="32"/>
      <c r="B177" s="33"/>
      <c r="C177" s="201" t="s">
        <v>297</v>
      </c>
      <c r="D177" s="201" t="s">
        <v>187</v>
      </c>
      <c r="E177" s="202" t="s">
        <v>298</v>
      </c>
      <c r="F177" s="203" t="s">
        <v>299</v>
      </c>
      <c r="G177" s="204" t="s">
        <v>198</v>
      </c>
      <c r="H177" s="205">
        <v>23</v>
      </c>
      <c r="I177" s="206"/>
      <c r="J177" s="207"/>
      <c r="K177" s="208">
        <f>ROUND(P177*H177,2)</f>
        <v>0</v>
      </c>
      <c r="L177" s="203" t="s">
        <v>148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1.6000000000000001E-4</v>
      </c>
      <c r="V177" s="197">
        <f>U177*H177</f>
        <v>3.6800000000000001E-3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190</v>
      </c>
      <c r="AT177" s="199" t="s">
        <v>187</v>
      </c>
      <c r="AU177" s="199" t="s">
        <v>88</v>
      </c>
      <c r="AY177" s="15" t="s">
        <v>141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191</v>
      </c>
      <c r="BM177" s="199" t="s">
        <v>300</v>
      </c>
    </row>
    <row r="178" spans="1:65" s="13" customFormat="1" ht="11.25">
      <c r="B178" s="211"/>
      <c r="C178" s="212"/>
      <c r="D178" s="213" t="s">
        <v>193</v>
      </c>
      <c r="E178" s="212"/>
      <c r="F178" s="214" t="s">
        <v>301</v>
      </c>
      <c r="G178" s="212"/>
      <c r="H178" s="215">
        <v>23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193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141</v>
      </c>
    </row>
    <row r="179" spans="1:65" s="2" customFormat="1" ht="37.9" customHeight="1">
      <c r="A179" s="32"/>
      <c r="B179" s="33"/>
      <c r="C179" s="187" t="s">
        <v>302</v>
      </c>
      <c r="D179" s="187" t="s">
        <v>144</v>
      </c>
      <c r="E179" s="188" t="s">
        <v>303</v>
      </c>
      <c r="F179" s="189" t="s">
        <v>304</v>
      </c>
      <c r="G179" s="190" t="s">
        <v>198</v>
      </c>
      <c r="H179" s="191">
        <v>400</v>
      </c>
      <c r="I179" s="192"/>
      <c r="J179" s="192"/>
      <c r="K179" s="193">
        <f>ROUND(P179*H179,2)</f>
        <v>0</v>
      </c>
      <c r="L179" s="189" t="s">
        <v>148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191</v>
      </c>
      <c r="AT179" s="199" t="s">
        <v>144</v>
      </c>
      <c r="AU179" s="199" t="s">
        <v>88</v>
      </c>
      <c r="AY179" s="15" t="s">
        <v>141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191</v>
      </c>
      <c r="BM179" s="199" t="s">
        <v>305</v>
      </c>
    </row>
    <row r="180" spans="1:65" s="2" customFormat="1" ht="24.2" customHeight="1">
      <c r="A180" s="32"/>
      <c r="B180" s="33"/>
      <c r="C180" s="201" t="s">
        <v>306</v>
      </c>
      <c r="D180" s="201" t="s">
        <v>187</v>
      </c>
      <c r="E180" s="202" t="s">
        <v>307</v>
      </c>
      <c r="F180" s="203" t="s">
        <v>308</v>
      </c>
      <c r="G180" s="204" t="s">
        <v>198</v>
      </c>
      <c r="H180" s="205">
        <v>400</v>
      </c>
      <c r="I180" s="206"/>
      <c r="J180" s="207"/>
      <c r="K180" s="208">
        <f>ROUND(P180*H180,2)</f>
        <v>0</v>
      </c>
      <c r="L180" s="203" t="s">
        <v>148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1.2E-4</v>
      </c>
      <c r="V180" s="197">
        <f>U180*H180</f>
        <v>4.8000000000000001E-2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190</v>
      </c>
      <c r="AT180" s="199" t="s">
        <v>187</v>
      </c>
      <c r="AU180" s="199" t="s">
        <v>88</v>
      </c>
      <c r="AY180" s="15" t="s">
        <v>141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191</v>
      </c>
      <c r="BM180" s="199" t="s">
        <v>309</v>
      </c>
    </row>
    <row r="181" spans="1:65" s="2" customFormat="1" ht="37.9" customHeight="1">
      <c r="A181" s="32"/>
      <c r="B181" s="33"/>
      <c r="C181" s="187" t="s">
        <v>310</v>
      </c>
      <c r="D181" s="187" t="s">
        <v>144</v>
      </c>
      <c r="E181" s="188" t="s">
        <v>311</v>
      </c>
      <c r="F181" s="189" t="s">
        <v>312</v>
      </c>
      <c r="G181" s="190" t="s">
        <v>198</v>
      </c>
      <c r="H181" s="191">
        <v>305</v>
      </c>
      <c r="I181" s="192"/>
      <c r="J181" s="192"/>
      <c r="K181" s="193">
        <f>ROUND(P181*H181,2)</f>
        <v>0</v>
      </c>
      <c r="L181" s="189" t="s">
        <v>148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191</v>
      </c>
      <c r="AT181" s="199" t="s">
        <v>144</v>
      </c>
      <c r="AU181" s="199" t="s">
        <v>88</v>
      </c>
      <c r="AY181" s="15" t="s">
        <v>141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191</v>
      </c>
      <c r="BM181" s="199" t="s">
        <v>313</v>
      </c>
    </row>
    <row r="182" spans="1:65" s="2" customFormat="1" ht="24.2" customHeight="1">
      <c r="A182" s="32"/>
      <c r="B182" s="33"/>
      <c r="C182" s="201" t="s">
        <v>314</v>
      </c>
      <c r="D182" s="201" t="s">
        <v>187</v>
      </c>
      <c r="E182" s="202" t="s">
        <v>315</v>
      </c>
      <c r="F182" s="203" t="s">
        <v>316</v>
      </c>
      <c r="G182" s="204" t="s">
        <v>198</v>
      </c>
      <c r="H182" s="205">
        <v>345</v>
      </c>
      <c r="I182" s="206"/>
      <c r="J182" s="207"/>
      <c r="K182" s="208">
        <f>ROUND(P182*H182,2)</f>
        <v>0</v>
      </c>
      <c r="L182" s="203" t="s">
        <v>148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1.7000000000000001E-4</v>
      </c>
      <c r="V182" s="197">
        <f>U182*H182</f>
        <v>5.8650000000000008E-2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190</v>
      </c>
      <c r="AT182" s="199" t="s">
        <v>187</v>
      </c>
      <c r="AU182" s="199" t="s">
        <v>88</v>
      </c>
      <c r="AY182" s="15" t="s">
        <v>141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191</v>
      </c>
      <c r="BM182" s="199" t="s">
        <v>317</v>
      </c>
    </row>
    <row r="183" spans="1:65" s="13" customFormat="1" ht="11.25">
      <c r="B183" s="211"/>
      <c r="C183" s="212"/>
      <c r="D183" s="213" t="s">
        <v>193</v>
      </c>
      <c r="E183" s="212"/>
      <c r="F183" s="214" t="s">
        <v>318</v>
      </c>
      <c r="G183" s="212"/>
      <c r="H183" s="215">
        <v>345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193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141</v>
      </c>
    </row>
    <row r="184" spans="1:65" s="2" customFormat="1" ht="24.2" customHeight="1">
      <c r="A184" s="32"/>
      <c r="B184" s="33"/>
      <c r="C184" s="201" t="s">
        <v>319</v>
      </c>
      <c r="D184" s="201" t="s">
        <v>187</v>
      </c>
      <c r="E184" s="202" t="s">
        <v>320</v>
      </c>
      <c r="F184" s="203" t="s">
        <v>321</v>
      </c>
      <c r="G184" s="204" t="s">
        <v>198</v>
      </c>
      <c r="H184" s="205">
        <v>6</v>
      </c>
      <c r="I184" s="206"/>
      <c r="J184" s="207"/>
      <c r="K184" s="208">
        <f>ROUND(P184*H184,2)</f>
        <v>0</v>
      </c>
      <c r="L184" s="203" t="s">
        <v>148</v>
      </c>
      <c r="M184" s="209"/>
      <c r="N184" s="210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2.3000000000000001E-4</v>
      </c>
      <c r="V184" s="197">
        <f>U184*H184</f>
        <v>1.3800000000000002E-3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190</v>
      </c>
      <c r="AT184" s="199" t="s">
        <v>187</v>
      </c>
      <c r="AU184" s="199" t="s">
        <v>88</v>
      </c>
      <c r="AY184" s="15" t="s">
        <v>141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191</v>
      </c>
      <c r="BM184" s="199" t="s">
        <v>322</v>
      </c>
    </row>
    <row r="185" spans="1:65" s="13" customFormat="1" ht="11.25">
      <c r="B185" s="211"/>
      <c r="C185" s="212"/>
      <c r="D185" s="213" t="s">
        <v>193</v>
      </c>
      <c r="E185" s="212"/>
      <c r="F185" s="214" t="s">
        <v>323</v>
      </c>
      <c r="G185" s="212"/>
      <c r="H185" s="215">
        <v>6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193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141</v>
      </c>
    </row>
    <row r="186" spans="1:65" s="2" customFormat="1" ht="37.9" customHeight="1">
      <c r="A186" s="32"/>
      <c r="B186" s="33"/>
      <c r="C186" s="187" t="s">
        <v>324</v>
      </c>
      <c r="D186" s="187" t="s">
        <v>144</v>
      </c>
      <c r="E186" s="188" t="s">
        <v>325</v>
      </c>
      <c r="F186" s="189" t="s">
        <v>326</v>
      </c>
      <c r="G186" s="190" t="s">
        <v>198</v>
      </c>
      <c r="H186" s="191">
        <v>40</v>
      </c>
      <c r="I186" s="192"/>
      <c r="J186" s="192"/>
      <c r="K186" s="193">
        <f>ROUND(P186*H186,2)</f>
        <v>0</v>
      </c>
      <c r="L186" s="189" t="s">
        <v>148</v>
      </c>
      <c r="M186" s="37"/>
      <c r="N186" s="194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191</v>
      </c>
      <c r="AT186" s="199" t="s">
        <v>144</v>
      </c>
      <c r="AU186" s="199" t="s">
        <v>88</v>
      </c>
      <c r="AY186" s="15" t="s">
        <v>141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191</v>
      </c>
      <c r="BM186" s="199" t="s">
        <v>327</v>
      </c>
    </row>
    <row r="187" spans="1:65" s="2" customFormat="1" ht="24.2" customHeight="1">
      <c r="A187" s="32"/>
      <c r="B187" s="33"/>
      <c r="C187" s="201" t="s">
        <v>328</v>
      </c>
      <c r="D187" s="201" t="s">
        <v>187</v>
      </c>
      <c r="E187" s="202" t="s">
        <v>329</v>
      </c>
      <c r="F187" s="203" t="s">
        <v>330</v>
      </c>
      <c r="G187" s="204" t="s">
        <v>198</v>
      </c>
      <c r="H187" s="205">
        <v>44</v>
      </c>
      <c r="I187" s="206"/>
      <c r="J187" s="207"/>
      <c r="K187" s="208">
        <f>ROUND(P187*H187,2)</f>
        <v>0</v>
      </c>
      <c r="L187" s="203" t="s">
        <v>148</v>
      </c>
      <c r="M187" s="209"/>
      <c r="N187" s="210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1.47E-3</v>
      </c>
      <c r="V187" s="197">
        <f>U187*H187</f>
        <v>6.4680000000000001E-2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190</v>
      </c>
      <c r="AT187" s="199" t="s">
        <v>187</v>
      </c>
      <c r="AU187" s="199" t="s">
        <v>88</v>
      </c>
      <c r="AY187" s="15" t="s">
        <v>141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191</v>
      </c>
      <c r="BM187" s="199" t="s">
        <v>331</v>
      </c>
    </row>
    <row r="188" spans="1:65" s="13" customFormat="1" ht="11.25">
      <c r="B188" s="211"/>
      <c r="C188" s="212"/>
      <c r="D188" s="213" t="s">
        <v>193</v>
      </c>
      <c r="E188" s="212"/>
      <c r="F188" s="214" t="s">
        <v>332</v>
      </c>
      <c r="G188" s="212"/>
      <c r="H188" s="215">
        <v>44</v>
      </c>
      <c r="I188" s="216"/>
      <c r="J188" s="216"/>
      <c r="K188" s="212"/>
      <c r="L188" s="212"/>
      <c r="M188" s="217"/>
      <c r="N188" s="218"/>
      <c r="O188" s="219"/>
      <c r="P188" s="219"/>
      <c r="Q188" s="219"/>
      <c r="R188" s="219"/>
      <c r="S188" s="219"/>
      <c r="T188" s="219"/>
      <c r="U188" s="219"/>
      <c r="V188" s="219"/>
      <c r="W188" s="219"/>
      <c r="X188" s="220"/>
      <c r="AT188" s="221" t="s">
        <v>193</v>
      </c>
      <c r="AU188" s="221" t="s">
        <v>88</v>
      </c>
      <c r="AV188" s="13" t="s">
        <v>88</v>
      </c>
      <c r="AW188" s="13" t="s">
        <v>4</v>
      </c>
      <c r="AX188" s="13" t="s">
        <v>86</v>
      </c>
      <c r="AY188" s="221" t="s">
        <v>141</v>
      </c>
    </row>
    <row r="189" spans="1:65" s="2" customFormat="1" ht="37.9" customHeight="1">
      <c r="A189" s="32"/>
      <c r="B189" s="33"/>
      <c r="C189" s="187" t="s">
        <v>333</v>
      </c>
      <c r="D189" s="187" t="s">
        <v>144</v>
      </c>
      <c r="E189" s="188" t="s">
        <v>334</v>
      </c>
      <c r="F189" s="189" t="s">
        <v>335</v>
      </c>
      <c r="G189" s="190" t="s">
        <v>198</v>
      </c>
      <c r="H189" s="191">
        <v>200</v>
      </c>
      <c r="I189" s="192"/>
      <c r="J189" s="192"/>
      <c r="K189" s="193">
        <f>ROUND(P189*H189,2)</f>
        <v>0</v>
      </c>
      <c r="L189" s="189" t="s">
        <v>148</v>
      </c>
      <c r="M189" s="37"/>
      <c r="N189" s="194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0</v>
      </c>
      <c r="V189" s="197">
        <f>U189*H189</f>
        <v>0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191</v>
      </c>
      <c r="AT189" s="199" t="s">
        <v>144</v>
      </c>
      <c r="AU189" s="199" t="s">
        <v>88</v>
      </c>
      <c r="AY189" s="15" t="s">
        <v>141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191</v>
      </c>
      <c r="BM189" s="199" t="s">
        <v>336</v>
      </c>
    </row>
    <row r="190" spans="1:65" s="2" customFormat="1" ht="24.2" customHeight="1">
      <c r="A190" s="32"/>
      <c r="B190" s="33"/>
      <c r="C190" s="201" t="s">
        <v>337</v>
      </c>
      <c r="D190" s="201" t="s">
        <v>187</v>
      </c>
      <c r="E190" s="202" t="s">
        <v>338</v>
      </c>
      <c r="F190" s="203" t="s">
        <v>339</v>
      </c>
      <c r="G190" s="204" t="s">
        <v>198</v>
      </c>
      <c r="H190" s="205">
        <v>220</v>
      </c>
      <c r="I190" s="206"/>
      <c r="J190" s="207"/>
      <c r="K190" s="208">
        <f>ROUND(P190*H190,2)</f>
        <v>0</v>
      </c>
      <c r="L190" s="203" t="s">
        <v>148</v>
      </c>
      <c r="M190" s="209"/>
      <c r="N190" s="210" t="s">
        <v>1</v>
      </c>
      <c r="O190" s="195" t="s">
        <v>41</v>
      </c>
      <c r="P190" s="196">
        <f>I190+J190</f>
        <v>0</v>
      </c>
      <c r="Q190" s="196">
        <f>ROUND(I190*H190,2)</f>
        <v>0</v>
      </c>
      <c r="R190" s="196">
        <f>ROUND(J190*H190,2)</f>
        <v>0</v>
      </c>
      <c r="S190" s="69"/>
      <c r="T190" s="197">
        <f>S190*H190</f>
        <v>0</v>
      </c>
      <c r="U190" s="197">
        <v>1.6000000000000001E-4</v>
      </c>
      <c r="V190" s="197">
        <f>U190*H190</f>
        <v>3.5200000000000002E-2</v>
      </c>
      <c r="W190" s="197">
        <v>0</v>
      </c>
      <c r="X190" s="198">
        <f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190</v>
      </c>
      <c r="AT190" s="199" t="s">
        <v>187</v>
      </c>
      <c r="AU190" s="199" t="s">
        <v>88</v>
      </c>
      <c r="AY190" s="15" t="s">
        <v>141</v>
      </c>
      <c r="BE190" s="200">
        <f>IF(O190="základní",K190,0)</f>
        <v>0</v>
      </c>
      <c r="BF190" s="200">
        <f>IF(O190="snížená",K190,0)</f>
        <v>0</v>
      </c>
      <c r="BG190" s="200">
        <f>IF(O190="zákl. přenesená",K190,0)</f>
        <v>0</v>
      </c>
      <c r="BH190" s="200">
        <f>IF(O190="sníž. přenesená",K190,0)</f>
        <v>0</v>
      </c>
      <c r="BI190" s="200">
        <f>IF(O190="nulová",K190,0)</f>
        <v>0</v>
      </c>
      <c r="BJ190" s="15" t="s">
        <v>86</v>
      </c>
      <c r="BK190" s="200">
        <f>ROUND(P190*H190,2)</f>
        <v>0</v>
      </c>
      <c r="BL190" s="15" t="s">
        <v>191</v>
      </c>
      <c r="BM190" s="199" t="s">
        <v>340</v>
      </c>
    </row>
    <row r="191" spans="1:65" s="13" customFormat="1" ht="11.25">
      <c r="B191" s="211"/>
      <c r="C191" s="212"/>
      <c r="D191" s="213" t="s">
        <v>193</v>
      </c>
      <c r="E191" s="212"/>
      <c r="F191" s="214" t="s">
        <v>341</v>
      </c>
      <c r="G191" s="212"/>
      <c r="H191" s="215">
        <v>220</v>
      </c>
      <c r="I191" s="216"/>
      <c r="J191" s="216"/>
      <c r="K191" s="212"/>
      <c r="L191" s="212"/>
      <c r="M191" s="217"/>
      <c r="N191" s="218"/>
      <c r="O191" s="219"/>
      <c r="P191" s="219"/>
      <c r="Q191" s="219"/>
      <c r="R191" s="219"/>
      <c r="S191" s="219"/>
      <c r="T191" s="219"/>
      <c r="U191" s="219"/>
      <c r="V191" s="219"/>
      <c r="W191" s="219"/>
      <c r="X191" s="220"/>
      <c r="AT191" s="221" t="s">
        <v>193</v>
      </c>
      <c r="AU191" s="221" t="s">
        <v>88</v>
      </c>
      <c r="AV191" s="13" t="s">
        <v>88</v>
      </c>
      <c r="AW191" s="13" t="s">
        <v>4</v>
      </c>
      <c r="AX191" s="13" t="s">
        <v>86</v>
      </c>
      <c r="AY191" s="221" t="s">
        <v>141</v>
      </c>
    </row>
    <row r="192" spans="1:65" s="2" customFormat="1" ht="37.9" customHeight="1">
      <c r="A192" s="32"/>
      <c r="B192" s="33"/>
      <c r="C192" s="187" t="s">
        <v>342</v>
      </c>
      <c r="D192" s="187" t="s">
        <v>144</v>
      </c>
      <c r="E192" s="188" t="s">
        <v>343</v>
      </c>
      <c r="F192" s="189" t="s">
        <v>344</v>
      </c>
      <c r="G192" s="190" t="s">
        <v>198</v>
      </c>
      <c r="H192" s="191">
        <v>20</v>
      </c>
      <c r="I192" s="192"/>
      <c r="J192" s="192"/>
      <c r="K192" s="193">
        <f>ROUND(P192*H192,2)</f>
        <v>0</v>
      </c>
      <c r="L192" s="189" t="s">
        <v>148</v>
      </c>
      <c r="M192" s="37"/>
      <c r="N192" s="194" t="s">
        <v>1</v>
      </c>
      <c r="O192" s="195" t="s">
        <v>41</v>
      </c>
      <c r="P192" s="196">
        <f>I192+J192</f>
        <v>0</v>
      </c>
      <c r="Q192" s="196">
        <f>ROUND(I192*H192,2)</f>
        <v>0</v>
      </c>
      <c r="R192" s="196">
        <f>ROUND(J192*H192,2)</f>
        <v>0</v>
      </c>
      <c r="S192" s="69"/>
      <c r="T192" s="197">
        <f>S192*H192</f>
        <v>0</v>
      </c>
      <c r="U192" s="197">
        <v>0</v>
      </c>
      <c r="V192" s="197">
        <f>U192*H192</f>
        <v>0</v>
      </c>
      <c r="W192" s="197">
        <v>0</v>
      </c>
      <c r="X192" s="198">
        <f>W192*H192</f>
        <v>0</v>
      </c>
      <c r="Y192" s="32"/>
      <c r="Z192" s="32"/>
      <c r="AA192" s="32"/>
      <c r="AB192" s="32"/>
      <c r="AC192" s="32"/>
      <c r="AD192" s="32"/>
      <c r="AE192" s="32"/>
      <c r="AR192" s="199" t="s">
        <v>191</v>
      </c>
      <c r="AT192" s="199" t="s">
        <v>144</v>
      </c>
      <c r="AU192" s="199" t="s">
        <v>88</v>
      </c>
      <c r="AY192" s="15" t="s">
        <v>141</v>
      </c>
      <c r="BE192" s="200">
        <f>IF(O192="základní",K192,0)</f>
        <v>0</v>
      </c>
      <c r="BF192" s="200">
        <f>IF(O192="snížená",K192,0)</f>
        <v>0</v>
      </c>
      <c r="BG192" s="200">
        <f>IF(O192="zákl. přenesená",K192,0)</f>
        <v>0</v>
      </c>
      <c r="BH192" s="200">
        <f>IF(O192="sníž. přenesená",K192,0)</f>
        <v>0</v>
      </c>
      <c r="BI192" s="200">
        <f>IF(O192="nulová",K192,0)</f>
        <v>0</v>
      </c>
      <c r="BJ192" s="15" t="s">
        <v>86</v>
      </c>
      <c r="BK192" s="200">
        <f>ROUND(P192*H192,2)</f>
        <v>0</v>
      </c>
      <c r="BL192" s="15" t="s">
        <v>191</v>
      </c>
      <c r="BM192" s="199" t="s">
        <v>345</v>
      </c>
    </row>
    <row r="193" spans="1:65" s="2" customFormat="1" ht="24.2" customHeight="1">
      <c r="A193" s="32"/>
      <c r="B193" s="33"/>
      <c r="C193" s="201" t="s">
        <v>346</v>
      </c>
      <c r="D193" s="201" t="s">
        <v>187</v>
      </c>
      <c r="E193" s="202" t="s">
        <v>347</v>
      </c>
      <c r="F193" s="203" t="s">
        <v>348</v>
      </c>
      <c r="G193" s="204" t="s">
        <v>198</v>
      </c>
      <c r="H193" s="205">
        <v>22</v>
      </c>
      <c r="I193" s="206"/>
      <c r="J193" s="207"/>
      <c r="K193" s="208">
        <f>ROUND(P193*H193,2)</f>
        <v>0</v>
      </c>
      <c r="L193" s="203" t="s">
        <v>148</v>
      </c>
      <c r="M193" s="209"/>
      <c r="N193" s="210" t="s">
        <v>1</v>
      </c>
      <c r="O193" s="195" t="s">
        <v>41</v>
      </c>
      <c r="P193" s="196">
        <f>I193+J193</f>
        <v>0</v>
      </c>
      <c r="Q193" s="196">
        <f>ROUND(I193*H193,2)</f>
        <v>0</v>
      </c>
      <c r="R193" s="196">
        <f>ROUND(J193*H193,2)</f>
        <v>0</v>
      </c>
      <c r="S193" s="69"/>
      <c r="T193" s="197">
        <f>S193*H193</f>
        <v>0</v>
      </c>
      <c r="U193" s="197">
        <v>3.4000000000000002E-4</v>
      </c>
      <c r="V193" s="197">
        <f>U193*H193</f>
        <v>7.4800000000000005E-3</v>
      </c>
      <c r="W193" s="197">
        <v>0</v>
      </c>
      <c r="X193" s="198">
        <f>W193*H193</f>
        <v>0</v>
      </c>
      <c r="Y193" s="32"/>
      <c r="Z193" s="32"/>
      <c r="AA193" s="32"/>
      <c r="AB193" s="32"/>
      <c r="AC193" s="32"/>
      <c r="AD193" s="32"/>
      <c r="AE193" s="32"/>
      <c r="AR193" s="199" t="s">
        <v>190</v>
      </c>
      <c r="AT193" s="199" t="s">
        <v>187</v>
      </c>
      <c r="AU193" s="199" t="s">
        <v>88</v>
      </c>
      <c r="AY193" s="15" t="s">
        <v>141</v>
      </c>
      <c r="BE193" s="200">
        <f>IF(O193="základní",K193,0)</f>
        <v>0</v>
      </c>
      <c r="BF193" s="200">
        <f>IF(O193="snížená",K193,0)</f>
        <v>0</v>
      </c>
      <c r="BG193" s="200">
        <f>IF(O193="zákl. přenesená",K193,0)</f>
        <v>0</v>
      </c>
      <c r="BH193" s="200">
        <f>IF(O193="sníž. přenesená",K193,0)</f>
        <v>0</v>
      </c>
      <c r="BI193" s="200">
        <f>IF(O193="nulová",K193,0)</f>
        <v>0</v>
      </c>
      <c r="BJ193" s="15" t="s">
        <v>86</v>
      </c>
      <c r="BK193" s="200">
        <f>ROUND(P193*H193,2)</f>
        <v>0</v>
      </c>
      <c r="BL193" s="15" t="s">
        <v>191</v>
      </c>
      <c r="BM193" s="199" t="s">
        <v>349</v>
      </c>
    </row>
    <row r="194" spans="1:65" s="13" customFormat="1" ht="11.25">
      <c r="B194" s="211"/>
      <c r="C194" s="212"/>
      <c r="D194" s="213" t="s">
        <v>193</v>
      </c>
      <c r="E194" s="212"/>
      <c r="F194" s="214" t="s">
        <v>350</v>
      </c>
      <c r="G194" s="212"/>
      <c r="H194" s="215">
        <v>22</v>
      </c>
      <c r="I194" s="216"/>
      <c r="J194" s="216"/>
      <c r="K194" s="212"/>
      <c r="L194" s="212"/>
      <c r="M194" s="217"/>
      <c r="N194" s="218"/>
      <c r="O194" s="219"/>
      <c r="P194" s="219"/>
      <c r="Q194" s="219"/>
      <c r="R194" s="219"/>
      <c r="S194" s="219"/>
      <c r="T194" s="219"/>
      <c r="U194" s="219"/>
      <c r="V194" s="219"/>
      <c r="W194" s="219"/>
      <c r="X194" s="220"/>
      <c r="AT194" s="221" t="s">
        <v>193</v>
      </c>
      <c r="AU194" s="221" t="s">
        <v>88</v>
      </c>
      <c r="AV194" s="13" t="s">
        <v>88</v>
      </c>
      <c r="AW194" s="13" t="s">
        <v>4</v>
      </c>
      <c r="AX194" s="13" t="s">
        <v>86</v>
      </c>
      <c r="AY194" s="221" t="s">
        <v>141</v>
      </c>
    </row>
    <row r="195" spans="1:65" s="2" customFormat="1" ht="33" customHeight="1">
      <c r="A195" s="32"/>
      <c r="B195" s="33"/>
      <c r="C195" s="187" t="s">
        <v>351</v>
      </c>
      <c r="D195" s="187" t="s">
        <v>144</v>
      </c>
      <c r="E195" s="188" t="s">
        <v>352</v>
      </c>
      <c r="F195" s="189" t="s">
        <v>353</v>
      </c>
      <c r="G195" s="190" t="s">
        <v>166</v>
      </c>
      <c r="H195" s="191">
        <v>1</v>
      </c>
      <c r="I195" s="192"/>
      <c r="J195" s="192"/>
      <c r="K195" s="193">
        <f t="shared" ref="K195:K226" si="28">ROUND(P195*H195,2)</f>
        <v>0</v>
      </c>
      <c r="L195" s="189" t="s">
        <v>148</v>
      </c>
      <c r="M195" s="37"/>
      <c r="N195" s="194" t="s">
        <v>1</v>
      </c>
      <c r="O195" s="195" t="s">
        <v>41</v>
      </c>
      <c r="P195" s="196">
        <f t="shared" ref="P195:P226" si="29">I195+J195</f>
        <v>0</v>
      </c>
      <c r="Q195" s="196">
        <f t="shared" ref="Q195:Q226" si="30">ROUND(I195*H195,2)</f>
        <v>0</v>
      </c>
      <c r="R195" s="196">
        <f t="shared" ref="R195:R226" si="31">ROUND(J195*H195,2)</f>
        <v>0</v>
      </c>
      <c r="S195" s="69"/>
      <c r="T195" s="197">
        <f t="shared" ref="T195:T226" si="32">S195*H195</f>
        <v>0</v>
      </c>
      <c r="U195" s="197">
        <v>0</v>
      </c>
      <c r="V195" s="197">
        <f t="shared" ref="V195:V226" si="33">U195*H195</f>
        <v>0</v>
      </c>
      <c r="W195" s="197">
        <v>0</v>
      </c>
      <c r="X195" s="198">
        <f t="shared" ref="X195:X226" si="34">W195*H195</f>
        <v>0</v>
      </c>
      <c r="Y195" s="32"/>
      <c r="Z195" s="32"/>
      <c r="AA195" s="32"/>
      <c r="AB195" s="32"/>
      <c r="AC195" s="32"/>
      <c r="AD195" s="32"/>
      <c r="AE195" s="32"/>
      <c r="AR195" s="199" t="s">
        <v>191</v>
      </c>
      <c r="AT195" s="199" t="s">
        <v>144</v>
      </c>
      <c r="AU195" s="199" t="s">
        <v>88</v>
      </c>
      <c r="AY195" s="15" t="s">
        <v>141</v>
      </c>
      <c r="BE195" s="200">
        <f t="shared" ref="BE195:BE226" si="35">IF(O195="základní",K195,0)</f>
        <v>0</v>
      </c>
      <c r="BF195" s="200">
        <f t="shared" ref="BF195:BF226" si="36">IF(O195="snížená",K195,0)</f>
        <v>0</v>
      </c>
      <c r="BG195" s="200">
        <f t="shared" ref="BG195:BG226" si="37">IF(O195="zákl. přenesená",K195,0)</f>
        <v>0</v>
      </c>
      <c r="BH195" s="200">
        <f t="shared" ref="BH195:BH226" si="38">IF(O195="sníž. přenesená",K195,0)</f>
        <v>0</v>
      </c>
      <c r="BI195" s="200">
        <f t="shared" ref="BI195:BI226" si="39">IF(O195="nulová",K195,0)</f>
        <v>0</v>
      </c>
      <c r="BJ195" s="15" t="s">
        <v>86</v>
      </c>
      <c r="BK195" s="200">
        <f t="shared" ref="BK195:BK226" si="40">ROUND(P195*H195,2)</f>
        <v>0</v>
      </c>
      <c r="BL195" s="15" t="s">
        <v>191</v>
      </c>
      <c r="BM195" s="199" t="s">
        <v>354</v>
      </c>
    </row>
    <row r="196" spans="1:65" s="2" customFormat="1" ht="24.2" customHeight="1">
      <c r="A196" s="32"/>
      <c r="B196" s="33"/>
      <c r="C196" s="201" t="s">
        <v>355</v>
      </c>
      <c r="D196" s="201" t="s">
        <v>187</v>
      </c>
      <c r="E196" s="202" t="s">
        <v>356</v>
      </c>
      <c r="F196" s="203" t="s">
        <v>357</v>
      </c>
      <c r="G196" s="204" t="s">
        <v>166</v>
      </c>
      <c r="H196" s="205">
        <v>1</v>
      </c>
      <c r="I196" s="206"/>
      <c r="J196" s="207"/>
      <c r="K196" s="208">
        <f t="shared" si="28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29"/>
        <v>0</v>
      </c>
      <c r="Q196" s="196">
        <f t="shared" si="30"/>
        <v>0</v>
      </c>
      <c r="R196" s="196">
        <f t="shared" si="31"/>
        <v>0</v>
      </c>
      <c r="S196" s="69"/>
      <c r="T196" s="197">
        <f t="shared" si="32"/>
        <v>0</v>
      </c>
      <c r="U196" s="197">
        <v>0</v>
      </c>
      <c r="V196" s="197">
        <f t="shared" si="33"/>
        <v>0</v>
      </c>
      <c r="W196" s="197">
        <v>0</v>
      </c>
      <c r="X196" s="198">
        <f t="shared" si="34"/>
        <v>0</v>
      </c>
      <c r="Y196" s="32"/>
      <c r="Z196" s="32"/>
      <c r="AA196" s="32"/>
      <c r="AB196" s="32"/>
      <c r="AC196" s="32"/>
      <c r="AD196" s="32"/>
      <c r="AE196" s="32"/>
      <c r="AR196" s="199" t="s">
        <v>190</v>
      </c>
      <c r="AT196" s="199" t="s">
        <v>187</v>
      </c>
      <c r="AU196" s="199" t="s">
        <v>88</v>
      </c>
      <c r="AY196" s="15" t="s">
        <v>141</v>
      </c>
      <c r="BE196" s="200">
        <f t="shared" si="35"/>
        <v>0</v>
      </c>
      <c r="BF196" s="200">
        <f t="shared" si="36"/>
        <v>0</v>
      </c>
      <c r="BG196" s="200">
        <f t="shared" si="37"/>
        <v>0</v>
      </c>
      <c r="BH196" s="200">
        <f t="shared" si="38"/>
        <v>0</v>
      </c>
      <c r="BI196" s="200">
        <f t="shared" si="39"/>
        <v>0</v>
      </c>
      <c r="BJ196" s="15" t="s">
        <v>86</v>
      </c>
      <c r="BK196" s="200">
        <f t="shared" si="40"/>
        <v>0</v>
      </c>
      <c r="BL196" s="15" t="s">
        <v>191</v>
      </c>
      <c r="BM196" s="199" t="s">
        <v>358</v>
      </c>
    </row>
    <row r="197" spans="1:65" s="2" customFormat="1" ht="24.2" customHeight="1">
      <c r="A197" s="32"/>
      <c r="B197" s="33"/>
      <c r="C197" s="187" t="s">
        <v>359</v>
      </c>
      <c r="D197" s="187" t="s">
        <v>144</v>
      </c>
      <c r="E197" s="188" t="s">
        <v>360</v>
      </c>
      <c r="F197" s="189" t="s">
        <v>361</v>
      </c>
      <c r="G197" s="190" t="s">
        <v>166</v>
      </c>
      <c r="H197" s="191">
        <v>4</v>
      </c>
      <c r="I197" s="192"/>
      <c r="J197" s="192"/>
      <c r="K197" s="193">
        <f t="shared" si="28"/>
        <v>0</v>
      </c>
      <c r="L197" s="189" t="s">
        <v>148</v>
      </c>
      <c r="M197" s="37"/>
      <c r="N197" s="194" t="s">
        <v>1</v>
      </c>
      <c r="O197" s="195" t="s">
        <v>41</v>
      </c>
      <c r="P197" s="196">
        <f t="shared" si="29"/>
        <v>0</v>
      </c>
      <c r="Q197" s="196">
        <f t="shared" si="30"/>
        <v>0</v>
      </c>
      <c r="R197" s="196">
        <f t="shared" si="31"/>
        <v>0</v>
      </c>
      <c r="S197" s="69"/>
      <c r="T197" s="197">
        <f t="shared" si="32"/>
        <v>0</v>
      </c>
      <c r="U197" s="197">
        <v>0</v>
      </c>
      <c r="V197" s="197">
        <f t="shared" si="33"/>
        <v>0</v>
      </c>
      <c r="W197" s="197">
        <v>0</v>
      </c>
      <c r="X197" s="198">
        <f t="shared" si="34"/>
        <v>0</v>
      </c>
      <c r="Y197" s="32"/>
      <c r="Z197" s="32"/>
      <c r="AA197" s="32"/>
      <c r="AB197" s="32"/>
      <c r="AC197" s="32"/>
      <c r="AD197" s="32"/>
      <c r="AE197" s="32"/>
      <c r="AR197" s="199" t="s">
        <v>362</v>
      </c>
      <c r="AT197" s="199" t="s">
        <v>144</v>
      </c>
      <c r="AU197" s="199" t="s">
        <v>88</v>
      </c>
      <c r="AY197" s="15" t="s">
        <v>141</v>
      </c>
      <c r="BE197" s="200">
        <f t="shared" si="35"/>
        <v>0</v>
      </c>
      <c r="BF197" s="200">
        <f t="shared" si="36"/>
        <v>0</v>
      </c>
      <c r="BG197" s="200">
        <f t="shared" si="37"/>
        <v>0</v>
      </c>
      <c r="BH197" s="200">
        <f t="shared" si="38"/>
        <v>0</v>
      </c>
      <c r="BI197" s="200">
        <f t="shared" si="39"/>
        <v>0</v>
      </c>
      <c r="BJ197" s="15" t="s">
        <v>86</v>
      </c>
      <c r="BK197" s="200">
        <f t="shared" si="40"/>
        <v>0</v>
      </c>
      <c r="BL197" s="15" t="s">
        <v>362</v>
      </c>
      <c r="BM197" s="199" t="s">
        <v>363</v>
      </c>
    </row>
    <row r="198" spans="1:65" s="2" customFormat="1" ht="21.75" customHeight="1">
      <c r="A198" s="32"/>
      <c r="B198" s="33"/>
      <c r="C198" s="201" t="s">
        <v>364</v>
      </c>
      <c r="D198" s="201" t="s">
        <v>187</v>
      </c>
      <c r="E198" s="202" t="s">
        <v>365</v>
      </c>
      <c r="F198" s="203" t="s">
        <v>366</v>
      </c>
      <c r="G198" s="204" t="s">
        <v>166</v>
      </c>
      <c r="H198" s="205">
        <v>4</v>
      </c>
      <c r="I198" s="206"/>
      <c r="J198" s="207"/>
      <c r="K198" s="208">
        <f t="shared" si="28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29"/>
        <v>0</v>
      </c>
      <c r="Q198" s="196">
        <f t="shared" si="30"/>
        <v>0</v>
      </c>
      <c r="R198" s="196">
        <f t="shared" si="31"/>
        <v>0</v>
      </c>
      <c r="S198" s="69"/>
      <c r="T198" s="197">
        <f t="shared" si="32"/>
        <v>0</v>
      </c>
      <c r="U198" s="197">
        <v>0</v>
      </c>
      <c r="V198" s="197">
        <f t="shared" si="33"/>
        <v>0</v>
      </c>
      <c r="W198" s="197">
        <v>0</v>
      </c>
      <c r="X198" s="198">
        <f t="shared" si="34"/>
        <v>0</v>
      </c>
      <c r="Y198" s="32"/>
      <c r="Z198" s="32"/>
      <c r="AA198" s="32"/>
      <c r="AB198" s="32"/>
      <c r="AC198" s="32"/>
      <c r="AD198" s="32"/>
      <c r="AE198" s="32"/>
      <c r="AR198" s="199" t="s">
        <v>190</v>
      </c>
      <c r="AT198" s="199" t="s">
        <v>187</v>
      </c>
      <c r="AU198" s="199" t="s">
        <v>88</v>
      </c>
      <c r="AY198" s="15" t="s">
        <v>141</v>
      </c>
      <c r="BE198" s="200">
        <f t="shared" si="35"/>
        <v>0</v>
      </c>
      <c r="BF198" s="200">
        <f t="shared" si="36"/>
        <v>0</v>
      </c>
      <c r="BG198" s="200">
        <f t="shared" si="37"/>
        <v>0</v>
      </c>
      <c r="BH198" s="200">
        <f t="shared" si="38"/>
        <v>0</v>
      </c>
      <c r="BI198" s="200">
        <f t="shared" si="39"/>
        <v>0</v>
      </c>
      <c r="BJ198" s="15" t="s">
        <v>86</v>
      </c>
      <c r="BK198" s="200">
        <f t="shared" si="40"/>
        <v>0</v>
      </c>
      <c r="BL198" s="15" t="s">
        <v>191</v>
      </c>
      <c r="BM198" s="199" t="s">
        <v>367</v>
      </c>
    </row>
    <row r="199" spans="1:65" s="2" customFormat="1" ht="24.2" customHeight="1">
      <c r="A199" s="32"/>
      <c r="B199" s="33"/>
      <c r="C199" s="187" t="s">
        <v>368</v>
      </c>
      <c r="D199" s="187" t="s">
        <v>144</v>
      </c>
      <c r="E199" s="188" t="s">
        <v>369</v>
      </c>
      <c r="F199" s="189" t="s">
        <v>370</v>
      </c>
      <c r="G199" s="190" t="s">
        <v>166</v>
      </c>
      <c r="H199" s="191">
        <v>6</v>
      </c>
      <c r="I199" s="192"/>
      <c r="J199" s="192"/>
      <c r="K199" s="193">
        <f t="shared" si="28"/>
        <v>0</v>
      </c>
      <c r="L199" s="189" t="s">
        <v>148</v>
      </c>
      <c r="M199" s="37"/>
      <c r="N199" s="194" t="s">
        <v>1</v>
      </c>
      <c r="O199" s="195" t="s">
        <v>41</v>
      </c>
      <c r="P199" s="196">
        <f t="shared" si="29"/>
        <v>0</v>
      </c>
      <c r="Q199" s="196">
        <f t="shared" si="30"/>
        <v>0</v>
      </c>
      <c r="R199" s="196">
        <f t="shared" si="31"/>
        <v>0</v>
      </c>
      <c r="S199" s="69"/>
      <c r="T199" s="197">
        <f t="shared" si="32"/>
        <v>0</v>
      </c>
      <c r="U199" s="197">
        <v>0</v>
      </c>
      <c r="V199" s="197">
        <f t="shared" si="33"/>
        <v>0</v>
      </c>
      <c r="W199" s="197">
        <v>0</v>
      </c>
      <c r="X199" s="198">
        <f t="shared" si="34"/>
        <v>0</v>
      </c>
      <c r="Y199" s="32"/>
      <c r="Z199" s="32"/>
      <c r="AA199" s="32"/>
      <c r="AB199" s="32"/>
      <c r="AC199" s="32"/>
      <c r="AD199" s="32"/>
      <c r="AE199" s="32"/>
      <c r="AR199" s="199" t="s">
        <v>362</v>
      </c>
      <c r="AT199" s="199" t="s">
        <v>144</v>
      </c>
      <c r="AU199" s="199" t="s">
        <v>88</v>
      </c>
      <c r="AY199" s="15" t="s">
        <v>141</v>
      </c>
      <c r="BE199" s="200">
        <f t="shared" si="35"/>
        <v>0</v>
      </c>
      <c r="BF199" s="200">
        <f t="shared" si="36"/>
        <v>0</v>
      </c>
      <c r="BG199" s="200">
        <f t="shared" si="37"/>
        <v>0</v>
      </c>
      <c r="BH199" s="200">
        <f t="shared" si="38"/>
        <v>0</v>
      </c>
      <c r="BI199" s="200">
        <f t="shared" si="39"/>
        <v>0</v>
      </c>
      <c r="BJ199" s="15" t="s">
        <v>86</v>
      </c>
      <c r="BK199" s="200">
        <f t="shared" si="40"/>
        <v>0</v>
      </c>
      <c r="BL199" s="15" t="s">
        <v>362</v>
      </c>
      <c r="BM199" s="199" t="s">
        <v>371</v>
      </c>
    </row>
    <row r="200" spans="1:65" s="2" customFormat="1" ht="21.75" customHeight="1">
      <c r="A200" s="32"/>
      <c r="B200" s="33"/>
      <c r="C200" s="201" t="s">
        <v>372</v>
      </c>
      <c r="D200" s="201" t="s">
        <v>187</v>
      </c>
      <c r="E200" s="202" t="s">
        <v>373</v>
      </c>
      <c r="F200" s="203" t="s">
        <v>374</v>
      </c>
      <c r="G200" s="204" t="s">
        <v>166</v>
      </c>
      <c r="H200" s="205">
        <v>6</v>
      </c>
      <c r="I200" s="206"/>
      <c r="J200" s="207"/>
      <c r="K200" s="208">
        <f t="shared" si="28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29"/>
        <v>0</v>
      </c>
      <c r="Q200" s="196">
        <f t="shared" si="30"/>
        <v>0</v>
      </c>
      <c r="R200" s="196">
        <f t="shared" si="31"/>
        <v>0</v>
      </c>
      <c r="S200" s="69"/>
      <c r="T200" s="197">
        <f t="shared" si="32"/>
        <v>0</v>
      </c>
      <c r="U200" s="197">
        <v>0</v>
      </c>
      <c r="V200" s="197">
        <f t="shared" si="33"/>
        <v>0</v>
      </c>
      <c r="W200" s="197">
        <v>0</v>
      </c>
      <c r="X200" s="198">
        <f t="shared" si="34"/>
        <v>0</v>
      </c>
      <c r="Y200" s="32"/>
      <c r="Z200" s="32"/>
      <c r="AA200" s="32"/>
      <c r="AB200" s="32"/>
      <c r="AC200" s="32"/>
      <c r="AD200" s="32"/>
      <c r="AE200" s="32"/>
      <c r="AR200" s="199" t="s">
        <v>190</v>
      </c>
      <c r="AT200" s="199" t="s">
        <v>187</v>
      </c>
      <c r="AU200" s="199" t="s">
        <v>88</v>
      </c>
      <c r="AY200" s="15" t="s">
        <v>141</v>
      </c>
      <c r="BE200" s="200">
        <f t="shared" si="35"/>
        <v>0</v>
      </c>
      <c r="BF200" s="200">
        <f t="shared" si="36"/>
        <v>0</v>
      </c>
      <c r="BG200" s="200">
        <f t="shared" si="37"/>
        <v>0</v>
      </c>
      <c r="BH200" s="200">
        <f t="shared" si="38"/>
        <v>0</v>
      </c>
      <c r="BI200" s="200">
        <f t="shared" si="39"/>
        <v>0</v>
      </c>
      <c r="BJ200" s="15" t="s">
        <v>86</v>
      </c>
      <c r="BK200" s="200">
        <f t="shared" si="40"/>
        <v>0</v>
      </c>
      <c r="BL200" s="15" t="s">
        <v>191</v>
      </c>
      <c r="BM200" s="199" t="s">
        <v>375</v>
      </c>
    </row>
    <row r="201" spans="1:65" s="2" customFormat="1" ht="37.9" customHeight="1">
      <c r="A201" s="32"/>
      <c r="B201" s="33"/>
      <c r="C201" s="187" t="s">
        <v>376</v>
      </c>
      <c r="D201" s="187" t="s">
        <v>144</v>
      </c>
      <c r="E201" s="188" t="s">
        <v>377</v>
      </c>
      <c r="F201" s="189" t="s">
        <v>378</v>
      </c>
      <c r="G201" s="190" t="s">
        <v>166</v>
      </c>
      <c r="H201" s="191">
        <v>2</v>
      </c>
      <c r="I201" s="192"/>
      <c r="J201" s="192"/>
      <c r="K201" s="193">
        <f t="shared" si="28"/>
        <v>0</v>
      </c>
      <c r="L201" s="189" t="s">
        <v>148</v>
      </c>
      <c r="M201" s="37"/>
      <c r="N201" s="194" t="s">
        <v>1</v>
      </c>
      <c r="O201" s="195" t="s">
        <v>41</v>
      </c>
      <c r="P201" s="196">
        <f t="shared" si="29"/>
        <v>0</v>
      </c>
      <c r="Q201" s="196">
        <f t="shared" si="30"/>
        <v>0</v>
      </c>
      <c r="R201" s="196">
        <f t="shared" si="31"/>
        <v>0</v>
      </c>
      <c r="S201" s="69"/>
      <c r="T201" s="197">
        <f t="shared" si="32"/>
        <v>0</v>
      </c>
      <c r="U201" s="197">
        <v>0</v>
      </c>
      <c r="V201" s="197">
        <f t="shared" si="33"/>
        <v>0</v>
      </c>
      <c r="W201" s="197">
        <v>0</v>
      </c>
      <c r="X201" s="198">
        <f t="shared" si="34"/>
        <v>0</v>
      </c>
      <c r="Y201" s="32"/>
      <c r="Z201" s="32"/>
      <c r="AA201" s="32"/>
      <c r="AB201" s="32"/>
      <c r="AC201" s="32"/>
      <c r="AD201" s="32"/>
      <c r="AE201" s="32"/>
      <c r="AR201" s="199" t="s">
        <v>191</v>
      </c>
      <c r="AT201" s="199" t="s">
        <v>144</v>
      </c>
      <c r="AU201" s="199" t="s">
        <v>88</v>
      </c>
      <c r="AY201" s="15" t="s">
        <v>141</v>
      </c>
      <c r="BE201" s="200">
        <f t="shared" si="35"/>
        <v>0</v>
      </c>
      <c r="BF201" s="200">
        <f t="shared" si="36"/>
        <v>0</v>
      </c>
      <c r="BG201" s="200">
        <f t="shared" si="37"/>
        <v>0</v>
      </c>
      <c r="BH201" s="200">
        <f t="shared" si="38"/>
        <v>0</v>
      </c>
      <c r="BI201" s="200">
        <f t="shared" si="39"/>
        <v>0</v>
      </c>
      <c r="BJ201" s="15" t="s">
        <v>86</v>
      </c>
      <c r="BK201" s="200">
        <f t="shared" si="40"/>
        <v>0</v>
      </c>
      <c r="BL201" s="15" t="s">
        <v>191</v>
      </c>
      <c r="BM201" s="199" t="s">
        <v>379</v>
      </c>
    </row>
    <row r="202" spans="1:65" s="2" customFormat="1" ht="24.2" customHeight="1">
      <c r="A202" s="32"/>
      <c r="B202" s="33"/>
      <c r="C202" s="201" t="s">
        <v>380</v>
      </c>
      <c r="D202" s="201" t="s">
        <v>187</v>
      </c>
      <c r="E202" s="202" t="s">
        <v>381</v>
      </c>
      <c r="F202" s="203" t="s">
        <v>382</v>
      </c>
      <c r="G202" s="204" t="s">
        <v>166</v>
      </c>
      <c r="H202" s="205">
        <v>2</v>
      </c>
      <c r="I202" s="206"/>
      <c r="J202" s="207"/>
      <c r="K202" s="208">
        <f t="shared" si="28"/>
        <v>0</v>
      </c>
      <c r="L202" s="203" t="s">
        <v>148</v>
      </c>
      <c r="M202" s="209"/>
      <c r="N202" s="210" t="s">
        <v>1</v>
      </c>
      <c r="O202" s="195" t="s">
        <v>41</v>
      </c>
      <c r="P202" s="196">
        <f t="shared" si="29"/>
        <v>0</v>
      </c>
      <c r="Q202" s="196">
        <f t="shared" si="30"/>
        <v>0</v>
      </c>
      <c r="R202" s="196">
        <f t="shared" si="31"/>
        <v>0</v>
      </c>
      <c r="S202" s="69"/>
      <c r="T202" s="197">
        <f t="shared" si="32"/>
        <v>0</v>
      </c>
      <c r="U202" s="197">
        <v>9.0000000000000006E-5</v>
      </c>
      <c r="V202" s="197">
        <f t="shared" si="33"/>
        <v>1.8000000000000001E-4</v>
      </c>
      <c r="W202" s="197">
        <v>0</v>
      </c>
      <c r="X202" s="198">
        <f t="shared" si="34"/>
        <v>0</v>
      </c>
      <c r="Y202" s="32"/>
      <c r="Z202" s="32"/>
      <c r="AA202" s="32"/>
      <c r="AB202" s="32"/>
      <c r="AC202" s="32"/>
      <c r="AD202" s="32"/>
      <c r="AE202" s="32"/>
      <c r="AR202" s="199" t="s">
        <v>190</v>
      </c>
      <c r="AT202" s="199" t="s">
        <v>187</v>
      </c>
      <c r="AU202" s="199" t="s">
        <v>88</v>
      </c>
      <c r="AY202" s="15" t="s">
        <v>141</v>
      </c>
      <c r="BE202" s="200">
        <f t="shared" si="35"/>
        <v>0</v>
      </c>
      <c r="BF202" s="200">
        <f t="shared" si="36"/>
        <v>0</v>
      </c>
      <c r="BG202" s="200">
        <f t="shared" si="37"/>
        <v>0</v>
      </c>
      <c r="BH202" s="200">
        <f t="shared" si="38"/>
        <v>0</v>
      </c>
      <c r="BI202" s="200">
        <f t="shared" si="39"/>
        <v>0</v>
      </c>
      <c r="BJ202" s="15" t="s">
        <v>86</v>
      </c>
      <c r="BK202" s="200">
        <f t="shared" si="40"/>
        <v>0</v>
      </c>
      <c r="BL202" s="15" t="s">
        <v>191</v>
      </c>
      <c r="BM202" s="199" t="s">
        <v>383</v>
      </c>
    </row>
    <row r="203" spans="1:65" s="2" customFormat="1" ht="37.9" customHeight="1">
      <c r="A203" s="32"/>
      <c r="B203" s="33"/>
      <c r="C203" s="187" t="s">
        <v>384</v>
      </c>
      <c r="D203" s="187" t="s">
        <v>144</v>
      </c>
      <c r="E203" s="188" t="s">
        <v>385</v>
      </c>
      <c r="F203" s="189" t="s">
        <v>386</v>
      </c>
      <c r="G203" s="190" t="s">
        <v>166</v>
      </c>
      <c r="H203" s="191">
        <v>1</v>
      </c>
      <c r="I203" s="192"/>
      <c r="J203" s="192"/>
      <c r="K203" s="193">
        <f t="shared" si="28"/>
        <v>0</v>
      </c>
      <c r="L203" s="189" t="s">
        <v>148</v>
      </c>
      <c r="M203" s="37"/>
      <c r="N203" s="194" t="s">
        <v>1</v>
      </c>
      <c r="O203" s="195" t="s">
        <v>41</v>
      </c>
      <c r="P203" s="196">
        <f t="shared" si="29"/>
        <v>0</v>
      </c>
      <c r="Q203" s="196">
        <f t="shared" si="30"/>
        <v>0</v>
      </c>
      <c r="R203" s="196">
        <f t="shared" si="31"/>
        <v>0</v>
      </c>
      <c r="S203" s="69"/>
      <c r="T203" s="197">
        <f t="shared" si="32"/>
        <v>0</v>
      </c>
      <c r="U203" s="197">
        <v>0</v>
      </c>
      <c r="V203" s="197">
        <f t="shared" si="33"/>
        <v>0</v>
      </c>
      <c r="W203" s="197">
        <v>0</v>
      </c>
      <c r="X203" s="198">
        <f t="shared" si="34"/>
        <v>0</v>
      </c>
      <c r="Y203" s="32"/>
      <c r="Z203" s="32"/>
      <c r="AA203" s="32"/>
      <c r="AB203" s="32"/>
      <c r="AC203" s="32"/>
      <c r="AD203" s="32"/>
      <c r="AE203" s="32"/>
      <c r="AR203" s="199" t="s">
        <v>191</v>
      </c>
      <c r="AT203" s="199" t="s">
        <v>144</v>
      </c>
      <c r="AU203" s="199" t="s">
        <v>88</v>
      </c>
      <c r="AY203" s="15" t="s">
        <v>141</v>
      </c>
      <c r="BE203" s="200">
        <f t="shared" si="35"/>
        <v>0</v>
      </c>
      <c r="BF203" s="200">
        <f t="shared" si="36"/>
        <v>0</v>
      </c>
      <c r="BG203" s="200">
        <f t="shared" si="37"/>
        <v>0</v>
      </c>
      <c r="BH203" s="200">
        <f t="shared" si="38"/>
        <v>0</v>
      </c>
      <c r="BI203" s="200">
        <f t="shared" si="39"/>
        <v>0</v>
      </c>
      <c r="BJ203" s="15" t="s">
        <v>86</v>
      </c>
      <c r="BK203" s="200">
        <f t="shared" si="40"/>
        <v>0</v>
      </c>
      <c r="BL203" s="15" t="s">
        <v>191</v>
      </c>
      <c r="BM203" s="199" t="s">
        <v>387</v>
      </c>
    </row>
    <row r="204" spans="1:65" s="2" customFormat="1" ht="24.2" customHeight="1">
      <c r="A204" s="32"/>
      <c r="B204" s="33"/>
      <c r="C204" s="201" t="s">
        <v>388</v>
      </c>
      <c r="D204" s="201" t="s">
        <v>187</v>
      </c>
      <c r="E204" s="202" t="s">
        <v>389</v>
      </c>
      <c r="F204" s="203" t="s">
        <v>390</v>
      </c>
      <c r="G204" s="204" t="s">
        <v>166</v>
      </c>
      <c r="H204" s="205">
        <v>1</v>
      </c>
      <c r="I204" s="206"/>
      <c r="J204" s="207"/>
      <c r="K204" s="208">
        <f t="shared" si="28"/>
        <v>0</v>
      </c>
      <c r="L204" s="203" t="s">
        <v>148</v>
      </c>
      <c r="M204" s="209"/>
      <c r="N204" s="210" t="s">
        <v>1</v>
      </c>
      <c r="O204" s="195" t="s">
        <v>41</v>
      </c>
      <c r="P204" s="196">
        <f t="shared" si="29"/>
        <v>0</v>
      </c>
      <c r="Q204" s="196">
        <f t="shared" si="30"/>
        <v>0</v>
      </c>
      <c r="R204" s="196">
        <f t="shared" si="31"/>
        <v>0</v>
      </c>
      <c r="S204" s="69"/>
      <c r="T204" s="197">
        <f t="shared" si="32"/>
        <v>0</v>
      </c>
      <c r="U204" s="197">
        <v>1E-4</v>
      </c>
      <c r="V204" s="197">
        <f t="shared" si="33"/>
        <v>1E-4</v>
      </c>
      <c r="W204" s="197">
        <v>0</v>
      </c>
      <c r="X204" s="198">
        <f t="shared" si="34"/>
        <v>0</v>
      </c>
      <c r="Y204" s="32"/>
      <c r="Z204" s="32"/>
      <c r="AA204" s="32"/>
      <c r="AB204" s="32"/>
      <c r="AC204" s="32"/>
      <c r="AD204" s="32"/>
      <c r="AE204" s="32"/>
      <c r="AR204" s="199" t="s">
        <v>190</v>
      </c>
      <c r="AT204" s="199" t="s">
        <v>187</v>
      </c>
      <c r="AU204" s="199" t="s">
        <v>88</v>
      </c>
      <c r="AY204" s="15" t="s">
        <v>141</v>
      </c>
      <c r="BE204" s="200">
        <f t="shared" si="35"/>
        <v>0</v>
      </c>
      <c r="BF204" s="200">
        <f t="shared" si="36"/>
        <v>0</v>
      </c>
      <c r="BG204" s="200">
        <f t="shared" si="37"/>
        <v>0</v>
      </c>
      <c r="BH204" s="200">
        <f t="shared" si="38"/>
        <v>0</v>
      </c>
      <c r="BI204" s="200">
        <f t="shared" si="39"/>
        <v>0</v>
      </c>
      <c r="BJ204" s="15" t="s">
        <v>86</v>
      </c>
      <c r="BK204" s="200">
        <f t="shared" si="40"/>
        <v>0</v>
      </c>
      <c r="BL204" s="15" t="s">
        <v>191</v>
      </c>
      <c r="BM204" s="199" t="s">
        <v>391</v>
      </c>
    </row>
    <row r="205" spans="1:65" s="2" customFormat="1" ht="44.25" customHeight="1">
      <c r="A205" s="32"/>
      <c r="B205" s="33"/>
      <c r="C205" s="187" t="s">
        <v>392</v>
      </c>
      <c r="D205" s="187" t="s">
        <v>144</v>
      </c>
      <c r="E205" s="188" t="s">
        <v>393</v>
      </c>
      <c r="F205" s="189" t="s">
        <v>394</v>
      </c>
      <c r="G205" s="190" t="s">
        <v>166</v>
      </c>
      <c r="H205" s="191">
        <v>2</v>
      </c>
      <c r="I205" s="192"/>
      <c r="J205" s="192"/>
      <c r="K205" s="193">
        <f t="shared" si="28"/>
        <v>0</v>
      </c>
      <c r="L205" s="189" t="s">
        <v>148</v>
      </c>
      <c r="M205" s="37"/>
      <c r="N205" s="194" t="s">
        <v>1</v>
      </c>
      <c r="O205" s="195" t="s">
        <v>41</v>
      </c>
      <c r="P205" s="196">
        <f t="shared" si="29"/>
        <v>0</v>
      </c>
      <c r="Q205" s="196">
        <f t="shared" si="30"/>
        <v>0</v>
      </c>
      <c r="R205" s="196">
        <f t="shared" si="31"/>
        <v>0</v>
      </c>
      <c r="S205" s="69"/>
      <c r="T205" s="197">
        <f t="shared" si="32"/>
        <v>0</v>
      </c>
      <c r="U205" s="197">
        <v>0</v>
      </c>
      <c r="V205" s="197">
        <f t="shared" si="33"/>
        <v>0</v>
      </c>
      <c r="W205" s="197">
        <v>0</v>
      </c>
      <c r="X205" s="198">
        <f t="shared" si="34"/>
        <v>0</v>
      </c>
      <c r="Y205" s="32"/>
      <c r="Z205" s="32"/>
      <c r="AA205" s="32"/>
      <c r="AB205" s="32"/>
      <c r="AC205" s="32"/>
      <c r="AD205" s="32"/>
      <c r="AE205" s="32"/>
      <c r="AR205" s="199" t="s">
        <v>191</v>
      </c>
      <c r="AT205" s="199" t="s">
        <v>144</v>
      </c>
      <c r="AU205" s="199" t="s">
        <v>88</v>
      </c>
      <c r="AY205" s="15" t="s">
        <v>141</v>
      </c>
      <c r="BE205" s="200">
        <f t="shared" si="35"/>
        <v>0</v>
      </c>
      <c r="BF205" s="200">
        <f t="shared" si="36"/>
        <v>0</v>
      </c>
      <c r="BG205" s="200">
        <f t="shared" si="37"/>
        <v>0</v>
      </c>
      <c r="BH205" s="200">
        <f t="shared" si="38"/>
        <v>0</v>
      </c>
      <c r="BI205" s="200">
        <f t="shared" si="39"/>
        <v>0</v>
      </c>
      <c r="BJ205" s="15" t="s">
        <v>86</v>
      </c>
      <c r="BK205" s="200">
        <f t="shared" si="40"/>
        <v>0</v>
      </c>
      <c r="BL205" s="15" t="s">
        <v>191</v>
      </c>
      <c r="BM205" s="199" t="s">
        <v>395</v>
      </c>
    </row>
    <row r="206" spans="1:65" s="2" customFormat="1" ht="24.2" customHeight="1">
      <c r="A206" s="32"/>
      <c r="B206" s="33"/>
      <c r="C206" s="201" t="s">
        <v>396</v>
      </c>
      <c r="D206" s="201" t="s">
        <v>187</v>
      </c>
      <c r="E206" s="202" t="s">
        <v>397</v>
      </c>
      <c r="F206" s="203" t="s">
        <v>398</v>
      </c>
      <c r="G206" s="204" t="s">
        <v>166</v>
      </c>
      <c r="H206" s="205">
        <v>2</v>
      </c>
      <c r="I206" s="206"/>
      <c r="J206" s="207"/>
      <c r="K206" s="208">
        <f t="shared" si="28"/>
        <v>0</v>
      </c>
      <c r="L206" s="203" t="s">
        <v>148</v>
      </c>
      <c r="M206" s="209"/>
      <c r="N206" s="210" t="s">
        <v>1</v>
      </c>
      <c r="O206" s="195" t="s">
        <v>41</v>
      </c>
      <c r="P206" s="196">
        <f t="shared" si="29"/>
        <v>0</v>
      </c>
      <c r="Q206" s="196">
        <f t="shared" si="30"/>
        <v>0</v>
      </c>
      <c r="R206" s="196">
        <f t="shared" si="31"/>
        <v>0</v>
      </c>
      <c r="S206" s="69"/>
      <c r="T206" s="197">
        <f t="shared" si="32"/>
        <v>0</v>
      </c>
      <c r="U206" s="197">
        <v>1.1E-4</v>
      </c>
      <c r="V206" s="197">
        <f t="shared" si="33"/>
        <v>2.2000000000000001E-4</v>
      </c>
      <c r="W206" s="197">
        <v>0</v>
      </c>
      <c r="X206" s="198">
        <f t="shared" si="34"/>
        <v>0</v>
      </c>
      <c r="Y206" s="32"/>
      <c r="Z206" s="32"/>
      <c r="AA206" s="32"/>
      <c r="AB206" s="32"/>
      <c r="AC206" s="32"/>
      <c r="AD206" s="32"/>
      <c r="AE206" s="32"/>
      <c r="AR206" s="199" t="s">
        <v>190</v>
      </c>
      <c r="AT206" s="199" t="s">
        <v>187</v>
      </c>
      <c r="AU206" s="199" t="s">
        <v>88</v>
      </c>
      <c r="AY206" s="15" t="s">
        <v>141</v>
      </c>
      <c r="BE206" s="200">
        <f t="shared" si="35"/>
        <v>0</v>
      </c>
      <c r="BF206" s="200">
        <f t="shared" si="36"/>
        <v>0</v>
      </c>
      <c r="BG206" s="200">
        <f t="shared" si="37"/>
        <v>0</v>
      </c>
      <c r="BH206" s="200">
        <f t="shared" si="38"/>
        <v>0</v>
      </c>
      <c r="BI206" s="200">
        <f t="shared" si="39"/>
        <v>0</v>
      </c>
      <c r="BJ206" s="15" t="s">
        <v>86</v>
      </c>
      <c r="BK206" s="200">
        <f t="shared" si="40"/>
        <v>0</v>
      </c>
      <c r="BL206" s="15" t="s">
        <v>191</v>
      </c>
      <c r="BM206" s="199" t="s">
        <v>399</v>
      </c>
    </row>
    <row r="207" spans="1:65" s="2" customFormat="1" ht="49.15" customHeight="1">
      <c r="A207" s="32"/>
      <c r="B207" s="33"/>
      <c r="C207" s="187" t="s">
        <v>400</v>
      </c>
      <c r="D207" s="187" t="s">
        <v>144</v>
      </c>
      <c r="E207" s="188" t="s">
        <v>401</v>
      </c>
      <c r="F207" s="189" t="s">
        <v>402</v>
      </c>
      <c r="G207" s="190" t="s">
        <v>166</v>
      </c>
      <c r="H207" s="191">
        <v>14</v>
      </c>
      <c r="I207" s="192"/>
      <c r="J207" s="192"/>
      <c r="K207" s="193">
        <f t="shared" si="28"/>
        <v>0</v>
      </c>
      <c r="L207" s="189" t="s">
        <v>148</v>
      </c>
      <c r="M207" s="37"/>
      <c r="N207" s="194" t="s">
        <v>1</v>
      </c>
      <c r="O207" s="195" t="s">
        <v>41</v>
      </c>
      <c r="P207" s="196">
        <f t="shared" si="29"/>
        <v>0</v>
      </c>
      <c r="Q207" s="196">
        <f t="shared" si="30"/>
        <v>0</v>
      </c>
      <c r="R207" s="196">
        <f t="shared" si="31"/>
        <v>0</v>
      </c>
      <c r="S207" s="69"/>
      <c r="T207" s="197">
        <f t="shared" si="32"/>
        <v>0</v>
      </c>
      <c r="U207" s="197">
        <v>0</v>
      </c>
      <c r="V207" s="197">
        <f t="shared" si="33"/>
        <v>0</v>
      </c>
      <c r="W207" s="197">
        <v>0</v>
      </c>
      <c r="X207" s="198">
        <f t="shared" si="34"/>
        <v>0</v>
      </c>
      <c r="Y207" s="32"/>
      <c r="Z207" s="32"/>
      <c r="AA207" s="32"/>
      <c r="AB207" s="32"/>
      <c r="AC207" s="32"/>
      <c r="AD207" s="32"/>
      <c r="AE207" s="32"/>
      <c r="AR207" s="199" t="s">
        <v>191</v>
      </c>
      <c r="AT207" s="199" t="s">
        <v>144</v>
      </c>
      <c r="AU207" s="199" t="s">
        <v>88</v>
      </c>
      <c r="AY207" s="15" t="s">
        <v>141</v>
      </c>
      <c r="BE207" s="200">
        <f t="shared" si="35"/>
        <v>0</v>
      </c>
      <c r="BF207" s="200">
        <f t="shared" si="36"/>
        <v>0</v>
      </c>
      <c r="BG207" s="200">
        <f t="shared" si="37"/>
        <v>0</v>
      </c>
      <c r="BH207" s="200">
        <f t="shared" si="38"/>
        <v>0</v>
      </c>
      <c r="BI207" s="200">
        <f t="shared" si="39"/>
        <v>0</v>
      </c>
      <c r="BJ207" s="15" t="s">
        <v>86</v>
      </c>
      <c r="BK207" s="200">
        <f t="shared" si="40"/>
        <v>0</v>
      </c>
      <c r="BL207" s="15" t="s">
        <v>191</v>
      </c>
      <c r="BM207" s="199" t="s">
        <v>403</v>
      </c>
    </row>
    <row r="208" spans="1:65" s="2" customFormat="1" ht="16.5" customHeight="1">
      <c r="A208" s="32"/>
      <c r="B208" s="33"/>
      <c r="C208" s="201" t="s">
        <v>404</v>
      </c>
      <c r="D208" s="201" t="s">
        <v>187</v>
      </c>
      <c r="E208" s="202" t="s">
        <v>405</v>
      </c>
      <c r="F208" s="203" t="s">
        <v>406</v>
      </c>
      <c r="G208" s="204" t="s">
        <v>166</v>
      </c>
      <c r="H208" s="205">
        <v>14</v>
      </c>
      <c r="I208" s="206"/>
      <c r="J208" s="207"/>
      <c r="K208" s="208">
        <f t="shared" si="28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29"/>
        <v>0</v>
      </c>
      <c r="Q208" s="196">
        <f t="shared" si="30"/>
        <v>0</v>
      </c>
      <c r="R208" s="196">
        <f t="shared" si="31"/>
        <v>0</v>
      </c>
      <c r="S208" s="69"/>
      <c r="T208" s="197">
        <f t="shared" si="32"/>
        <v>0</v>
      </c>
      <c r="U208" s="197">
        <v>1.1E-4</v>
      </c>
      <c r="V208" s="197">
        <f t="shared" si="33"/>
        <v>1.5400000000000001E-3</v>
      </c>
      <c r="W208" s="197">
        <v>0</v>
      </c>
      <c r="X208" s="198">
        <f t="shared" si="34"/>
        <v>0</v>
      </c>
      <c r="Y208" s="32"/>
      <c r="Z208" s="32"/>
      <c r="AA208" s="32"/>
      <c r="AB208" s="32"/>
      <c r="AC208" s="32"/>
      <c r="AD208" s="32"/>
      <c r="AE208" s="32"/>
      <c r="AR208" s="199" t="s">
        <v>190</v>
      </c>
      <c r="AT208" s="199" t="s">
        <v>187</v>
      </c>
      <c r="AU208" s="199" t="s">
        <v>88</v>
      </c>
      <c r="AY208" s="15" t="s">
        <v>141</v>
      </c>
      <c r="BE208" s="200">
        <f t="shared" si="35"/>
        <v>0</v>
      </c>
      <c r="BF208" s="200">
        <f t="shared" si="36"/>
        <v>0</v>
      </c>
      <c r="BG208" s="200">
        <f t="shared" si="37"/>
        <v>0</v>
      </c>
      <c r="BH208" s="200">
        <f t="shared" si="38"/>
        <v>0</v>
      </c>
      <c r="BI208" s="200">
        <f t="shared" si="39"/>
        <v>0</v>
      </c>
      <c r="BJ208" s="15" t="s">
        <v>86</v>
      </c>
      <c r="BK208" s="200">
        <f t="shared" si="40"/>
        <v>0</v>
      </c>
      <c r="BL208" s="15" t="s">
        <v>191</v>
      </c>
      <c r="BM208" s="199" t="s">
        <v>407</v>
      </c>
    </row>
    <row r="209" spans="1:65" s="2" customFormat="1" ht="62.65" customHeight="1">
      <c r="A209" s="32"/>
      <c r="B209" s="33"/>
      <c r="C209" s="187" t="s">
        <v>408</v>
      </c>
      <c r="D209" s="187" t="s">
        <v>144</v>
      </c>
      <c r="E209" s="188" t="s">
        <v>409</v>
      </c>
      <c r="F209" s="189" t="s">
        <v>410</v>
      </c>
      <c r="G209" s="190" t="s">
        <v>166</v>
      </c>
      <c r="H209" s="191">
        <v>7</v>
      </c>
      <c r="I209" s="192"/>
      <c r="J209" s="192"/>
      <c r="K209" s="193">
        <f t="shared" si="28"/>
        <v>0</v>
      </c>
      <c r="L209" s="189" t="s">
        <v>148</v>
      </c>
      <c r="M209" s="37"/>
      <c r="N209" s="194" t="s">
        <v>1</v>
      </c>
      <c r="O209" s="195" t="s">
        <v>41</v>
      </c>
      <c r="P209" s="196">
        <f t="shared" si="29"/>
        <v>0</v>
      </c>
      <c r="Q209" s="196">
        <f t="shared" si="30"/>
        <v>0</v>
      </c>
      <c r="R209" s="196">
        <f t="shared" si="31"/>
        <v>0</v>
      </c>
      <c r="S209" s="69"/>
      <c r="T209" s="197">
        <f t="shared" si="32"/>
        <v>0</v>
      </c>
      <c r="U209" s="197">
        <v>0</v>
      </c>
      <c r="V209" s="197">
        <f t="shared" si="33"/>
        <v>0</v>
      </c>
      <c r="W209" s="197">
        <v>0</v>
      </c>
      <c r="X209" s="198">
        <f t="shared" si="34"/>
        <v>0</v>
      </c>
      <c r="Y209" s="32"/>
      <c r="Z209" s="32"/>
      <c r="AA209" s="32"/>
      <c r="AB209" s="32"/>
      <c r="AC209" s="32"/>
      <c r="AD209" s="32"/>
      <c r="AE209" s="32"/>
      <c r="AR209" s="199" t="s">
        <v>191</v>
      </c>
      <c r="AT209" s="199" t="s">
        <v>144</v>
      </c>
      <c r="AU209" s="199" t="s">
        <v>88</v>
      </c>
      <c r="AY209" s="15" t="s">
        <v>141</v>
      </c>
      <c r="BE209" s="200">
        <f t="shared" si="35"/>
        <v>0</v>
      </c>
      <c r="BF209" s="200">
        <f t="shared" si="36"/>
        <v>0</v>
      </c>
      <c r="BG209" s="200">
        <f t="shared" si="37"/>
        <v>0</v>
      </c>
      <c r="BH209" s="200">
        <f t="shared" si="38"/>
        <v>0</v>
      </c>
      <c r="BI209" s="200">
        <f t="shared" si="39"/>
        <v>0</v>
      </c>
      <c r="BJ209" s="15" t="s">
        <v>86</v>
      </c>
      <c r="BK209" s="200">
        <f t="shared" si="40"/>
        <v>0</v>
      </c>
      <c r="BL209" s="15" t="s">
        <v>191</v>
      </c>
      <c r="BM209" s="199" t="s">
        <v>411</v>
      </c>
    </row>
    <row r="210" spans="1:65" s="2" customFormat="1" ht="21.75" customHeight="1">
      <c r="A210" s="32"/>
      <c r="B210" s="33"/>
      <c r="C210" s="201" t="s">
        <v>412</v>
      </c>
      <c r="D210" s="201" t="s">
        <v>187</v>
      </c>
      <c r="E210" s="202" t="s">
        <v>413</v>
      </c>
      <c r="F210" s="203" t="s">
        <v>414</v>
      </c>
      <c r="G210" s="204" t="s">
        <v>166</v>
      </c>
      <c r="H210" s="205">
        <v>7</v>
      </c>
      <c r="I210" s="206"/>
      <c r="J210" s="207"/>
      <c r="K210" s="208">
        <f t="shared" si="28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29"/>
        <v>0</v>
      </c>
      <c r="Q210" s="196">
        <f t="shared" si="30"/>
        <v>0</v>
      </c>
      <c r="R210" s="196">
        <f t="shared" si="31"/>
        <v>0</v>
      </c>
      <c r="S210" s="69"/>
      <c r="T210" s="197">
        <f t="shared" si="32"/>
        <v>0</v>
      </c>
      <c r="U210" s="197">
        <v>0</v>
      </c>
      <c r="V210" s="197">
        <f t="shared" si="33"/>
        <v>0</v>
      </c>
      <c r="W210" s="197">
        <v>0</v>
      </c>
      <c r="X210" s="198">
        <f t="shared" si="34"/>
        <v>0</v>
      </c>
      <c r="Y210" s="32"/>
      <c r="Z210" s="32"/>
      <c r="AA210" s="32"/>
      <c r="AB210" s="32"/>
      <c r="AC210" s="32"/>
      <c r="AD210" s="32"/>
      <c r="AE210" s="32"/>
      <c r="AR210" s="199" t="s">
        <v>190</v>
      </c>
      <c r="AT210" s="199" t="s">
        <v>187</v>
      </c>
      <c r="AU210" s="199" t="s">
        <v>88</v>
      </c>
      <c r="AY210" s="15" t="s">
        <v>141</v>
      </c>
      <c r="BE210" s="200">
        <f t="shared" si="35"/>
        <v>0</v>
      </c>
      <c r="BF210" s="200">
        <f t="shared" si="36"/>
        <v>0</v>
      </c>
      <c r="BG210" s="200">
        <f t="shared" si="37"/>
        <v>0</v>
      </c>
      <c r="BH210" s="200">
        <f t="shared" si="38"/>
        <v>0</v>
      </c>
      <c r="BI210" s="200">
        <f t="shared" si="39"/>
        <v>0</v>
      </c>
      <c r="BJ210" s="15" t="s">
        <v>86</v>
      </c>
      <c r="BK210" s="200">
        <f t="shared" si="40"/>
        <v>0</v>
      </c>
      <c r="BL210" s="15" t="s">
        <v>191</v>
      </c>
      <c r="BM210" s="199" t="s">
        <v>415</v>
      </c>
    </row>
    <row r="211" spans="1:65" s="2" customFormat="1" ht="62.65" customHeight="1">
      <c r="A211" s="32"/>
      <c r="B211" s="33"/>
      <c r="C211" s="187" t="s">
        <v>362</v>
      </c>
      <c r="D211" s="187" t="s">
        <v>144</v>
      </c>
      <c r="E211" s="188" t="s">
        <v>416</v>
      </c>
      <c r="F211" s="189" t="s">
        <v>417</v>
      </c>
      <c r="G211" s="190" t="s">
        <v>166</v>
      </c>
      <c r="H211" s="191">
        <v>2</v>
      </c>
      <c r="I211" s="192"/>
      <c r="J211" s="192"/>
      <c r="K211" s="193">
        <f t="shared" si="28"/>
        <v>0</v>
      </c>
      <c r="L211" s="189" t="s">
        <v>148</v>
      </c>
      <c r="M211" s="37"/>
      <c r="N211" s="194" t="s">
        <v>1</v>
      </c>
      <c r="O211" s="195" t="s">
        <v>41</v>
      </c>
      <c r="P211" s="196">
        <f t="shared" si="29"/>
        <v>0</v>
      </c>
      <c r="Q211" s="196">
        <f t="shared" si="30"/>
        <v>0</v>
      </c>
      <c r="R211" s="196">
        <f t="shared" si="31"/>
        <v>0</v>
      </c>
      <c r="S211" s="69"/>
      <c r="T211" s="197">
        <f t="shared" si="32"/>
        <v>0</v>
      </c>
      <c r="U211" s="197">
        <v>0</v>
      </c>
      <c r="V211" s="197">
        <f t="shared" si="33"/>
        <v>0</v>
      </c>
      <c r="W211" s="197">
        <v>0</v>
      </c>
      <c r="X211" s="198">
        <f t="shared" si="34"/>
        <v>0</v>
      </c>
      <c r="Y211" s="32"/>
      <c r="Z211" s="32"/>
      <c r="AA211" s="32"/>
      <c r="AB211" s="32"/>
      <c r="AC211" s="32"/>
      <c r="AD211" s="32"/>
      <c r="AE211" s="32"/>
      <c r="AR211" s="199" t="s">
        <v>191</v>
      </c>
      <c r="AT211" s="199" t="s">
        <v>144</v>
      </c>
      <c r="AU211" s="199" t="s">
        <v>88</v>
      </c>
      <c r="AY211" s="15" t="s">
        <v>141</v>
      </c>
      <c r="BE211" s="200">
        <f t="shared" si="35"/>
        <v>0</v>
      </c>
      <c r="BF211" s="200">
        <f t="shared" si="36"/>
        <v>0</v>
      </c>
      <c r="BG211" s="200">
        <f t="shared" si="37"/>
        <v>0</v>
      </c>
      <c r="BH211" s="200">
        <f t="shared" si="38"/>
        <v>0</v>
      </c>
      <c r="BI211" s="200">
        <f t="shared" si="39"/>
        <v>0</v>
      </c>
      <c r="BJ211" s="15" t="s">
        <v>86</v>
      </c>
      <c r="BK211" s="200">
        <f t="shared" si="40"/>
        <v>0</v>
      </c>
      <c r="BL211" s="15" t="s">
        <v>191</v>
      </c>
      <c r="BM211" s="199" t="s">
        <v>418</v>
      </c>
    </row>
    <row r="212" spans="1:65" s="2" customFormat="1" ht="16.5" customHeight="1">
      <c r="A212" s="32"/>
      <c r="B212" s="33"/>
      <c r="C212" s="201" t="s">
        <v>419</v>
      </c>
      <c r="D212" s="201" t="s">
        <v>187</v>
      </c>
      <c r="E212" s="202" t="s">
        <v>420</v>
      </c>
      <c r="F212" s="203" t="s">
        <v>421</v>
      </c>
      <c r="G212" s="204" t="s">
        <v>166</v>
      </c>
      <c r="H212" s="205">
        <v>2</v>
      </c>
      <c r="I212" s="206"/>
      <c r="J212" s="207"/>
      <c r="K212" s="208">
        <f t="shared" si="28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29"/>
        <v>0</v>
      </c>
      <c r="Q212" s="196">
        <f t="shared" si="30"/>
        <v>0</v>
      </c>
      <c r="R212" s="196">
        <f t="shared" si="31"/>
        <v>0</v>
      </c>
      <c r="S212" s="69"/>
      <c r="T212" s="197">
        <f t="shared" si="32"/>
        <v>0</v>
      </c>
      <c r="U212" s="197">
        <v>1.2999999999999999E-4</v>
      </c>
      <c r="V212" s="197">
        <f t="shared" si="33"/>
        <v>2.5999999999999998E-4</v>
      </c>
      <c r="W212" s="197">
        <v>0</v>
      </c>
      <c r="X212" s="198">
        <f t="shared" si="34"/>
        <v>0</v>
      </c>
      <c r="Y212" s="32"/>
      <c r="Z212" s="32"/>
      <c r="AA212" s="32"/>
      <c r="AB212" s="32"/>
      <c r="AC212" s="32"/>
      <c r="AD212" s="32"/>
      <c r="AE212" s="32"/>
      <c r="AR212" s="199" t="s">
        <v>190</v>
      </c>
      <c r="AT212" s="199" t="s">
        <v>187</v>
      </c>
      <c r="AU212" s="199" t="s">
        <v>88</v>
      </c>
      <c r="AY212" s="15" t="s">
        <v>141</v>
      </c>
      <c r="BE212" s="200">
        <f t="shared" si="35"/>
        <v>0</v>
      </c>
      <c r="BF212" s="200">
        <f t="shared" si="36"/>
        <v>0</v>
      </c>
      <c r="BG212" s="200">
        <f t="shared" si="37"/>
        <v>0</v>
      </c>
      <c r="BH212" s="200">
        <f t="shared" si="38"/>
        <v>0</v>
      </c>
      <c r="BI212" s="200">
        <f t="shared" si="39"/>
        <v>0</v>
      </c>
      <c r="BJ212" s="15" t="s">
        <v>86</v>
      </c>
      <c r="BK212" s="200">
        <f t="shared" si="40"/>
        <v>0</v>
      </c>
      <c r="BL212" s="15" t="s">
        <v>191</v>
      </c>
      <c r="BM212" s="199" t="s">
        <v>422</v>
      </c>
    </row>
    <row r="213" spans="1:65" s="2" customFormat="1" ht="49.15" customHeight="1">
      <c r="A213" s="32"/>
      <c r="B213" s="33"/>
      <c r="C213" s="187" t="s">
        <v>423</v>
      </c>
      <c r="D213" s="187" t="s">
        <v>144</v>
      </c>
      <c r="E213" s="188" t="s">
        <v>424</v>
      </c>
      <c r="F213" s="189" t="s">
        <v>425</v>
      </c>
      <c r="G213" s="190" t="s">
        <v>166</v>
      </c>
      <c r="H213" s="191">
        <v>2</v>
      </c>
      <c r="I213" s="192"/>
      <c r="J213" s="192"/>
      <c r="K213" s="193">
        <f t="shared" si="28"/>
        <v>0</v>
      </c>
      <c r="L213" s="189" t="s">
        <v>148</v>
      </c>
      <c r="M213" s="37"/>
      <c r="N213" s="194" t="s">
        <v>1</v>
      </c>
      <c r="O213" s="195" t="s">
        <v>41</v>
      </c>
      <c r="P213" s="196">
        <f t="shared" si="29"/>
        <v>0</v>
      </c>
      <c r="Q213" s="196">
        <f t="shared" si="30"/>
        <v>0</v>
      </c>
      <c r="R213" s="196">
        <f t="shared" si="31"/>
        <v>0</v>
      </c>
      <c r="S213" s="69"/>
      <c r="T213" s="197">
        <f t="shared" si="32"/>
        <v>0</v>
      </c>
      <c r="U213" s="197">
        <v>0</v>
      </c>
      <c r="V213" s="197">
        <f t="shared" si="33"/>
        <v>0</v>
      </c>
      <c r="W213" s="197">
        <v>0</v>
      </c>
      <c r="X213" s="198">
        <f t="shared" si="34"/>
        <v>0</v>
      </c>
      <c r="Y213" s="32"/>
      <c r="Z213" s="32"/>
      <c r="AA213" s="32"/>
      <c r="AB213" s="32"/>
      <c r="AC213" s="32"/>
      <c r="AD213" s="32"/>
      <c r="AE213" s="32"/>
      <c r="AR213" s="199" t="s">
        <v>191</v>
      </c>
      <c r="AT213" s="199" t="s">
        <v>144</v>
      </c>
      <c r="AU213" s="199" t="s">
        <v>88</v>
      </c>
      <c r="AY213" s="15" t="s">
        <v>141</v>
      </c>
      <c r="BE213" s="200">
        <f t="shared" si="35"/>
        <v>0</v>
      </c>
      <c r="BF213" s="200">
        <f t="shared" si="36"/>
        <v>0</v>
      </c>
      <c r="BG213" s="200">
        <f t="shared" si="37"/>
        <v>0</v>
      </c>
      <c r="BH213" s="200">
        <f t="shared" si="38"/>
        <v>0</v>
      </c>
      <c r="BI213" s="200">
        <f t="shared" si="39"/>
        <v>0</v>
      </c>
      <c r="BJ213" s="15" t="s">
        <v>86</v>
      </c>
      <c r="BK213" s="200">
        <f t="shared" si="40"/>
        <v>0</v>
      </c>
      <c r="BL213" s="15" t="s">
        <v>191</v>
      </c>
      <c r="BM213" s="199" t="s">
        <v>426</v>
      </c>
    </row>
    <row r="214" spans="1:65" s="2" customFormat="1" ht="21.75" customHeight="1">
      <c r="A214" s="32"/>
      <c r="B214" s="33"/>
      <c r="C214" s="201" t="s">
        <v>427</v>
      </c>
      <c r="D214" s="201" t="s">
        <v>187</v>
      </c>
      <c r="E214" s="202" t="s">
        <v>428</v>
      </c>
      <c r="F214" s="203" t="s">
        <v>429</v>
      </c>
      <c r="G214" s="204" t="s">
        <v>166</v>
      </c>
      <c r="H214" s="205">
        <v>2</v>
      </c>
      <c r="I214" s="206"/>
      <c r="J214" s="207"/>
      <c r="K214" s="208">
        <f t="shared" si="28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29"/>
        <v>0</v>
      </c>
      <c r="Q214" s="196">
        <f t="shared" si="30"/>
        <v>0</v>
      </c>
      <c r="R214" s="196">
        <f t="shared" si="31"/>
        <v>0</v>
      </c>
      <c r="S214" s="69"/>
      <c r="T214" s="197">
        <f t="shared" si="32"/>
        <v>0</v>
      </c>
      <c r="U214" s="197">
        <v>1.2E-4</v>
      </c>
      <c r="V214" s="197">
        <f t="shared" si="33"/>
        <v>2.4000000000000001E-4</v>
      </c>
      <c r="W214" s="197">
        <v>0</v>
      </c>
      <c r="X214" s="198">
        <f t="shared" si="34"/>
        <v>0</v>
      </c>
      <c r="Y214" s="32"/>
      <c r="Z214" s="32"/>
      <c r="AA214" s="32"/>
      <c r="AB214" s="32"/>
      <c r="AC214" s="32"/>
      <c r="AD214" s="32"/>
      <c r="AE214" s="32"/>
      <c r="AR214" s="199" t="s">
        <v>190</v>
      </c>
      <c r="AT214" s="199" t="s">
        <v>187</v>
      </c>
      <c r="AU214" s="199" t="s">
        <v>88</v>
      </c>
      <c r="AY214" s="15" t="s">
        <v>141</v>
      </c>
      <c r="BE214" s="200">
        <f t="shared" si="35"/>
        <v>0</v>
      </c>
      <c r="BF214" s="200">
        <f t="shared" si="36"/>
        <v>0</v>
      </c>
      <c r="BG214" s="200">
        <f t="shared" si="37"/>
        <v>0</v>
      </c>
      <c r="BH214" s="200">
        <f t="shared" si="38"/>
        <v>0</v>
      </c>
      <c r="BI214" s="200">
        <f t="shared" si="39"/>
        <v>0</v>
      </c>
      <c r="BJ214" s="15" t="s">
        <v>86</v>
      </c>
      <c r="BK214" s="200">
        <f t="shared" si="40"/>
        <v>0</v>
      </c>
      <c r="BL214" s="15" t="s">
        <v>191</v>
      </c>
      <c r="BM214" s="199" t="s">
        <v>430</v>
      </c>
    </row>
    <row r="215" spans="1:65" s="2" customFormat="1" ht="49.15" customHeight="1">
      <c r="A215" s="32"/>
      <c r="B215" s="33"/>
      <c r="C215" s="187" t="s">
        <v>431</v>
      </c>
      <c r="D215" s="187" t="s">
        <v>144</v>
      </c>
      <c r="E215" s="188" t="s">
        <v>432</v>
      </c>
      <c r="F215" s="189" t="s">
        <v>433</v>
      </c>
      <c r="G215" s="190" t="s">
        <v>166</v>
      </c>
      <c r="H215" s="191">
        <v>2</v>
      </c>
      <c r="I215" s="192"/>
      <c r="J215" s="192"/>
      <c r="K215" s="193">
        <f t="shared" si="28"/>
        <v>0</v>
      </c>
      <c r="L215" s="189" t="s">
        <v>148</v>
      </c>
      <c r="M215" s="37"/>
      <c r="N215" s="194" t="s">
        <v>1</v>
      </c>
      <c r="O215" s="195" t="s">
        <v>41</v>
      </c>
      <c r="P215" s="196">
        <f t="shared" si="29"/>
        <v>0</v>
      </c>
      <c r="Q215" s="196">
        <f t="shared" si="30"/>
        <v>0</v>
      </c>
      <c r="R215" s="196">
        <f t="shared" si="31"/>
        <v>0</v>
      </c>
      <c r="S215" s="69"/>
      <c r="T215" s="197">
        <f t="shared" si="32"/>
        <v>0</v>
      </c>
      <c r="U215" s="197">
        <v>0</v>
      </c>
      <c r="V215" s="197">
        <f t="shared" si="33"/>
        <v>0</v>
      </c>
      <c r="W215" s="197">
        <v>0</v>
      </c>
      <c r="X215" s="198">
        <f t="shared" si="34"/>
        <v>0</v>
      </c>
      <c r="Y215" s="32"/>
      <c r="Z215" s="32"/>
      <c r="AA215" s="32"/>
      <c r="AB215" s="32"/>
      <c r="AC215" s="32"/>
      <c r="AD215" s="32"/>
      <c r="AE215" s="32"/>
      <c r="AR215" s="199" t="s">
        <v>191</v>
      </c>
      <c r="AT215" s="199" t="s">
        <v>144</v>
      </c>
      <c r="AU215" s="199" t="s">
        <v>88</v>
      </c>
      <c r="AY215" s="15" t="s">
        <v>141</v>
      </c>
      <c r="BE215" s="200">
        <f t="shared" si="35"/>
        <v>0</v>
      </c>
      <c r="BF215" s="200">
        <f t="shared" si="36"/>
        <v>0</v>
      </c>
      <c r="BG215" s="200">
        <f t="shared" si="37"/>
        <v>0</v>
      </c>
      <c r="BH215" s="200">
        <f t="shared" si="38"/>
        <v>0</v>
      </c>
      <c r="BI215" s="200">
        <f t="shared" si="39"/>
        <v>0</v>
      </c>
      <c r="BJ215" s="15" t="s">
        <v>86</v>
      </c>
      <c r="BK215" s="200">
        <f t="shared" si="40"/>
        <v>0</v>
      </c>
      <c r="BL215" s="15" t="s">
        <v>191</v>
      </c>
      <c r="BM215" s="199" t="s">
        <v>434</v>
      </c>
    </row>
    <row r="216" spans="1:65" s="2" customFormat="1" ht="21.75" customHeight="1">
      <c r="A216" s="32"/>
      <c r="B216" s="33"/>
      <c r="C216" s="201" t="s">
        <v>435</v>
      </c>
      <c r="D216" s="201" t="s">
        <v>187</v>
      </c>
      <c r="E216" s="202" t="s">
        <v>436</v>
      </c>
      <c r="F216" s="203" t="s">
        <v>437</v>
      </c>
      <c r="G216" s="204" t="s">
        <v>166</v>
      </c>
      <c r="H216" s="205">
        <v>2</v>
      </c>
      <c r="I216" s="206"/>
      <c r="J216" s="207"/>
      <c r="K216" s="208">
        <f t="shared" si="28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29"/>
        <v>0</v>
      </c>
      <c r="Q216" s="196">
        <f t="shared" si="30"/>
        <v>0</v>
      </c>
      <c r="R216" s="196">
        <f t="shared" si="31"/>
        <v>0</v>
      </c>
      <c r="S216" s="69"/>
      <c r="T216" s="197">
        <f t="shared" si="32"/>
        <v>0</v>
      </c>
      <c r="U216" s="197">
        <v>1.2E-4</v>
      </c>
      <c r="V216" s="197">
        <f t="shared" si="33"/>
        <v>2.4000000000000001E-4</v>
      </c>
      <c r="W216" s="197">
        <v>0</v>
      </c>
      <c r="X216" s="198">
        <f t="shared" si="34"/>
        <v>0</v>
      </c>
      <c r="Y216" s="32"/>
      <c r="Z216" s="32"/>
      <c r="AA216" s="32"/>
      <c r="AB216" s="32"/>
      <c r="AC216" s="32"/>
      <c r="AD216" s="32"/>
      <c r="AE216" s="32"/>
      <c r="AR216" s="199" t="s">
        <v>190</v>
      </c>
      <c r="AT216" s="199" t="s">
        <v>187</v>
      </c>
      <c r="AU216" s="199" t="s">
        <v>88</v>
      </c>
      <c r="AY216" s="15" t="s">
        <v>141</v>
      </c>
      <c r="BE216" s="200">
        <f t="shared" si="35"/>
        <v>0</v>
      </c>
      <c r="BF216" s="200">
        <f t="shared" si="36"/>
        <v>0</v>
      </c>
      <c r="BG216" s="200">
        <f t="shared" si="37"/>
        <v>0</v>
      </c>
      <c r="BH216" s="200">
        <f t="shared" si="38"/>
        <v>0</v>
      </c>
      <c r="BI216" s="200">
        <f t="shared" si="39"/>
        <v>0</v>
      </c>
      <c r="BJ216" s="15" t="s">
        <v>86</v>
      </c>
      <c r="BK216" s="200">
        <f t="shared" si="40"/>
        <v>0</v>
      </c>
      <c r="BL216" s="15" t="s">
        <v>191</v>
      </c>
      <c r="BM216" s="199" t="s">
        <v>438</v>
      </c>
    </row>
    <row r="217" spans="1:65" s="2" customFormat="1" ht="37.9" customHeight="1">
      <c r="A217" s="32"/>
      <c r="B217" s="33"/>
      <c r="C217" s="187" t="s">
        <v>439</v>
      </c>
      <c r="D217" s="187" t="s">
        <v>144</v>
      </c>
      <c r="E217" s="188" t="s">
        <v>440</v>
      </c>
      <c r="F217" s="189" t="s">
        <v>441</v>
      </c>
      <c r="G217" s="190" t="s">
        <v>166</v>
      </c>
      <c r="H217" s="191">
        <v>1</v>
      </c>
      <c r="I217" s="192"/>
      <c r="J217" s="192"/>
      <c r="K217" s="193">
        <f t="shared" si="28"/>
        <v>0</v>
      </c>
      <c r="L217" s="189" t="s">
        <v>148</v>
      </c>
      <c r="M217" s="37"/>
      <c r="N217" s="194" t="s">
        <v>1</v>
      </c>
      <c r="O217" s="195" t="s">
        <v>41</v>
      </c>
      <c r="P217" s="196">
        <f t="shared" si="29"/>
        <v>0</v>
      </c>
      <c r="Q217" s="196">
        <f t="shared" si="30"/>
        <v>0</v>
      </c>
      <c r="R217" s="196">
        <f t="shared" si="31"/>
        <v>0</v>
      </c>
      <c r="S217" s="69"/>
      <c r="T217" s="197">
        <f t="shared" si="32"/>
        <v>0</v>
      </c>
      <c r="U217" s="197">
        <v>0</v>
      </c>
      <c r="V217" s="197">
        <f t="shared" si="33"/>
        <v>0</v>
      </c>
      <c r="W217" s="197">
        <v>0</v>
      </c>
      <c r="X217" s="198">
        <f t="shared" si="34"/>
        <v>0</v>
      </c>
      <c r="Y217" s="32"/>
      <c r="Z217" s="32"/>
      <c r="AA217" s="32"/>
      <c r="AB217" s="32"/>
      <c r="AC217" s="32"/>
      <c r="AD217" s="32"/>
      <c r="AE217" s="32"/>
      <c r="AR217" s="199" t="s">
        <v>191</v>
      </c>
      <c r="AT217" s="199" t="s">
        <v>144</v>
      </c>
      <c r="AU217" s="199" t="s">
        <v>88</v>
      </c>
      <c r="AY217" s="15" t="s">
        <v>141</v>
      </c>
      <c r="BE217" s="200">
        <f t="shared" si="35"/>
        <v>0</v>
      </c>
      <c r="BF217" s="200">
        <f t="shared" si="36"/>
        <v>0</v>
      </c>
      <c r="BG217" s="200">
        <f t="shared" si="37"/>
        <v>0</v>
      </c>
      <c r="BH217" s="200">
        <f t="shared" si="38"/>
        <v>0</v>
      </c>
      <c r="BI217" s="200">
        <f t="shared" si="39"/>
        <v>0</v>
      </c>
      <c r="BJ217" s="15" t="s">
        <v>86</v>
      </c>
      <c r="BK217" s="200">
        <f t="shared" si="40"/>
        <v>0</v>
      </c>
      <c r="BL217" s="15" t="s">
        <v>191</v>
      </c>
      <c r="BM217" s="199" t="s">
        <v>442</v>
      </c>
    </row>
    <row r="218" spans="1:65" s="2" customFormat="1" ht="24.2" customHeight="1">
      <c r="A218" s="32"/>
      <c r="B218" s="33"/>
      <c r="C218" s="201" t="s">
        <v>443</v>
      </c>
      <c r="D218" s="201" t="s">
        <v>187</v>
      </c>
      <c r="E218" s="202" t="s">
        <v>444</v>
      </c>
      <c r="F218" s="203" t="s">
        <v>445</v>
      </c>
      <c r="G218" s="204" t="s">
        <v>166</v>
      </c>
      <c r="H218" s="205">
        <v>1</v>
      </c>
      <c r="I218" s="206"/>
      <c r="J218" s="207"/>
      <c r="K218" s="208">
        <f t="shared" si="28"/>
        <v>0</v>
      </c>
      <c r="L218" s="203" t="s">
        <v>148</v>
      </c>
      <c r="M218" s="209"/>
      <c r="N218" s="210" t="s">
        <v>1</v>
      </c>
      <c r="O218" s="195" t="s">
        <v>41</v>
      </c>
      <c r="P218" s="196">
        <f t="shared" si="29"/>
        <v>0</v>
      </c>
      <c r="Q218" s="196">
        <f t="shared" si="30"/>
        <v>0</v>
      </c>
      <c r="R218" s="196">
        <f t="shared" si="31"/>
        <v>0</v>
      </c>
      <c r="S218" s="69"/>
      <c r="T218" s="197">
        <f t="shared" si="32"/>
        <v>0</v>
      </c>
      <c r="U218" s="197">
        <v>5.0000000000000001E-4</v>
      </c>
      <c r="V218" s="197">
        <f t="shared" si="33"/>
        <v>5.0000000000000001E-4</v>
      </c>
      <c r="W218" s="197">
        <v>0</v>
      </c>
      <c r="X218" s="198">
        <f t="shared" si="34"/>
        <v>0</v>
      </c>
      <c r="Y218" s="32"/>
      <c r="Z218" s="32"/>
      <c r="AA218" s="32"/>
      <c r="AB218" s="32"/>
      <c r="AC218" s="32"/>
      <c r="AD218" s="32"/>
      <c r="AE218" s="32"/>
      <c r="AR218" s="199" t="s">
        <v>190</v>
      </c>
      <c r="AT218" s="199" t="s">
        <v>187</v>
      </c>
      <c r="AU218" s="199" t="s">
        <v>88</v>
      </c>
      <c r="AY218" s="15" t="s">
        <v>141</v>
      </c>
      <c r="BE218" s="200">
        <f t="shared" si="35"/>
        <v>0</v>
      </c>
      <c r="BF218" s="200">
        <f t="shared" si="36"/>
        <v>0</v>
      </c>
      <c r="BG218" s="200">
        <f t="shared" si="37"/>
        <v>0</v>
      </c>
      <c r="BH218" s="200">
        <f t="shared" si="38"/>
        <v>0</v>
      </c>
      <c r="BI218" s="200">
        <f t="shared" si="39"/>
        <v>0</v>
      </c>
      <c r="BJ218" s="15" t="s">
        <v>86</v>
      </c>
      <c r="BK218" s="200">
        <f t="shared" si="40"/>
        <v>0</v>
      </c>
      <c r="BL218" s="15" t="s">
        <v>191</v>
      </c>
      <c r="BM218" s="199" t="s">
        <v>446</v>
      </c>
    </row>
    <row r="219" spans="1:65" s="2" customFormat="1" ht="24.2" customHeight="1">
      <c r="A219" s="32"/>
      <c r="B219" s="33"/>
      <c r="C219" s="187" t="s">
        <v>447</v>
      </c>
      <c r="D219" s="187" t="s">
        <v>144</v>
      </c>
      <c r="E219" s="188" t="s">
        <v>448</v>
      </c>
      <c r="F219" s="189" t="s">
        <v>449</v>
      </c>
      <c r="G219" s="190" t="s">
        <v>166</v>
      </c>
      <c r="H219" s="191">
        <v>5</v>
      </c>
      <c r="I219" s="192"/>
      <c r="J219" s="192"/>
      <c r="K219" s="193">
        <f t="shared" si="28"/>
        <v>0</v>
      </c>
      <c r="L219" s="189" t="s">
        <v>148</v>
      </c>
      <c r="M219" s="37"/>
      <c r="N219" s="194" t="s">
        <v>1</v>
      </c>
      <c r="O219" s="195" t="s">
        <v>41</v>
      </c>
      <c r="P219" s="196">
        <f t="shared" si="29"/>
        <v>0</v>
      </c>
      <c r="Q219" s="196">
        <f t="shared" si="30"/>
        <v>0</v>
      </c>
      <c r="R219" s="196">
        <f t="shared" si="31"/>
        <v>0</v>
      </c>
      <c r="S219" s="69"/>
      <c r="T219" s="197">
        <f t="shared" si="32"/>
        <v>0</v>
      </c>
      <c r="U219" s="197">
        <v>0</v>
      </c>
      <c r="V219" s="197">
        <f t="shared" si="33"/>
        <v>0</v>
      </c>
      <c r="W219" s="197">
        <v>0</v>
      </c>
      <c r="X219" s="198">
        <f t="shared" si="34"/>
        <v>0</v>
      </c>
      <c r="Y219" s="32"/>
      <c r="Z219" s="32"/>
      <c r="AA219" s="32"/>
      <c r="AB219" s="32"/>
      <c r="AC219" s="32"/>
      <c r="AD219" s="32"/>
      <c r="AE219" s="32"/>
      <c r="AR219" s="199" t="s">
        <v>191</v>
      </c>
      <c r="AT219" s="199" t="s">
        <v>144</v>
      </c>
      <c r="AU219" s="199" t="s">
        <v>88</v>
      </c>
      <c r="AY219" s="15" t="s">
        <v>141</v>
      </c>
      <c r="BE219" s="200">
        <f t="shared" si="35"/>
        <v>0</v>
      </c>
      <c r="BF219" s="200">
        <f t="shared" si="36"/>
        <v>0</v>
      </c>
      <c r="BG219" s="200">
        <f t="shared" si="37"/>
        <v>0</v>
      </c>
      <c r="BH219" s="200">
        <f t="shared" si="38"/>
        <v>0</v>
      </c>
      <c r="BI219" s="200">
        <f t="shared" si="39"/>
        <v>0</v>
      </c>
      <c r="BJ219" s="15" t="s">
        <v>86</v>
      </c>
      <c r="BK219" s="200">
        <f t="shared" si="40"/>
        <v>0</v>
      </c>
      <c r="BL219" s="15" t="s">
        <v>191</v>
      </c>
      <c r="BM219" s="199" t="s">
        <v>450</v>
      </c>
    </row>
    <row r="220" spans="1:65" s="2" customFormat="1" ht="16.5" customHeight="1">
      <c r="A220" s="32"/>
      <c r="B220" s="33"/>
      <c r="C220" s="201" t="s">
        <v>451</v>
      </c>
      <c r="D220" s="201" t="s">
        <v>187</v>
      </c>
      <c r="E220" s="202" t="s">
        <v>452</v>
      </c>
      <c r="F220" s="203" t="s">
        <v>453</v>
      </c>
      <c r="G220" s="204" t="s">
        <v>166</v>
      </c>
      <c r="H220" s="205">
        <v>5</v>
      </c>
      <c r="I220" s="206"/>
      <c r="J220" s="207"/>
      <c r="K220" s="208">
        <f t="shared" si="28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29"/>
        <v>0</v>
      </c>
      <c r="Q220" s="196">
        <f t="shared" si="30"/>
        <v>0</v>
      </c>
      <c r="R220" s="196">
        <f t="shared" si="31"/>
        <v>0</v>
      </c>
      <c r="S220" s="69"/>
      <c r="T220" s="197">
        <f t="shared" si="32"/>
        <v>0</v>
      </c>
      <c r="U220" s="197">
        <v>1.7000000000000001E-4</v>
      </c>
      <c r="V220" s="197">
        <f t="shared" si="33"/>
        <v>8.5000000000000006E-4</v>
      </c>
      <c r="W220" s="197">
        <v>0</v>
      </c>
      <c r="X220" s="198">
        <f t="shared" si="34"/>
        <v>0</v>
      </c>
      <c r="Y220" s="32"/>
      <c r="Z220" s="32"/>
      <c r="AA220" s="32"/>
      <c r="AB220" s="32"/>
      <c r="AC220" s="32"/>
      <c r="AD220" s="32"/>
      <c r="AE220" s="32"/>
      <c r="AR220" s="199" t="s">
        <v>190</v>
      </c>
      <c r="AT220" s="199" t="s">
        <v>187</v>
      </c>
      <c r="AU220" s="199" t="s">
        <v>88</v>
      </c>
      <c r="AY220" s="15" t="s">
        <v>141</v>
      </c>
      <c r="BE220" s="200">
        <f t="shared" si="35"/>
        <v>0</v>
      </c>
      <c r="BF220" s="200">
        <f t="shared" si="36"/>
        <v>0</v>
      </c>
      <c r="BG220" s="200">
        <f t="shared" si="37"/>
        <v>0</v>
      </c>
      <c r="BH220" s="200">
        <f t="shared" si="38"/>
        <v>0</v>
      </c>
      <c r="BI220" s="200">
        <f t="shared" si="39"/>
        <v>0</v>
      </c>
      <c r="BJ220" s="15" t="s">
        <v>86</v>
      </c>
      <c r="BK220" s="200">
        <f t="shared" si="40"/>
        <v>0</v>
      </c>
      <c r="BL220" s="15" t="s">
        <v>191</v>
      </c>
      <c r="BM220" s="199" t="s">
        <v>454</v>
      </c>
    </row>
    <row r="221" spans="1:65" s="2" customFormat="1" ht="24.2" customHeight="1">
      <c r="A221" s="32"/>
      <c r="B221" s="33"/>
      <c r="C221" s="187" t="s">
        <v>455</v>
      </c>
      <c r="D221" s="187" t="s">
        <v>144</v>
      </c>
      <c r="E221" s="188" t="s">
        <v>456</v>
      </c>
      <c r="F221" s="189" t="s">
        <v>457</v>
      </c>
      <c r="G221" s="190" t="s">
        <v>166</v>
      </c>
      <c r="H221" s="191">
        <v>1</v>
      </c>
      <c r="I221" s="192"/>
      <c r="J221" s="192"/>
      <c r="K221" s="193">
        <f t="shared" si="28"/>
        <v>0</v>
      </c>
      <c r="L221" s="189" t="s">
        <v>148</v>
      </c>
      <c r="M221" s="37"/>
      <c r="N221" s="194" t="s">
        <v>1</v>
      </c>
      <c r="O221" s="195" t="s">
        <v>41</v>
      </c>
      <c r="P221" s="196">
        <f t="shared" si="29"/>
        <v>0</v>
      </c>
      <c r="Q221" s="196">
        <f t="shared" si="30"/>
        <v>0</v>
      </c>
      <c r="R221" s="196">
        <f t="shared" si="31"/>
        <v>0</v>
      </c>
      <c r="S221" s="69"/>
      <c r="T221" s="197">
        <f t="shared" si="32"/>
        <v>0</v>
      </c>
      <c r="U221" s="197">
        <v>0</v>
      </c>
      <c r="V221" s="197">
        <f t="shared" si="33"/>
        <v>0</v>
      </c>
      <c r="W221" s="197">
        <v>0</v>
      </c>
      <c r="X221" s="198">
        <f t="shared" si="34"/>
        <v>0</v>
      </c>
      <c r="Y221" s="32"/>
      <c r="Z221" s="32"/>
      <c r="AA221" s="32"/>
      <c r="AB221" s="32"/>
      <c r="AC221" s="32"/>
      <c r="AD221" s="32"/>
      <c r="AE221" s="32"/>
      <c r="AR221" s="199" t="s">
        <v>191</v>
      </c>
      <c r="AT221" s="199" t="s">
        <v>144</v>
      </c>
      <c r="AU221" s="199" t="s">
        <v>88</v>
      </c>
      <c r="AY221" s="15" t="s">
        <v>141</v>
      </c>
      <c r="BE221" s="200">
        <f t="shared" si="35"/>
        <v>0</v>
      </c>
      <c r="BF221" s="200">
        <f t="shared" si="36"/>
        <v>0</v>
      </c>
      <c r="BG221" s="200">
        <f t="shared" si="37"/>
        <v>0</v>
      </c>
      <c r="BH221" s="200">
        <f t="shared" si="38"/>
        <v>0</v>
      </c>
      <c r="BI221" s="200">
        <f t="shared" si="39"/>
        <v>0</v>
      </c>
      <c r="BJ221" s="15" t="s">
        <v>86</v>
      </c>
      <c r="BK221" s="200">
        <f t="shared" si="40"/>
        <v>0</v>
      </c>
      <c r="BL221" s="15" t="s">
        <v>191</v>
      </c>
      <c r="BM221" s="199" t="s">
        <v>458</v>
      </c>
    </row>
    <row r="222" spans="1:65" s="2" customFormat="1" ht="21.75" customHeight="1">
      <c r="A222" s="32"/>
      <c r="B222" s="33"/>
      <c r="C222" s="201" t="s">
        <v>459</v>
      </c>
      <c r="D222" s="201" t="s">
        <v>187</v>
      </c>
      <c r="E222" s="202" t="s">
        <v>460</v>
      </c>
      <c r="F222" s="203" t="s">
        <v>461</v>
      </c>
      <c r="G222" s="204" t="s">
        <v>166</v>
      </c>
      <c r="H222" s="205">
        <v>1</v>
      </c>
      <c r="I222" s="206"/>
      <c r="J222" s="207"/>
      <c r="K222" s="208">
        <f t="shared" si="28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29"/>
        <v>0</v>
      </c>
      <c r="Q222" s="196">
        <f t="shared" si="30"/>
        <v>0</v>
      </c>
      <c r="R222" s="196">
        <f t="shared" si="31"/>
        <v>0</v>
      </c>
      <c r="S222" s="69"/>
      <c r="T222" s="197">
        <f t="shared" si="32"/>
        <v>0</v>
      </c>
      <c r="U222" s="197">
        <v>3.6000000000000002E-4</v>
      </c>
      <c r="V222" s="197">
        <f t="shared" si="33"/>
        <v>3.6000000000000002E-4</v>
      </c>
      <c r="W222" s="197">
        <v>0</v>
      </c>
      <c r="X222" s="198">
        <f t="shared" si="34"/>
        <v>0</v>
      </c>
      <c r="Y222" s="32"/>
      <c r="Z222" s="32"/>
      <c r="AA222" s="32"/>
      <c r="AB222" s="32"/>
      <c r="AC222" s="32"/>
      <c r="AD222" s="32"/>
      <c r="AE222" s="32"/>
      <c r="AR222" s="199" t="s">
        <v>190</v>
      </c>
      <c r="AT222" s="199" t="s">
        <v>187</v>
      </c>
      <c r="AU222" s="199" t="s">
        <v>88</v>
      </c>
      <c r="AY222" s="15" t="s">
        <v>141</v>
      </c>
      <c r="BE222" s="200">
        <f t="shared" si="35"/>
        <v>0</v>
      </c>
      <c r="BF222" s="200">
        <f t="shared" si="36"/>
        <v>0</v>
      </c>
      <c r="BG222" s="200">
        <f t="shared" si="37"/>
        <v>0</v>
      </c>
      <c r="BH222" s="200">
        <f t="shared" si="38"/>
        <v>0</v>
      </c>
      <c r="BI222" s="200">
        <f t="shared" si="39"/>
        <v>0</v>
      </c>
      <c r="BJ222" s="15" t="s">
        <v>86</v>
      </c>
      <c r="BK222" s="200">
        <f t="shared" si="40"/>
        <v>0</v>
      </c>
      <c r="BL222" s="15" t="s">
        <v>191</v>
      </c>
      <c r="BM222" s="199" t="s">
        <v>462</v>
      </c>
    </row>
    <row r="223" spans="1:65" s="2" customFormat="1" ht="24.2" customHeight="1">
      <c r="A223" s="32"/>
      <c r="B223" s="33"/>
      <c r="C223" s="187" t="s">
        <v>463</v>
      </c>
      <c r="D223" s="187" t="s">
        <v>144</v>
      </c>
      <c r="E223" s="188" t="s">
        <v>464</v>
      </c>
      <c r="F223" s="189" t="s">
        <v>465</v>
      </c>
      <c r="G223" s="190" t="s">
        <v>166</v>
      </c>
      <c r="H223" s="191">
        <v>1</v>
      </c>
      <c r="I223" s="192"/>
      <c r="J223" s="192"/>
      <c r="K223" s="193">
        <f t="shared" si="28"/>
        <v>0</v>
      </c>
      <c r="L223" s="189" t="s">
        <v>148</v>
      </c>
      <c r="M223" s="37"/>
      <c r="N223" s="194" t="s">
        <v>1</v>
      </c>
      <c r="O223" s="195" t="s">
        <v>41</v>
      </c>
      <c r="P223" s="196">
        <f t="shared" si="29"/>
        <v>0</v>
      </c>
      <c r="Q223" s="196">
        <f t="shared" si="30"/>
        <v>0</v>
      </c>
      <c r="R223" s="196">
        <f t="shared" si="31"/>
        <v>0</v>
      </c>
      <c r="S223" s="69"/>
      <c r="T223" s="197">
        <f t="shared" si="32"/>
        <v>0</v>
      </c>
      <c r="U223" s="197">
        <v>0</v>
      </c>
      <c r="V223" s="197">
        <f t="shared" si="33"/>
        <v>0</v>
      </c>
      <c r="W223" s="197">
        <v>0</v>
      </c>
      <c r="X223" s="198">
        <f t="shared" si="34"/>
        <v>0</v>
      </c>
      <c r="Y223" s="32"/>
      <c r="Z223" s="32"/>
      <c r="AA223" s="32"/>
      <c r="AB223" s="32"/>
      <c r="AC223" s="32"/>
      <c r="AD223" s="32"/>
      <c r="AE223" s="32"/>
      <c r="AR223" s="199" t="s">
        <v>191</v>
      </c>
      <c r="AT223" s="199" t="s">
        <v>144</v>
      </c>
      <c r="AU223" s="199" t="s">
        <v>88</v>
      </c>
      <c r="AY223" s="15" t="s">
        <v>141</v>
      </c>
      <c r="BE223" s="200">
        <f t="shared" si="35"/>
        <v>0</v>
      </c>
      <c r="BF223" s="200">
        <f t="shared" si="36"/>
        <v>0</v>
      </c>
      <c r="BG223" s="200">
        <f t="shared" si="37"/>
        <v>0</v>
      </c>
      <c r="BH223" s="200">
        <f t="shared" si="38"/>
        <v>0</v>
      </c>
      <c r="BI223" s="200">
        <f t="shared" si="39"/>
        <v>0</v>
      </c>
      <c r="BJ223" s="15" t="s">
        <v>86</v>
      </c>
      <c r="BK223" s="200">
        <f t="shared" si="40"/>
        <v>0</v>
      </c>
      <c r="BL223" s="15" t="s">
        <v>191</v>
      </c>
      <c r="BM223" s="199" t="s">
        <v>466</v>
      </c>
    </row>
    <row r="224" spans="1:65" s="2" customFormat="1" ht="24.2" customHeight="1">
      <c r="A224" s="32"/>
      <c r="B224" s="33"/>
      <c r="C224" s="201" t="s">
        <v>467</v>
      </c>
      <c r="D224" s="201" t="s">
        <v>187</v>
      </c>
      <c r="E224" s="202" t="s">
        <v>468</v>
      </c>
      <c r="F224" s="203" t="s">
        <v>469</v>
      </c>
      <c r="G224" s="204" t="s">
        <v>166</v>
      </c>
      <c r="H224" s="205">
        <v>1</v>
      </c>
      <c r="I224" s="206"/>
      <c r="J224" s="207"/>
      <c r="K224" s="208">
        <f t="shared" si="28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29"/>
        <v>0</v>
      </c>
      <c r="Q224" s="196">
        <f t="shared" si="30"/>
        <v>0</v>
      </c>
      <c r="R224" s="196">
        <f t="shared" si="31"/>
        <v>0</v>
      </c>
      <c r="S224" s="69"/>
      <c r="T224" s="197">
        <f t="shared" si="32"/>
        <v>0</v>
      </c>
      <c r="U224" s="197">
        <v>0</v>
      </c>
      <c r="V224" s="197">
        <f t="shared" si="33"/>
        <v>0</v>
      </c>
      <c r="W224" s="197">
        <v>0</v>
      </c>
      <c r="X224" s="198">
        <f t="shared" si="34"/>
        <v>0</v>
      </c>
      <c r="Y224" s="32"/>
      <c r="Z224" s="32"/>
      <c r="AA224" s="32"/>
      <c r="AB224" s="32"/>
      <c r="AC224" s="32"/>
      <c r="AD224" s="32"/>
      <c r="AE224" s="32"/>
      <c r="AR224" s="199" t="s">
        <v>190</v>
      </c>
      <c r="AT224" s="199" t="s">
        <v>187</v>
      </c>
      <c r="AU224" s="199" t="s">
        <v>88</v>
      </c>
      <c r="AY224" s="15" t="s">
        <v>141</v>
      </c>
      <c r="BE224" s="200">
        <f t="shared" si="35"/>
        <v>0</v>
      </c>
      <c r="BF224" s="200">
        <f t="shared" si="36"/>
        <v>0</v>
      </c>
      <c r="BG224" s="200">
        <f t="shared" si="37"/>
        <v>0</v>
      </c>
      <c r="BH224" s="200">
        <f t="shared" si="38"/>
        <v>0</v>
      </c>
      <c r="BI224" s="200">
        <f t="shared" si="39"/>
        <v>0</v>
      </c>
      <c r="BJ224" s="15" t="s">
        <v>86</v>
      </c>
      <c r="BK224" s="200">
        <f t="shared" si="40"/>
        <v>0</v>
      </c>
      <c r="BL224" s="15" t="s">
        <v>191</v>
      </c>
      <c r="BM224" s="199" t="s">
        <v>470</v>
      </c>
    </row>
    <row r="225" spans="1:65" s="2" customFormat="1" ht="37.9" customHeight="1">
      <c r="A225" s="32"/>
      <c r="B225" s="33"/>
      <c r="C225" s="187" t="s">
        <v>471</v>
      </c>
      <c r="D225" s="187" t="s">
        <v>144</v>
      </c>
      <c r="E225" s="188" t="s">
        <v>472</v>
      </c>
      <c r="F225" s="189" t="s">
        <v>473</v>
      </c>
      <c r="G225" s="190" t="s">
        <v>166</v>
      </c>
      <c r="H225" s="191">
        <v>2</v>
      </c>
      <c r="I225" s="192"/>
      <c r="J225" s="192"/>
      <c r="K225" s="193">
        <f t="shared" si="28"/>
        <v>0</v>
      </c>
      <c r="L225" s="189" t="s">
        <v>148</v>
      </c>
      <c r="M225" s="37"/>
      <c r="N225" s="194" t="s">
        <v>1</v>
      </c>
      <c r="O225" s="195" t="s">
        <v>41</v>
      </c>
      <c r="P225" s="196">
        <f t="shared" si="29"/>
        <v>0</v>
      </c>
      <c r="Q225" s="196">
        <f t="shared" si="30"/>
        <v>0</v>
      </c>
      <c r="R225" s="196">
        <f t="shared" si="31"/>
        <v>0</v>
      </c>
      <c r="S225" s="69"/>
      <c r="T225" s="197">
        <f t="shared" si="32"/>
        <v>0</v>
      </c>
      <c r="U225" s="197">
        <v>0</v>
      </c>
      <c r="V225" s="197">
        <f t="shared" si="33"/>
        <v>0</v>
      </c>
      <c r="W225" s="197">
        <v>0</v>
      </c>
      <c r="X225" s="198">
        <f t="shared" si="34"/>
        <v>0</v>
      </c>
      <c r="Y225" s="32"/>
      <c r="Z225" s="32"/>
      <c r="AA225" s="32"/>
      <c r="AB225" s="32"/>
      <c r="AC225" s="32"/>
      <c r="AD225" s="32"/>
      <c r="AE225" s="32"/>
      <c r="AR225" s="199" t="s">
        <v>191</v>
      </c>
      <c r="AT225" s="199" t="s">
        <v>144</v>
      </c>
      <c r="AU225" s="199" t="s">
        <v>88</v>
      </c>
      <c r="AY225" s="15" t="s">
        <v>141</v>
      </c>
      <c r="BE225" s="200">
        <f t="shared" si="35"/>
        <v>0</v>
      </c>
      <c r="BF225" s="200">
        <f t="shared" si="36"/>
        <v>0</v>
      </c>
      <c r="BG225" s="200">
        <f t="shared" si="37"/>
        <v>0</v>
      </c>
      <c r="BH225" s="200">
        <f t="shared" si="38"/>
        <v>0</v>
      </c>
      <c r="BI225" s="200">
        <f t="shared" si="39"/>
        <v>0</v>
      </c>
      <c r="BJ225" s="15" t="s">
        <v>86</v>
      </c>
      <c r="BK225" s="200">
        <f t="shared" si="40"/>
        <v>0</v>
      </c>
      <c r="BL225" s="15" t="s">
        <v>191</v>
      </c>
      <c r="BM225" s="199" t="s">
        <v>474</v>
      </c>
    </row>
    <row r="226" spans="1:65" s="2" customFormat="1" ht="24.2" customHeight="1">
      <c r="A226" s="32"/>
      <c r="B226" s="33"/>
      <c r="C226" s="201" t="s">
        <v>475</v>
      </c>
      <c r="D226" s="201" t="s">
        <v>187</v>
      </c>
      <c r="E226" s="202" t="s">
        <v>476</v>
      </c>
      <c r="F226" s="203" t="s">
        <v>477</v>
      </c>
      <c r="G226" s="204" t="s">
        <v>166</v>
      </c>
      <c r="H226" s="205">
        <v>2</v>
      </c>
      <c r="I226" s="206"/>
      <c r="J226" s="207"/>
      <c r="K226" s="208">
        <f t="shared" si="28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29"/>
        <v>0</v>
      </c>
      <c r="Q226" s="196">
        <f t="shared" si="30"/>
        <v>0</v>
      </c>
      <c r="R226" s="196">
        <f t="shared" si="31"/>
        <v>0</v>
      </c>
      <c r="S226" s="69"/>
      <c r="T226" s="197">
        <f t="shared" si="32"/>
        <v>0</v>
      </c>
      <c r="U226" s="197">
        <v>0</v>
      </c>
      <c r="V226" s="197">
        <f t="shared" si="33"/>
        <v>0</v>
      </c>
      <c r="W226" s="197">
        <v>0</v>
      </c>
      <c r="X226" s="198">
        <f t="shared" si="34"/>
        <v>0</v>
      </c>
      <c r="Y226" s="32"/>
      <c r="Z226" s="32"/>
      <c r="AA226" s="32"/>
      <c r="AB226" s="32"/>
      <c r="AC226" s="32"/>
      <c r="AD226" s="32"/>
      <c r="AE226" s="32"/>
      <c r="AR226" s="199" t="s">
        <v>190</v>
      </c>
      <c r="AT226" s="199" t="s">
        <v>187</v>
      </c>
      <c r="AU226" s="199" t="s">
        <v>88</v>
      </c>
      <c r="AY226" s="15" t="s">
        <v>141</v>
      </c>
      <c r="BE226" s="200">
        <f t="shared" si="35"/>
        <v>0</v>
      </c>
      <c r="BF226" s="200">
        <f t="shared" si="36"/>
        <v>0</v>
      </c>
      <c r="BG226" s="200">
        <f t="shared" si="37"/>
        <v>0</v>
      </c>
      <c r="BH226" s="200">
        <f t="shared" si="38"/>
        <v>0</v>
      </c>
      <c r="BI226" s="200">
        <f t="shared" si="39"/>
        <v>0</v>
      </c>
      <c r="BJ226" s="15" t="s">
        <v>86</v>
      </c>
      <c r="BK226" s="200">
        <f t="shared" si="40"/>
        <v>0</v>
      </c>
      <c r="BL226" s="15" t="s">
        <v>191</v>
      </c>
      <c r="BM226" s="199" t="s">
        <v>478</v>
      </c>
    </row>
    <row r="227" spans="1:65" s="2" customFormat="1" ht="37.9" customHeight="1">
      <c r="A227" s="32"/>
      <c r="B227" s="33"/>
      <c r="C227" s="187" t="s">
        <v>479</v>
      </c>
      <c r="D227" s="187" t="s">
        <v>144</v>
      </c>
      <c r="E227" s="188" t="s">
        <v>480</v>
      </c>
      <c r="F227" s="189" t="s">
        <v>481</v>
      </c>
      <c r="G227" s="190" t="s">
        <v>166</v>
      </c>
      <c r="H227" s="191">
        <v>20</v>
      </c>
      <c r="I227" s="192"/>
      <c r="J227" s="192"/>
      <c r="K227" s="193">
        <f t="shared" ref="K227:K258" si="41">ROUND(P227*H227,2)</f>
        <v>0</v>
      </c>
      <c r="L227" s="189" t="s">
        <v>148</v>
      </c>
      <c r="M227" s="37"/>
      <c r="N227" s="194" t="s">
        <v>1</v>
      </c>
      <c r="O227" s="195" t="s">
        <v>41</v>
      </c>
      <c r="P227" s="196">
        <f t="shared" ref="P227:P258" si="42">I227+J227</f>
        <v>0</v>
      </c>
      <c r="Q227" s="196">
        <f t="shared" ref="Q227:Q258" si="43">ROUND(I227*H227,2)</f>
        <v>0</v>
      </c>
      <c r="R227" s="196">
        <f t="shared" ref="R227:R258" si="44">ROUND(J227*H227,2)</f>
        <v>0</v>
      </c>
      <c r="S227" s="69"/>
      <c r="T227" s="197">
        <f t="shared" ref="T227:T258" si="45">S227*H227</f>
        <v>0</v>
      </c>
      <c r="U227" s="197">
        <v>0</v>
      </c>
      <c r="V227" s="197">
        <f t="shared" ref="V227:V258" si="46">U227*H227</f>
        <v>0</v>
      </c>
      <c r="W227" s="197">
        <v>0</v>
      </c>
      <c r="X227" s="198">
        <f t="shared" ref="X227:X258" si="47">W227*H227</f>
        <v>0</v>
      </c>
      <c r="Y227" s="32"/>
      <c r="Z227" s="32"/>
      <c r="AA227" s="32"/>
      <c r="AB227" s="32"/>
      <c r="AC227" s="32"/>
      <c r="AD227" s="32"/>
      <c r="AE227" s="32"/>
      <c r="AR227" s="199" t="s">
        <v>191</v>
      </c>
      <c r="AT227" s="199" t="s">
        <v>144</v>
      </c>
      <c r="AU227" s="199" t="s">
        <v>88</v>
      </c>
      <c r="AY227" s="15" t="s">
        <v>141</v>
      </c>
      <c r="BE227" s="200">
        <f t="shared" ref="BE227:BE258" si="48">IF(O227="základní",K227,0)</f>
        <v>0</v>
      </c>
      <c r="BF227" s="200">
        <f t="shared" ref="BF227:BF258" si="49">IF(O227="snížená",K227,0)</f>
        <v>0</v>
      </c>
      <c r="BG227" s="200">
        <f t="shared" ref="BG227:BG258" si="50">IF(O227="zákl. přenesená",K227,0)</f>
        <v>0</v>
      </c>
      <c r="BH227" s="200">
        <f t="shared" ref="BH227:BH258" si="51">IF(O227="sníž. přenesená",K227,0)</f>
        <v>0</v>
      </c>
      <c r="BI227" s="200">
        <f t="shared" ref="BI227:BI258" si="52">IF(O227="nulová",K227,0)</f>
        <v>0</v>
      </c>
      <c r="BJ227" s="15" t="s">
        <v>86</v>
      </c>
      <c r="BK227" s="200">
        <f t="shared" ref="BK227:BK258" si="53">ROUND(P227*H227,2)</f>
        <v>0</v>
      </c>
      <c r="BL227" s="15" t="s">
        <v>191</v>
      </c>
      <c r="BM227" s="199" t="s">
        <v>482</v>
      </c>
    </row>
    <row r="228" spans="1:65" s="2" customFormat="1" ht="24.2" customHeight="1">
      <c r="A228" s="32"/>
      <c r="B228" s="33"/>
      <c r="C228" s="201" t="s">
        <v>483</v>
      </c>
      <c r="D228" s="201" t="s">
        <v>187</v>
      </c>
      <c r="E228" s="202" t="s">
        <v>484</v>
      </c>
      <c r="F228" s="203" t="s">
        <v>485</v>
      </c>
      <c r="G228" s="204" t="s">
        <v>166</v>
      </c>
      <c r="H228" s="205">
        <v>20</v>
      </c>
      <c r="I228" s="206"/>
      <c r="J228" s="207"/>
      <c r="K228" s="208">
        <f t="shared" si="41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2"/>
        <v>0</v>
      </c>
      <c r="Q228" s="196">
        <f t="shared" si="43"/>
        <v>0</v>
      </c>
      <c r="R228" s="196">
        <f t="shared" si="44"/>
        <v>0</v>
      </c>
      <c r="S228" s="69"/>
      <c r="T228" s="197">
        <f t="shared" si="45"/>
        <v>0</v>
      </c>
      <c r="U228" s="197">
        <v>1E-4</v>
      </c>
      <c r="V228" s="197">
        <f t="shared" si="46"/>
        <v>2E-3</v>
      </c>
      <c r="W228" s="197">
        <v>0</v>
      </c>
      <c r="X228" s="198">
        <f t="shared" si="47"/>
        <v>0</v>
      </c>
      <c r="Y228" s="32"/>
      <c r="Z228" s="32"/>
      <c r="AA228" s="32"/>
      <c r="AB228" s="32"/>
      <c r="AC228" s="32"/>
      <c r="AD228" s="32"/>
      <c r="AE228" s="32"/>
      <c r="AR228" s="199" t="s">
        <v>190</v>
      </c>
      <c r="AT228" s="199" t="s">
        <v>187</v>
      </c>
      <c r="AU228" s="199" t="s">
        <v>88</v>
      </c>
      <c r="AY228" s="15" t="s">
        <v>141</v>
      </c>
      <c r="BE228" s="200">
        <f t="shared" si="48"/>
        <v>0</v>
      </c>
      <c r="BF228" s="200">
        <f t="shared" si="49"/>
        <v>0</v>
      </c>
      <c r="BG228" s="200">
        <f t="shared" si="50"/>
        <v>0</v>
      </c>
      <c r="BH228" s="200">
        <f t="shared" si="51"/>
        <v>0</v>
      </c>
      <c r="BI228" s="200">
        <f t="shared" si="52"/>
        <v>0</v>
      </c>
      <c r="BJ228" s="15" t="s">
        <v>86</v>
      </c>
      <c r="BK228" s="200">
        <f t="shared" si="53"/>
        <v>0</v>
      </c>
      <c r="BL228" s="15" t="s">
        <v>191</v>
      </c>
      <c r="BM228" s="199" t="s">
        <v>486</v>
      </c>
    </row>
    <row r="229" spans="1:65" s="2" customFormat="1" ht="44.25" customHeight="1">
      <c r="A229" s="32"/>
      <c r="B229" s="33"/>
      <c r="C229" s="187" t="s">
        <v>487</v>
      </c>
      <c r="D229" s="187" t="s">
        <v>144</v>
      </c>
      <c r="E229" s="188" t="s">
        <v>488</v>
      </c>
      <c r="F229" s="189" t="s">
        <v>489</v>
      </c>
      <c r="G229" s="190" t="s">
        <v>166</v>
      </c>
      <c r="H229" s="191">
        <v>11</v>
      </c>
      <c r="I229" s="192"/>
      <c r="J229" s="192"/>
      <c r="K229" s="193">
        <f t="shared" si="41"/>
        <v>0</v>
      </c>
      <c r="L229" s="189" t="s">
        <v>148</v>
      </c>
      <c r="M229" s="37"/>
      <c r="N229" s="194" t="s">
        <v>1</v>
      </c>
      <c r="O229" s="195" t="s">
        <v>41</v>
      </c>
      <c r="P229" s="196">
        <f t="shared" si="42"/>
        <v>0</v>
      </c>
      <c r="Q229" s="196">
        <f t="shared" si="43"/>
        <v>0</v>
      </c>
      <c r="R229" s="196">
        <f t="shared" si="44"/>
        <v>0</v>
      </c>
      <c r="S229" s="69"/>
      <c r="T229" s="197">
        <f t="shared" si="45"/>
        <v>0</v>
      </c>
      <c r="U229" s="197">
        <v>0</v>
      </c>
      <c r="V229" s="197">
        <f t="shared" si="46"/>
        <v>0</v>
      </c>
      <c r="W229" s="197">
        <v>0</v>
      </c>
      <c r="X229" s="198">
        <f t="shared" si="47"/>
        <v>0</v>
      </c>
      <c r="Y229" s="32"/>
      <c r="Z229" s="32"/>
      <c r="AA229" s="32"/>
      <c r="AB229" s="32"/>
      <c r="AC229" s="32"/>
      <c r="AD229" s="32"/>
      <c r="AE229" s="32"/>
      <c r="AR229" s="199" t="s">
        <v>191</v>
      </c>
      <c r="AT229" s="199" t="s">
        <v>144</v>
      </c>
      <c r="AU229" s="199" t="s">
        <v>88</v>
      </c>
      <c r="AY229" s="15" t="s">
        <v>141</v>
      </c>
      <c r="BE229" s="200">
        <f t="shared" si="48"/>
        <v>0</v>
      </c>
      <c r="BF229" s="200">
        <f t="shared" si="49"/>
        <v>0</v>
      </c>
      <c r="BG229" s="200">
        <f t="shared" si="50"/>
        <v>0</v>
      </c>
      <c r="BH229" s="200">
        <f t="shared" si="51"/>
        <v>0</v>
      </c>
      <c r="BI229" s="200">
        <f t="shared" si="52"/>
        <v>0</v>
      </c>
      <c r="BJ229" s="15" t="s">
        <v>86</v>
      </c>
      <c r="BK229" s="200">
        <f t="shared" si="53"/>
        <v>0</v>
      </c>
      <c r="BL229" s="15" t="s">
        <v>191</v>
      </c>
      <c r="BM229" s="199" t="s">
        <v>490</v>
      </c>
    </row>
    <row r="230" spans="1:65" s="2" customFormat="1" ht="24.2" customHeight="1">
      <c r="A230" s="32"/>
      <c r="B230" s="33"/>
      <c r="C230" s="201" t="s">
        <v>491</v>
      </c>
      <c r="D230" s="201" t="s">
        <v>187</v>
      </c>
      <c r="E230" s="202" t="s">
        <v>492</v>
      </c>
      <c r="F230" s="203" t="s">
        <v>493</v>
      </c>
      <c r="G230" s="204" t="s">
        <v>166</v>
      </c>
      <c r="H230" s="205">
        <v>11</v>
      </c>
      <c r="I230" s="206"/>
      <c r="J230" s="207"/>
      <c r="K230" s="208">
        <f t="shared" si="41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2"/>
        <v>0</v>
      </c>
      <c r="Q230" s="196">
        <f t="shared" si="43"/>
        <v>0</v>
      </c>
      <c r="R230" s="196">
        <f t="shared" si="44"/>
        <v>0</v>
      </c>
      <c r="S230" s="69"/>
      <c r="T230" s="197">
        <f t="shared" si="45"/>
        <v>0</v>
      </c>
      <c r="U230" s="197">
        <v>1.3999999999999999E-4</v>
      </c>
      <c r="V230" s="197">
        <f t="shared" si="46"/>
        <v>1.5399999999999999E-3</v>
      </c>
      <c r="W230" s="197">
        <v>0</v>
      </c>
      <c r="X230" s="198">
        <f t="shared" si="47"/>
        <v>0</v>
      </c>
      <c r="Y230" s="32"/>
      <c r="Z230" s="32"/>
      <c r="AA230" s="32"/>
      <c r="AB230" s="32"/>
      <c r="AC230" s="32"/>
      <c r="AD230" s="32"/>
      <c r="AE230" s="32"/>
      <c r="AR230" s="199" t="s">
        <v>190</v>
      </c>
      <c r="AT230" s="199" t="s">
        <v>187</v>
      </c>
      <c r="AU230" s="199" t="s">
        <v>88</v>
      </c>
      <c r="AY230" s="15" t="s">
        <v>141</v>
      </c>
      <c r="BE230" s="200">
        <f t="shared" si="48"/>
        <v>0</v>
      </c>
      <c r="BF230" s="200">
        <f t="shared" si="49"/>
        <v>0</v>
      </c>
      <c r="BG230" s="200">
        <f t="shared" si="50"/>
        <v>0</v>
      </c>
      <c r="BH230" s="200">
        <f t="shared" si="51"/>
        <v>0</v>
      </c>
      <c r="BI230" s="200">
        <f t="shared" si="52"/>
        <v>0</v>
      </c>
      <c r="BJ230" s="15" t="s">
        <v>86</v>
      </c>
      <c r="BK230" s="200">
        <f t="shared" si="53"/>
        <v>0</v>
      </c>
      <c r="BL230" s="15" t="s">
        <v>191</v>
      </c>
      <c r="BM230" s="199" t="s">
        <v>494</v>
      </c>
    </row>
    <row r="231" spans="1:65" s="2" customFormat="1" ht="49.15" customHeight="1">
      <c r="A231" s="32"/>
      <c r="B231" s="33"/>
      <c r="C231" s="187" t="s">
        <v>495</v>
      </c>
      <c r="D231" s="187" t="s">
        <v>144</v>
      </c>
      <c r="E231" s="188" t="s">
        <v>496</v>
      </c>
      <c r="F231" s="189" t="s">
        <v>497</v>
      </c>
      <c r="G231" s="190" t="s">
        <v>166</v>
      </c>
      <c r="H231" s="191">
        <v>16</v>
      </c>
      <c r="I231" s="192"/>
      <c r="J231" s="192"/>
      <c r="K231" s="193">
        <f t="shared" si="41"/>
        <v>0</v>
      </c>
      <c r="L231" s="189" t="s">
        <v>148</v>
      </c>
      <c r="M231" s="37"/>
      <c r="N231" s="194" t="s">
        <v>1</v>
      </c>
      <c r="O231" s="195" t="s">
        <v>41</v>
      </c>
      <c r="P231" s="196">
        <f t="shared" si="42"/>
        <v>0</v>
      </c>
      <c r="Q231" s="196">
        <f t="shared" si="43"/>
        <v>0</v>
      </c>
      <c r="R231" s="196">
        <f t="shared" si="44"/>
        <v>0</v>
      </c>
      <c r="S231" s="69"/>
      <c r="T231" s="197">
        <f t="shared" si="45"/>
        <v>0</v>
      </c>
      <c r="U231" s="197">
        <v>0</v>
      </c>
      <c r="V231" s="197">
        <f t="shared" si="46"/>
        <v>0</v>
      </c>
      <c r="W231" s="197">
        <v>0</v>
      </c>
      <c r="X231" s="198">
        <f t="shared" si="47"/>
        <v>0</v>
      </c>
      <c r="Y231" s="32"/>
      <c r="Z231" s="32"/>
      <c r="AA231" s="32"/>
      <c r="AB231" s="32"/>
      <c r="AC231" s="32"/>
      <c r="AD231" s="32"/>
      <c r="AE231" s="32"/>
      <c r="AR231" s="199" t="s">
        <v>191</v>
      </c>
      <c r="AT231" s="199" t="s">
        <v>144</v>
      </c>
      <c r="AU231" s="199" t="s">
        <v>88</v>
      </c>
      <c r="AY231" s="15" t="s">
        <v>141</v>
      </c>
      <c r="BE231" s="200">
        <f t="shared" si="48"/>
        <v>0</v>
      </c>
      <c r="BF231" s="200">
        <f t="shared" si="49"/>
        <v>0</v>
      </c>
      <c r="BG231" s="200">
        <f t="shared" si="50"/>
        <v>0</v>
      </c>
      <c r="BH231" s="200">
        <f t="shared" si="51"/>
        <v>0</v>
      </c>
      <c r="BI231" s="200">
        <f t="shared" si="52"/>
        <v>0</v>
      </c>
      <c r="BJ231" s="15" t="s">
        <v>86</v>
      </c>
      <c r="BK231" s="200">
        <f t="shared" si="53"/>
        <v>0</v>
      </c>
      <c r="BL231" s="15" t="s">
        <v>191</v>
      </c>
      <c r="BM231" s="199" t="s">
        <v>498</v>
      </c>
    </row>
    <row r="232" spans="1:65" s="2" customFormat="1" ht="24.2" customHeight="1">
      <c r="A232" s="32"/>
      <c r="B232" s="33"/>
      <c r="C232" s="201" t="s">
        <v>499</v>
      </c>
      <c r="D232" s="201" t="s">
        <v>187</v>
      </c>
      <c r="E232" s="202" t="s">
        <v>500</v>
      </c>
      <c r="F232" s="203" t="s">
        <v>501</v>
      </c>
      <c r="G232" s="204" t="s">
        <v>166</v>
      </c>
      <c r="H232" s="205">
        <v>7</v>
      </c>
      <c r="I232" s="206"/>
      <c r="J232" s="207"/>
      <c r="K232" s="208">
        <f t="shared" si="41"/>
        <v>0</v>
      </c>
      <c r="L232" s="203" t="s">
        <v>148</v>
      </c>
      <c r="M232" s="209"/>
      <c r="N232" s="210" t="s">
        <v>1</v>
      </c>
      <c r="O232" s="195" t="s">
        <v>41</v>
      </c>
      <c r="P232" s="196">
        <f t="shared" si="42"/>
        <v>0</v>
      </c>
      <c r="Q232" s="196">
        <f t="shared" si="43"/>
        <v>0</v>
      </c>
      <c r="R232" s="196">
        <f t="shared" si="44"/>
        <v>0</v>
      </c>
      <c r="S232" s="69"/>
      <c r="T232" s="197">
        <f t="shared" si="45"/>
        <v>0</v>
      </c>
      <c r="U232" s="197">
        <v>1E-4</v>
      </c>
      <c r="V232" s="197">
        <f t="shared" si="46"/>
        <v>6.9999999999999999E-4</v>
      </c>
      <c r="W232" s="197">
        <v>0</v>
      </c>
      <c r="X232" s="198">
        <f t="shared" si="47"/>
        <v>0</v>
      </c>
      <c r="Y232" s="32"/>
      <c r="Z232" s="32"/>
      <c r="AA232" s="32"/>
      <c r="AB232" s="32"/>
      <c r="AC232" s="32"/>
      <c r="AD232" s="32"/>
      <c r="AE232" s="32"/>
      <c r="AR232" s="199" t="s">
        <v>190</v>
      </c>
      <c r="AT232" s="199" t="s">
        <v>187</v>
      </c>
      <c r="AU232" s="199" t="s">
        <v>88</v>
      </c>
      <c r="AY232" s="15" t="s">
        <v>141</v>
      </c>
      <c r="BE232" s="200">
        <f t="shared" si="48"/>
        <v>0</v>
      </c>
      <c r="BF232" s="200">
        <f t="shared" si="49"/>
        <v>0</v>
      </c>
      <c r="BG232" s="200">
        <f t="shared" si="50"/>
        <v>0</v>
      </c>
      <c r="BH232" s="200">
        <f t="shared" si="51"/>
        <v>0</v>
      </c>
      <c r="BI232" s="200">
        <f t="shared" si="52"/>
        <v>0</v>
      </c>
      <c r="BJ232" s="15" t="s">
        <v>86</v>
      </c>
      <c r="BK232" s="200">
        <f t="shared" si="53"/>
        <v>0</v>
      </c>
      <c r="BL232" s="15" t="s">
        <v>191</v>
      </c>
      <c r="BM232" s="199" t="s">
        <v>502</v>
      </c>
    </row>
    <row r="233" spans="1:65" s="2" customFormat="1" ht="24.2" customHeight="1">
      <c r="A233" s="32"/>
      <c r="B233" s="33"/>
      <c r="C233" s="201" t="s">
        <v>503</v>
      </c>
      <c r="D233" s="201" t="s">
        <v>187</v>
      </c>
      <c r="E233" s="202" t="s">
        <v>504</v>
      </c>
      <c r="F233" s="203" t="s">
        <v>505</v>
      </c>
      <c r="G233" s="204" t="s">
        <v>166</v>
      </c>
      <c r="H233" s="205">
        <v>9</v>
      </c>
      <c r="I233" s="206"/>
      <c r="J233" s="207"/>
      <c r="K233" s="208">
        <f t="shared" si="41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42"/>
        <v>0</v>
      </c>
      <c r="Q233" s="196">
        <f t="shared" si="43"/>
        <v>0</v>
      </c>
      <c r="R233" s="196">
        <f t="shared" si="44"/>
        <v>0</v>
      </c>
      <c r="S233" s="69"/>
      <c r="T233" s="197">
        <f t="shared" si="45"/>
        <v>0</v>
      </c>
      <c r="U233" s="197">
        <v>0</v>
      </c>
      <c r="V233" s="197">
        <f t="shared" si="46"/>
        <v>0</v>
      </c>
      <c r="W233" s="197">
        <v>0</v>
      </c>
      <c r="X233" s="198">
        <f t="shared" si="47"/>
        <v>0</v>
      </c>
      <c r="Y233" s="32"/>
      <c r="Z233" s="32"/>
      <c r="AA233" s="32"/>
      <c r="AB233" s="32"/>
      <c r="AC233" s="32"/>
      <c r="AD233" s="32"/>
      <c r="AE233" s="32"/>
      <c r="AR233" s="199" t="s">
        <v>190</v>
      </c>
      <c r="AT233" s="199" t="s">
        <v>187</v>
      </c>
      <c r="AU233" s="199" t="s">
        <v>88</v>
      </c>
      <c r="AY233" s="15" t="s">
        <v>141</v>
      </c>
      <c r="BE233" s="200">
        <f t="shared" si="48"/>
        <v>0</v>
      </c>
      <c r="BF233" s="200">
        <f t="shared" si="49"/>
        <v>0</v>
      </c>
      <c r="BG233" s="200">
        <f t="shared" si="50"/>
        <v>0</v>
      </c>
      <c r="BH233" s="200">
        <f t="shared" si="51"/>
        <v>0</v>
      </c>
      <c r="BI233" s="200">
        <f t="shared" si="52"/>
        <v>0</v>
      </c>
      <c r="BJ233" s="15" t="s">
        <v>86</v>
      </c>
      <c r="BK233" s="200">
        <f t="shared" si="53"/>
        <v>0</v>
      </c>
      <c r="BL233" s="15" t="s">
        <v>191</v>
      </c>
      <c r="BM233" s="199" t="s">
        <v>506</v>
      </c>
    </row>
    <row r="234" spans="1:65" s="2" customFormat="1" ht="37.9" customHeight="1">
      <c r="A234" s="32"/>
      <c r="B234" s="33"/>
      <c r="C234" s="187" t="s">
        <v>507</v>
      </c>
      <c r="D234" s="187" t="s">
        <v>144</v>
      </c>
      <c r="E234" s="188" t="s">
        <v>508</v>
      </c>
      <c r="F234" s="189" t="s">
        <v>509</v>
      </c>
      <c r="G234" s="190" t="s">
        <v>166</v>
      </c>
      <c r="H234" s="191">
        <v>17</v>
      </c>
      <c r="I234" s="192"/>
      <c r="J234" s="192"/>
      <c r="K234" s="193">
        <f t="shared" si="41"/>
        <v>0</v>
      </c>
      <c r="L234" s="189" t="s">
        <v>148</v>
      </c>
      <c r="M234" s="37"/>
      <c r="N234" s="194" t="s">
        <v>1</v>
      </c>
      <c r="O234" s="195" t="s">
        <v>41</v>
      </c>
      <c r="P234" s="196">
        <f t="shared" si="42"/>
        <v>0</v>
      </c>
      <c r="Q234" s="196">
        <f t="shared" si="43"/>
        <v>0</v>
      </c>
      <c r="R234" s="196">
        <f t="shared" si="44"/>
        <v>0</v>
      </c>
      <c r="S234" s="69"/>
      <c r="T234" s="197">
        <f t="shared" si="45"/>
        <v>0</v>
      </c>
      <c r="U234" s="197">
        <v>0</v>
      </c>
      <c r="V234" s="197">
        <f t="shared" si="46"/>
        <v>0</v>
      </c>
      <c r="W234" s="197">
        <v>0</v>
      </c>
      <c r="X234" s="198">
        <f t="shared" si="47"/>
        <v>0</v>
      </c>
      <c r="Y234" s="32"/>
      <c r="Z234" s="32"/>
      <c r="AA234" s="32"/>
      <c r="AB234" s="32"/>
      <c r="AC234" s="32"/>
      <c r="AD234" s="32"/>
      <c r="AE234" s="32"/>
      <c r="AR234" s="199" t="s">
        <v>191</v>
      </c>
      <c r="AT234" s="199" t="s">
        <v>144</v>
      </c>
      <c r="AU234" s="199" t="s">
        <v>88</v>
      </c>
      <c r="AY234" s="15" t="s">
        <v>141</v>
      </c>
      <c r="BE234" s="200">
        <f t="shared" si="48"/>
        <v>0</v>
      </c>
      <c r="BF234" s="200">
        <f t="shared" si="49"/>
        <v>0</v>
      </c>
      <c r="BG234" s="200">
        <f t="shared" si="50"/>
        <v>0</v>
      </c>
      <c r="BH234" s="200">
        <f t="shared" si="51"/>
        <v>0</v>
      </c>
      <c r="BI234" s="200">
        <f t="shared" si="52"/>
        <v>0</v>
      </c>
      <c r="BJ234" s="15" t="s">
        <v>86</v>
      </c>
      <c r="BK234" s="200">
        <f t="shared" si="53"/>
        <v>0</v>
      </c>
      <c r="BL234" s="15" t="s">
        <v>191</v>
      </c>
      <c r="BM234" s="199" t="s">
        <v>510</v>
      </c>
    </row>
    <row r="235" spans="1:65" s="2" customFormat="1" ht="16.5" customHeight="1">
      <c r="A235" s="32"/>
      <c r="B235" s="33"/>
      <c r="C235" s="201" t="s">
        <v>511</v>
      </c>
      <c r="D235" s="201" t="s">
        <v>187</v>
      </c>
      <c r="E235" s="202" t="s">
        <v>512</v>
      </c>
      <c r="F235" s="203" t="s">
        <v>513</v>
      </c>
      <c r="G235" s="204" t="s">
        <v>166</v>
      </c>
      <c r="H235" s="205">
        <v>4</v>
      </c>
      <c r="I235" s="206"/>
      <c r="J235" s="207"/>
      <c r="K235" s="208">
        <f t="shared" si="41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42"/>
        <v>0</v>
      </c>
      <c r="Q235" s="196">
        <f t="shared" si="43"/>
        <v>0</v>
      </c>
      <c r="R235" s="196">
        <f t="shared" si="44"/>
        <v>0</v>
      </c>
      <c r="S235" s="69"/>
      <c r="T235" s="197">
        <f t="shared" si="45"/>
        <v>0</v>
      </c>
      <c r="U235" s="197">
        <v>1.31E-3</v>
      </c>
      <c r="V235" s="197">
        <f t="shared" si="46"/>
        <v>5.2399999999999999E-3</v>
      </c>
      <c r="W235" s="197">
        <v>0</v>
      </c>
      <c r="X235" s="198">
        <f t="shared" si="47"/>
        <v>0</v>
      </c>
      <c r="Y235" s="32"/>
      <c r="Z235" s="32"/>
      <c r="AA235" s="32"/>
      <c r="AB235" s="32"/>
      <c r="AC235" s="32"/>
      <c r="AD235" s="32"/>
      <c r="AE235" s="32"/>
      <c r="AR235" s="199" t="s">
        <v>190</v>
      </c>
      <c r="AT235" s="199" t="s">
        <v>187</v>
      </c>
      <c r="AU235" s="199" t="s">
        <v>88</v>
      </c>
      <c r="AY235" s="15" t="s">
        <v>141</v>
      </c>
      <c r="BE235" s="200">
        <f t="shared" si="48"/>
        <v>0</v>
      </c>
      <c r="BF235" s="200">
        <f t="shared" si="49"/>
        <v>0</v>
      </c>
      <c r="BG235" s="200">
        <f t="shared" si="50"/>
        <v>0</v>
      </c>
      <c r="BH235" s="200">
        <f t="shared" si="51"/>
        <v>0</v>
      </c>
      <c r="BI235" s="200">
        <f t="shared" si="52"/>
        <v>0</v>
      </c>
      <c r="BJ235" s="15" t="s">
        <v>86</v>
      </c>
      <c r="BK235" s="200">
        <f t="shared" si="53"/>
        <v>0</v>
      </c>
      <c r="BL235" s="15" t="s">
        <v>191</v>
      </c>
      <c r="BM235" s="199" t="s">
        <v>514</v>
      </c>
    </row>
    <row r="236" spans="1:65" s="2" customFormat="1" ht="21.75" customHeight="1">
      <c r="A236" s="32"/>
      <c r="B236" s="33"/>
      <c r="C236" s="201" t="s">
        <v>515</v>
      </c>
      <c r="D236" s="201" t="s">
        <v>187</v>
      </c>
      <c r="E236" s="202" t="s">
        <v>516</v>
      </c>
      <c r="F236" s="203" t="s">
        <v>517</v>
      </c>
      <c r="G236" s="204" t="s">
        <v>166</v>
      </c>
      <c r="H236" s="205">
        <v>13</v>
      </c>
      <c r="I236" s="206"/>
      <c r="J236" s="207"/>
      <c r="K236" s="208">
        <f t="shared" si="41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42"/>
        <v>0</v>
      </c>
      <c r="Q236" s="196">
        <f t="shared" si="43"/>
        <v>0</v>
      </c>
      <c r="R236" s="196">
        <f t="shared" si="44"/>
        <v>0</v>
      </c>
      <c r="S236" s="69"/>
      <c r="T236" s="197">
        <f t="shared" si="45"/>
        <v>0</v>
      </c>
      <c r="U236" s="197">
        <v>0</v>
      </c>
      <c r="V236" s="197">
        <f t="shared" si="46"/>
        <v>0</v>
      </c>
      <c r="W236" s="197">
        <v>0</v>
      </c>
      <c r="X236" s="198">
        <f t="shared" si="47"/>
        <v>0</v>
      </c>
      <c r="Y236" s="32"/>
      <c r="Z236" s="32"/>
      <c r="AA236" s="32"/>
      <c r="AB236" s="32"/>
      <c r="AC236" s="32"/>
      <c r="AD236" s="32"/>
      <c r="AE236" s="32"/>
      <c r="AR236" s="199" t="s">
        <v>190</v>
      </c>
      <c r="AT236" s="199" t="s">
        <v>187</v>
      </c>
      <c r="AU236" s="199" t="s">
        <v>88</v>
      </c>
      <c r="AY236" s="15" t="s">
        <v>141</v>
      </c>
      <c r="BE236" s="200">
        <f t="shared" si="48"/>
        <v>0</v>
      </c>
      <c r="BF236" s="200">
        <f t="shared" si="49"/>
        <v>0</v>
      </c>
      <c r="BG236" s="200">
        <f t="shared" si="50"/>
        <v>0</v>
      </c>
      <c r="BH236" s="200">
        <f t="shared" si="51"/>
        <v>0</v>
      </c>
      <c r="BI236" s="200">
        <f t="shared" si="52"/>
        <v>0</v>
      </c>
      <c r="BJ236" s="15" t="s">
        <v>86</v>
      </c>
      <c r="BK236" s="200">
        <f t="shared" si="53"/>
        <v>0</v>
      </c>
      <c r="BL236" s="15" t="s">
        <v>191</v>
      </c>
      <c r="BM236" s="199" t="s">
        <v>518</v>
      </c>
    </row>
    <row r="237" spans="1:65" s="2" customFormat="1" ht="44.25" customHeight="1">
      <c r="A237" s="32"/>
      <c r="B237" s="33"/>
      <c r="C237" s="187" t="s">
        <v>519</v>
      </c>
      <c r="D237" s="187" t="s">
        <v>144</v>
      </c>
      <c r="E237" s="188" t="s">
        <v>520</v>
      </c>
      <c r="F237" s="189" t="s">
        <v>521</v>
      </c>
      <c r="G237" s="190" t="s">
        <v>166</v>
      </c>
      <c r="H237" s="191">
        <v>6</v>
      </c>
      <c r="I237" s="192"/>
      <c r="J237" s="192"/>
      <c r="K237" s="193">
        <f t="shared" si="41"/>
        <v>0</v>
      </c>
      <c r="L237" s="189" t="s">
        <v>148</v>
      </c>
      <c r="M237" s="37"/>
      <c r="N237" s="194" t="s">
        <v>1</v>
      </c>
      <c r="O237" s="195" t="s">
        <v>41</v>
      </c>
      <c r="P237" s="196">
        <f t="shared" si="42"/>
        <v>0</v>
      </c>
      <c r="Q237" s="196">
        <f t="shared" si="43"/>
        <v>0</v>
      </c>
      <c r="R237" s="196">
        <f t="shared" si="44"/>
        <v>0</v>
      </c>
      <c r="S237" s="69"/>
      <c r="T237" s="197">
        <f t="shared" si="45"/>
        <v>0</v>
      </c>
      <c r="U237" s="197">
        <v>0</v>
      </c>
      <c r="V237" s="197">
        <f t="shared" si="46"/>
        <v>0</v>
      </c>
      <c r="W237" s="197">
        <v>0</v>
      </c>
      <c r="X237" s="198">
        <f t="shared" si="47"/>
        <v>0</v>
      </c>
      <c r="Y237" s="32"/>
      <c r="Z237" s="32"/>
      <c r="AA237" s="32"/>
      <c r="AB237" s="32"/>
      <c r="AC237" s="32"/>
      <c r="AD237" s="32"/>
      <c r="AE237" s="32"/>
      <c r="AR237" s="199" t="s">
        <v>191</v>
      </c>
      <c r="AT237" s="199" t="s">
        <v>144</v>
      </c>
      <c r="AU237" s="199" t="s">
        <v>88</v>
      </c>
      <c r="AY237" s="15" t="s">
        <v>141</v>
      </c>
      <c r="BE237" s="200">
        <f t="shared" si="48"/>
        <v>0</v>
      </c>
      <c r="BF237" s="200">
        <f t="shared" si="49"/>
        <v>0</v>
      </c>
      <c r="BG237" s="200">
        <f t="shared" si="50"/>
        <v>0</v>
      </c>
      <c r="BH237" s="200">
        <f t="shared" si="51"/>
        <v>0</v>
      </c>
      <c r="BI237" s="200">
        <f t="shared" si="52"/>
        <v>0</v>
      </c>
      <c r="BJ237" s="15" t="s">
        <v>86</v>
      </c>
      <c r="BK237" s="200">
        <f t="shared" si="53"/>
        <v>0</v>
      </c>
      <c r="BL237" s="15" t="s">
        <v>191</v>
      </c>
      <c r="BM237" s="199" t="s">
        <v>522</v>
      </c>
    </row>
    <row r="238" spans="1:65" s="2" customFormat="1" ht="21.75" customHeight="1">
      <c r="A238" s="32"/>
      <c r="B238" s="33"/>
      <c r="C238" s="201" t="s">
        <v>523</v>
      </c>
      <c r="D238" s="201" t="s">
        <v>187</v>
      </c>
      <c r="E238" s="202" t="s">
        <v>524</v>
      </c>
      <c r="F238" s="203" t="s">
        <v>525</v>
      </c>
      <c r="G238" s="204" t="s">
        <v>166</v>
      </c>
      <c r="H238" s="205">
        <v>6</v>
      </c>
      <c r="I238" s="206"/>
      <c r="J238" s="207"/>
      <c r="K238" s="208">
        <f t="shared" si="41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42"/>
        <v>0</v>
      </c>
      <c r="Q238" s="196">
        <f t="shared" si="43"/>
        <v>0</v>
      </c>
      <c r="R238" s="196">
        <f t="shared" si="44"/>
        <v>0</v>
      </c>
      <c r="S238" s="69"/>
      <c r="T238" s="197">
        <f t="shared" si="45"/>
        <v>0</v>
      </c>
      <c r="U238" s="197">
        <v>0</v>
      </c>
      <c r="V238" s="197">
        <f t="shared" si="46"/>
        <v>0</v>
      </c>
      <c r="W238" s="197">
        <v>0</v>
      </c>
      <c r="X238" s="198">
        <f t="shared" si="47"/>
        <v>0</v>
      </c>
      <c r="Y238" s="32"/>
      <c r="Z238" s="32"/>
      <c r="AA238" s="32"/>
      <c r="AB238" s="32"/>
      <c r="AC238" s="32"/>
      <c r="AD238" s="32"/>
      <c r="AE238" s="32"/>
      <c r="AR238" s="199" t="s">
        <v>190</v>
      </c>
      <c r="AT238" s="199" t="s">
        <v>187</v>
      </c>
      <c r="AU238" s="199" t="s">
        <v>88</v>
      </c>
      <c r="AY238" s="15" t="s">
        <v>141</v>
      </c>
      <c r="BE238" s="200">
        <f t="shared" si="48"/>
        <v>0</v>
      </c>
      <c r="BF238" s="200">
        <f t="shared" si="49"/>
        <v>0</v>
      </c>
      <c r="BG238" s="200">
        <f t="shared" si="50"/>
        <v>0</v>
      </c>
      <c r="BH238" s="200">
        <f t="shared" si="51"/>
        <v>0</v>
      </c>
      <c r="BI238" s="200">
        <f t="shared" si="52"/>
        <v>0</v>
      </c>
      <c r="BJ238" s="15" t="s">
        <v>86</v>
      </c>
      <c r="BK238" s="200">
        <f t="shared" si="53"/>
        <v>0</v>
      </c>
      <c r="BL238" s="15" t="s">
        <v>191</v>
      </c>
      <c r="BM238" s="199" t="s">
        <v>526</v>
      </c>
    </row>
    <row r="239" spans="1:65" s="2" customFormat="1" ht="44.25" customHeight="1">
      <c r="A239" s="32"/>
      <c r="B239" s="33"/>
      <c r="C239" s="187" t="s">
        <v>527</v>
      </c>
      <c r="D239" s="187" t="s">
        <v>144</v>
      </c>
      <c r="E239" s="188" t="s">
        <v>528</v>
      </c>
      <c r="F239" s="189" t="s">
        <v>529</v>
      </c>
      <c r="G239" s="190" t="s">
        <v>166</v>
      </c>
      <c r="H239" s="191">
        <v>10</v>
      </c>
      <c r="I239" s="192"/>
      <c r="J239" s="192"/>
      <c r="K239" s="193">
        <f t="shared" si="41"/>
        <v>0</v>
      </c>
      <c r="L239" s="189" t="s">
        <v>148</v>
      </c>
      <c r="M239" s="37"/>
      <c r="N239" s="194" t="s">
        <v>1</v>
      </c>
      <c r="O239" s="195" t="s">
        <v>41</v>
      </c>
      <c r="P239" s="196">
        <f t="shared" si="42"/>
        <v>0</v>
      </c>
      <c r="Q239" s="196">
        <f t="shared" si="43"/>
        <v>0</v>
      </c>
      <c r="R239" s="196">
        <f t="shared" si="44"/>
        <v>0</v>
      </c>
      <c r="S239" s="69"/>
      <c r="T239" s="197">
        <f t="shared" si="45"/>
        <v>0</v>
      </c>
      <c r="U239" s="197">
        <v>0</v>
      </c>
      <c r="V239" s="197">
        <f t="shared" si="46"/>
        <v>0</v>
      </c>
      <c r="W239" s="197">
        <v>0</v>
      </c>
      <c r="X239" s="198">
        <f t="shared" si="47"/>
        <v>0</v>
      </c>
      <c r="Y239" s="32"/>
      <c r="Z239" s="32"/>
      <c r="AA239" s="32"/>
      <c r="AB239" s="32"/>
      <c r="AC239" s="32"/>
      <c r="AD239" s="32"/>
      <c r="AE239" s="32"/>
      <c r="AR239" s="199" t="s">
        <v>191</v>
      </c>
      <c r="AT239" s="199" t="s">
        <v>144</v>
      </c>
      <c r="AU239" s="199" t="s">
        <v>88</v>
      </c>
      <c r="AY239" s="15" t="s">
        <v>141</v>
      </c>
      <c r="BE239" s="200">
        <f t="shared" si="48"/>
        <v>0</v>
      </c>
      <c r="BF239" s="200">
        <f t="shared" si="49"/>
        <v>0</v>
      </c>
      <c r="BG239" s="200">
        <f t="shared" si="50"/>
        <v>0</v>
      </c>
      <c r="BH239" s="200">
        <f t="shared" si="51"/>
        <v>0</v>
      </c>
      <c r="BI239" s="200">
        <f t="shared" si="52"/>
        <v>0</v>
      </c>
      <c r="BJ239" s="15" t="s">
        <v>86</v>
      </c>
      <c r="BK239" s="200">
        <f t="shared" si="53"/>
        <v>0</v>
      </c>
      <c r="BL239" s="15" t="s">
        <v>191</v>
      </c>
      <c r="BM239" s="199" t="s">
        <v>530</v>
      </c>
    </row>
    <row r="240" spans="1:65" s="2" customFormat="1" ht="21.75" customHeight="1">
      <c r="A240" s="32"/>
      <c r="B240" s="33"/>
      <c r="C240" s="201" t="s">
        <v>531</v>
      </c>
      <c r="D240" s="201" t="s">
        <v>187</v>
      </c>
      <c r="E240" s="202" t="s">
        <v>532</v>
      </c>
      <c r="F240" s="203" t="s">
        <v>533</v>
      </c>
      <c r="G240" s="204" t="s">
        <v>166</v>
      </c>
      <c r="H240" s="205">
        <v>6</v>
      </c>
      <c r="I240" s="206"/>
      <c r="J240" s="207"/>
      <c r="K240" s="208">
        <f t="shared" si="41"/>
        <v>0</v>
      </c>
      <c r="L240" s="203" t="s">
        <v>1</v>
      </c>
      <c r="M240" s="209"/>
      <c r="N240" s="210" t="s">
        <v>1</v>
      </c>
      <c r="O240" s="195" t="s">
        <v>41</v>
      </c>
      <c r="P240" s="196">
        <f t="shared" si="42"/>
        <v>0</v>
      </c>
      <c r="Q240" s="196">
        <f t="shared" si="43"/>
        <v>0</v>
      </c>
      <c r="R240" s="196">
        <f t="shared" si="44"/>
        <v>0</v>
      </c>
      <c r="S240" s="69"/>
      <c r="T240" s="197">
        <f t="shared" si="45"/>
        <v>0</v>
      </c>
      <c r="U240" s="197">
        <v>0</v>
      </c>
      <c r="V240" s="197">
        <f t="shared" si="46"/>
        <v>0</v>
      </c>
      <c r="W240" s="197">
        <v>0</v>
      </c>
      <c r="X240" s="198">
        <f t="shared" si="47"/>
        <v>0</v>
      </c>
      <c r="Y240" s="32"/>
      <c r="Z240" s="32"/>
      <c r="AA240" s="32"/>
      <c r="AB240" s="32"/>
      <c r="AC240" s="32"/>
      <c r="AD240" s="32"/>
      <c r="AE240" s="32"/>
      <c r="AR240" s="199" t="s">
        <v>190</v>
      </c>
      <c r="AT240" s="199" t="s">
        <v>187</v>
      </c>
      <c r="AU240" s="199" t="s">
        <v>88</v>
      </c>
      <c r="AY240" s="15" t="s">
        <v>141</v>
      </c>
      <c r="BE240" s="200">
        <f t="shared" si="48"/>
        <v>0</v>
      </c>
      <c r="BF240" s="200">
        <f t="shared" si="49"/>
        <v>0</v>
      </c>
      <c r="BG240" s="200">
        <f t="shared" si="50"/>
        <v>0</v>
      </c>
      <c r="BH240" s="200">
        <f t="shared" si="51"/>
        <v>0</v>
      </c>
      <c r="BI240" s="200">
        <f t="shared" si="52"/>
        <v>0</v>
      </c>
      <c r="BJ240" s="15" t="s">
        <v>86</v>
      </c>
      <c r="BK240" s="200">
        <f t="shared" si="53"/>
        <v>0</v>
      </c>
      <c r="BL240" s="15" t="s">
        <v>191</v>
      </c>
      <c r="BM240" s="199" t="s">
        <v>534</v>
      </c>
    </row>
    <row r="241" spans="1:65" s="2" customFormat="1" ht="21.75" customHeight="1">
      <c r="A241" s="32"/>
      <c r="B241" s="33"/>
      <c r="C241" s="201" t="s">
        <v>535</v>
      </c>
      <c r="D241" s="201" t="s">
        <v>187</v>
      </c>
      <c r="E241" s="202" t="s">
        <v>536</v>
      </c>
      <c r="F241" s="203" t="s">
        <v>537</v>
      </c>
      <c r="G241" s="204" t="s">
        <v>166</v>
      </c>
      <c r="H241" s="205">
        <v>4</v>
      </c>
      <c r="I241" s="206"/>
      <c r="J241" s="207"/>
      <c r="K241" s="208">
        <f t="shared" si="41"/>
        <v>0</v>
      </c>
      <c r="L241" s="203" t="s">
        <v>1</v>
      </c>
      <c r="M241" s="209"/>
      <c r="N241" s="210" t="s">
        <v>1</v>
      </c>
      <c r="O241" s="195" t="s">
        <v>41</v>
      </c>
      <c r="P241" s="196">
        <f t="shared" si="42"/>
        <v>0</v>
      </c>
      <c r="Q241" s="196">
        <f t="shared" si="43"/>
        <v>0</v>
      </c>
      <c r="R241" s="196">
        <f t="shared" si="44"/>
        <v>0</v>
      </c>
      <c r="S241" s="69"/>
      <c r="T241" s="197">
        <f t="shared" si="45"/>
        <v>0</v>
      </c>
      <c r="U241" s="197">
        <v>2E-3</v>
      </c>
      <c r="V241" s="197">
        <f t="shared" si="46"/>
        <v>8.0000000000000002E-3</v>
      </c>
      <c r="W241" s="197">
        <v>0</v>
      </c>
      <c r="X241" s="198">
        <f t="shared" si="47"/>
        <v>0</v>
      </c>
      <c r="Y241" s="32"/>
      <c r="Z241" s="32"/>
      <c r="AA241" s="32"/>
      <c r="AB241" s="32"/>
      <c r="AC241" s="32"/>
      <c r="AD241" s="32"/>
      <c r="AE241" s="32"/>
      <c r="AR241" s="199" t="s">
        <v>190</v>
      </c>
      <c r="AT241" s="199" t="s">
        <v>187</v>
      </c>
      <c r="AU241" s="199" t="s">
        <v>88</v>
      </c>
      <c r="AY241" s="15" t="s">
        <v>141</v>
      </c>
      <c r="BE241" s="200">
        <f t="shared" si="48"/>
        <v>0</v>
      </c>
      <c r="BF241" s="200">
        <f t="shared" si="49"/>
        <v>0</v>
      </c>
      <c r="BG241" s="200">
        <f t="shared" si="50"/>
        <v>0</v>
      </c>
      <c r="BH241" s="200">
        <f t="shared" si="51"/>
        <v>0</v>
      </c>
      <c r="BI241" s="200">
        <f t="shared" si="52"/>
        <v>0</v>
      </c>
      <c r="BJ241" s="15" t="s">
        <v>86</v>
      </c>
      <c r="BK241" s="200">
        <f t="shared" si="53"/>
        <v>0</v>
      </c>
      <c r="BL241" s="15" t="s">
        <v>191</v>
      </c>
      <c r="BM241" s="199" t="s">
        <v>538</v>
      </c>
    </row>
    <row r="242" spans="1:65" s="2" customFormat="1" ht="49.15" customHeight="1">
      <c r="A242" s="32"/>
      <c r="B242" s="33"/>
      <c r="C242" s="187" t="s">
        <v>539</v>
      </c>
      <c r="D242" s="187" t="s">
        <v>144</v>
      </c>
      <c r="E242" s="188" t="s">
        <v>540</v>
      </c>
      <c r="F242" s="189" t="s">
        <v>541</v>
      </c>
      <c r="G242" s="190" t="s">
        <v>166</v>
      </c>
      <c r="H242" s="191">
        <v>1</v>
      </c>
      <c r="I242" s="192"/>
      <c r="J242" s="192"/>
      <c r="K242" s="193">
        <f t="shared" si="41"/>
        <v>0</v>
      </c>
      <c r="L242" s="189" t="s">
        <v>148</v>
      </c>
      <c r="M242" s="37"/>
      <c r="N242" s="194" t="s">
        <v>1</v>
      </c>
      <c r="O242" s="195" t="s">
        <v>41</v>
      </c>
      <c r="P242" s="196">
        <f t="shared" si="42"/>
        <v>0</v>
      </c>
      <c r="Q242" s="196">
        <f t="shared" si="43"/>
        <v>0</v>
      </c>
      <c r="R242" s="196">
        <f t="shared" si="44"/>
        <v>0</v>
      </c>
      <c r="S242" s="69"/>
      <c r="T242" s="197">
        <f t="shared" si="45"/>
        <v>0</v>
      </c>
      <c r="U242" s="197">
        <v>0</v>
      </c>
      <c r="V242" s="197">
        <f t="shared" si="46"/>
        <v>0</v>
      </c>
      <c r="W242" s="197">
        <v>0</v>
      </c>
      <c r="X242" s="198">
        <f t="shared" si="47"/>
        <v>0</v>
      </c>
      <c r="Y242" s="32"/>
      <c r="Z242" s="32"/>
      <c r="AA242" s="32"/>
      <c r="AB242" s="32"/>
      <c r="AC242" s="32"/>
      <c r="AD242" s="32"/>
      <c r="AE242" s="32"/>
      <c r="AR242" s="199" t="s">
        <v>191</v>
      </c>
      <c r="AT242" s="199" t="s">
        <v>144</v>
      </c>
      <c r="AU242" s="199" t="s">
        <v>88</v>
      </c>
      <c r="AY242" s="15" t="s">
        <v>141</v>
      </c>
      <c r="BE242" s="200">
        <f t="shared" si="48"/>
        <v>0</v>
      </c>
      <c r="BF242" s="200">
        <f t="shared" si="49"/>
        <v>0</v>
      </c>
      <c r="BG242" s="200">
        <f t="shared" si="50"/>
        <v>0</v>
      </c>
      <c r="BH242" s="200">
        <f t="shared" si="51"/>
        <v>0</v>
      </c>
      <c r="BI242" s="200">
        <f t="shared" si="52"/>
        <v>0</v>
      </c>
      <c r="BJ242" s="15" t="s">
        <v>86</v>
      </c>
      <c r="BK242" s="200">
        <f t="shared" si="53"/>
        <v>0</v>
      </c>
      <c r="BL242" s="15" t="s">
        <v>191</v>
      </c>
      <c r="BM242" s="199" t="s">
        <v>542</v>
      </c>
    </row>
    <row r="243" spans="1:65" s="2" customFormat="1" ht="21.75" customHeight="1">
      <c r="A243" s="32"/>
      <c r="B243" s="33"/>
      <c r="C243" s="201" t="s">
        <v>543</v>
      </c>
      <c r="D243" s="201" t="s">
        <v>187</v>
      </c>
      <c r="E243" s="202" t="s">
        <v>544</v>
      </c>
      <c r="F243" s="203" t="s">
        <v>545</v>
      </c>
      <c r="G243" s="204" t="s">
        <v>166</v>
      </c>
      <c r="H243" s="205">
        <v>1</v>
      </c>
      <c r="I243" s="206"/>
      <c r="J243" s="207"/>
      <c r="K243" s="208">
        <f t="shared" si="41"/>
        <v>0</v>
      </c>
      <c r="L243" s="203" t="s">
        <v>1</v>
      </c>
      <c r="M243" s="209"/>
      <c r="N243" s="210" t="s">
        <v>1</v>
      </c>
      <c r="O243" s="195" t="s">
        <v>41</v>
      </c>
      <c r="P243" s="196">
        <f t="shared" si="42"/>
        <v>0</v>
      </c>
      <c r="Q243" s="196">
        <f t="shared" si="43"/>
        <v>0</v>
      </c>
      <c r="R243" s="196">
        <f t="shared" si="44"/>
        <v>0</v>
      </c>
      <c r="S243" s="69"/>
      <c r="T243" s="197">
        <f t="shared" si="45"/>
        <v>0</v>
      </c>
      <c r="U243" s="197">
        <v>0</v>
      </c>
      <c r="V243" s="197">
        <f t="shared" si="46"/>
        <v>0</v>
      </c>
      <c r="W243" s="197">
        <v>0</v>
      </c>
      <c r="X243" s="198">
        <f t="shared" si="47"/>
        <v>0</v>
      </c>
      <c r="Y243" s="32"/>
      <c r="Z243" s="32"/>
      <c r="AA243" s="32"/>
      <c r="AB243" s="32"/>
      <c r="AC243" s="32"/>
      <c r="AD243" s="32"/>
      <c r="AE243" s="32"/>
      <c r="AR243" s="199" t="s">
        <v>190</v>
      </c>
      <c r="AT243" s="199" t="s">
        <v>187</v>
      </c>
      <c r="AU243" s="199" t="s">
        <v>88</v>
      </c>
      <c r="AY243" s="15" t="s">
        <v>141</v>
      </c>
      <c r="BE243" s="200">
        <f t="shared" si="48"/>
        <v>0</v>
      </c>
      <c r="BF243" s="200">
        <f t="shared" si="49"/>
        <v>0</v>
      </c>
      <c r="BG243" s="200">
        <f t="shared" si="50"/>
        <v>0</v>
      </c>
      <c r="BH243" s="200">
        <f t="shared" si="51"/>
        <v>0</v>
      </c>
      <c r="BI243" s="200">
        <f t="shared" si="52"/>
        <v>0</v>
      </c>
      <c r="BJ243" s="15" t="s">
        <v>86</v>
      </c>
      <c r="BK243" s="200">
        <f t="shared" si="53"/>
        <v>0</v>
      </c>
      <c r="BL243" s="15" t="s">
        <v>191</v>
      </c>
      <c r="BM243" s="199" t="s">
        <v>546</v>
      </c>
    </row>
    <row r="244" spans="1:65" s="2" customFormat="1" ht="21.75" customHeight="1">
      <c r="A244" s="32"/>
      <c r="B244" s="33"/>
      <c r="C244" s="201" t="s">
        <v>547</v>
      </c>
      <c r="D244" s="201" t="s">
        <v>187</v>
      </c>
      <c r="E244" s="202" t="s">
        <v>548</v>
      </c>
      <c r="F244" s="203" t="s">
        <v>549</v>
      </c>
      <c r="G244" s="204" t="s">
        <v>166</v>
      </c>
      <c r="H244" s="205">
        <v>11</v>
      </c>
      <c r="I244" s="206"/>
      <c r="J244" s="207"/>
      <c r="K244" s="208">
        <f t="shared" si="41"/>
        <v>0</v>
      </c>
      <c r="L244" s="203" t="s">
        <v>1</v>
      </c>
      <c r="M244" s="209"/>
      <c r="N244" s="210" t="s">
        <v>1</v>
      </c>
      <c r="O244" s="195" t="s">
        <v>41</v>
      </c>
      <c r="P244" s="196">
        <f t="shared" si="42"/>
        <v>0</v>
      </c>
      <c r="Q244" s="196">
        <f t="shared" si="43"/>
        <v>0</v>
      </c>
      <c r="R244" s="196">
        <f t="shared" si="44"/>
        <v>0</v>
      </c>
      <c r="S244" s="69"/>
      <c r="T244" s="197">
        <f t="shared" si="45"/>
        <v>0</v>
      </c>
      <c r="U244" s="197">
        <v>0</v>
      </c>
      <c r="V244" s="197">
        <f t="shared" si="46"/>
        <v>0</v>
      </c>
      <c r="W244" s="197">
        <v>0</v>
      </c>
      <c r="X244" s="198">
        <f t="shared" si="47"/>
        <v>0</v>
      </c>
      <c r="Y244" s="32"/>
      <c r="Z244" s="32"/>
      <c r="AA244" s="32"/>
      <c r="AB244" s="32"/>
      <c r="AC244" s="32"/>
      <c r="AD244" s="32"/>
      <c r="AE244" s="32"/>
      <c r="AR244" s="199" t="s">
        <v>190</v>
      </c>
      <c r="AT244" s="199" t="s">
        <v>187</v>
      </c>
      <c r="AU244" s="199" t="s">
        <v>88</v>
      </c>
      <c r="AY244" s="15" t="s">
        <v>141</v>
      </c>
      <c r="BE244" s="200">
        <f t="shared" si="48"/>
        <v>0</v>
      </c>
      <c r="BF244" s="200">
        <f t="shared" si="49"/>
        <v>0</v>
      </c>
      <c r="BG244" s="200">
        <f t="shared" si="50"/>
        <v>0</v>
      </c>
      <c r="BH244" s="200">
        <f t="shared" si="51"/>
        <v>0</v>
      </c>
      <c r="BI244" s="200">
        <f t="shared" si="52"/>
        <v>0</v>
      </c>
      <c r="BJ244" s="15" t="s">
        <v>86</v>
      </c>
      <c r="BK244" s="200">
        <f t="shared" si="53"/>
        <v>0</v>
      </c>
      <c r="BL244" s="15" t="s">
        <v>191</v>
      </c>
      <c r="BM244" s="199" t="s">
        <v>550</v>
      </c>
    </row>
    <row r="245" spans="1:65" s="2" customFormat="1" ht="37.9" customHeight="1">
      <c r="A245" s="32"/>
      <c r="B245" s="33"/>
      <c r="C245" s="187" t="s">
        <v>551</v>
      </c>
      <c r="D245" s="187" t="s">
        <v>144</v>
      </c>
      <c r="E245" s="188" t="s">
        <v>552</v>
      </c>
      <c r="F245" s="189" t="s">
        <v>553</v>
      </c>
      <c r="G245" s="190" t="s">
        <v>166</v>
      </c>
      <c r="H245" s="191">
        <v>2</v>
      </c>
      <c r="I245" s="192"/>
      <c r="J245" s="192"/>
      <c r="K245" s="193">
        <f t="shared" si="41"/>
        <v>0</v>
      </c>
      <c r="L245" s="189" t="s">
        <v>148</v>
      </c>
      <c r="M245" s="37"/>
      <c r="N245" s="194" t="s">
        <v>1</v>
      </c>
      <c r="O245" s="195" t="s">
        <v>41</v>
      </c>
      <c r="P245" s="196">
        <f t="shared" si="42"/>
        <v>0</v>
      </c>
      <c r="Q245" s="196">
        <f t="shared" si="43"/>
        <v>0</v>
      </c>
      <c r="R245" s="196">
        <f t="shared" si="44"/>
        <v>0</v>
      </c>
      <c r="S245" s="69"/>
      <c r="T245" s="197">
        <f t="shared" si="45"/>
        <v>0</v>
      </c>
      <c r="U245" s="197">
        <v>0</v>
      </c>
      <c r="V245" s="197">
        <f t="shared" si="46"/>
        <v>0</v>
      </c>
      <c r="W245" s="197">
        <v>0</v>
      </c>
      <c r="X245" s="198">
        <f t="shared" si="47"/>
        <v>0</v>
      </c>
      <c r="Y245" s="32"/>
      <c r="Z245" s="32"/>
      <c r="AA245" s="32"/>
      <c r="AB245" s="32"/>
      <c r="AC245" s="32"/>
      <c r="AD245" s="32"/>
      <c r="AE245" s="32"/>
      <c r="AR245" s="199" t="s">
        <v>191</v>
      </c>
      <c r="AT245" s="199" t="s">
        <v>144</v>
      </c>
      <c r="AU245" s="199" t="s">
        <v>88</v>
      </c>
      <c r="AY245" s="15" t="s">
        <v>141</v>
      </c>
      <c r="BE245" s="200">
        <f t="shared" si="48"/>
        <v>0</v>
      </c>
      <c r="BF245" s="200">
        <f t="shared" si="49"/>
        <v>0</v>
      </c>
      <c r="BG245" s="200">
        <f t="shared" si="50"/>
        <v>0</v>
      </c>
      <c r="BH245" s="200">
        <f t="shared" si="51"/>
        <v>0</v>
      </c>
      <c r="BI245" s="200">
        <f t="shared" si="52"/>
        <v>0</v>
      </c>
      <c r="BJ245" s="15" t="s">
        <v>86</v>
      </c>
      <c r="BK245" s="200">
        <f t="shared" si="53"/>
        <v>0</v>
      </c>
      <c r="BL245" s="15" t="s">
        <v>191</v>
      </c>
      <c r="BM245" s="199" t="s">
        <v>554</v>
      </c>
    </row>
    <row r="246" spans="1:65" s="2" customFormat="1" ht="21.75" customHeight="1">
      <c r="A246" s="32"/>
      <c r="B246" s="33"/>
      <c r="C246" s="201" t="s">
        <v>555</v>
      </c>
      <c r="D246" s="201" t="s">
        <v>187</v>
      </c>
      <c r="E246" s="202" t="s">
        <v>556</v>
      </c>
      <c r="F246" s="203" t="s">
        <v>557</v>
      </c>
      <c r="G246" s="204" t="s">
        <v>166</v>
      </c>
      <c r="H246" s="205">
        <v>2</v>
      </c>
      <c r="I246" s="206"/>
      <c r="J246" s="207"/>
      <c r="K246" s="208">
        <f t="shared" si="41"/>
        <v>0</v>
      </c>
      <c r="L246" s="203" t="s">
        <v>1</v>
      </c>
      <c r="M246" s="209"/>
      <c r="N246" s="210" t="s">
        <v>1</v>
      </c>
      <c r="O246" s="195" t="s">
        <v>41</v>
      </c>
      <c r="P246" s="196">
        <f t="shared" si="42"/>
        <v>0</v>
      </c>
      <c r="Q246" s="196">
        <f t="shared" si="43"/>
        <v>0</v>
      </c>
      <c r="R246" s="196">
        <f t="shared" si="44"/>
        <v>0</v>
      </c>
      <c r="S246" s="69"/>
      <c r="T246" s="197">
        <f t="shared" si="45"/>
        <v>0</v>
      </c>
      <c r="U246" s="197">
        <v>0</v>
      </c>
      <c r="V246" s="197">
        <f t="shared" si="46"/>
        <v>0</v>
      </c>
      <c r="W246" s="197">
        <v>0</v>
      </c>
      <c r="X246" s="198">
        <f t="shared" si="47"/>
        <v>0</v>
      </c>
      <c r="Y246" s="32"/>
      <c r="Z246" s="32"/>
      <c r="AA246" s="32"/>
      <c r="AB246" s="32"/>
      <c r="AC246" s="32"/>
      <c r="AD246" s="32"/>
      <c r="AE246" s="32"/>
      <c r="AR246" s="199" t="s">
        <v>190</v>
      </c>
      <c r="AT246" s="199" t="s">
        <v>187</v>
      </c>
      <c r="AU246" s="199" t="s">
        <v>88</v>
      </c>
      <c r="AY246" s="15" t="s">
        <v>141</v>
      </c>
      <c r="BE246" s="200">
        <f t="shared" si="48"/>
        <v>0</v>
      </c>
      <c r="BF246" s="200">
        <f t="shared" si="49"/>
        <v>0</v>
      </c>
      <c r="BG246" s="200">
        <f t="shared" si="50"/>
        <v>0</v>
      </c>
      <c r="BH246" s="200">
        <f t="shared" si="51"/>
        <v>0</v>
      </c>
      <c r="BI246" s="200">
        <f t="shared" si="52"/>
        <v>0</v>
      </c>
      <c r="BJ246" s="15" t="s">
        <v>86</v>
      </c>
      <c r="BK246" s="200">
        <f t="shared" si="53"/>
        <v>0</v>
      </c>
      <c r="BL246" s="15" t="s">
        <v>191</v>
      </c>
      <c r="BM246" s="199" t="s">
        <v>558</v>
      </c>
    </row>
    <row r="247" spans="1:65" s="2" customFormat="1" ht="37.9" customHeight="1">
      <c r="A247" s="32"/>
      <c r="B247" s="33"/>
      <c r="C247" s="187" t="s">
        <v>559</v>
      </c>
      <c r="D247" s="187" t="s">
        <v>144</v>
      </c>
      <c r="E247" s="188" t="s">
        <v>560</v>
      </c>
      <c r="F247" s="189" t="s">
        <v>561</v>
      </c>
      <c r="G247" s="190" t="s">
        <v>166</v>
      </c>
      <c r="H247" s="191">
        <v>10</v>
      </c>
      <c r="I247" s="192"/>
      <c r="J247" s="192"/>
      <c r="K247" s="193">
        <f t="shared" si="41"/>
        <v>0</v>
      </c>
      <c r="L247" s="189" t="s">
        <v>148</v>
      </c>
      <c r="M247" s="37"/>
      <c r="N247" s="194" t="s">
        <v>1</v>
      </c>
      <c r="O247" s="195" t="s">
        <v>41</v>
      </c>
      <c r="P247" s="196">
        <f t="shared" si="42"/>
        <v>0</v>
      </c>
      <c r="Q247" s="196">
        <f t="shared" si="43"/>
        <v>0</v>
      </c>
      <c r="R247" s="196">
        <f t="shared" si="44"/>
        <v>0</v>
      </c>
      <c r="S247" s="69"/>
      <c r="T247" s="197">
        <f t="shared" si="45"/>
        <v>0</v>
      </c>
      <c r="U247" s="197">
        <v>0</v>
      </c>
      <c r="V247" s="197">
        <f t="shared" si="46"/>
        <v>0</v>
      </c>
      <c r="W247" s="197">
        <v>0</v>
      </c>
      <c r="X247" s="198">
        <f t="shared" si="47"/>
        <v>0</v>
      </c>
      <c r="Y247" s="32"/>
      <c r="Z247" s="32"/>
      <c r="AA247" s="32"/>
      <c r="AB247" s="32"/>
      <c r="AC247" s="32"/>
      <c r="AD247" s="32"/>
      <c r="AE247" s="32"/>
      <c r="AR247" s="199" t="s">
        <v>191</v>
      </c>
      <c r="AT247" s="199" t="s">
        <v>144</v>
      </c>
      <c r="AU247" s="199" t="s">
        <v>88</v>
      </c>
      <c r="AY247" s="15" t="s">
        <v>141</v>
      </c>
      <c r="BE247" s="200">
        <f t="shared" si="48"/>
        <v>0</v>
      </c>
      <c r="BF247" s="200">
        <f t="shared" si="49"/>
        <v>0</v>
      </c>
      <c r="BG247" s="200">
        <f t="shared" si="50"/>
        <v>0</v>
      </c>
      <c r="BH247" s="200">
        <f t="shared" si="51"/>
        <v>0</v>
      </c>
      <c r="BI247" s="200">
        <f t="shared" si="52"/>
        <v>0</v>
      </c>
      <c r="BJ247" s="15" t="s">
        <v>86</v>
      </c>
      <c r="BK247" s="200">
        <f t="shared" si="53"/>
        <v>0</v>
      </c>
      <c r="BL247" s="15" t="s">
        <v>191</v>
      </c>
      <c r="BM247" s="199" t="s">
        <v>562</v>
      </c>
    </row>
    <row r="248" spans="1:65" s="2" customFormat="1" ht="21.75" customHeight="1">
      <c r="A248" s="32"/>
      <c r="B248" s="33"/>
      <c r="C248" s="201" t="s">
        <v>563</v>
      </c>
      <c r="D248" s="201" t="s">
        <v>187</v>
      </c>
      <c r="E248" s="202" t="s">
        <v>564</v>
      </c>
      <c r="F248" s="203" t="s">
        <v>565</v>
      </c>
      <c r="G248" s="204" t="s">
        <v>166</v>
      </c>
      <c r="H248" s="205">
        <v>10</v>
      </c>
      <c r="I248" s="206"/>
      <c r="J248" s="207"/>
      <c r="K248" s="208">
        <f t="shared" si="41"/>
        <v>0</v>
      </c>
      <c r="L248" s="203" t="s">
        <v>1</v>
      </c>
      <c r="M248" s="209"/>
      <c r="N248" s="210" t="s">
        <v>1</v>
      </c>
      <c r="O248" s="195" t="s">
        <v>41</v>
      </c>
      <c r="P248" s="196">
        <f t="shared" si="42"/>
        <v>0</v>
      </c>
      <c r="Q248" s="196">
        <f t="shared" si="43"/>
        <v>0</v>
      </c>
      <c r="R248" s="196">
        <f t="shared" si="44"/>
        <v>0</v>
      </c>
      <c r="S248" s="69"/>
      <c r="T248" s="197">
        <f t="shared" si="45"/>
        <v>0</v>
      </c>
      <c r="U248" s="197">
        <v>0</v>
      </c>
      <c r="V248" s="197">
        <f t="shared" si="46"/>
        <v>0</v>
      </c>
      <c r="W248" s="197">
        <v>0</v>
      </c>
      <c r="X248" s="198">
        <f t="shared" si="47"/>
        <v>0</v>
      </c>
      <c r="Y248" s="32"/>
      <c r="Z248" s="32"/>
      <c r="AA248" s="32"/>
      <c r="AB248" s="32"/>
      <c r="AC248" s="32"/>
      <c r="AD248" s="32"/>
      <c r="AE248" s="32"/>
      <c r="AR248" s="199" t="s">
        <v>190</v>
      </c>
      <c r="AT248" s="199" t="s">
        <v>187</v>
      </c>
      <c r="AU248" s="199" t="s">
        <v>88</v>
      </c>
      <c r="AY248" s="15" t="s">
        <v>141</v>
      </c>
      <c r="BE248" s="200">
        <f t="shared" si="48"/>
        <v>0</v>
      </c>
      <c r="BF248" s="200">
        <f t="shared" si="49"/>
        <v>0</v>
      </c>
      <c r="BG248" s="200">
        <f t="shared" si="50"/>
        <v>0</v>
      </c>
      <c r="BH248" s="200">
        <f t="shared" si="51"/>
        <v>0</v>
      </c>
      <c r="BI248" s="200">
        <f t="shared" si="52"/>
        <v>0</v>
      </c>
      <c r="BJ248" s="15" t="s">
        <v>86</v>
      </c>
      <c r="BK248" s="200">
        <f t="shared" si="53"/>
        <v>0</v>
      </c>
      <c r="BL248" s="15" t="s">
        <v>191</v>
      </c>
      <c r="BM248" s="199" t="s">
        <v>566</v>
      </c>
    </row>
    <row r="249" spans="1:65" s="2" customFormat="1" ht="24.2" customHeight="1">
      <c r="A249" s="32"/>
      <c r="B249" s="33"/>
      <c r="C249" s="201" t="s">
        <v>567</v>
      </c>
      <c r="D249" s="201" t="s">
        <v>187</v>
      </c>
      <c r="E249" s="202" t="s">
        <v>568</v>
      </c>
      <c r="F249" s="203" t="s">
        <v>569</v>
      </c>
      <c r="G249" s="204" t="s">
        <v>166</v>
      </c>
      <c r="H249" s="205">
        <v>3</v>
      </c>
      <c r="I249" s="206"/>
      <c r="J249" s="207"/>
      <c r="K249" s="208">
        <f t="shared" si="41"/>
        <v>0</v>
      </c>
      <c r="L249" s="203" t="s">
        <v>1</v>
      </c>
      <c r="M249" s="209"/>
      <c r="N249" s="210" t="s">
        <v>1</v>
      </c>
      <c r="O249" s="195" t="s">
        <v>41</v>
      </c>
      <c r="P249" s="196">
        <f t="shared" si="42"/>
        <v>0</v>
      </c>
      <c r="Q249" s="196">
        <f t="shared" si="43"/>
        <v>0</v>
      </c>
      <c r="R249" s="196">
        <f t="shared" si="44"/>
        <v>0</v>
      </c>
      <c r="S249" s="69"/>
      <c r="T249" s="197">
        <f t="shared" si="45"/>
        <v>0</v>
      </c>
      <c r="U249" s="197">
        <v>8.9999999999999998E-4</v>
      </c>
      <c r="V249" s="197">
        <f t="shared" si="46"/>
        <v>2.7000000000000001E-3</v>
      </c>
      <c r="W249" s="197">
        <v>0</v>
      </c>
      <c r="X249" s="198">
        <f t="shared" si="47"/>
        <v>0</v>
      </c>
      <c r="Y249" s="32"/>
      <c r="Z249" s="32"/>
      <c r="AA249" s="32"/>
      <c r="AB249" s="32"/>
      <c r="AC249" s="32"/>
      <c r="AD249" s="32"/>
      <c r="AE249" s="32"/>
      <c r="AR249" s="199" t="s">
        <v>190</v>
      </c>
      <c r="AT249" s="199" t="s">
        <v>187</v>
      </c>
      <c r="AU249" s="199" t="s">
        <v>88</v>
      </c>
      <c r="AY249" s="15" t="s">
        <v>141</v>
      </c>
      <c r="BE249" s="200">
        <f t="shared" si="48"/>
        <v>0</v>
      </c>
      <c r="BF249" s="200">
        <f t="shared" si="49"/>
        <v>0</v>
      </c>
      <c r="BG249" s="200">
        <f t="shared" si="50"/>
        <v>0</v>
      </c>
      <c r="BH249" s="200">
        <f t="shared" si="51"/>
        <v>0</v>
      </c>
      <c r="BI249" s="200">
        <f t="shared" si="52"/>
        <v>0</v>
      </c>
      <c r="BJ249" s="15" t="s">
        <v>86</v>
      </c>
      <c r="BK249" s="200">
        <f t="shared" si="53"/>
        <v>0</v>
      </c>
      <c r="BL249" s="15" t="s">
        <v>191</v>
      </c>
      <c r="BM249" s="199" t="s">
        <v>570</v>
      </c>
    </row>
    <row r="250" spans="1:65" s="2" customFormat="1" ht="49.15" customHeight="1">
      <c r="A250" s="32"/>
      <c r="B250" s="33"/>
      <c r="C250" s="187" t="s">
        <v>571</v>
      </c>
      <c r="D250" s="187" t="s">
        <v>144</v>
      </c>
      <c r="E250" s="188" t="s">
        <v>572</v>
      </c>
      <c r="F250" s="189" t="s">
        <v>573</v>
      </c>
      <c r="G250" s="190" t="s">
        <v>166</v>
      </c>
      <c r="H250" s="191">
        <v>4</v>
      </c>
      <c r="I250" s="192"/>
      <c r="J250" s="192"/>
      <c r="K250" s="193">
        <f t="shared" si="41"/>
        <v>0</v>
      </c>
      <c r="L250" s="189" t="s">
        <v>148</v>
      </c>
      <c r="M250" s="37"/>
      <c r="N250" s="194" t="s">
        <v>1</v>
      </c>
      <c r="O250" s="195" t="s">
        <v>41</v>
      </c>
      <c r="P250" s="196">
        <f t="shared" si="42"/>
        <v>0</v>
      </c>
      <c r="Q250" s="196">
        <f t="shared" si="43"/>
        <v>0</v>
      </c>
      <c r="R250" s="196">
        <f t="shared" si="44"/>
        <v>0</v>
      </c>
      <c r="S250" s="69"/>
      <c r="T250" s="197">
        <f t="shared" si="45"/>
        <v>0</v>
      </c>
      <c r="U250" s="197">
        <v>0</v>
      </c>
      <c r="V250" s="197">
        <f t="shared" si="46"/>
        <v>0</v>
      </c>
      <c r="W250" s="197">
        <v>0</v>
      </c>
      <c r="X250" s="198">
        <f t="shared" si="47"/>
        <v>0</v>
      </c>
      <c r="Y250" s="32"/>
      <c r="Z250" s="32"/>
      <c r="AA250" s="32"/>
      <c r="AB250" s="32"/>
      <c r="AC250" s="32"/>
      <c r="AD250" s="32"/>
      <c r="AE250" s="32"/>
      <c r="AR250" s="199" t="s">
        <v>191</v>
      </c>
      <c r="AT250" s="199" t="s">
        <v>144</v>
      </c>
      <c r="AU250" s="199" t="s">
        <v>88</v>
      </c>
      <c r="AY250" s="15" t="s">
        <v>141</v>
      </c>
      <c r="BE250" s="200">
        <f t="shared" si="48"/>
        <v>0</v>
      </c>
      <c r="BF250" s="200">
        <f t="shared" si="49"/>
        <v>0</v>
      </c>
      <c r="BG250" s="200">
        <f t="shared" si="50"/>
        <v>0</v>
      </c>
      <c r="BH250" s="200">
        <f t="shared" si="51"/>
        <v>0</v>
      </c>
      <c r="BI250" s="200">
        <f t="shared" si="52"/>
        <v>0</v>
      </c>
      <c r="BJ250" s="15" t="s">
        <v>86</v>
      </c>
      <c r="BK250" s="200">
        <f t="shared" si="53"/>
        <v>0</v>
      </c>
      <c r="BL250" s="15" t="s">
        <v>191</v>
      </c>
      <c r="BM250" s="199" t="s">
        <v>574</v>
      </c>
    </row>
    <row r="251" spans="1:65" s="2" customFormat="1" ht="21.75" customHeight="1">
      <c r="A251" s="32"/>
      <c r="B251" s="33"/>
      <c r="C251" s="201" t="s">
        <v>575</v>
      </c>
      <c r="D251" s="201" t="s">
        <v>187</v>
      </c>
      <c r="E251" s="202" t="s">
        <v>576</v>
      </c>
      <c r="F251" s="203" t="s">
        <v>577</v>
      </c>
      <c r="G251" s="204" t="s">
        <v>166</v>
      </c>
      <c r="H251" s="205">
        <v>4</v>
      </c>
      <c r="I251" s="206"/>
      <c r="J251" s="207"/>
      <c r="K251" s="208">
        <f t="shared" si="41"/>
        <v>0</v>
      </c>
      <c r="L251" s="203" t="s">
        <v>1</v>
      </c>
      <c r="M251" s="209"/>
      <c r="N251" s="210" t="s">
        <v>1</v>
      </c>
      <c r="O251" s="195" t="s">
        <v>41</v>
      </c>
      <c r="P251" s="196">
        <f t="shared" si="42"/>
        <v>0</v>
      </c>
      <c r="Q251" s="196">
        <f t="shared" si="43"/>
        <v>0</v>
      </c>
      <c r="R251" s="196">
        <f t="shared" si="44"/>
        <v>0</v>
      </c>
      <c r="S251" s="69"/>
      <c r="T251" s="197">
        <f t="shared" si="45"/>
        <v>0</v>
      </c>
      <c r="U251" s="197">
        <v>0</v>
      </c>
      <c r="V251" s="197">
        <f t="shared" si="46"/>
        <v>0</v>
      </c>
      <c r="W251" s="197">
        <v>0</v>
      </c>
      <c r="X251" s="198">
        <f t="shared" si="47"/>
        <v>0</v>
      </c>
      <c r="Y251" s="32"/>
      <c r="Z251" s="32"/>
      <c r="AA251" s="32"/>
      <c r="AB251" s="32"/>
      <c r="AC251" s="32"/>
      <c r="AD251" s="32"/>
      <c r="AE251" s="32"/>
      <c r="AR251" s="199" t="s">
        <v>190</v>
      </c>
      <c r="AT251" s="199" t="s">
        <v>187</v>
      </c>
      <c r="AU251" s="199" t="s">
        <v>88</v>
      </c>
      <c r="AY251" s="15" t="s">
        <v>141</v>
      </c>
      <c r="BE251" s="200">
        <f t="shared" si="48"/>
        <v>0</v>
      </c>
      <c r="BF251" s="200">
        <f t="shared" si="49"/>
        <v>0</v>
      </c>
      <c r="BG251" s="200">
        <f t="shared" si="50"/>
        <v>0</v>
      </c>
      <c r="BH251" s="200">
        <f t="shared" si="51"/>
        <v>0</v>
      </c>
      <c r="BI251" s="200">
        <f t="shared" si="52"/>
        <v>0</v>
      </c>
      <c r="BJ251" s="15" t="s">
        <v>86</v>
      </c>
      <c r="BK251" s="200">
        <f t="shared" si="53"/>
        <v>0</v>
      </c>
      <c r="BL251" s="15" t="s">
        <v>191</v>
      </c>
      <c r="BM251" s="199" t="s">
        <v>578</v>
      </c>
    </row>
    <row r="252" spans="1:65" s="2" customFormat="1" ht="49.15" customHeight="1">
      <c r="A252" s="32"/>
      <c r="B252" s="33"/>
      <c r="C252" s="187" t="s">
        <v>579</v>
      </c>
      <c r="D252" s="187" t="s">
        <v>144</v>
      </c>
      <c r="E252" s="188" t="s">
        <v>580</v>
      </c>
      <c r="F252" s="189" t="s">
        <v>581</v>
      </c>
      <c r="G252" s="190" t="s">
        <v>166</v>
      </c>
      <c r="H252" s="191">
        <v>6</v>
      </c>
      <c r="I252" s="192"/>
      <c r="J252" s="192"/>
      <c r="K252" s="193">
        <f t="shared" si="41"/>
        <v>0</v>
      </c>
      <c r="L252" s="189" t="s">
        <v>148</v>
      </c>
      <c r="M252" s="37"/>
      <c r="N252" s="194" t="s">
        <v>1</v>
      </c>
      <c r="O252" s="195" t="s">
        <v>41</v>
      </c>
      <c r="P252" s="196">
        <f t="shared" si="42"/>
        <v>0</v>
      </c>
      <c r="Q252" s="196">
        <f t="shared" si="43"/>
        <v>0</v>
      </c>
      <c r="R252" s="196">
        <f t="shared" si="44"/>
        <v>0</v>
      </c>
      <c r="S252" s="69"/>
      <c r="T252" s="197">
        <f t="shared" si="45"/>
        <v>0</v>
      </c>
      <c r="U252" s="197">
        <v>0</v>
      </c>
      <c r="V252" s="197">
        <f t="shared" si="46"/>
        <v>0</v>
      </c>
      <c r="W252" s="197">
        <v>0</v>
      </c>
      <c r="X252" s="198">
        <f t="shared" si="47"/>
        <v>0</v>
      </c>
      <c r="Y252" s="32"/>
      <c r="Z252" s="32"/>
      <c r="AA252" s="32"/>
      <c r="AB252" s="32"/>
      <c r="AC252" s="32"/>
      <c r="AD252" s="32"/>
      <c r="AE252" s="32"/>
      <c r="AR252" s="199" t="s">
        <v>191</v>
      </c>
      <c r="AT252" s="199" t="s">
        <v>144</v>
      </c>
      <c r="AU252" s="199" t="s">
        <v>88</v>
      </c>
      <c r="AY252" s="15" t="s">
        <v>141</v>
      </c>
      <c r="BE252" s="200">
        <f t="shared" si="48"/>
        <v>0</v>
      </c>
      <c r="BF252" s="200">
        <f t="shared" si="49"/>
        <v>0</v>
      </c>
      <c r="BG252" s="200">
        <f t="shared" si="50"/>
        <v>0</v>
      </c>
      <c r="BH252" s="200">
        <f t="shared" si="51"/>
        <v>0</v>
      </c>
      <c r="BI252" s="200">
        <f t="shared" si="52"/>
        <v>0</v>
      </c>
      <c r="BJ252" s="15" t="s">
        <v>86</v>
      </c>
      <c r="BK252" s="200">
        <f t="shared" si="53"/>
        <v>0</v>
      </c>
      <c r="BL252" s="15" t="s">
        <v>191</v>
      </c>
      <c r="BM252" s="199" t="s">
        <v>582</v>
      </c>
    </row>
    <row r="253" spans="1:65" s="2" customFormat="1" ht="21.75" customHeight="1">
      <c r="A253" s="32"/>
      <c r="B253" s="33"/>
      <c r="C253" s="201" t="s">
        <v>583</v>
      </c>
      <c r="D253" s="201" t="s">
        <v>187</v>
      </c>
      <c r="E253" s="202" t="s">
        <v>584</v>
      </c>
      <c r="F253" s="203" t="s">
        <v>585</v>
      </c>
      <c r="G253" s="204" t="s">
        <v>166</v>
      </c>
      <c r="H253" s="205">
        <v>6</v>
      </c>
      <c r="I253" s="206"/>
      <c r="J253" s="207"/>
      <c r="K253" s="208">
        <f t="shared" si="41"/>
        <v>0</v>
      </c>
      <c r="L253" s="203" t="s">
        <v>1</v>
      </c>
      <c r="M253" s="209"/>
      <c r="N253" s="210" t="s">
        <v>1</v>
      </c>
      <c r="O253" s="195" t="s">
        <v>41</v>
      </c>
      <c r="P253" s="196">
        <f t="shared" si="42"/>
        <v>0</v>
      </c>
      <c r="Q253" s="196">
        <f t="shared" si="43"/>
        <v>0</v>
      </c>
      <c r="R253" s="196">
        <f t="shared" si="44"/>
        <v>0</v>
      </c>
      <c r="S253" s="69"/>
      <c r="T253" s="197">
        <f t="shared" si="45"/>
        <v>0</v>
      </c>
      <c r="U253" s="197">
        <v>0</v>
      </c>
      <c r="V253" s="197">
        <f t="shared" si="46"/>
        <v>0</v>
      </c>
      <c r="W253" s="197">
        <v>0</v>
      </c>
      <c r="X253" s="198">
        <f t="shared" si="47"/>
        <v>0</v>
      </c>
      <c r="Y253" s="32"/>
      <c r="Z253" s="32"/>
      <c r="AA253" s="32"/>
      <c r="AB253" s="32"/>
      <c r="AC253" s="32"/>
      <c r="AD253" s="32"/>
      <c r="AE253" s="32"/>
      <c r="AR253" s="199" t="s">
        <v>190</v>
      </c>
      <c r="AT253" s="199" t="s">
        <v>187</v>
      </c>
      <c r="AU253" s="199" t="s">
        <v>88</v>
      </c>
      <c r="AY253" s="15" t="s">
        <v>141</v>
      </c>
      <c r="BE253" s="200">
        <f t="shared" si="48"/>
        <v>0</v>
      </c>
      <c r="BF253" s="200">
        <f t="shared" si="49"/>
        <v>0</v>
      </c>
      <c r="BG253" s="200">
        <f t="shared" si="50"/>
        <v>0</v>
      </c>
      <c r="BH253" s="200">
        <f t="shared" si="51"/>
        <v>0</v>
      </c>
      <c r="BI253" s="200">
        <f t="shared" si="52"/>
        <v>0</v>
      </c>
      <c r="BJ253" s="15" t="s">
        <v>86</v>
      </c>
      <c r="BK253" s="200">
        <f t="shared" si="53"/>
        <v>0</v>
      </c>
      <c r="BL253" s="15" t="s">
        <v>191</v>
      </c>
      <c r="BM253" s="199" t="s">
        <v>586</v>
      </c>
    </row>
    <row r="254" spans="1:65" s="2" customFormat="1" ht="24.2" customHeight="1">
      <c r="A254" s="32"/>
      <c r="B254" s="33"/>
      <c r="C254" s="187" t="s">
        <v>587</v>
      </c>
      <c r="D254" s="187" t="s">
        <v>144</v>
      </c>
      <c r="E254" s="188" t="s">
        <v>588</v>
      </c>
      <c r="F254" s="189" t="s">
        <v>589</v>
      </c>
      <c r="G254" s="190" t="s">
        <v>166</v>
      </c>
      <c r="H254" s="191">
        <v>4</v>
      </c>
      <c r="I254" s="192"/>
      <c r="J254" s="192"/>
      <c r="K254" s="193">
        <f t="shared" si="41"/>
        <v>0</v>
      </c>
      <c r="L254" s="189" t="s">
        <v>148</v>
      </c>
      <c r="M254" s="37"/>
      <c r="N254" s="194" t="s">
        <v>1</v>
      </c>
      <c r="O254" s="195" t="s">
        <v>41</v>
      </c>
      <c r="P254" s="196">
        <f t="shared" si="42"/>
        <v>0</v>
      </c>
      <c r="Q254" s="196">
        <f t="shared" si="43"/>
        <v>0</v>
      </c>
      <c r="R254" s="196">
        <f t="shared" si="44"/>
        <v>0</v>
      </c>
      <c r="S254" s="69"/>
      <c r="T254" s="197">
        <f t="shared" si="45"/>
        <v>0</v>
      </c>
      <c r="U254" s="197">
        <v>0</v>
      </c>
      <c r="V254" s="197">
        <f t="shared" si="46"/>
        <v>0</v>
      </c>
      <c r="W254" s="197">
        <v>0</v>
      </c>
      <c r="X254" s="198">
        <f t="shared" si="47"/>
        <v>0</v>
      </c>
      <c r="Y254" s="32"/>
      <c r="Z254" s="32"/>
      <c r="AA254" s="32"/>
      <c r="AB254" s="32"/>
      <c r="AC254" s="32"/>
      <c r="AD254" s="32"/>
      <c r="AE254" s="32"/>
      <c r="AR254" s="199" t="s">
        <v>191</v>
      </c>
      <c r="AT254" s="199" t="s">
        <v>144</v>
      </c>
      <c r="AU254" s="199" t="s">
        <v>88</v>
      </c>
      <c r="AY254" s="15" t="s">
        <v>141</v>
      </c>
      <c r="BE254" s="200">
        <f t="shared" si="48"/>
        <v>0</v>
      </c>
      <c r="BF254" s="200">
        <f t="shared" si="49"/>
        <v>0</v>
      </c>
      <c r="BG254" s="200">
        <f t="shared" si="50"/>
        <v>0</v>
      </c>
      <c r="BH254" s="200">
        <f t="shared" si="51"/>
        <v>0</v>
      </c>
      <c r="BI254" s="200">
        <f t="shared" si="52"/>
        <v>0</v>
      </c>
      <c r="BJ254" s="15" t="s">
        <v>86</v>
      </c>
      <c r="BK254" s="200">
        <f t="shared" si="53"/>
        <v>0</v>
      </c>
      <c r="BL254" s="15" t="s">
        <v>191</v>
      </c>
      <c r="BM254" s="199" t="s">
        <v>590</v>
      </c>
    </row>
    <row r="255" spans="1:65" s="2" customFormat="1" ht="21.75" customHeight="1">
      <c r="A255" s="32"/>
      <c r="B255" s="33"/>
      <c r="C255" s="201" t="s">
        <v>591</v>
      </c>
      <c r="D255" s="201" t="s">
        <v>187</v>
      </c>
      <c r="E255" s="202" t="s">
        <v>592</v>
      </c>
      <c r="F255" s="203" t="s">
        <v>593</v>
      </c>
      <c r="G255" s="204" t="s">
        <v>166</v>
      </c>
      <c r="H255" s="205">
        <v>4</v>
      </c>
      <c r="I255" s="206"/>
      <c r="J255" s="207"/>
      <c r="K255" s="208">
        <f t="shared" si="41"/>
        <v>0</v>
      </c>
      <c r="L255" s="203" t="s">
        <v>1</v>
      </c>
      <c r="M255" s="209"/>
      <c r="N255" s="210" t="s">
        <v>1</v>
      </c>
      <c r="O255" s="195" t="s">
        <v>41</v>
      </c>
      <c r="P255" s="196">
        <f t="shared" si="42"/>
        <v>0</v>
      </c>
      <c r="Q255" s="196">
        <f t="shared" si="43"/>
        <v>0</v>
      </c>
      <c r="R255" s="196">
        <f t="shared" si="44"/>
        <v>0</v>
      </c>
      <c r="S255" s="69"/>
      <c r="T255" s="197">
        <f t="shared" si="45"/>
        <v>0</v>
      </c>
      <c r="U255" s="197">
        <v>0</v>
      </c>
      <c r="V255" s="197">
        <f t="shared" si="46"/>
        <v>0</v>
      </c>
      <c r="W255" s="197">
        <v>0</v>
      </c>
      <c r="X255" s="198">
        <f t="shared" si="47"/>
        <v>0</v>
      </c>
      <c r="Y255" s="32"/>
      <c r="Z255" s="32"/>
      <c r="AA255" s="32"/>
      <c r="AB255" s="32"/>
      <c r="AC255" s="32"/>
      <c r="AD255" s="32"/>
      <c r="AE255" s="32"/>
      <c r="AR255" s="199" t="s">
        <v>190</v>
      </c>
      <c r="AT255" s="199" t="s">
        <v>187</v>
      </c>
      <c r="AU255" s="199" t="s">
        <v>88</v>
      </c>
      <c r="AY255" s="15" t="s">
        <v>141</v>
      </c>
      <c r="BE255" s="200">
        <f t="shared" si="48"/>
        <v>0</v>
      </c>
      <c r="BF255" s="200">
        <f t="shared" si="49"/>
        <v>0</v>
      </c>
      <c r="BG255" s="200">
        <f t="shared" si="50"/>
        <v>0</v>
      </c>
      <c r="BH255" s="200">
        <f t="shared" si="51"/>
        <v>0</v>
      </c>
      <c r="BI255" s="200">
        <f t="shared" si="52"/>
        <v>0</v>
      </c>
      <c r="BJ255" s="15" t="s">
        <v>86</v>
      </c>
      <c r="BK255" s="200">
        <f t="shared" si="53"/>
        <v>0</v>
      </c>
      <c r="BL255" s="15" t="s">
        <v>191</v>
      </c>
      <c r="BM255" s="199" t="s">
        <v>594</v>
      </c>
    </row>
    <row r="256" spans="1:65" s="2" customFormat="1" ht="49.15" customHeight="1">
      <c r="A256" s="32"/>
      <c r="B256" s="33"/>
      <c r="C256" s="187" t="s">
        <v>595</v>
      </c>
      <c r="D256" s="187" t="s">
        <v>144</v>
      </c>
      <c r="E256" s="188" t="s">
        <v>596</v>
      </c>
      <c r="F256" s="189" t="s">
        <v>597</v>
      </c>
      <c r="G256" s="190" t="s">
        <v>198</v>
      </c>
      <c r="H256" s="191">
        <v>1</v>
      </c>
      <c r="I256" s="192"/>
      <c r="J256" s="192"/>
      <c r="K256" s="193">
        <f t="shared" si="41"/>
        <v>0</v>
      </c>
      <c r="L256" s="189" t="s">
        <v>148</v>
      </c>
      <c r="M256" s="37"/>
      <c r="N256" s="194" t="s">
        <v>1</v>
      </c>
      <c r="O256" s="195" t="s">
        <v>41</v>
      </c>
      <c r="P256" s="196">
        <f t="shared" si="42"/>
        <v>0</v>
      </c>
      <c r="Q256" s="196">
        <f t="shared" si="43"/>
        <v>0</v>
      </c>
      <c r="R256" s="196">
        <f t="shared" si="44"/>
        <v>0</v>
      </c>
      <c r="S256" s="69"/>
      <c r="T256" s="197">
        <f t="shared" si="45"/>
        <v>0</v>
      </c>
      <c r="U256" s="197">
        <v>0</v>
      </c>
      <c r="V256" s="197">
        <f t="shared" si="46"/>
        <v>0</v>
      </c>
      <c r="W256" s="197">
        <v>0</v>
      </c>
      <c r="X256" s="198">
        <f t="shared" si="47"/>
        <v>0</v>
      </c>
      <c r="Y256" s="32"/>
      <c r="Z256" s="32"/>
      <c r="AA256" s="32"/>
      <c r="AB256" s="32"/>
      <c r="AC256" s="32"/>
      <c r="AD256" s="32"/>
      <c r="AE256" s="32"/>
      <c r="AR256" s="199" t="s">
        <v>191</v>
      </c>
      <c r="AT256" s="199" t="s">
        <v>144</v>
      </c>
      <c r="AU256" s="199" t="s">
        <v>88</v>
      </c>
      <c r="AY256" s="15" t="s">
        <v>141</v>
      </c>
      <c r="BE256" s="200">
        <f t="shared" si="48"/>
        <v>0</v>
      </c>
      <c r="BF256" s="200">
        <f t="shared" si="49"/>
        <v>0</v>
      </c>
      <c r="BG256" s="200">
        <f t="shared" si="50"/>
        <v>0</v>
      </c>
      <c r="BH256" s="200">
        <f t="shared" si="51"/>
        <v>0</v>
      </c>
      <c r="BI256" s="200">
        <f t="shared" si="52"/>
        <v>0</v>
      </c>
      <c r="BJ256" s="15" t="s">
        <v>86</v>
      </c>
      <c r="BK256" s="200">
        <f t="shared" si="53"/>
        <v>0</v>
      </c>
      <c r="BL256" s="15" t="s">
        <v>191</v>
      </c>
      <c r="BM256" s="199" t="s">
        <v>598</v>
      </c>
    </row>
    <row r="257" spans="1:65" s="2" customFormat="1" ht="16.5" customHeight="1">
      <c r="A257" s="32"/>
      <c r="B257" s="33"/>
      <c r="C257" s="201" t="s">
        <v>599</v>
      </c>
      <c r="D257" s="201" t="s">
        <v>187</v>
      </c>
      <c r="E257" s="202" t="s">
        <v>600</v>
      </c>
      <c r="F257" s="203" t="s">
        <v>601</v>
      </c>
      <c r="G257" s="204" t="s">
        <v>198</v>
      </c>
      <c r="H257" s="205">
        <v>40</v>
      </c>
      <c r="I257" s="206"/>
      <c r="J257" s="207"/>
      <c r="K257" s="208">
        <f t="shared" si="41"/>
        <v>0</v>
      </c>
      <c r="L257" s="203" t="s">
        <v>1</v>
      </c>
      <c r="M257" s="209"/>
      <c r="N257" s="210" t="s">
        <v>1</v>
      </c>
      <c r="O257" s="195" t="s">
        <v>41</v>
      </c>
      <c r="P257" s="196">
        <f t="shared" si="42"/>
        <v>0</v>
      </c>
      <c r="Q257" s="196">
        <f t="shared" si="43"/>
        <v>0</v>
      </c>
      <c r="R257" s="196">
        <f t="shared" si="44"/>
        <v>0</v>
      </c>
      <c r="S257" s="69"/>
      <c r="T257" s="197">
        <f t="shared" si="45"/>
        <v>0</v>
      </c>
      <c r="U257" s="197">
        <v>0</v>
      </c>
      <c r="V257" s="197">
        <f t="shared" si="46"/>
        <v>0</v>
      </c>
      <c r="W257" s="197">
        <v>0</v>
      </c>
      <c r="X257" s="198">
        <f t="shared" si="47"/>
        <v>0</v>
      </c>
      <c r="Y257" s="32"/>
      <c r="Z257" s="32"/>
      <c r="AA257" s="32"/>
      <c r="AB257" s="32"/>
      <c r="AC257" s="32"/>
      <c r="AD257" s="32"/>
      <c r="AE257" s="32"/>
      <c r="AR257" s="199" t="s">
        <v>190</v>
      </c>
      <c r="AT257" s="199" t="s">
        <v>187</v>
      </c>
      <c r="AU257" s="199" t="s">
        <v>88</v>
      </c>
      <c r="AY257" s="15" t="s">
        <v>141</v>
      </c>
      <c r="BE257" s="200">
        <f t="shared" si="48"/>
        <v>0</v>
      </c>
      <c r="BF257" s="200">
        <f t="shared" si="49"/>
        <v>0</v>
      </c>
      <c r="BG257" s="200">
        <f t="shared" si="50"/>
        <v>0</v>
      </c>
      <c r="BH257" s="200">
        <f t="shared" si="51"/>
        <v>0</v>
      </c>
      <c r="BI257" s="200">
        <f t="shared" si="52"/>
        <v>0</v>
      </c>
      <c r="BJ257" s="15" t="s">
        <v>86</v>
      </c>
      <c r="BK257" s="200">
        <f t="shared" si="53"/>
        <v>0</v>
      </c>
      <c r="BL257" s="15" t="s">
        <v>191</v>
      </c>
      <c r="BM257" s="199" t="s">
        <v>602</v>
      </c>
    </row>
    <row r="258" spans="1:65" s="2" customFormat="1" ht="16.5" customHeight="1">
      <c r="A258" s="32"/>
      <c r="B258" s="33"/>
      <c r="C258" s="201" t="s">
        <v>603</v>
      </c>
      <c r="D258" s="201" t="s">
        <v>187</v>
      </c>
      <c r="E258" s="202" t="s">
        <v>604</v>
      </c>
      <c r="F258" s="203" t="s">
        <v>605</v>
      </c>
      <c r="G258" s="204" t="s">
        <v>198</v>
      </c>
      <c r="H258" s="205">
        <v>20</v>
      </c>
      <c r="I258" s="206"/>
      <c r="J258" s="207"/>
      <c r="K258" s="208">
        <f t="shared" si="41"/>
        <v>0</v>
      </c>
      <c r="L258" s="203" t="s">
        <v>1</v>
      </c>
      <c r="M258" s="209"/>
      <c r="N258" s="210" t="s">
        <v>1</v>
      </c>
      <c r="O258" s="195" t="s">
        <v>41</v>
      </c>
      <c r="P258" s="196">
        <f t="shared" si="42"/>
        <v>0</v>
      </c>
      <c r="Q258" s="196">
        <f t="shared" si="43"/>
        <v>0</v>
      </c>
      <c r="R258" s="196">
        <f t="shared" si="44"/>
        <v>0</v>
      </c>
      <c r="S258" s="69"/>
      <c r="T258" s="197">
        <f t="shared" si="45"/>
        <v>0</v>
      </c>
      <c r="U258" s="197">
        <v>0</v>
      </c>
      <c r="V258" s="197">
        <f t="shared" si="46"/>
        <v>0</v>
      </c>
      <c r="W258" s="197">
        <v>0</v>
      </c>
      <c r="X258" s="198">
        <f t="shared" si="47"/>
        <v>0</v>
      </c>
      <c r="Y258" s="32"/>
      <c r="Z258" s="32"/>
      <c r="AA258" s="32"/>
      <c r="AB258" s="32"/>
      <c r="AC258" s="32"/>
      <c r="AD258" s="32"/>
      <c r="AE258" s="32"/>
      <c r="AR258" s="199" t="s">
        <v>190</v>
      </c>
      <c r="AT258" s="199" t="s">
        <v>187</v>
      </c>
      <c r="AU258" s="199" t="s">
        <v>88</v>
      </c>
      <c r="AY258" s="15" t="s">
        <v>141</v>
      </c>
      <c r="BE258" s="200">
        <f t="shared" si="48"/>
        <v>0</v>
      </c>
      <c r="BF258" s="200">
        <f t="shared" si="49"/>
        <v>0</v>
      </c>
      <c r="BG258" s="200">
        <f t="shared" si="50"/>
        <v>0</v>
      </c>
      <c r="BH258" s="200">
        <f t="shared" si="51"/>
        <v>0</v>
      </c>
      <c r="BI258" s="200">
        <f t="shared" si="52"/>
        <v>0</v>
      </c>
      <c r="BJ258" s="15" t="s">
        <v>86</v>
      </c>
      <c r="BK258" s="200">
        <f t="shared" si="53"/>
        <v>0</v>
      </c>
      <c r="BL258" s="15" t="s">
        <v>191</v>
      </c>
      <c r="BM258" s="199" t="s">
        <v>606</v>
      </c>
    </row>
    <row r="259" spans="1:65" s="2" customFormat="1" ht="16.5" customHeight="1">
      <c r="A259" s="32"/>
      <c r="B259" s="33"/>
      <c r="C259" s="201" t="s">
        <v>607</v>
      </c>
      <c r="D259" s="201" t="s">
        <v>187</v>
      </c>
      <c r="E259" s="202" t="s">
        <v>608</v>
      </c>
      <c r="F259" s="203" t="s">
        <v>609</v>
      </c>
      <c r="G259" s="204" t="s">
        <v>198</v>
      </c>
      <c r="H259" s="205">
        <v>10</v>
      </c>
      <c r="I259" s="206"/>
      <c r="J259" s="207"/>
      <c r="K259" s="208">
        <f t="shared" ref="K259:K284" si="54">ROUND(P259*H259,2)</f>
        <v>0</v>
      </c>
      <c r="L259" s="203" t="s">
        <v>1</v>
      </c>
      <c r="M259" s="209"/>
      <c r="N259" s="210" t="s">
        <v>1</v>
      </c>
      <c r="O259" s="195" t="s">
        <v>41</v>
      </c>
      <c r="P259" s="196">
        <f t="shared" ref="P259:P284" si="55">I259+J259</f>
        <v>0</v>
      </c>
      <c r="Q259" s="196">
        <f t="shared" ref="Q259:Q284" si="56">ROUND(I259*H259,2)</f>
        <v>0</v>
      </c>
      <c r="R259" s="196">
        <f t="shared" ref="R259:R284" si="57">ROUND(J259*H259,2)</f>
        <v>0</v>
      </c>
      <c r="S259" s="69"/>
      <c r="T259" s="197">
        <f t="shared" ref="T259:T290" si="58">S259*H259</f>
        <v>0</v>
      </c>
      <c r="U259" s="197">
        <v>0</v>
      </c>
      <c r="V259" s="197">
        <f t="shared" ref="V259:V290" si="59">U259*H259</f>
        <v>0</v>
      </c>
      <c r="W259" s="197">
        <v>0</v>
      </c>
      <c r="X259" s="198">
        <f t="shared" ref="X259:X290" si="60">W259*H259</f>
        <v>0</v>
      </c>
      <c r="Y259" s="32"/>
      <c r="Z259" s="32"/>
      <c r="AA259" s="32"/>
      <c r="AB259" s="32"/>
      <c r="AC259" s="32"/>
      <c r="AD259" s="32"/>
      <c r="AE259" s="32"/>
      <c r="AR259" s="199" t="s">
        <v>190</v>
      </c>
      <c r="AT259" s="199" t="s">
        <v>187</v>
      </c>
      <c r="AU259" s="199" t="s">
        <v>88</v>
      </c>
      <c r="AY259" s="15" t="s">
        <v>141</v>
      </c>
      <c r="BE259" s="200">
        <f t="shared" ref="BE259:BE284" si="61">IF(O259="základní",K259,0)</f>
        <v>0</v>
      </c>
      <c r="BF259" s="200">
        <f t="shared" ref="BF259:BF284" si="62">IF(O259="snížená",K259,0)</f>
        <v>0</v>
      </c>
      <c r="BG259" s="200">
        <f t="shared" ref="BG259:BG284" si="63">IF(O259="zákl. přenesená",K259,0)</f>
        <v>0</v>
      </c>
      <c r="BH259" s="200">
        <f t="shared" ref="BH259:BH284" si="64">IF(O259="sníž. přenesená",K259,0)</f>
        <v>0</v>
      </c>
      <c r="BI259" s="200">
        <f t="shared" ref="BI259:BI284" si="65">IF(O259="nulová",K259,0)</f>
        <v>0</v>
      </c>
      <c r="BJ259" s="15" t="s">
        <v>86</v>
      </c>
      <c r="BK259" s="200">
        <f t="shared" ref="BK259:BK284" si="66">ROUND(P259*H259,2)</f>
        <v>0</v>
      </c>
      <c r="BL259" s="15" t="s">
        <v>191</v>
      </c>
      <c r="BM259" s="199" t="s">
        <v>610</v>
      </c>
    </row>
    <row r="260" spans="1:65" s="2" customFormat="1" ht="16.5" customHeight="1">
      <c r="A260" s="32"/>
      <c r="B260" s="33"/>
      <c r="C260" s="201" t="s">
        <v>611</v>
      </c>
      <c r="D260" s="201" t="s">
        <v>187</v>
      </c>
      <c r="E260" s="202" t="s">
        <v>612</v>
      </c>
      <c r="F260" s="203" t="s">
        <v>613</v>
      </c>
      <c r="G260" s="204" t="s">
        <v>198</v>
      </c>
      <c r="H260" s="205">
        <v>12</v>
      </c>
      <c r="I260" s="206"/>
      <c r="J260" s="207"/>
      <c r="K260" s="208">
        <f t="shared" si="54"/>
        <v>0</v>
      </c>
      <c r="L260" s="203" t="s">
        <v>1</v>
      </c>
      <c r="M260" s="209"/>
      <c r="N260" s="210" t="s">
        <v>1</v>
      </c>
      <c r="O260" s="195" t="s">
        <v>41</v>
      </c>
      <c r="P260" s="196">
        <f t="shared" si="55"/>
        <v>0</v>
      </c>
      <c r="Q260" s="196">
        <f t="shared" si="56"/>
        <v>0</v>
      </c>
      <c r="R260" s="196">
        <f t="shared" si="57"/>
        <v>0</v>
      </c>
      <c r="S260" s="69"/>
      <c r="T260" s="197">
        <f t="shared" si="58"/>
        <v>0</v>
      </c>
      <c r="U260" s="197">
        <v>0</v>
      </c>
      <c r="V260" s="197">
        <f t="shared" si="59"/>
        <v>0</v>
      </c>
      <c r="W260" s="197">
        <v>0</v>
      </c>
      <c r="X260" s="198">
        <f t="shared" si="60"/>
        <v>0</v>
      </c>
      <c r="Y260" s="32"/>
      <c r="Z260" s="32"/>
      <c r="AA260" s="32"/>
      <c r="AB260" s="32"/>
      <c r="AC260" s="32"/>
      <c r="AD260" s="32"/>
      <c r="AE260" s="32"/>
      <c r="AR260" s="199" t="s">
        <v>190</v>
      </c>
      <c r="AT260" s="199" t="s">
        <v>187</v>
      </c>
      <c r="AU260" s="199" t="s">
        <v>88</v>
      </c>
      <c r="AY260" s="15" t="s">
        <v>141</v>
      </c>
      <c r="BE260" s="200">
        <f t="shared" si="61"/>
        <v>0</v>
      </c>
      <c r="BF260" s="200">
        <f t="shared" si="62"/>
        <v>0</v>
      </c>
      <c r="BG260" s="200">
        <f t="shared" si="63"/>
        <v>0</v>
      </c>
      <c r="BH260" s="200">
        <f t="shared" si="64"/>
        <v>0</v>
      </c>
      <c r="BI260" s="200">
        <f t="shared" si="65"/>
        <v>0</v>
      </c>
      <c r="BJ260" s="15" t="s">
        <v>86</v>
      </c>
      <c r="BK260" s="200">
        <f t="shared" si="66"/>
        <v>0</v>
      </c>
      <c r="BL260" s="15" t="s">
        <v>191</v>
      </c>
      <c r="BM260" s="199" t="s">
        <v>614</v>
      </c>
    </row>
    <row r="261" spans="1:65" s="2" customFormat="1" ht="33" customHeight="1">
      <c r="A261" s="32"/>
      <c r="B261" s="33"/>
      <c r="C261" s="187" t="s">
        <v>615</v>
      </c>
      <c r="D261" s="187" t="s">
        <v>144</v>
      </c>
      <c r="E261" s="188" t="s">
        <v>616</v>
      </c>
      <c r="F261" s="189" t="s">
        <v>617</v>
      </c>
      <c r="G261" s="190" t="s">
        <v>198</v>
      </c>
      <c r="H261" s="191">
        <v>20</v>
      </c>
      <c r="I261" s="192"/>
      <c r="J261" s="192"/>
      <c r="K261" s="193">
        <f t="shared" si="54"/>
        <v>0</v>
      </c>
      <c r="L261" s="189" t="s">
        <v>148</v>
      </c>
      <c r="M261" s="37"/>
      <c r="N261" s="194" t="s">
        <v>1</v>
      </c>
      <c r="O261" s="195" t="s">
        <v>41</v>
      </c>
      <c r="P261" s="196">
        <f t="shared" si="55"/>
        <v>0</v>
      </c>
      <c r="Q261" s="196">
        <f t="shared" si="56"/>
        <v>0</v>
      </c>
      <c r="R261" s="196">
        <f t="shared" si="57"/>
        <v>0</v>
      </c>
      <c r="S261" s="69"/>
      <c r="T261" s="197">
        <f t="shared" si="58"/>
        <v>0</v>
      </c>
      <c r="U261" s="197">
        <v>0</v>
      </c>
      <c r="V261" s="197">
        <f t="shared" si="59"/>
        <v>0</v>
      </c>
      <c r="W261" s="197">
        <v>0</v>
      </c>
      <c r="X261" s="198">
        <f t="shared" si="60"/>
        <v>0</v>
      </c>
      <c r="Y261" s="32"/>
      <c r="Z261" s="32"/>
      <c r="AA261" s="32"/>
      <c r="AB261" s="32"/>
      <c r="AC261" s="32"/>
      <c r="AD261" s="32"/>
      <c r="AE261" s="32"/>
      <c r="AR261" s="199" t="s">
        <v>191</v>
      </c>
      <c r="AT261" s="199" t="s">
        <v>144</v>
      </c>
      <c r="AU261" s="199" t="s">
        <v>88</v>
      </c>
      <c r="AY261" s="15" t="s">
        <v>141</v>
      </c>
      <c r="BE261" s="200">
        <f t="shared" si="61"/>
        <v>0</v>
      </c>
      <c r="BF261" s="200">
        <f t="shared" si="62"/>
        <v>0</v>
      </c>
      <c r="BG261" s="200">
        <f t="shared" si="63"/>
        <v>0</v>
      </c>
      <c r="BH261" s="200">
        <f t="shared" si="64"/>
        <v>0</v>
      </c>
      <c r="BI261" s="200">
        <f t="shared" si="65"/>
        <v>0</v>
      </c>
      <c r="BJ261" s="15" t="s">
        <v>86</v>
      </c>
      <c r="BK261" s="200">
        <f t="shared" si="66"/>
        <v>0</v>
      </c>
      <c r="BL261" s="15" t="s">
        <v>191</v>
      </c>
      <c r="BM261" s="199" t="s">
        <v>618</v>
      </c>
    </row>
    <row r="262" spans="1:65" s="2" customFormat="1" ht="16.5" customHeight="1">
      <c r="A262" s="32"/>
      <c r="B262" s="33"/>
      <c r="C262" s="201" t="s">
        <v>619</v>
      </c>
      <c r="D262" s="201" t="s">
        <v>187</v>
      </c>
      <c r="E262" s="202" t="s">
        <v>620</v>
      </c>
      <c r="F262" s="203" t="s">
        <v>621</v>
      </c>
      <c r="G262" s="204" t="s">
        <v>198</v>
      </c>
      <c r="H262" s="205">
        <v>14</v>
      </c>
      <c r="I262" s="206"/>
      <c r="J262" s="207"/>
      <c r="K262" s="208">
        <f t="shared" si="54"/>
        <v>0</v>
      </c>
      <c r="L262" s="203" t="s">
        <v>1</v>
      </c>
      <c r="M262" s="209"/>
      <c r="N262" s="210" t="s">
        <v>1</v>
      </c>
      <c r="O262" s="195" t="s">
        <v>41</v>
      </c>
      <c r="P262" s="196">
        <f t="shared" si="55"/>
        <v>0</v>
      </c>
      <c r="Q262" s="196">
        <f t="shared" si="56"/>
        <v>0</v>
      </c>
      <c r="R262" s="196">
        <f t="shared" si="57"/>
        <v>0</v>
      </c>
      <c r="S262" s="69"/>
      <c r="T262" s="197">
        <f t="shared" si="58"/>
        <v>0</v>
      </c>
      <c r="U262" s="197">
        <v>0</v>
      </c>
      <c r="V262" s="197">
        <f t="shared" si="59"/>
        <v>0</v>
      </c>
      <c r="W262" s="197">
        <v>0</v>
      </c>
      <c r="X262" s="198">
        <f t="shared" si="60"/>
        <v>0</v>
      </c>
      <c r="Y262" s="32"/>
      <c r="Z262" s="32"/>
      <c r="AA262" s="32"/>
      <c r="AB262" s="32"/>
      <c r="AC262" s="32"/>
      <c r="AD262" s="32"/>
      <c r="AE262" s="32"/>
      <c r="AR262" s="199" t="s">
        <v>190</v>
      </c>
      <c r="AT262" s="199" t="s">
        <v>187</v>
      </c>
      <c r="AU262" s="199" t="s">
        <v>88</v>
      </c>
      <c r="AY262" s="15" t="s">
        <v>141</v>
      </c>
      <c r="BE262" s="200">
        <f t="shared" si="61"/>
        <v>0</v>
      </c>
      <c r="BF262" s="200">
        <f t="shared" si="62"/>
        <v>0</v>
      </c>
      <c r="BG262" s="200">
        <f t="shared" si="63"/>
        <v>0</v>
      </c>
      <c r="BH262" s="200">
        <f t="shared" si="64"/>
        <v>0</v>
      </c>
      <c r="BI262" s="200">
        <f t="shared" si="65"/>
        <v>0</v>
      </c>
      <c r="BJ262" s="15" t="s">
        <v>86</v>
      </c>
      <c r="BK262" s="200">
        <f t="shared" si="66"/>
        <v>0</v>
      </c>
      <c r="BL262" s="15" t="s">
        <v>191</v>
      </c>
      <c r="BM262" s="199" t="s">
        <v>622</v>
      </c>
    </row>
    <row r="263" spans="1:65" s="2" customFormat="1" ht="16.5" customHeight="1">
      <c r="A263" s="32"/>
      <c r="B263" s="33"/>
      <c r="C263" s="201" t="s">
        <v>623</v>
      </c>
      <c r="D263" s="201" t="s">
        <v>187</v>
      </c>
      <c r="E263" s="202" t="s">
        <v>624</v>
      </c>
      <c r="F263" s="203" t="s">
        <v>625</v>
      </c>
      <c r="G263" s="204" t="s">
        <v>166</v>
      </c>
      <c r="H263" s="205">
        <v>16</v>
      </c>
      <c r="I263" s="206"/>
      <c r="J263" s="207"/>
      <c r="K263" s="208">
        <f t="shared" si="54"/>
        <v>0</v>
      </c>
      <c r="L263" s="203" t="s">
        <v>1</v>
      </c>
      <c r="M263" s="209"/>
      <c r="N263" s="210" t="s">
        <v>1</v>
      </c>
      <c r="O263" s="195" t="s">
        <v>41</v>
      </c>
      <c r="P263" s="196">
        <f t="shared" si="55"/>
        <v>0</v>
      </c>
      <c r="Q263" s="196">
        <f t="shared" si="56"/>
        <v>0</v>
      </c>
      <c r="R263" s="196">
        <f t="shared" si="57"/>
        <v>0</v>
      </c>
      <c r="S263" s="69"/>
      <c r="T263" s="197">
        <f t="shared" si="58"/>
        <v>0</v>
      </c>
      <c r="U263" s="197">
        <v>3.0000000000000001E-5</v>
      </c>
      <c r="V263" s="197">
        <f t="shared" si="59"/>
        <v>4.8000000000000001E-4</v>
      </c>
      <c r="W263" s="197">
        <v>0</v>
      </c>
      <c r="X263" s="198">
        <f t="shared" si="60"/>
        <v>0</v>
      </c>
      <c r="Y263" s="32"/>
      <c r="Z263" s="32"/>
      <c r="AA263" s="32"/>
      <c r="AB263" s="32"/>
      <c r="AC263" s="32"/>
      <c r="AD263" s="32"/>
      <c r="AE263" s="32"/>
      <c r="AR263" s="199" t="s">
        <v>190</v>
      </c>
      <c r="AT263" s="199" t="s">
        <v>187</v>
      </c>
      <c r="AU263" s="199" t="s">
        <v>88</v>
      </c>
      <c r="AY263" s="15" t="s">
        <v>141</v>
      </c>
      <c r="BE263" s="200">
        <f t="shared" si="61"/>
        <v>0</v>
      </c>
      <c r="BF263" s="200">
        <f t="shared" si="62"/>
        <v>0</v>
      </c>
      <c r="BG263" s="200">
        <f t="shared" si="63"/>
        <v>0</v>
      </c>
      <c r="BH263" s="200">
        <f t="shared" si="64"/>
        <v>0</v>
      </c>
      <c r="BI263" s="200">
        <f t="shared" si="65"/>
        <v>0</v>
      </c>
      <c r="BJ263" s="15" t="s">
        <v>86</v>
      </c>
      <c r="BK263" s="200">
        <f t="shared" si="66"/>
        <v>0</v>
      </c>
      <c r="BL263" s="15" t="s">
        <v>191</v>
      </c>
      <c r="BM263" s="199" t="s">
        <v>626</v>
      </c>
    </row>
    <row r="264" spans="1:65" s="2" customFormat="1" ht="16.5" customHeight="1">
      <c r="A264" s="32"/>
      <c r="B264" s="33"/>
      <c r="C264" s="201" t="s">
        <v>627</v>
      </c>
      <c r="D264" s="201" t="s">
        <v>187</v>
      </c>
      <c r="E264" s="202" t="s">
        <v>628</v>
      </c>
      <c r="F264" s="203" t="s">
        <v>629</v>
      </c>
      <c r="G264" s="204" t="s">
        <v>198</v>
      </c>
      <c r="H264" s="205">
        <v>0.4</v>
      </c>
      <c r="I264" s="206"/>
      <c r="J264" s="207"/>
      <c r="K264" s="208">
        <f t="shared" si="54"/>
        <v>0</v>
      </c>
      <c r="L264" s="203" t="s">
        <v>1</v>
      </c>
      <c r="M264" s="209"/>
      <c r="N264" s="210" t="s">
        <v>1</v>
      </c>
      <c r="O264" s="195" t="s">
        <v>41</v>
      </c>
      <c r="P264" s="196">
        <f t="shared" si="55"/>
        <v>0</v>
      </c>
      <c r="Q264" s="196">
        <f t="shared" si="56"/>
        <v>0</v>
      </c>
      <c r="R264" s="196">
        <f t="shared" si="57"/>
        <v>0</v>
      </c>
      <c r="S264" s="69"/>
      <c r="T264" s="197">
        <f t="shared" si="58"/>
        <v>0</v>
      </c>
      <c r="U264" s="197">
        <v>0</v>
      </c>
      <c r="V264" s="197">
        <f t="shared" si="59"/>
        <v>0</v>
      </c>
      <c r="W264" s="197">
        <v>0</v>
      </c>
      <c r="X264" s="198">
        <f t="shared" si="60"/>
        <v>0</v>
      </c>
      <c r="Y264" s="32"/>
      <c r="Z264" s="32"/>
      <c r="AA264" s="32"/>
      <c r="AB264" s="32"/>
      <c r="AC264" s="32"/>
      <c r="AD264" s="32"/>
      <c r="AE264" s="32"/>
      <c r="AR264" s="199" t="s">
        <v>190</v>
      </c>
      <c r="AT264" s="199" t="s">
        <v>187</v>
      </c>
      <c r="AU264" s="199" t="s">
        <v>88</v>
      </c>
      <c r="AY264" s="15" t="s">
        <v>141</v>
      </c>
      <c r="BE264" s="200">
        <f t="shared" si="61"/>
        <v>0</v>
      </c>
      <c r="BF264" s="200">
        <f t="shared" si="62"/>
        <v>0</v>
      </c>
      <c r="BG264" s="200">
        <f t="shared" si="63"/>
        <v>0</v>
      </c>
      <c r="BH264" s="200">
        <f t="shared" si="64"/>
        <v>0</v>
      </c>
      <c r="BI264" s="200">
        <f t="shared" si="65"/>
        <v>0</v>
      </c>
      <c r="BJ264" s="15" t="s">
        <v>86</v>
      </c>
      <c r="BK264" s="200">
        <f t="shared" si="66"/>
        <v>0</v>
      </c>
      <c r="BL264" s="15" t="s">
        <v>191</v>
      </c>
      <c r="BM264" s="199" t="s">
        <v>630</v>
      </c>
    </row>
    <row r="265" spans="1:65" s="2" customFormat="1" ht="16.5" customHeight="1">
      <c r="A265" s="32"/>
      <c r="B265" s="33"/>
      <c r="C265" s="201" t="s">
        <v>631</v>
      </c>
      <c r="D265" s="201" t="s">
        <v>187</v>
      </c>
      <c r="E265" s="202" t="s">
        <v>632</v>
      </c>
      <c r="F265" s="203" t="s">
        <v>633</v>
      </c>
      <c r="G265" s="204" t="s">
        <v>198</v>
      </c>
      <c r="H265" s="205">
        <v>1</v>
      </c>
      <c r="I265" s="206"/>
      <c r="J265" s="207"/>
      <c r="K265" s="208">
        <f t="shared" si="54"/>
        <v>0</v>
      </c>
      <c r="L265" s="203" t="s">
        <v>1</v>
      </c>
      <c r="M265" s="209"/>
      <c r="N265" s="210" t="s">
        <v>1</v>
      </c>
      <c r="O265" s="195" t="s">
        <v>41</v>
      </c>
      <c r="P265" s="196">
        <f t="shared" si="55"/>
        <v>0</v>
      </c>
      <c r="Q265" s="196">
        <f t="shared" si="56"/>
        <v>0</v>
      </c>
      <c r="R265" s="196">
        <f t="shared" si="57"/>
        <v>0</v>
      </c>
      <c r="S265" s="69"/>
      <c r="T265" s="197">
        <f t="shared" si="58"/>
        <v>0</v>
      </c>
      <c r="U265" s="197">
        <v>0</v>
      </c>
      <c r="V265" s="197">
        <f t="shared" si="59"/>
        <v>0</v>
      </c>
      <c r="W265" s="197">
        <v>0</v>
      </c>
      <c r="X265" s="198">
        <f t="shared" si="60"/>
        <v>0</v>
      </c>
      <c r="Y265" s="32"/>
      <c r="Z265" s="32"/>
      <c r="AA265" s="32"/>
      <c r="AB265" s="32"/>
      <c r="AC265" s="32"/>
      <c r="AD265" s="32"/>
      <c r="AE265" s="32"/>
      <c r="AR265" s="199" t="s">
        <v>190</v>
      </c>
      <c r="AT265" s="199" t="s">
        <v>187</v>
      </c>
      <c r="AU265" s="199" t="s">
        <v>88</v>
      </c>
      <c r="AY265" s="15" t="s">
        <v>141</v>
      </c>
      <c r="BE265" s="200">
        <f t="shared" si="61"/>
        <v>0</v>
      </c>
      <c r="BF265" s="200">
        <f t="shared" si="62"/>
        <v>0</v>
      </c>
      <c r="BG265" s="200">
        <f t="shared" si="63"/>
        <v>0</v>
      </c>
      <c r="BH265" s="200">
        <f t="shared" si="64"/>
        <v>0</v>
      </c>
      <c r="BI265" s="200">
        <f t="shared" si="65"/>
        <v>0</v>
      </c>
      <c r="BJ265" s="15" t="s">
        <v>86</v>
      </c>
      <c r="BK265" s="200">
        <f t="shared" si="66"/>
        <v>0</v>
      </c>
      <c r="BL265" s="15" t="s">
        <v>191</v>
      </c>
      <c r="BM265" s="199" t="s">
        <v>634</v>
      </c>
    </row>
    <row r="266" spans="1:65" s="2" customFormat="1" ht="16.5" customHeight="1">
      <c r="A266" s="32"/>
      <c r="B266" s="33"/>
      <c r="C266" s="201" t="s">
        <v>635</v>
      </c>
      <c r="D266" s="201" t="s">
        <v>187</v>
      </c>
      <c r="E266" s="202" t="s">
        <v>636</v>
      </c>
      <c r="F266" s="203" t="s">
        <v>637</v>
      </c>
      <c r="G266" s="204" t="s">
        <v>166</v>
      </c>
      <c r="H266" s="205">
        <v>4</v>
      </c>
      <c r="I266" s="206"/>
      <c r="J266" s="207"/>
      <c r="K266" s="208">
        <f t="shared" si="54"/>
        <v>0</v>
      </c>
      <c r="L266" s="203" t="s">
        <v>1</v>
      </c>
      <c r="M266" s="209"/>
      <c r="N266" s="210" t="s">
        <v>1</v>
      </c>
      <c r="O266" s="195" t="s">
        <v>41</v>
      </c>
      <c r="P266" s="196">
        <f t="shared" si="55"/>
        <v>0</v>
      </c>
      <c r="Q266" s="196">
        <f t="shared" si="56"/>
        <v>0</v>
      </c>
      <c r="R266" s="196">
        <f t="shared" si="57"/>
        <v>0</v>
      </c>
      <c r="S266" s="69"/>
      <c r="T266" s="197">
        <f t="shared" si="58"/>
        <v>0</v>
      </c>
      <c r="U266" s="197">
        <v>0</v>
      </c>
      <c r="V266" s="197">
        <f t="shared" si="59"/>
        <v>0</v>
      </c>
      <c r="W266" s="197">
        <v>0</v>
      </c>
      <c r="X266" s="198">
        <f t="shared" si="60"/>
        <v>0</v>
      </c>
      <c r="Y266" s="32"/>
      <c r="Z266" s="32"/>
      <c r="AA266" s="32"/>
      <c r="AB266" s="32"/>
      <c r="AC266" s="32"/>
      <c r="AD266" s="32"/>
      <c r="AE266" s="32"/>
      <c r="AR266" s="199" t="s">
        <v>190</v>
      </c>
      <c r="AT266" s="199" t="s">
        <v>187</v>
      </c>
      <c r="AU266" s="199" t="s">
        <v>88</v>
      </c>
      <c r="AY266" s="15" t="s">
        <v>141</v>
      </c>
      <c r="BE266" s="200">
        <f t="shared" si="61"/>
        <v>0</v>
      </c>
      <c r="BF266" s="200">
        <f t="shared" si="62"/>
        <v>0</v>
      </c>
      <c r="BG266" s="200">
        <f t="shared" si="63"/>
        <v>0</v>
      </c>
      <c r="BH266" s="200">
        <f t="shared" si="64"/>
        <v>0</v>
      </c>
      <c r="BI266" s="200">
        <f t="shared" si="65"/>
        <v>0</v>
      </c>
      <c r="BJ266" s="15" t="s">
        <v>86</v>
      </c>
      <c r="BK266" s="200">
        <f t="shared" si="66"/>
        <v>0</v>
      </c>
      <c r="BL266" s="15" t="s">
        <v>191</v>
      </c>
      <c r="BM266" s="199" t="s">
        <v>638</v>
      </c>
    </row>
    <row r="267" spans="1:65" s="2" customFormat="1" ht="16.5" customHeight="1">
      <c r="A267" s="32"/>
      <c r="B267" s="33"/>
      <c r="C267" s="201" t="s">
        <v>639</v>
      </c>
      <c r="D267" s="201" t="s">
        <v>187</v>
      </c>
      <c r="E267" s="202" t="s">
        <v>640</v>
      </c>
      <c r="F267" s="203" t="s">
        <v>641</v>
      </c>
      <c r="G267" s="204" t="s">
        <v>166</v>
      </c>
      <c r="H267" s="205">
        <v>24</v>
      </c>
      <c r="I267" s="206"/>
      <c r="J267" s="207"/>
      <c r="K267" s="208">
        <f t="shared" si="54"/>
        <v>0</v>
      </c>
      <c r="L267" s="203" t="s">
        <v>1</v>
      </c>
      <c r="M267" s="209"/>
      <c r="N267" s="210" t="s">
        <v>1</v>
      </c>
      <c r="O267" s="195" t="s">
        <v>41</v>
      </c>
      <c r="P267" s="196">
        <f t="shared" si="55"/>
        <v>0</v>
      </c>
      <c r="Q267" s="196">
        <f t="shared" si="56"/>
        <v>0</v>
      </c>
      <c r="R267" s="196">
        <f t="shared" si="57"/>
        <v>0</v>
      </c>
      <c r="S267" s="69"/>
      <c r="T267" s="197">
        <f t="shared" si="58"/>
        <v>0</v>
      </c>
      <c r="U267" s="197">
        <v>2.0000000000000002E-5</v>
      </c>
      <c r="V267" s="197">
        <f t="shared" si="59"/>
        <v>4.8000000000000007E-4</v>
      </c>
      <c r="W267" s="197">
        <v>0</v>
      </c>
      <c r="X267" s="198">
        <f t="shared" si="60"/>
        <v>0</v>
      </c>
      <c r="Y267" s="32"/>
      <c r="Z267" s="32"/>
      <c r="AA267" s="32"/>
      <c r="AB267" s="32"/>
      <c r="AC267" s="32"/>
      <c r="AD267" s="32"/>
      <c r="AE267" s="32"/>
      <c r="AR267" s="199" t="s">
        <v>190</v>
      </c>
      <c r="AT267" s="199" t="s">
        <v>187</v>
      </c>
      <c r="AU267" s="199" t="s">
        <v>88</v>
      </c>
      <c r="AY267" s="15" t="s">
        <v>141</v>
      </c>
      <c r="BE267" s="200">
        <f t="shared" si="61"/>
        <v>0</v>
      </c>
      <c r="BF267" s="200">
        <f t="shared" si="62"/>
        <v>0</v>
      </c>
      <c r="BG267" s="200">
        <f t="shared" si="63"/>
        <v>0</v>
      </c>
      <c r="BH267" s="200">
        <f t="shared" si="64"/>
        <v>0</v>
      </c>
      <c r="BI267" s="200">
        <f t="shared" si="65"/>
        <v>0</v>
      </c>
      <c r="BJ267" s="15" t="s">
        <v>86</v>
      </c>
      <c r="BK267" s="200">
        <f t="shared" si="66"/>
        <v>0</v>
      </c>
      <c r="BL267" s="15" t="s">
        <v>191</v>
      </c>
      <c r="BM267" s="199" t="s">
        <v>642</v>
      </c>
    </row>
    <row r="268" spans="1:65" s="2" customFormat="1" ht="16.5" customHeight="1">
      <c r="A268" s="32"/>
      <c r="B268" s="33"/>
      <c r="C268" s="201" t="s">
        <v>643</v>
      </c>
      <c r="D268" s="201" t="s">
        <v>187</v>
      </c>
      <c r="E268" s="202" t="s">
        <v>644</v>
      </c>
      <c r="F268" s="203" t="s">
        <v>645</v>
      </c>
      <c r="G268" s="204" t="s">
        <v>166</v>
      </c>
      <c r="H268" s="205">
        <v>12</v>
      </c>
      <c r="I268" s="206"/>
      <c r="J268" s="207"/>
      <c r="K268" s="208">
        <f t="shared" si="54"/>
        <v>0</v>
      </c>
      <c r="L268" s="203" t="s">
        <v>1</v>
      </c>
      <c r="M268" s="209"/>
      <c r="N268" s="210" t="s">
        <v>1</v>
      </c>
      <c r="O268" s="195" t="s">
        <v>41</v>
      </c>
      <c r="P268" s="196">
        <f t="shared" si="55"/>
        <v>0</v>
      </c>
      <c r="Q268" s="196">
        <f t="shared" si="56"/>
        <v>0</v>
      </c>
      <c r="R268" s="196">
        <f t="shared" si="57"/>
        <v>0</v>
      </c>
      <c r="S268" s="69"/>
      <c r="T268" s="197">
        <f t="shared" si="58"/>
        <v>0</v>
      </c>
      <c r="U268" s="197">
        <v>5.0000000000000002E-5</v>
      </c>
      <c r="V268" s="197">
        <f t="shared" si="59"/>
        <v>6.0000000000000006E-4</v>
      </c>
      <c r="W268" s="197">
        <v>0</v>
      </c>
      <c r="X268" s="198">
        <f t="shared" si="60"/>
        <v>0</v>
      </c>
      <c r="Y268" s="32"/>
      <c r="Z268" s="32"/>
      <c r="AA268" s="32"/>
      <c r="AB268" s="32"/>
      <c r="AC268" s="32"/>
      <c r="AD268" s="32"/>
      <c r="AE268" s="32"/>
      <c r="AR268" s="199" t="s">
        <v>190</v>
      </c>
      <c r="AT268" s="199" t="s">
        <v>187</v>
      </c>
      <c r="AU268" s="199" t="s">
        <v>88</v>
      </c>
      <c r="AY268" s="15" t="s">
        <v>141</v>
      </c>
      <c r="BE268" s="200">
        <f t="shared" si="61"/>
        <v>0</v>
      </c>
      <c r="BF268" s="200">
        <f t="shared" si="62"/>
        <v>0</v>
      </c>
      <c r="BG268" s="200">
        <f t="shared" si="63"/>
        <v>0</v>
      </c>
      <c r="BH268" s="200">
        <f t="shared" si="64"/>
        <v>0</v>
      </c>
      <c r="BI268" s="200">
        <f t="shared" si="65"/>
        <v>0</v>
      </c>
      <c r="BJ268" s="15" t="s">
        <v>86</v>
      </c>
      <c r="BK268" s="200">
        <f t="shared" si="66"/>
        <v>0</v>
      </c>
      <c r="BL268" s="15" t="s">
        <v>191</v>
      </c>
      <c r="BM268" s="199" t="s">
        <v>646</v>
      </c>
    </row>
    <row r="269" spans="1:65" s="2" customFormat="1" ht="16.5" customHeight="1">
      <c r="A269" s="32"/>
      <c r="B269" s="33"/>
      <c r="C269" s="201" t="s">
        <v>647</v>
      </c>
      <c r="D269" s="201" t="s">
        <v>187</v>
      </c>
      <c r="E269" s="202" t="s">
        <v>648</v>
      </c>
      <c r="F269" s="203" t="s">
        <v>649</v>
      </c>
      <c r="G269" s="204" t="s">
        <v>198</v>
      </c>
      <c r="H269" s="205">
        <v>8</v>
      </c>
      <c r="I269" s="206"/>
      <c r="J269" s="207"/>
      <c r="K269" s="208">
        <f t="shared" si="54"/>
        <v>0</v>
      </c>
      <c r="L269" s="203" t="s">
        <v>1</v>
      </c>
      <c r="M269" s="209"/>
      <c r="N269" s="210" t="s">
        <v>1</v>
      </c>
      <c r="O269" s="195" t="s">
        <v>41</v>
      </c>
      <c r="P269" s="196">
        <f t="shared" si="55"/>
        <v>0</v>
      </c>
      <c r="Q269" s="196">
        <f t="shared" si="56"/>
        <v>0</v>
      </c>
      <c r="R269" s="196">
        <f t="shared" si="57"/>
        <v>0</v>
      </c>
      <c r="S269" s="69"/>
      <c r="T269" s="197">
        <f t="shared" si="58"/>
        <v>0</v>
      </c>
      <c r="U269" s="197">
        <v>0</v>
      </c>
      <c r="V269" s="197">
        <f t="shared" si="59"/>
        <v>0</v>
      </c>
      <c r="W269" s="197">
        <v>0</v>
      </c>
      <c r="X269" s="198">
        <f t="shared" si="60"/>
        <v>0</v>
      </c>
      <c r="Y269" s="32"/>
      <c r="Z269" s="32"/>
      <c r="AA269" s="32"/>
      <c r="AB269" s="32"/>
      <c r="AC269" s="32"/>
      <c r="AD269" s="32"/>
      <c r="AE269" s="32"/>
      <c r="AR269" s="199" t="s">
        <v>190</v>
      </c>
      <c r="AT269" s="199" t="s">
        <v>187</v>
      </c>
      <c r="AU269" s="199" t="s">
        <v>88</v>
      </c>
      <c r="AY269" s="15" t="s">
        <v>141</v>
      </c>
      <c r="BE269" s="200">
        <f t="shared" si="61"/>
        <v>0</v>
      </c>
      <c r="BF269" s="200">
        <f t="shared" si="62"/>
        <v>0</v>
      </c>
      <c r="BG269" s="200">
        <f t="shared" si="63"/>
        <v>0</v>
      </c>
      <c r="BH269" s="200">
        <f t="shared" si="64"/>
        <v>0</v>
      </c>
      <c r="BI269" s="200">
        <f t="shared" si="65"/>
        <v>0</v>
      </c>
      <c r="BJ269" s="15" t="s">
        <v>86</v>
      </c>
      <c r="BK269" s="200">
        <f t="shared" si="66"/>
        <v>0</v>
      </c>
      <c r="BL269" s="15" t="s">
        <v>191</v>
      </c>
      <c r="BM269" s="199" t="s">
        <v>650</v>
      </c>
    </row>
    <row r="270" spans="1:65" s="2" customFormat="1" ht="16.5" customHeight="1">
      <c r="A270" s="32"/>
      <c r="B270" s="33"/>
      <c r="C270" s="201" t="s">
        <v>651</v>
      </c>
      <c r="D270" s="201" t="s">
        <v>187</v>
      </c>
      <c r="E270" s="202" t="s">
        <v>652</v>
      </c>
      <c r="F270" s="203" t="s">
        <v>653</v>
      </c>
      <c r="G270" s="204" t="s">
        <v>166</v>
      </c>
      <c r="H270" s="205">
        <v>4</v>
      </c>
      <c r="I270" s="206"/>
      <c r="J270" s="207"/>
      <c r="K270" s="208">
        <f t="shared" si="54"/>
        <v>0</v>
      </c>
      <c r="L270" s="203" t="s">
        <v>1</v>
      </c>
      <c r="M270" s="209"/>
      <c r="N270" s="210" t="s">
        <v>1</v>
      </c>
      <c r="O270" s="195" t="s">
        <v>41</v>
      </c>
      <c r="P270" s="196">
        <f t="shared" si="55"/>
        <v>0</v>
      </c>
      <c r="Q270" s="196">
        <f t="shared" si="56"/>
        <v>0</v>
      </c>
      <c r="R270" s="196">
        <f t="shared" si="57"/>
        <v>0</v>
      </c>
      <c r="S270" s="69"/>
      <c r="T270" s="197">
        <f t="shared" si="58"/>
        <v>0</v>
      </c>
      <c r="U270" s="197">
        <v>0</v>
      </c>
      <c r="V270" s="197">
        <f t="shared" si="59"/>
        <v>0</v>
      </c>
      <c r="W270" s="197">
        <v>0</v>
      </c>
      <c r="X270" s="198">
        <f t="shared" si="60"/>
        <v>0</v>
      </c>
      <c r="Y270" s="32"/>
      <c r="Z270" s="32"/>
      <c r="AA270" s="32"/>
      <c r="AB270" s="32"/>
      <c r="AC270" s="32"/>
      <c r="AD270" s="32"/>
      <c r="AE270" s="32"/>
      <c r="AR270" s="199" t="s">
        <v>190</v>
      </c>
      <c r="AT270" s="199" t="s">
        <v>187</v>
      </c>
      <c r="AU270" s="199" t="s">
        <v>88</v>
      </c>
      <c r="AY270" s="15" t="s">
        <v>141</v>
      </c>
      <c r="BE270" s="200">
        <f t="shared" si="61"/>
        <v>0</v>
      </c>
      <c r="BF270" s="200">
        <f t="shared" si="62"/>
        <v>0</v>
      </c>
      <c r="BG270" s="200">
        <f t="shared" si="63"/>
        <v>0</v>
      </c>
      <c r="BH270" s="200">
        <f t="shared" si="64"/>
        <v>0</v>
      </c>
      <c r="BI270" s="200">
        <f t="shared" si="65"/>
        <v>0</v>
      </c>
      <c r="BJ270" s="15" t="s">
        <v>86</v>
      </c>
      <c r="BK270" s="200">
        <f t="shared" si="66"/>
        <v>0</v>
      </c>
      <c r="BL270" s="15" t="s">
        <v>191</v>
      </c>
      <c r="BM270" s="199" t="s">
        <v>654</v>
      </c>
    </row>
    <row r="271" spans="1:65" s="2" customFormat="1" ht="16.5" customHeight="1">
      <c r="A271" s="32"/>
      <c r="B271" s="33"/>
      <c r="C271" s="201" t="s">
        <v>655</v>
      </c>
      <c r="D271" s="201" t="s">
        <v>187</v>
      </c>
      <c r="E271" s="202" t="s">
        <v>656</v>
      </c>
      <c r="F271" s="203" t="s">
        <v>657</v>
      </c>
      <c r="G271" s="204" t="s">
        <v>166</v>
      </c>
      <c r="H271" s="205">
        <v>6</v>
      </c>
      <c r="I271" s="206"/>
      <c r="J271" s="207"/>
      <c r="K271" s="208">
        <f t="shared" si="54"/>
        <v>0</v>
      </c>
      <c r="L271" s="203" t="s">
        <v>1</v>
      </c>
      <c r="M271" s="209"/>
      <c r="N271" s="210" t="s">
        <v>1</v>
      </c>
      <c r="O271" s="195" t="s">
        <v>41</v>
      </c>
      <c r="P271" s="196">
        <f t="shared" si="55"/>
        <v>0</v>
      </c>
      <c r="Q271" s="196">
        <f t="shared" si="56"/>
        <v>0</v>
      </c>
      <c r="R271" s="196">
        <f t="shared" si="57"/>
        <v>0</v>
      </c>
      <c r="S271" s="69"/>
      <c r="T271" s="197">
        <f t="shared" si="58"/>
        <v>0</v>
      </c>
      <c r="U271" s="197">
        <v>0</v>
      </c>
      <c r="V271" s="197">
        <f t="shared" si="59"/>
        <v>0</v>
      </c>
      <c r="W271" s="197">
        <v>0</v>
      </c>
      <c r="X271" s="198">
        <f t="shared" si="60"/>
        <v>0</v>
      </c>
      <c r="Y271" s="32"/>
      <c r="Z271" s="32"/>
      <c r="AA271" s="32"/>
      <c r="AB271" s="32"/>
      <c r="AC271" s="32"/>
      <c r="AD271" s="32"/>
      <c r="AE271" s="32"/>
      <c r="AR271" s="199" t="s">
        <v>190</v>
      </c>
      <c r="AT271" s="199" t="s">
        <v>187</v>
      </c>
      <c r="AU271" s="199" t="s">
        <v>88</v>
      </c>
      <c r="AY271" s="15" t="s">
        <v>141</v>
      </c>
      <c r="BE271" s="200">
        <f t="shared" si="61"/>
        <v>0</v>
      </c>
      <c r="BF271" s="200">
        <f t="shared" si="62"/>
        <v>0</v>
      </c>
      <c r="BG271" s="200">
        <f t="shared" si="63"/>
        <v>0</v>
      </c>
      <c r="BH271" s="200">
        <f t="shared" si="64"/>
        <v>0</v>
      </c>
      <c r="BI271" s="200">
        <f t="shared" si="65"/>
        <v>0</v>
      </c>
      <c r="BJ271" s="15" t="s">
        <v>86</v>
      </c>
      <c r="BK271" s="200">
        <f t="shared" si="66"/>
        <v>0</v>
      </c>
      <c r="BL271" s="15" t="s">
        <v>191</v>
      </c>
      <c r="BM271" s="199" t="s">
        <v>658</v>
      </c>
    </row>
    <row r="272" spans="1:65" s="2" customFormat="1" ht="16.5" customHeight="1">
      <c r="A272" s="32"/>
      <c r="B272" s="33"/>
      <c r="C272" s="201" t="s">
        <v>659</v>
      </c>
      <c r="D272" s="201" t="s">
        <v>187</v>
      </c>
      <c r="E272" s="202" t="s">
        <v>660</v>
      </c>
      <c r="F272" s="203" t="s">
        <v>661</v>
      </c>
      <c r="G272" s="204" t="s">
        <v>166</v>
      </c>
      <c r="H272" s="205">
        <v>6</v>
      </c>
      <c r="I272" s="206"/>
      <c r="J272" s="207"/>
      <c r="K272" s="208">
        <f t="shared" si="54"/>
        <v>0</v>
      </c>
      <c r="L272" s="203" t="s">
        <v>1</v>
      </c>
      <c r="M272" s="209"/>
      <c r="N272" s="210" t="s">
        <v>1</v>
      </c>
      <c r="O272" s="195" t="s">
        <v>41</v>
      </c>
      <c r="P272" s="196">
        <f t="shared" si="55"/>
        <v>0</v>
      </c>
      <c r="Q272" s="196">
        <f t="shared" si="56"/>
        <v>0</v>
      </c>
      <c r="R272" s="196">
        <f t="shared" si="57"/>
        <v>0</v>
      </c>
      <c r="S272" s="69"/>
      <c r="T272" s="197">
        <f t="shared" si="58"/>
        <v>0</v>
      </c>
      <c r="U272" s="197">
        <v>0</v>
      </c>
      <c r="V272" s="197">
        <f t="shared" si="59"/>
        <v>0</v>
      </c>
      <c r="W272" s="197">
        <v>0</v>
      </c>
      <c r="X272" s="198">
        <f t="shared" si="60"/>
        <v>0</v>
      </c>
      <c r="Y272" s="32"/>
      <c r="Z272" s="32"/>
      <c r="AA272" s="32"/>
      <c r="AB272" s="32"/>
      <c r="AC272" s="32"/>
      <c r="AD272" s="32"/>
      <c r="AE272" s="32"/>
      <c r="AR272" s="199" t="s">
        <v>190</v>
      </c>
      <c r="AT272" s="199" t="s">
        <v>187</v>
      </c>
      <c r="AU272" s="199" t="s">
        <v>88</v>
      </c>
      <c r="AY272" s="15" t="s">
        <v>141</v>
      </c>
      <c r="BE272" s="200">
        <f t="shared" si="61"/>
        <v>0</v>
      </c>
      <c r="BF272" s="200">
        <f t="shared" si="62"/>
        <v>0</v>
      </c>
      <c r="BG272" s="200">
        <f t="shared" si="63"/>
        <v>0</v>
      </c>
      <c r="BH272" s="200">
        <f t="shared" si="64"/>
        <v>0</v>
      </c>
      <c r="BI272" s="200">
        <f t="shared" si="65"/>
        <v>0</v>
      </c>
      <c r="BJ272" s="15" t="s">
        <v>86</v>
      </c>
      <c r="BK272" s="200">
        <f t="shared" si="66"/>
        <v>0</v>
      </c>
      <c r="BL272" s="15" t="s">
        <v>191</v>
      </c>
      <c r="BM272" s="199" t="s">
        <v>662</v>
      </c>
    </row>
    <row r="273" spans="1:65" s="2" customFormat="1" ht="16.5" customHeight="1">
      <c r="A273" s="32"/>
      <c r="B273" s="33"/>
      <c r="C273" s="201" t="s">
        <v>663</v>
      </c>
      <c r="D273" s="201" t="s">
        <v>187</v>
      </c>
      <c r="E273" s="202" t="s">
        <v>664</v>
      </c>
      <c r="F273" s="203" t="s">
        <v>665</v>
      </c>
      <c r="G273" s="204" t="s">
        <v>166</v>
      </c>
      <c r="H273" s="205">
        <v>4</v>
      </c>
      <c r="I273" s="206"/>
      <c r="J273" s="207"/>
      <c r="K273" s="208">
        <f t="shared" si="54"/>
        <v>0</v>
      </c>
      <c r="L273" s="203" t="s">
        <v>1</v>
      </c>
      <c r="M273" s="209"/>
      <c r="N273" s="210" t="s">
        <v>1</v>
      </c>
      <c r="O273" s="195" t="s">
        <v>41</v>
      </c>
      <c r="P273" s="196">
        <f t="shared" si="55"/>
        <v>0</v>
      </c>
      <c r="Q273" s="196">
        <f t="shared" si="56"/>
        <v>0</v>
      </c>
      <c r="R273" s="196">
        <f t="shared" si="57"/>
        <v>0</v>
      </c>
      <c r="S273" s="69"/>
      <c r="T273" s="197">
        <f t="shared" si="58"/>
        <v>0</v>
      </c>
      <c r="U273" s="197">
        <v>0</v>
      </c>
      <c r="V273" s="197">
        <f t="shared" si="59"/>
        <v>0</v>
      </c>
      <c r="W273" s="197">
        <v>0</v>
      </c>
      <c r="X273" s="198">
        <f t="shared" si="60"/>
        <v>0</v>
      </c>
      <c r="Y273" s="32"/>
      <c r="Z273" s="32"/>
      <c r="AA273" s="32"/>
      <c r="AB273" s="32"/>
      <c r="AC273" s="32"/>
      <c r="AD273" s="32"/>
      <c r="AE273" s="32"/>
      <c r="AR273" s="199" t="s">
        <v>190</v>
      </c>
      <c r="AT273" s="199" t="s">
        <v>187</v>
      </c>
      <c r="AU273" s="199" t="s">
        <v>88</v>
      </c>
      <c r="AY273" s="15" t="s">
        <v>141</v>
      </c>
      <c r="BE273" s="200">
        <f t="shared" si="61"/>
        <v>0</v>
      </c>
      <c r="BF273" s="200">
        <f t="shared" si="62"/>
        <v>0</v>
      </c>
      <c r="BG273" s="200">
        <f t="shared" si="63"/>
        <v>0</v>
      </c>
      <c r="BH273" s="200">
        <f t="shared" si="64"/>
        <v>0</v>
      </c>
      <c r="BI273" s="200">
        <f t="shared" si="65"/>
        <v>0</v>
      </c>
      <c r="BJ273" s="15" t="s">
        <v>86</v>
      </c>
      <c r="BK273" s="200">
        <f t="shared" si="66"/>
        <v>0</v>
      </c>
      <c r="BL273" s="15" t="s">
        <v>191</v>
      </c>
      <c r="BM273" s="199" t="s">
        <v>666</v>
      </c>
    </row>
    <row r="274" spans="1:65" s="2" customFormat="1" ht="16.5" customHeight="1">
      <c r="A274" s="32"/>
      <c r="B274" s="33"/>
      <c r="C274" s="201" t="s">
        <v>667</v>
      </c>
      <c r="D274" s="201" t="s">
        <v>187</v>
      </c>
      <c r="E274" s="202" t="s">
        <v>668</v>
      </c>
      <c r="F274" s="203" t="s">
        <v>669</v>
      </c>
      <c r="G274" s="204" t="s">
        <v>166</v>
      </c>
      <c r="H274" s="205">
        <v>5</v>
      </c>
      <c r="I274" s="206"/>
      <c r="J274" s="207"/>
      <c r="K274" s="208">
        <f t="shared" si="54"/>
        <v>0</v>
      </c>
      <c r="L274" s="203" t="s">
        <v>1</v>
      </c>
      <c r="M274" s="209"/>
      <c r="N274" s="210" t="s">
        <v>1</v>
      </c>
      <c r="O274" s="195" t="s">
        <v>41</v>
      </c>
      <c r="P274" s="196">
        <f t="shared" si="55"/>
        <v>0</v>
      </c>
      <c r="Q274" s="196">
        <f t="shared" si="56"/>
        <v>0</v>
      </c>
      <c r="R274" s="196">
        <f t="shared" si="57"/>
        <v>0</v>
      </c>
      <c r="S274" s="69"/>
      <c r="T274" s="197">
        <f t="shared" si="58"/>
        <v>0</v>
      </c>
      <c r="U274" s="197">
        <v>0</v>
      </c>
      <c r="V274" s="197">
        <f t="shared" si="59"/>
        <v>0</v>
      </c>
      <c r="W274" s="197">
        <v>0</v>
      </c>
      <c r="X274" s="198">
        <f t="shared" si="60"/>
        <v>0</v>
      </c>
      <c r="Y274" s="32"/>
      <c r="Z274" s="32"/>
      <c r="AA274" s="32"/>
      <c r="AB274" s="32"/>
      <c r="AC274" s="32"/>
      <c r="AD274" s="32"/>
      <c r="AE274" s="32"/>
      <c r="AR274" s="199" t="s">
        <v>190</v>
      </c>
      <c r="AT274" s="199" t="s">
        <v>187</v>
      </c>
      <c r="AU274" s="199" t="s">
        <v>88</v>
      </c>
      <c r="AY274" s="15" t="s">
        <v>141</v>
      </c>
      <c r="BE274" s="200">
        <f t="shared" si="61"/>
        <v>0</v>
      </c>
      <c r="BF274" s="200">
        <f t="shared" si="62"/>
        <v>0</v>
      </c>
      <c r="BG274" s="200">
        <f t="shared" si="63"/>
        <v>0</v>
      </c>
      <c r="BH274" s="200">
        <f t="shared" si="64"/>
        <v>0</v>
      </c>
      <c r="BI274" s="200">
        <f t="shared" si="65"/>
        <v>0</v>
      </c>
      <c r="BJ274" s="15" t="s">
        <v>86</v>
      </c>
      <c r="BK274" s="200">
        <f t="shared" si="66"/>
        <v>0</v>
      </c>
      <c r="BL274" s="15" t="s">
        <v>191</v>
      </c>
      <c r="BM274" s="199" t="s">
        <v>670</v>
      </c>
    </row>
    <row r="275" spans="1:65" s="2" customFormat="1" ht="16.5" customHeight="1">
      <c r="A275" s="32"/>
      <c r="B275" s="33"/>
      <c r="C275" s="201" t="s">
        <v>671</v>
      </c>
      <c r="D275" s="201" t="s">
        <v>187</v>
      </c>
      <c r="E275" s="202" t="s">
        <v>672</v>
      </c>
      <c r="F275" s="203" t="s">
        <v>673</v>
      </c>
      <c r="G275" s="204" t="s">
        <v>166</v>
      </c>
      <c r="H275" s="205">
        <v>10</v>
      </c>
      <c r="I275" s="206"/>
      <c r="J275" s="207"/>
      <c r="K275" s="208">
        <f t="shared" si="54"/>
        <v>0</v>
      </c>
      <c r="L275" s="203" t="s">
        <v>1</v>
      </c>
      <c r="M275" s="209"/>
      <c r="N275" s="210" t="s">
        <v>1</v>
      </c>
      <c r="O275" s="195" t="s">
        <v>41</v>
      </c>
      <c r="P275" s="196">
        <f t="shared" si="55"/>
        <v>0</v>
      </c>
      <c r="Q275" s="196">
        <f t="shared" si="56"/>
        <v>0</v>
      </c>
      <c r="R275" s="196">
        <f t="shared" si="57"/>
        <v>0</v>
      </c>
      <c r="S275" s="69"/>
      <c r="T275" s="197">
        <f t="shared" si="58"/>
        <v>0</v>
      </c>
      <c r="U275" s="197">
        <v>3.0000000000000001E-5</v>
      </c>
      <c r="V275" s="197">
        <f t="shared" si="59"/>
        <v>3.0000000000000003E-4</v>
      </c>
      <c r="W275" s="197">
        <v>0</v>
      </c>
      <c r="X275" s="198">
        <f t="shared" si="60"/>
        <v>0</v>
      </c>
      <c r="Y275" s="32"/>
      <c r="Z275" s="32"/>
      <c r="AA275" s="32"/>
      <c r="AB275" s="32"/>
      <c r="AC275" s="32"/>
      <c r="AD275" s="32"/>
      <c r="AE275" s="32"/>
      <c r="AR275" s="199" t="s">
        <v>190</v>
      </c>
      <c r="AT275" s="199" t="s">
        <v>187</v>
      </c>
      <c r="AU275" s="199" t="s">
        <v>88</v>
      </c>
      <c r="AY275" s="15" t="s">
        <v>141</v>
      </c>
      <c r="BE275" s="200">
        <f t="shared" si="61"/>
        <v>0</v>
      </c>
      <c r="BF275" s="200">
        <f t="shared" si="62"/>
        <v>0</v>
      </c>
      <c r="BG275" s="200">
        <f t="shared" si="63"/>
        <v>0</v>
      </c>
      <c r="BH275" s="200">
        <f t="shared" si="64"/>
        <v>0</v>
      </c>
      <c r="BI275" s="200">
        <f t="shared" si="65"/>
        <v>0</v>
      </c>
      <c r="BJ275" s="15" t="s">
        <v>86</v>
      </c>
      <c r="BK275" s="200">
        <f t="shared" si="66"/>
        <v>0</v>
      </c>
      <c r="BL275" s="15" t="s">
        <v>191</v>
      </c>
      <c r="BM275" s="199" t="s">
        <v>674</v>
      </c>
    </row>
    <row r="276" spans="1:65" s="2" customFormat="1" ht="16.5" customHeight="1">
      <c r="A276" s="32"/>
      <c r="B276" s="33"/>
      <c r="C276" s="201" t="s">
        <v>675</v>
      </c>
      <c r="D276" s="201" t="s">
        <v>187</v>
      </c>
      <c r="E276" s="202" t="s">
        <v>676</v>
      </c>
      <c r="F276" s="203" t="s">
        <v>677</v>
      </c>
      <c r="G276" s="204" t="s">
        <v>166</v>
      </c>
      <c r="H276" s="205">
        <v>5</v>
      </c>
      <c r="I276" s="206"/>
      <c r="J276" s="207"/>
      <c r="K276" s="208">
        <f t="shared" si="54"/>
        <v>0</v>
      </c>
      <c r="L276" s="203" t="s">
        <v>1</v>
      </c>
      <c r="M276" s="209"/>
      <c r="N276" s="210" t="s">
        <v>1</v>
      </c>
      <c r="O276" s="195" t="s">
        <v>41</v>
      </c>
      <c r="P276" s="196">
        <f t="shared" si="55"/>
        <v>0</v>
      </c>
      <c r="Q276" s="196">
        <f t="shared" si="56"/>
        <v>0</v>
      </c>
      <c r="R276" s="196">
        <f t="shared" si="57"/>
        <v>0</v>
      </c>
      <c r="S276" s="69"/>
      <c r="T276" s="197">
        <f t="shared" si="58"/>
        <v>0</v>
      </c>
      <c r="U276" s="197">
        <v>3.0000000000000001E-5</v>
      </c>
      <c r="V276" s="197">
        <f t="shared" si="59"/>
        <v>1.5000000000000001E-4</v>
      </c>
      <c r="W276" s="197">
        <v>0</v>
      </c>
      <c r="X276" s="198">
        <f t="shared" si="60"/>
        <v>0</v>
      </c>
      <c r="Y276" s="32"/>
      <c r="Z276" s="32"/>
      <c r="AA276" s="32"/>
      <c r="AB276" s="32"/>
      <c r="AC276" s="32"/>
      <c r="AD276" s="32"/>
      <c r="AE276" s="32"/>
      <c r="AR276" s="199" t="s">
        <v>190</v>
      </c>
      <c r="AT276" s="199" t="s">
        <v>187</v>
      </c>
      <c r="AU276" s="199" t="s">
        <v>88</v>
      </c>
      <c r="AY276" s="15" t="s">
        <v>141</v>
      </c>
      <c r="BE276" s="200">
        <f t="shared" si="61"/>
        <v>0</v>
      </c>
      <c r="BF276" s="200">
        <f t="shared" si="62"/>
        <v>0</v>
      </c>
      <c r="BG276" s="200">
        <f t="shared" si="63"/>
        <v>0</v>
      </c>
      <c r="BH276" s="200">
        <f t="shared" si="64"/>
        <v>0</v>
      </c>
      <c r="BI276" s="200">
        <f t="shared" si="65"/>
        <v>0</v>
      </c>
      <c r="BJ276" s="15" t="s">
        <v>86</v>
      </c>
      <c r="BK276" s="200">
        <f t="shared" si="66"/>
        <v>0</v>
      </c>
      <c r="BL276" s="15" t="s">
        <v>191</v>
      </c>
      <c r="BM276" s="199" t="s">
        <v>678</v>
      </c>
    </row>
    <row r="277" spans="1:65" s="2" customFormat="1" ht="16.5" customHeight="1">
      <c r="A277" s="32"/>
      <c r="B277" s="33"/>
      <c r="C277" s="201" t="s">
        <v>679</v>
      </c>
      <c r="D277" s="201" t="s">
        <v>187</v>
      </c>
      <c r="E277" s="202" t="s">
        <v>680</v>
      </c>
      <c r="F277" s="203" t="s">
        <v>681</v>
      </c>
      <c r="G277" s="204" t="s">
        <v>166</v>
      </c>
      <c r="H277" s="205">
        <v>10</v>
      </c>
      <c r="I277" s="206"/>
      <c r="J277" s="207"/>
      <c r="K277" s="208">
        <f t="shared" si="54"/>
        <v>0</v>
      </c>
      <c r="L277" s="203" t="s">
        <v>1</v>
      </c>
      <c r="M277" s="209"/>
      <c r="N277" s="210" t="s">
        <v>1</v>
      </c>
      <c r="O277" s="195" t="s">
        <v>41</v>
      </c>
      <c r="P277" s="196">
        <f t="shared" si="55"/>
        <v>0</v>
      </c>
      <c r="Q277" s="196">
        <f t="shared" si="56"/>
        <v>0</v>
      </c>
      <c r="R277" s="196">
        <f t="shared" si="57"/>
        <v>0</v>
      </c>
      <c r="S277" s="69"/>
      <c r="T277" s="197">
        <f t="shared" si="58"/>
        <v>0</v>
      </c>
      <c r="U277" s="197">
        <v>3.0000000000000001E-5</v>
      </c>
      <c r="V277" s="197">
        <f t="shared" si="59"/>
        <v>3.0000000000000003E-4</v>
      </c>
      <c r="W277" s="197">
        <v>0</v>
      </c>
      <c r="X277" s="198">
        <f t="shared" si="60"/>
        <v>0</v>
      </c>
      <c r="Y277" s="32"/>
      <c r="Z277" s="32"/>
      <c r="AA277" s="32"/>
      <c r="AB277" s="32"/>
      <c r="AC277" s="32"/>
      <c r="AD277" s="32"/>
      <c r="AE277" s="32"/>
      <c r="AR277" s="199" t="s">
        <v>190</v>
      </c>
      <c r="AT277" s="199" t="s">
        <v>187</v>
      </c>
      <c r="AU277" s="199" t="s">
        <v>88</v>
      </c>
      <c r="AY277" s="15" t="s">
        <v>141</v>
      </c>
      <c r="BE277" s="200">
        <f t="shared" si="61"/>
        <v>0</v>
      </c>
      <c r="BF277" s="200">
        <f t="shared" si="62"/>
        <v>0</v>
      </c>
      <c r="BG277" s="200">
        <f t="shared" si="63"/>
        <v>0</v>
      </c>
      <c r="BH277" s="200">
        <f t="shared" si="64"/>
        <v>0</v>
      </c>
      <c r="BI277" s="200">
        <f t="shared" si="65"/>
        <v>0</v>
      </c>
      <c r="BJ277" s="15" t="s">
        <v>86</v>
      </c>
      <c r="BK277" s="200">
        <f t="shared" si="66"/>
        <v>0</v>
      </c>
      <c r="BL277" s="15" t="s">
        <v>191</v>
      </c>
      <c r="BM277" s="199" t="s">
        <v>682</v>
      </c>
    </row>
    <row r="278" spans="1:65" s="2" customFormat="1" ht="24.2" customHeight="1">
      <c r="A278" s="32"/>
      <c r="B278" s="33"/>
      <c r="C278" s="187" t="s">
        <v>683</v>
      </c>
      <c r="D278" s="187" t="s">
        <v>144</v>
      </c>
      <c r="E278" s="188" t="s">
        <v>684</v>
      </c>
      <c r="F278" s="189" t="s">
        <v>685</v>
      </c>
      <c r="G278" s="190" t="s">
        <v>166</v>
      </c>
      <c r="H278" s="191">
        <v>1</v>
      </c>
      <c r="I278" s="192"/>
      <c r="J278" s="192"/>
      <c r="K278" s="193">
        <f t="shared" si="54"/>
        <v>0</v>
      </c>
      <c r="L278" s="189" t="s">
        <v>148</v>
      </c>
      <c r="M278" s="37"/>
      <c r="N278" s="194" t="s">
        <v>1</v>
      </c>
      <c r="O278" s="195" t="s">
        <v>41</v>
      </c>
      <c r="P278" s="196">
        <f t="shared" si="55"/>
        <v>0</v>
      </c>
      <c r="Q278" s="196">
        <f t="shared" si="56"/>
        <v>0</v>
      </c>
      <c r="R278" s="196">
        <f t="shared" si="57"/>
        <v>0</v>
      </c>
      <c r="S278" s="69"/>
      <c r="T278" s="197">
        <f t="shared" si="58"/>
        <v>0</v>
      </c>
      <c r="U278" s="197">
        <v>0</v>
      </c>
      <c r="V278" s="197">
        <f t="shared" si="59"/>
        <v>0</v>
      </c>
      <c r="W278" s="197">
        <v>0</v>
      </c>
      <c r="X278" s="198">
        <f t="shared" si="60"/>
        <v>0</v>
      </c>
      <c r="Y278" s="32"/>
      <c r="Z278" s="32"/>
      <c r="AA278" s="32"/>
      <c r="AB278" s="32"/>
      <c r="AC278" s="32"/>
      <c r="AD278" s="32"/>
      <c r="AE278" s="32"/>
      <c r="AR278" s="199" t="s">
        <v>191</v>
      </c>
      <c r="AT278" s="199" t="s">
        <v>144</v>
      </c>
      <c r="AU278" s="199" t="s">
        <v>88</v>
      </c>
      <c r="AY278" s="15" t="s">
        <v>141</v>
      </c>
      <c r="BE278" s="200">
        <f t="shared" si="61"/>
        <v>0</v>
      </c>
      <c r="BF278" s="200">
        <f t="shared" si="62"/>
        <v>0</v>
      </c>
      <c r="BG278" s="200">
        <f t="shared" si="63"/>
        <v>0</v>
      </c>
      <c r="BH278" s="200">
        <f t="shared" si="64"/>
        <v>0</v>
      </c>
      <c r="BI278" s="200">
        <f t="shared" si="65"/>
        <v>0</v>
      </c>
      <c r="BJ278" s="15" t="s">
        <v>86</v>
      </c>
      <c r="BK278" s="200">
        <f t="shared" si="66"/>
        <v>0</v>
      </c>
      <c r="BL278" s="15" t="s">
        <v>191</v>
      </c>
      <c r="BM278" s="199" t="s">
        <v>686</v>
      </c>
    </row>
    <row r="279" spans="1:65" s="2" customFormat="1" ht="24.2" customHeight="1">
      <c r="A279" s="32"/>
      <c r="B279" s="33"/>
      <c r="C279" s="201" t="s">
        <v>687</v>
      </c>
      <c r="D279" s="201" t="s">
        <v>187</v>
      </c>
      <c r="E279" s="202" t="s">
        <v>688</v>
      </c>
      <c r="F279" s="203" t="s">
        <v>689</v>
      </c>
      <c r="G279" s="204" t="s">
        <v>166</v>
      </c>
      <c r="H279" s="205">
        <v>1</v>
      </c>
      <c r="I279" s="206"/>
      <c r="J279" s="207"/>
      <c r="K279" s="208">
        <f t="shared" si="54"/>
        <v>0</v>
      </c>
      <c r="L279" s="203" t="s">
        <v>1</v>
      </c>
      <c r="M279" s="209"/>
      <c r="N279" s="210" t="s">
        <v>1</v>
      </c>
      <c r="O279" s="195" t="s">
        <v>41</v>
      </c>
      <c r="P279" s="196">
        <f t="shared" si="55"/>
        <v>0</v>
      </c>
      <c r="Q279" s="196">
        <f t="shared" si="56"/>
        <v>0</v>
      </c>
      <c r="R279" s="196">
        <f t="shared" si="57"/>
        <v>0</v>
      </c>
      <c r="S279" s="69"/>
      <c r="T279" s="197">
        <f t="shared" si="58"/>
        <v>0</v>
      </c>
      <c r="U279" s="197">
        <v>0</v>
      </c>
      <c r="V279" s="197">
        <f t="shared" si="59"/>
        <v>0</v>
      </c>
      <c r="W279" s="197">
        <v>0</v>
      </c>
      <c r="X279" s="198">
        <f t="shared" si="60"/>
        <v>0</v>
      </c>
      <c r="Y279" s="32"/>
      <c r="Z279" s="32"/>
      <c r="AA279" s="32"/>
      <c r="AB279" s="32"/>
      <c r="AC279" s="32"/>
      <c r="AD279" s="32"/>
      <c r="AE279" s="32"/>
      <c r="AR279" s="199" t="s">
        <v>190</v>
      </c>
      <c r="AT279" s="199" t="s">
        <v>187</v>
      </c>
      <c r="AU279" s="199" t="s">
        <v>88</v>
      </c>
      <c r="AY279" s="15" t="s">
        <v>141</v>
      </c>
      <c r="BE279" s="200">
        <f t="shared" si="61"/>
        <v>0</v>
      </c>
      <c r="BF279" s="200">
        <f t="shared" si="62"/>
        <v>0</v>
      </c>
      <c r="BG279" s="200">
        <f t="shared" si="63"/>
        <v>0</v>
      </c>
      <c r="BH279" s="200">
        <f t="shared" si="64"/>
        <v>0</v>
      </c>
      <c r="BI279" s="200">
        <f t="shared" si="65"/>
        <v>0</v>
      </c>
      <c r="BJ279" s="15" t="s">
        <v>86</v>
      </c>
      <c r="BK279" s="200">
        <f t="shared" si="66"/>
        <v>0</v>
      </c>
      <c r="BL279" s="15" t="s">
        <v>191</v>
      </c>
      <c r="BM279" s="199" t="s">
        <v>690</v>
      </c>
    </row>
    <row r="280" spans="1:65" s="2" customFormat="1" ht="37.9" customHeight="1">
      <c r="A280" s="32"/>
      <c r="B280" s="33"/>
      <c r="C280" s="187" t="s">
        <v>691</v>
      </c>
      <c r="D280" s="187" t="s">
        <v>144</v>
      </c>
      <c r="E280" s="188" t="s">
        <v>692</v>
      </c>
      <c r="F280" s="189" t="s">
        <v>693</v>
      </c>
      <c r="G280" s="190" t="s">
        <v>166</v>
      </c>
      <c r="H280" s="191">
        <v>1</v>
      </c>
      <c r="I280" s="192"/>
      <c r="J280" s="192"/>
      <c r="K280" s="193">
        <f t="shared" si="54"/>
        <v>0</v>
      </c>
      <c r="L280" s="189" t="s">
        <v>148</v>
      </c>
      <c r="M280" s="37"/>
      <c r="N280" s="194" t="s">
        <v>1</v>
      </c>
      <c r="O280" s="195" t="s">
        <v>41</v>
      </c>
      <c r="P280" s="196">
        <f t="shared" si="55"/>
        <v>0</v>
      </c>
      <c r="Q280" s="196">
        <f t="shared" si="56"/>
        <v>0</v>
      </c>
      <c r="R280" s="196">
        <f t="shared" si="57"/>
        <v>0</v>
      </c>
      <c r="S280" s="69"/>
      <c r="T280" s="197">
        <f t="shared" si="58"/>
        <v>0</v>
      </c>
      <c r="U280" s="197">
        <v>0</v>
      </c>
      <c r="V280" s="197">
        <f t="shared" si="59"/>
        <v>0</v>
      </c>
      <c r="W280" s="197">
        <v>0</v>
      </c>
      <c r="X280" s="198">
        <f t="shared" si="60"/>
        <v>0</v>
      </c>
      <c r="Y280" s="32"/>
      <c r="Z280" s="32"/>
      <c r="AA280" s="32"/>
      <c r="AB280" s="32"/>
      <c r="AC280" s="32"/>
      <c r="AD280" s="32"/>
      <c r="AE280" s="32"/>
      <c r="AR280" s="199" t="s">
        <v>191</v>
      </c>
      <c r="AT280" s="199" t="s">
        <v>144</v>
      </c>
      <c r="AU280" s="199" t="s">
        <v>88</v>
      </c>
      <c r="AY280" s="15" t="s">
        <v>141</v>
      </c>
      <c r="BE280" s="200">
        <f t="shared" si="61"/>
        <v>0</v>
      </c>
      <c r="BF280" s="200">
        <f t="shared" si="62"/>
        <v>0</v>
      </c>
      <c r="BG280" s="200">
        <f t="shared" si="63"/>
        <v>0</v>
      </c>
      <c r="BH280" s="200">
        <f t="shared" si="64"/>
        <v>0</v>
      </c>
      <c r="BI280" s="200">
        <f t="shared" si="65"/>
        <v>0</v>
      </c>
      <c r="BJ280" s="15" t="s">
        <v>86</v>
      </c>
      <c r="BK280" s="200">
        <f t="shared" si="66"/>
        <v>0</v>
      </c>
      <c r="BL280" s="15" t="s">
        <v>191</v>
      </c>
      <c r="BM280" s="199" t="s">
        <v>694</v>
      </c>
    </row>
    <row r="281" spans="1:65" s="2" customFormat="1" ht="24.2" customHeight="1">
      <c r="A281" s="32"/>
      <c r="B281" s="33"/>
      <c r="C281" s="201" t="s">
        <v>695</v>
      </c>
      <c r="D281" s="201" t="s">
        <v>187</v>
      </c>
      <c r="E281" s="202" t="s">
        <v>696</v>
      </c>
      <c r="F281" s="203" t="s">
        <v>697</v>
      </c>
      <c r="G281" s="204" t="s">
        <v>166</v>
      </c>
      <c r="H281" s="205">
        <v>2</v>
      </c>
      <c r="I281" s="206"/>
      <c r="J281" s="207"/>
      <c r="K281" s="208">
        <f t="shared" si="54"/>
        <v>0</v>
      </c>
      <c r="L281" s="203" t="s">
        <v>1</v>
      </c>
      <c r="M281" s="209"/>
      <c r="N281" s="210" t="s">
        <v>1</v>
      </c>
      <c r="O281" s="195" t="s">
        <v>41</v>
      </c>
      <c r="P281" s="196">
        <f t="shared" si="55"/>
        <v>0</v>
      </c>
      <c r="Q281" s="196">
        <f t="shared" si="56"/>
        <v>0</v>
      </c>
      <c r="R281" s="196">
        <f t="shared" si="57"/>
        <v>0</v>
      </c>
      <c r="S281" s="69"/>
      <c r="T281" s="197">
        <f t="shared" si="58"/>
        <v>0</v>
      </c>
      <c r="U281" s="197">
        <v>0</v>
      </c>
      <c r="V281" s="197">
        <f t="shared" si="59"/>
        <v>0</v>
      </c>
      <c r="W281" s="197">
        <v>0</v>
      </c>
      <c r="X281" s="198">
        <f t="shared" si="60"/>
        <v>0</v>
      </c>
      <c r="Y281" s="32"/>
      <c r="Z281" s="32"/>
      <c r="AA281" s="32"/>
      <c r="AB281" s="32"/>
      <c r="AC281" s="32"/>
      <c r="AD281" s="32"/>
      <c r="AE281" s="32"/>
      <c r="AR281" s="199" t="s">
        <v>190</v>
      </c>
      <c r="AT281" s="199" t="s">
        <v>187</v>
      </c>
      <c r="AU281" s="199" t="s">
        <v>88</v>
      </c>
      <c r="AY281" s="15" t="s">
        <v>141</v>
      </c>
      <c r="BE281" s="200">
        <f t="shared" si="61"/>
        <v>0</v>
      </c>
      <c r="BF281" s="200">
        <f t="shared" si="62"/>
        <v>0</v>
      </c>
      <c r="BG281" s="200">
        <f t="shared" si="63"/>
        <v>0</v>
      </c>
      <c r="BH281" s="200">
        <f t="shared" si="64"/>
        <v>0</v>
      </c>
      <c r="BI281" s="200">
        <f t="shared" si="65"/>
        <v>0</v>
      </c>
      <c r="BJ281" s="15" t="s">
        <v>86</v>
      </c>
      <c r="BK281" s="200">
        <f t="shared" si="66"/>
        <v>0</v>
      </c>
      <c r="BL281" s="15" t="s">
        <v>191</v>
      </c>
      <c r="BM281" s="199" t="s">
        <v>698</v>
      </c>
    </row>
    <row r="282" spans="1:65" s="2" customFormat="1" ht="21.75" customHeight="1">
      <c r="A282" s="32"/>
      <c r="B282" s="33"/>
      <c r="C282" s="201" t="s">
        <v>699</v>
      </c>
      <c r="D282" s="201" t="s">
        <v>187</v>
      </c>
      <c r="E282" s="202" t="s">
        <v>700</v>
      </c>
      <c r="F282" s="203" t="s">
        <v>701</v>
      </c>
      <c r="G282" s="204" t="s">
        <v>166</v>
      </c>
      <c r="H282" s="205">
        <v>1</v>
      </c>
      <c r="I282" s="206"/>
      <c r="J282" s="207"/>
      <c r="K282" s="208">
        <f t="shared" si="54"/>
        <v>0</v>
      </c>
      <c r="L282" s="203" t="s">
        <v>1</v>
      </c>
      <c r="M282" s="209"/>
      <c r="N282" s="210" t="s">
        <v>1</v>
      </c>
      <c r="O282" s="195" t="s">
        <v>41</v>
      </c>
      <c r="P282" s="196">
        <f t="shared" si="55"/>
        <v>0</v>
      </c>
      <c r="Q282" s="196">
        <f t="shared" si="56"/>
        <v>0</v>
      </c>
      <c r="R282" s="196">
        <f t="shared" si="57"/>
        <v>0</v>
      </c>
      <c r="S282" s="69"/>
      <c r="T282" s="197">
        <f t="shared" si="58"/>
        <v>0</v>
      </c>
      <c r="U282" s="197">
        <v>0</v>
      </c>
      <c r="V282" s="197">
        <f t="shared" si="59"/>
        <v>0</v>
      </c>
      <c r="W282" s="197">
        <v>0</v>
      </c>
      <c r="X282" s="198">
        <f t="shared" si="60"/>
        <v>0</v>
      </c>
      <c r="Y282" s="32"/>
      <c r="Z282" s="32"/>
      <c r="AA282" s="32"/>
      <c r="AB282" s="32"/>
      <c r="AC282" s="32"/>
      <c r="AD282" s="32"/>
      <c r="AE282" s="32"/>
      <c r="AR282" s="199" t="s">
        <v>190</v>
      </c>
      <c r="AT282" s="199" t="s">
        <v>187</v>
      </c>
      <c r="AU282" s="199" t="s">
        <v>88</v>
      </c>
      <c r="AY282" s="15" t="s">
        <v>141</v>
      </c>
      <c r="BE282" s="200">
        <f t="shared" si="61"/>
        <v>0</v>
      </c>
      <c r="BF282" s="200">
        <f t="shared" si="62"/>
        <v>0</v>
      </c>
      <c r="BG282" s="200">
        <f t="shared" si="63"/>
        <v>0</v>
      </c>
      <c r="BH282" s="200">
        <f t="shared" si="64"/>
        <v>0</v>
      </c>
      <c r="BI282" s="200">
        <f t="shared" si="65"/>
        <v>0</v>
      </c>
      <c r="BJ282" s="15" t="s">
        <v>86</v>
      </c>
      <c r="BK282" s="200">
        <f t="shared" si="66"/>
        <v>0</v>
      </c>
      <c r="BL282" s="15" t="s">
        <v>191</v>
      </c>
      <c r="BM282" s="199" t="s">
        <v>702</v>
      </c>
    </row>
    <row r="283" spans="1:65" s="2" customFormat="1" ht="49.15" customHeight="1">
      <c r="A283" s="32"/>
      <c r="B283" s="33"/>
      <c r="C283" s="187" t="s">
        <v>703</v>
      </c>
      <c r="D283" s="187" t="s">
        <v>144</v>
      </c>
      <c r="E283" s="188" t="s">
        <v>704</v>
      </c>
      <c r="F283" s="189" t="s">
        <v>705</v>
      </c>
      <c r="G283" s="190" t="s">
        <v>198</v>
      </c>
      <c r="H283" s="191">
        <v>4</v>
      </c>
      <c r="I283" s="192"/>
      <c r="J283" s="192"/>
      <c r="K283" s="193">
        <f t="shared" si="54"/>
        <v>0</v>
      </c>
      <c r="L283" s="189" t="s">
        <v>148</v>
      </c>
      <c r="M283" s="37"/>
      <c r="N283" s="194" t="s">
        <v>1</v>
      </c>
      <c r="O283" s="195" t="s">
        <v>41</v>
      </c>
      <c r="P283" s="196">
        <f t="shared" si="55"/>
        <v>0</v>
      </c>
      <c r="Q283" s="196">
        <f t="shared" si="56"/>
        <v>0</v>
      </c>
      <c r="R283" s="196">
        <f t="shared" si="57"/>
        <v>0</v>
      </c>
      <c r="S283" s="69"/>
      <c r="T283" s="197">
        <f t="shared" si="58"/>
        <v>0</v>
      </c>
      <c r="U283" s="197">
        <v>0</v>
      </c>
      <c r="V283" s="197">
        <f t="shared" si="59"/>
        <v>0</v>
      </c>
      <c r="W283" s="197">
        <v>0</v>
      </c>
      <c r="X283" s="198">
        <f t="shared" si="60"/>
        <v>0</v>
      </c>
      <c r="Y283" s="32"/>
      <c r="Z283" s="32"/>
      <c r="AA283" s="32"/>
      <c r="AB283" s="32"/>
      <c r="AC283" s="32"/>
      <c r="AD283" s="32"/>
      <c r="AE283" s="32"/>
      <c r="AR283" s="199" t="s">
        <v>191</v>
      </c>
      <c r="AT283" s="199" t="s">
        <v>144</v>
      </c>
      <c r="AU283" s="199" t="s">
        <v>88</v>
      </c>
      <c r="AY283" s="15" t="s">
        <v>141</v>
      </c>
      <c r="BE283" s="200">
        <f t="shared" si="61"/>
        <v>0</v>
      </c>
      <c r="BF283" s="200">
        <f t="shared" si="62"/>
        <v>0</v>
      </c>
      <c r="BG283" s="200">
        <f t="shared" si="63"/>
        <v>0</v>
      </c>
      <c r="BH283" s="200">
        <f t="shared" si="64"/>
        <v>0</v>
      </c>
      <c r="BI283" s="200">
        <f t="shared" si="65"/>
        <v>0</v>
      </c>
      <c r="BJ283" s="15" t="s">
        <v>86</v>
      </c>
      <c r="BK283" s="200">
        <f t="shared" si="66"/>
        <v>0</v>
      </c>
      <c r="BL283" s="15" t="s">
        <v>191</v>
      </c>
      <c r="BM283" s="199" t="s">
        <v>706</v>
      </c>
    </row>
    <row r="284" spans="1:65" s="2" customFormat="1" ht="24.2" customHeight="1">
      <c r="A284" s="32"/>
      <c r="B284" s="33"/>
      <c r="C284" s="201" t="s">
        <v>707</v>
      </c>
      <c r="D284" s="201" t="s">
        <v>187</v>
      </c>
      <c r="E284" s="202" t="s">
        <v>708</v>
      </c>
      <c r="F284" s="203" t="s">
        <v>709</v>
      </c>
      <c r="G284" s="204" t="s">
        <v>207</v>
      </c>
      <c r="H284" s="205">
        <v>2.78</v>
      </c>
      <c r="I284" s="206"/>
      <c r="J284" s="207"/>
      <c r="K284" s="208">
        <f t="shared" si="54"/>
        <v>0</v>
      </c>
      <c r="L284" s="203" t="s">
        <v>148</v>
      </c>
      <c r="M284" s="209"/>
      <c r="N284" s="210" t="s">
        <v>1</v>
      </c>
      <c r="O284" s="195" t="s">
        <v>41</v>
      </c>
      <c r="P284" s="196">
        <f t="shared" si="55"/>
        <v>0</v>
      </c>
      <c r="Q284" s="196">
        <f t="shared" si="56"/>
        <v>0</v>
      </c>
      <c r="R284" s="196">
        <f t="shared" si="57"/>
        <v>0</v>
      </c>
      <c r="S284" s="69"/>
      <c r="T284" s="197">
        <f t="shared" si="58"/>
        <v>0</v>
      </c>
      <c r="U284" s="197">
        <v>1E-3</v>
      </c>
      <c r="V284" s="197">
        <f t="shared" si="59"/>
        <v>2.7799999999999999E-3</v>
      </c>
      <c r="W284" s="197">
        <v>0</v>
      </c>
      <c r="X284" s="198">
        <f t="shared" si="60"/>
        <v>0</v>
      </c>
      <c r="Y284" s="32"/>
      <c r="Z284" s="32"/>
      <c r="AA284" s="32"/>
      <c r="AB284" s="32"/>
      <c r="AC284" s="32"/>
      <c r="AD284" s="32"/>
      <c r="AE284" s="32"/>
      <c r="AR284" s="199" t="s">
        <v>190</v>
      </c>
      <c r="AT284" s="199" t="s">
        <v>187</v>
      </c>
      <c r="AU284" s="199" t="s">
        <v>88</v>
      </c>
      <c r="AY284" s="15" t="s">
        <v>141</v>
      </c>
      <c r="BE284" s="200">
        <f t="shared" si="61"/>
        <v>0</v>
      </c>
      <c r="BF284" s="200">
        <f t="shared" si="62"/>
        <v>0</v>
      </c>
      <c r="BG284" s="200">
        <f t="shared" si="63"/>
        <v>0</v>
      </c>
      <c r="BH284" s="200">
        <f t="shared" si="64"/>
        <v>0</v>
      </c>
      <c r="BI284" s="200">
        <f t="shared" si="65"/>
        <v>0</v>
      </c>
      <c r="BJ284" s="15" t="s">
        <v>86</v>
      </c>
      <c r="BK284" s="200">
        <f t="shared" si="66"/>
        <v>0</v>
      </c>
      <c r="BL284" s="15" t="s">
        <v>191</v>
      </c>
      <c r="BM284" s="199" t="s">
        <v>710</v>
      </c>
    </row>
    <row r="285" spans="1:65" s="13" customFormat="1" ht="11.25">
      <c r="B285" s="211"/>
      <c r="C285" s="212"/>
      <c r="D285" s="213" t="s">
        <v>193</v>
      </c>
      <c r="E285" s="212"/>
      <c r="F285" s="214" t="s">
        <v>711</v>
      </c>
      <c r="G285" s="212"/>
      <c r="H285" s="215">
        <v>2.78</v>
      </c>
      <c r="I285" s="216"/>
      <c r="J285" s="216"/>
      <c r="K285" s="212"/>
      <c r="L285" s="212"/>
      <c r="M285" s="217"/>
      <c r="N285" s="218"/>
      <c r="O285" s="219"/>
      <c r="P285" s="219"/>
      <c r="Q285" s="219"/>
      <c r="R285" s="219"/>
      <c r="S285" s="219"/>
      <c r="T285" s="219"/>
      <c r="U285" s="219"/>
      <c r="V285" s="219"/>
      <c r="W285" s="219"/>
      <c r="X285" s="220"/>
      <c r="AT285" s="221" t="s">
        <v>193</v>
      </c>
      <c r="AU285" s="221" t="s">
        <v>88</v>
      </c>
      <c r="AV285" s="13" t="s">
        <v>88</v>
      </c>
      <c r="AW285" s="13" t="s">
        <v>4</v>
      </c>
      <c r="AX285" s="13" t="s">
        <v>86</v>
      </c>
      <c r="AY285" s="221" t="s">
        <v>141</v>
      </c>
    </row>
    <row r="286" spans="1:65" s="2" customFormat="1" ht="44.25" customHeight="1">
      <c r="A286" s="32"/>
      <c r="B286" s="33"/>
      <c r="C286" s="187" t="s">
        <v>712</v>
      </c>
      <c r="D286" s="187" t="s">
        <v>144</v>
      </c>
      <c r="E286" s="188" t="s">
        <v>713</v>
      </c>
      <c r="F286" s="189" t="s">
        <v>714</v>
      </c>
      <c r="G286" s="190" t="s">
        <v>213</v>
      </c>
      <c r="H286" s="191">
        <v>0.25800000000000001</v>
      </c>
      <c r="I286" s="192"/>
      <c r="J286" s="192"/>
      <c r="K286" s="193">
        <f>ROUND(P286*H286,2)</f>
        <v>0</v>
      </c>
      <c r="L286" s="189" t="s">
        <v>148</v>
      </c>
      <c r="M286" s="37"/>
      <c r="N286" s="194" t="s">
        <v>1</v>
      </c>
      <c r="O286" s="195" t="s">
        <v>41</v>
      </c>
      <c r="P286" s="196">
        <f>I286+J286</f>
        <v>0</v>
      </c>
      <c r="Q286" s="196">
        <f>ROUND(I286*H286,2)</f>
        <v>0</v>
      </c>
      <c r="R286" s="196">
        <f>ROUND(J286*H286,2)</f>
        <v>0</v>
      </c>
      <c r="S286" s="69"/>
      <c r="T286" s="197">
        <f>S286*H286</f>
        <v>0</v>
      </c>
      <c r="U286" s="197">
        <v>0</v>
      </c>
      <c r="V286" s="197">
        <f>U286*H286</f>
        <v>0</v>
      </c>
      <c r="W286" s="197">
        <v>0</v>
      </c>
      <c r="X286" s="198">
        <f>W286*H286</f>
        <v>0</v>
      </c>
      <c r="Y286" s="32"/>
      <c r="Z286" s="32"/>
      <c r="AA286" s="32"/>
      <c r="AB286" s="32"/>
      <c r="AC286" s="32"/>
      <c r="AD286" s="32"/>
      <c r="AE286" s="32"/>
      <c r="AR286" s="199" t="s">
        <v>191</v>
      </c>
      <c r="AT286" s="199" t="s">
        <v>144</v>
      </c>
      <c r="AU286" s="199" t="s">
        <v>88</v>
      </c>
      <c r="AY286" s="15" t="s">
        <v>141</v>
      </c>
      <c r="BE286" s="200">
        <f>IF(O286="základní",K286,0)</f>
        <v>0</v>
      </c>
      <c r="BF286" s="200">
        <f>IF(O286="snížená",K286,0)</f>
        <v>0</v>
      </c>
      <c r="BG286" s="200">
        <f>IF(O286="zákl. přenesená",K286,0)</f>
        <v>0</v>
      </c>
      <c r="BH286" s="200">
        <f>IF(O286="sníž. přenesená",K286,0)</f>
        <v>0</v>
      </c>
      <c r="BI286" s="200">
        <f>IF(O286="nulová",K286,0)</f>
        <v>0</v>
      </c>
      <c r="BJ286" s="15" t="s">
        <v>86</v>
      </c>
      <c r="BK286" s="200">
        <f>ROUND(P286*H286,2)</f>
        <v>0</v>
      </c>
      <c r="BL286" s="15" t="s">
        <v>191</v>
      </c>
      <c r="BM286" s="199" t="s">
        <v>715</v>
      </c>
    </row>
    <row r="287" spans="1:65" s="2" customFormat="1" ht="44.25" customHeight="1">
      <c r="A287" s="32"/>
      <c r="B287" s="33"/>
      <c r="C287" s="187" t="s">
        <v>716</v>
      </c>
      <c r="D287" s="187" t="s">
        <v>144</v>
      </c>
      <c r="E287" s="188" t="s">
        <v>717</v>
      </c>
      <c r="F287" s="189" t="s">
        <v>718</v>
      </c>
      <c r="G287" s="190" t="s">
        <v>166</v>
      </c>
      <c r="H287" s="191">
        <v>1</v>
      </c>
      <c r="I287" s="192"/>
      <c r="J287" s="192"/>
      <c r="K287" s="193">
        <f>ROUND(P287*H287,2)</f>
        <v>0</v>
      </c>
      <c r="L287" s="189" t="s">
        <v>148</v>
      </c>
      <c r="M287" s="37"/>
      <c r="N287" s="194" t="s">
        <v>1</v>
      </c>
      <c r="O287" s="195" t="s">
        <v>41</v>
      </c>
      <c r="P287" s="196">
        <f>I287+J287</f>
        <v>0</v>
      </c>
      <c r="Q287" s="196">
        <f>ROUND(I287*H287,2)</f>
        <v>0</v>
      </c>
      <c r="R287" s="196">
        <f>ROUND(J287*H287,2)</f>
        <v>0</v>
      </c>
      <c r="S287" s="69"/>
      <c r="T287" s="197">
        <f>S287*H287</f>
        <v>0</v>
      </c>
      <c r="U287" s="197">
        <v>0</v>
      </c>
      <c r="V287" s="197">
        <f>U287*H287</f>
        <v>0</v>
      </c>
      <c r="W287" s="197">
        <v>0</v>
      </c>
      <c r="X287" s="198">
        <f>W287*H287</f>
        <v>0</v>
      </c>
      <c r="Y287" s="32"/>
      <c r="Z287" s="32"/>
      <c r="AA287" s="32"/>
      <c r="AB287" s="32"/>
      <c r="AC287" s="32"/>
      <c r="AD287" s="32"/>
      <c r="AE287" s="32"/>
      <c r="AR287" s="199" t="s">
        <v>362</v>
      </c>
      <c r="AT287" s="199" t="s">
        <v>144</v>
      </c>
      <c r="AU287" s="199" t="s">
        <v>88</v>
      </c>
      <c r="AY287" s="15" t="s">
        <v>141</v>
      </c>
      <c r="BE287" s="200">
        <f>IF(O287="základní",K287,0)</f>
        <v>0</v>
      </c>
      <c r="BF287" s="200">
        <f>IF(O287="snížená",K287,0)</f>
        <v>0</v>
      </c>
      <c r="BG287" s="200">
        <f>IF(O287="zákl. přenesená",K287,0)</f>
        <v>0</v>
      </c>
      <c r="BH287" s="200">
        <f>IF(O287="sníž. přenesená",K287,0)</f>
        <v>0</v>
      </c>
      <c r="BI287" s="200">
        <f>IF(O287="nulová",K287,0)</f>
        <v>0</v>
      </c>
      <c r="BJ287" s="15" t="s">
        <v>86</v>
      </c>
      <c r="BK287" s="200">
        <f>ROUND(P287*H287,2)</f>
        <v>0</v>
      </c>
      <c r="BL287" s="15" t="s">
        <v>362</v>
      </c>
      <c r="BM287" s="199" t="s">
        <v>719</v>
      </c>
    </row>
    <row r="288" spans="1:65" s="12" customFormat="1" ht="25.9" customHeight="1">
      <c r="B288" s="170"/>
      <c r="C288" s="171"/>
      <c r="D288" s="172" t="s">
        <v>77</v>
      </c>
      <c r="E288" s="173" t="s">
        <v>187</v>
      </c>
      <c r="F288" s="173" t="s">
        <v>720</v>
      </c>
      <c r="G288" s="171"/>
      <c r="H288" s="171"/>
      <c r="I288" s="174"/>
      <c r="J288" s="174"/>
      <c r="K288" s="175">
        <f>BK288</f>
        <v>0</v>
      </c>
      <c r="L288" s="171"/>
      <c r="M288" s="176"/>
      <c r="N288" s="177"/>
      <c r="O288" s="178"/>
      <c r="P288" s="178"/>
      <c r="Q288" s="179">
        <f>SUM(Q289:Q290)</f>
        <v>0</v>
      </c>
      <c r="R288" s="179">
        <f>SUM(R289:R290)</f>
        <v>0</v>
      </c>
      <c r="S288" s="178"/>
      <c r="T288" s="180">
        <f>SUM(T289:T290)</f>
        <v>0</v>
      </c>
      <c r="U288" s="178"/>
      <c r="V288" s="180">
        <f>SUM(V289:V290)</f>
        <v>0</v>
      </c>
      <c r="W288" s="178"/>
      <c r="X288" s="181">
        <f>SUM(X289:X290)</f>
        <v>0</v>
      </c>
      <c r="AR288" s="182" t="s">
        <v>154</v>
      </c>
      <c r="AT288" s="183" t="s">
        <v>77</v>
      </c>
      <c r="AU288" s="183" t="s">
        <v>78</v>
      </c>
      <c r="AY288" s="182" t="s">
        <v>141</v>
      </c>
      <c r="BK288" s="184">
        <f>SUM(BK289:BK290)</f>
        <v>0</v>
      </c>
    </row>
    <row r="289" spans="1:65" s="12" customFormat="1" ht="22.9" customHeight="1">
      <c r="B289" s="170"/>
      <c r="C289" s="171"/>
      <c r="D289" s="172" t="s">
        <v>77</v>
      </c>
      <c r="E289" s="185" t="s">
        <v>721</v>
      </c>
      <c r="F289" s="185" t="s">
        <v>722</v>
      </c>
      <c r="G289" s="171"/>
      <c r="H289" s="171"/>
      <c r="I289" s="174"/>
      <c r="J289" s="174"/>
      <c r="K289" s="186">
        <f>BK289</f>
        <v>0</v>
      </c>
      <c r="L289" s="171"/>
      <c r="M289" s="176"/>
      <c r="N289" s="177"/>
      <c r="O289" s="178"/>
      <c r="P289" s="178"/>
      <c r="Q289" s="179">
        <v>0</v>
      </c>
      <c r="R289" s="179">
        <v>0</v>
      </c>
      <c r="S289" s="178"/>
      <c r="T289" s="180">
        <v>0</v>
      </c>
      <c r="U289" s="178"/>
      <c r="V289" s="180">
        <v>0</v>
      </c>
      <c r="W289" s="178"/>
      <c r="X289" s="181">
        <v>0</v>
      </c>
      <c r="AR289" s="182" t="s">
        <v>154</v>
      </c>
      <c r="AT289" s="183" t="s">
        <v>77</v>
      </c>
      <c r="AU289" s="183" t="s">
        <v>86</v>
      </c>
      <c r="AY289" s="182" t="s">
        <v>141</v>
      </c>
      <c r="BK289" s="184">
        <v>0</v>
      </c>
    </row>
    <row r="290" spans="1:65" s="12" customFormat="1" ht="22.9" customHeight="1">
      <c r="B290" s="170"/>
      <c r="C290" s="171"/>
      <c r="D290" s="172" t="s">
        <v>77</v>
      </c>
      <c r="E290" s="185" t="s">
        <v>723</v>
      </c>
      <c r="F290" s="185" t="s">
        <v>724</v>
      </c>
      <c r="G290" s="171"/>
      <c r="H290" s="171"/>
      <c r="I290" s="174"/>
      <c r="J290" s="174"/>
      <c r="K290" s="186">
        <f>BK290</f>
        <v>0</v>
      </c>
      <c r="L290" s="171"/>
      <c r="M290" s="176"/>
      <c r="N290" s="177"/>
      <c r="O290" s="178"/>
      <c r="P290" s="178"/>
      <c r="Q290" s="179">
        <v>0</v>
      </c>
      <c r="R290" s="179">
        <v>0</v>
      </c>
      <c r="S290" s="178"/>
      <c r="T290" s="180">
        <v>0</v>
      </c>
      <c r="U290" s="178"/>
      <c r="V290" s="180">
        <v>0</v>
      </c>
      <c r="W290" s="178"/>
      <c r="X290" s="181">
        <v>0</v>
      </c>
      <c r="AR290" s="182" t="s">
        <v>154</v>
      </c>
      <c r="AT290" s="183" t="s">
        <v>77</v>
      </c>
      <c r="AU290" s="183" t="s">
        <v>86</v>
      </c>
      <c r="AY290" s="182" t="s">
        <v>141</v>
      </c>
      <c r="BK290" s="184">
        <v>0</v>
      </c>
    </row>
    <row r="291" spans="1:65" s="12" customFormat="1" ht="25.9" customHeight="1">
      <c r="B291" s="170"/>
      <c r="C291" s="171"/>
      <c r="D291" s="172" t="s">
        <v>77</v>
      </c>
      <c r="E291" s="173" t="s">
        <v>725</v>
      </c>
      <c r="F291" s="173" t="s">
        <v>726</v>
      </c>
      <c r="G291" s="171"/>
      <c r="H291" s="171"/>
      <c r="I291" s="174"/>
      <c r="J291" s="174"/>
      <c r="K291" s="175">
        <f>BK291</f>
        <v>0</v>
      </c>
      <c r="L291" s="171"/>
      <c r="M291" s="176"/>
      <c r="N291" s="177"/>
      <c r="O291" s="178"/>
      <c r="P291" s="178"/>
      <c r="Q291" s="179">
        <f>SUM(Q292:Q293)</f>
        <v>0</v>
      </c>
      <c r="R291" s="179">
        <f>SUM(R292:R293)</f>
        <v>0</v>
      </c>
      <c r="S291" s="178"/>
      <c r="T291" s="180">
        <f>SUM(T292:T293)</f>
        <v>0</v>
      </c>
      <c r="U291" s="178"/>
      <c r="V291" s="180">
        <f>SUM(V292:V293)</f>
        <v>0</v>
      </c>
      <c r="W291" s="178"/>
      <c r="X291" s="181">
        <f>SUM(X292:X293)</f>
        <v>0</v>
      </c>
      <c r="AR291" s="182" t="s">
        <v>149</v>
      </c>
      <c r="AT291" s="183" t="s">
        <v>77</v>
      </c>
      <c r="AU291" s="183" t="s">
        <v>78</v>
      </c>
      <c r="AY291" s="182" t="s">
        <v>141</v>
      </c>
      <c r="BK291" s="184">
        <f>SUM(BK292:BK293)</f>
        <v>0</v>
      </c>
    </row>
    <row r="292" spans="1:65" s="2" customFormat="1" ht="37.9" customHeight="1">
      <c r="A292" s="32"/>
      <c r="B292" s="33"/>
      <c r="C292" s="187" t="s">
        <v>727</v>
      </c>
      <c r="D292" s="187" t="s">
        <v>144</v>
      </c>
      <c r="E292" s="188" t="s">
        <v>728</v>
      </c>
      <c r="F292" s="189" t="s">
        <v>729</v>
      </c>
      <c r="G292" s="190" t="s">
        <v>730</v>
      </c>
      <c r="H292" s="191">
        <v>32</v>
      </c>
      <c r="I292" s="192"/>
      <c r="J292" s="192"/>
      <c r="K292" s="193">
        <f>ROUND(P292*H292,2)</f>
        <v>0</v>
      </c>
      <c r="L292" s="189" t="s">
        <v>148</v>
      </c>
      <c r="M292" s="37"/>
      <c r="N292" s="194" t="s">
        <v>1</v>
      </c>
      <c r="O292" s="195" t="s">
        <v>41</v>
      </c>
      <c r="P292" s="196">
        <f>I292+J292</f>
        <v>0</v>
      </c>
      <c r="Q292" s="196">
        <f>ROUND(I292*H292,2)</f>
        <v>0</v>
      </c>
      <c r="R292" s="196">
        <f>ROUND(J292*H292,2)</f>
        <v>0</v>
      </c>
      <c r="S292" s="69"/>
      <c r="T292" s="197">
        <f>S292*H292</f>
        <v>0</v>
      </c>
      <c r="U292" s="197">
        <v>0</v>
      </c>
      <c r="V292" s="197">
        <f>U292*H292</f>
        <v>0</v>
      </c>
      <c r="W292" s="197">
        <v>0</v>
      </c>
      <c r="X292" s="198">
        <f>W292*H292</f>
        <v>0</v>
      </c>
      <c r="Y292" s="32"/>
      <c r="Z292" s="32"/>
      <c r="AA292" s="32"/>
      <c r="AB292" s="32"/>
      <c r="AC292" s="32"/>
      <c r="AD292" s="32"/>
      <c r="AE292" s="32"/>
      <c r="AR292" s="199" t="s">
        <v>731</v>
      </c>
      <c r="AT292" s="199" t="s">
        <v>144</v>
      </c>
      <c r="AU292" s="199" t="s">
        <v>86</v>
      </c>
      <c r="AY292" s="15" t="s">
        <v>141</v>
      </c>
      <c r="BE292" s="200">
        <f>IF(O292="základní",K292,0)</f>
        <v>0</v>
      </c>
      <c r="BF292" s="200">
        <f>IF(O292="snížená",K292,0)</f>
        <v>0</v>
      </c>
      <c r="BG292" s="200">
        <f>IF(O292="zákl. přenesená",K292,0)</f>
        <v>0</v>
      </c>
      <c r="BH292" s="200">
        <f>IF(O292="sníž. přenesená",K292,0)</f>
        <v>0</v>
      </c>
      <c r="BI292" s="200">
        <f>IF(O292="nulová",K292,0)</f>
        <v>0</v>
      </c>
      <c r="BJ292" s="15" t="s">
        <v>86</v>
      </c>
      <c r="BK292" s="200">
        <f>ROUND(P292*H292,2)</f>
        <v>0</v>
      </c>
      <c r="BL292" s="15" t="s">
        <v>731</v>
      </c>
      <c r="BM292" s="199" t="s">
        <v>732</v>
      </c>
    </row>
    <row r="293" spans="1:65" s="2" customFormat="1" ht="66.75" customHeight="1">
      <c r="A293" s="32"/>
      <c r="B293" s="33"/>
      <c r="C293" s="201" t="s">
        <v>733</v>
      </c>
      <c r="D293" s="201" t="s">
        <v>187</v>
      </c>
      <c r="E293" s="202" t="s">
        <v>734</v>
      </c>
      <c r="F293" s="203" t="s">
        <v>735</v>
      </c>
      <c r="G293" s="204" t="s">
        <v>166</v>
      </c>
      <c r="H293" s="205">
        <v>1</v>
      </c>
      <c r="I293" s="206"/>
      <c r="J293" s="207"/>
      <c r="K293" s="208">
        <f>ROUND(P293*H293,2)</f>
        <v>0</v>
      </c>
      <c r="L293" s="203" t="s">
        <v>1</v>
      </c>
      <c r="M293" s="209"/>
      <c r="N293" s="210" t="s">
        <v>1</v>
      </c>
      <c r="O293" s="195" t="s">
        <v>41</v>
      </c>
      <c r="P293" s="196">
        <f>I293+J293</f>
        <v>0</v>
      </c>
      <c r="Q293" s="196">
        <f>ROUND(I293*H293,2)</f>
        <v>0</v>
      </c>
      <c r="R293" s="196">
        <f>ROUND(J293*H293,2)</f>
        <v>0</v>
      </c>
      <c r="S293" s="69"/>
      <c r="T293" s="197">
        <f>S293*H293</f>
        <v>0</v>
      </c>
      <c r="U293" s="197">
        <v>0</v>
      </c>
      <c r="V293" s="197">
        <f>U293*H293</f>
        <v>0</v>
      </c>
      <c r="W293" s="197">
        <v>0</v>
      </c>
      <c r="X293" s="198">
        <f>W293*H293</f>
        <v>0</v>
      </c>
      <c r="Y293" s="32"/>
      <c r="Z293" s="32"/>
      <c r="AA293" s="32"/>
      <c r="AB293" s="32"/>
      <c r="AC293" s="32"/>
      <c r="AD293" s="32"/>
      <c r="AE293" s="32"/>
      <c r="AR293" s="199" t="s">
        <v>731</v>
      </c>
      <c r="AT293" s="199" t="s">
        <v>187</v>
      </c>
      <c r="AU293" s="199" t="s">
        <v>86</v>
      </c>
      <c r="AY293" s="15" t="s">
        <v>141</v>
      </c>
      <c r="BE293" s="200">
        <f>IF(O293="základní",K293,0)</f>
        <v>0</v>
      </c>
      <c r="BF293" s="200">
        <f>IF(O293="snížená",K293,0)</f>
        <v>0</v>
      </c>
      <c r="BG293" s="200">
        <f>IF(O293="zákl. přenesená",K293,0)</f>
        <v>0</v>
      </c>
      <c r="BH293" s="200">
        <f>IF(O293="sníž. přenesená",K293,0)</f>
        <v>0</v>
      </c>
      <c r="BI293" s="200">
        <f>IF(O293="nulová",K293,0)</f>
        <v>0</v>
      </c>
      <c r="BJ293" s="15" t="s">
        <v>86</v>
      </c>
      <c r="BK293" s="200">
        <f>ROUND(P293*H293,2)</f>
        <v>0</v>
      </c>
      <c r="BL293" s="15" t="s">
        <v>731</v>
      </c>
      <c r="BM293" s="199" t="s">
        <v>736</v>
      </c>
    </row>
    <row r="294" spans="1:65" s="12" customFormat="1" ht="25.9" customHeight="1">
      <c r="B294" s="170"/>
      <c r="C294" s="171"/>
      <c r="D294" s="172" t="s">
        <v>77</v>
      </c>
      <c r="E294" s="173" t="s">
        <v>737</v>
      </c>
      <c r="F294" s="173" t="s">
        <v>738</v>
      </c>
      <c r="G294" s="171"/>
      <c r="H294" s="171"/>
      <c r="I294" s="174"/>
      <c r="J294" s="174"/>
      <c r="K294" s="175">
        <f>BK294</f>
        <v>0</v>
      </c>
      <c r="L294" s="171"/>
      <c r="M294" s="176"/>
      <c r="N294" s="177"/>
      <c r="O294" s="178"/>
      <c r="P294" s="178"/>
      <c r="Q294" s="179">
        <f>Q295+Q297+Q300+Q302</f>
        <v>0</v>
      </c>
      <c r="R294" s="179">
        <f>R295+R297+R300+R302</f>
        <v>0</v>
      </c>
      <c r="S294" s="178"/>
      <c r="T294" s="180">
        <f>T295+T297+T300+T302</f>
        <v>0</v>
      </c>
      <c r="U294" s="178"/>
      <c r="V294" s="180">
        <f>V295+V297+V300+V302</f>
        <v>0</v>
      </c>
      <c r="W294" s="178"/>
      <c r="X294" s="181">
        <f>X295+X297+X300+X302</f>
        <v>0</v>
      </c>
      <c r="AR294" s="182" t="s">
        <v>163</v>
      </c>
      <c r="AT294" s="183" t="s">
        <v>77</v>
      </c>
      <c r="AU294" s="183" t="s">
        <v>78</v>
      </c>
      <c r="AY294" s="182" t="s">
        <v>141</v>
      </c>
      <c r="BK294" s="184">
        <f>BK295+BK297+BK300+BK302</f>
        <v>0</v>
      </c>
    </row>
    <row r="295" spans="1:65" s="12" customFormat="1" ht="22.9" customHeight="1">
      <c r="B295" s="170"/>
      <c r="C295" s="171"/>
      <c r="D295" s="172" t="s">
        <v>77</v>
      </c>
      <c r="E295" s="185" t="s">
        <v>739</v>
      </c>
      <c r="F295" s="185" t="s">
        <v>740</v>
      </c>
      <c r="G295" s="171"/>
      <c r="H295" s="171"/>
      <c r="I295" s="174"/>
      <c r="J295" s="174"/>
      <c r="K295" s="186">
        <f>BK295</f>
        <v>0</v>
      </c>
      <c r="L295" s="171"/>
      <c r="M295" s="176"/>
      <c r="N295" s="177"/>
      <c r="O295" s="178"/>
      <c r="P295" s="178"/>
      <c r="Q295" s="179">
        <f>Q296</f>
        <v>0</v>
      </c>
      <c r="R295" s="179">
        <f>R296</f>
        <v>0</v>
      </c>
      <c r="S295" s="178"/>
      <c r="T295" s="180">
        <f>T296</f>
        <v>0</v>
      </c>
      <c r="U295" s="178"/>
      <c r="V295" s="180">
        <f>V296</f>
        <v>0</v>
      </c>
      <c r="W295" s="178"/>
      <c r="X295" s="181">
        <f>X296</f>
        <v>0</v>
      </c>
      <c r="AR295" s="182" t="s">
        <v>163</v>
      </c>
      <c r="AT295" s="183" t="s">
        <v>77</v>
      </c>
      <c r="AU295" s="183" t="s">
        <v>86</v>
      </c>
      <c r="AY295" s="182" t="s">
        <v>141</v>
      </c>
      <c r="BK295" s="184">
        <f>BK296</f>
        <v>0</v>
      </c>
    </row>
    <row r="296" spans="1:65" s="2" customFormat="1" ht="24.2" customHeight="1">
      <c r="A296" s="32"/>
      <c r="B296" s="33"/>
      <c r="C296" s="187" t="s">
        <v>741</v>
      </c>
      <c r="D296" s="187" t="s">
        <v>144</v>
      </c>
      <c r="E296" s="188" t="s">
        <v>742</v>
      </c>
      <c r="F296" s="189" t="s">
        <v>743</v>
      </c>
      <c r="G296" s="190" t="s">
        <v>744</v>
      </c>
      <c r="H296" s="191">
        <v>1</v>
      </c>
      <c r="I296" s="192"/>
      <c r="J296" s="192"/>
      <c r="K296" s="193">
        <f>ROUND(P296*H296,2)</f>
        <v>0</v>
      </c>
      <c r="L296" s="189" t="s">
        <v>148</v>
      </c>
      <c r="M296" s="37"/>
      <c r="N296" s="194" t="s">
        <v>1</v>
      </c>
      <c r="O296" s="195" t="s">
        <v>41</v>
      </c>
      <c r="P296" s="196">
        <f>I296+J296</f>
        <v>0</v>
      </c>
      <c r="Q296" s="196">
        <f>ROUND(I296*H296,2)</f>
        <v>0</v>
      </c>
      <c r="R296" s="196">
        <f>ROUND(J296*H296,2)</f>
        <v>0</v>
      </c>
      <c r="S296" s="69"/>
      <c r="T296" s="197">
        <f>S296*H296</f>
        <v>0</v>
      </c>
      <c r="U296" s="197">
        <v>0</v>
      </c>
      <c r="V296" s="197">
        <f>U296*H296</f>
        <v>0</v>
      </c>
      <c r="W296" s="197">
        <v>0</v>
      </c>
      <c r="X296" s="198">
        <f>W296*H296</f>
        <v>0</v>
      </c>
      <c r="Y296" s="32"/>
      <c r="Z296" s="32"/>
      <c r="AA296" s="32"/>
      <c r="AB296" s="32"/>
      <c r="AC296" s="32"/>
      <c r="AD296" s="32"/>
      <c r="AE296" s="32"/>
      <c r="AR296" s="199" t="s">
        <v>745</v>
      </c>
      <c r="AT296" s="199" t="s">
        <v>144</v>
      </c>
      <c r="AU296" s="199" t="s">
        <v>88</v>
      </c>
      <c r="AY296" s="15" t="s">
        <v>141</v>
      </c>
      <c r="BE296" s="200">
        <f>IF(O296="základní",K296,0)</f>
        <v>0</v>
      </c>
      <c r="BF296" s="200">
        <f>IF(O296="snížená",K296,0)</f>
        <v>0</v>
      </c>
      <c r="BG296" s="200">
        <f>IF(O296="zákl. přenesená",K296,0)</f>
        <v>0</v>
      </c>
      <c r="BH296" s="200">
        <f>IF(O296="sníž. přenesená",K296,0)</f>
        <v>0</v>
      </c>
      <c r="BI296" s="200">
        <f>IF(O296="nulová",K296,0)</f>
        <v>0</v>
      </c>
      <c r="BJ296" s="15" t="s">
        <v>86</v>
      </c>
      <c r="BK296" s="200">
        <f>ROUND(P296*H296,2)</f>
        <v>0</v>
      </c>
      <c r="BL296" s="15" t="s">
        <v>745</v>
      </c>
      <c r="BM296" s="199" t="s">
        <v>746</v>
      </c>
    </row>
    <row r="297" spans="1:65" s="12" customFormat="1" ht="22.9" customHeight="1">
      <c r="B297" s="170"/>
      <c r="C297" s="171"/>
      <c r="D297" s="172" t="s">
        <v>77</v>
      </c>
      <c r="E297" s="185" t="s">
        <v>747</v>
      </c>
      <c r="F297" s="185" t="s">
        <v>748</v>
      </c>
      <c r="G297" s="171"/>
      <c r="H297" s="171"/>
      <c r="I297" s="174"/>
      <c r="J297" s="174"/>
      <c r="K297" s="186">
        <f>BK297</f>
        <v>0</v>
      </c>
      <c r="L297" s="171"/>
      <c r="M297" s="176"/>
      <c r="N297" s="177"/>
      <c r="O297" s="178"/>
      <c r="P297" s="178"/>
      <c r="Q297" s="179">
        <f>SUM(Q298:Q299)</f>
        <v>0</v>
      </c>
      <c r="R297" s="179">
        <f>SUM(R298:R299)</f>
        <v>0</v>
      </c>
      <c r="S297" s="178"/>
      <c r="T297" s="180">
        <f>SUM(T298:T299)</f>
        <v>0</v>
      </c>
      <c r="U297" s="178"/>
      <c r="V297" s="180">
        <f>SUM(V298:V299)</f>
        <v>0</v>
      </c>
      <c r="W297" s="178"/>
      <c r="X297" s="181">
        <f>SUM(X298:X299)</f>
        <v>0</v>
      </c>
      <c r="AR297" s="182" t="s">
        <v>163</v>
      </c>
      <c r="AT297" s="183" t="s">
        <v>77</v>
      </c>
      <c r="AU297" s="183" t="s">
        <v>86</v>
      </c>
      <c r="AY297" s="182" t="s">
        <v>141</v>
      </c>
      <c r="BK297" s="184">
        <f>SUM(BK298:BK299)</f>
        <v>0</v>
      </c>
    </row>
    <row r="298" spans="1:65" s="2" customFormat="1" ht="24.2" customHeight="1">
      <c r="A298" s="32"/>
      <c r="B298" s="33"/>
      <c r="C298" s="187" t="s">
        <v>749</v>
      </c>
      <c r="D298" s="187" t="s">
        <v>144</v>
      </c>
      <c r="E298" s="188" t="s">
        <v>750</v>
      </c>
      <c r="F298" s="189" t="s">
        <v>751</v>
      </c>
      <c r="G298" s="190" t="s">
        <v>744</v>
      </c>
      <c r="H298" s="191">
        <v>1</v>
      </c>
      <c r="I298" s="192"/>
      <c r="J298" s="192"/>
      <c r="K298" s="193">
        <f>ROUND(P298*H298,2)</f>
        <v>0</v>
      </c>
      <c r="L298" s="189" t="s">
        <v>148</v>
      </c>
      <c r="M298" s="37"/>
      <c r="N298" s="194" t="s">
        <v>1</v>
      </c>
      <c r="O298" s="195" t="s">
        <v>41</v>
      </c>
      <c r="P298" s="196">
        <f>I298+J298</f>
        <v>0</v>
      </c>
      <c r="Q298" s="196">
        <f>ROUND(I298*H298,2)</f>
        <v>0</v>
      </c>
      <c r="R298" s="196">
        <f>ROUND(J298*H298,2)</f>
        <v>0</v>
      </c>
      <c r="S298" s="69"/>
      <c r="T298" s="197">
        <f>S298*H298</f>
        <v>0</v>
      </c>
      <c r="U298" s="197">
        <v>0</v>
      </c>
      <c r="V298" s="197">
        <f>U298*H298</f>
        <v>0</v>
      </c>
      <c r="W298" s="197">
        <v>0</v>
      </c>
      <c r="X298" s="198">
        <f>W298*H298</f>
        <v>0</v>
      </c>
      <c r="Y298" s="32"/>
      <c r="Z298" s="32"/>
      <c r="AA298" s="32"/>
      <c r="AB298" s="32"/>
      <c r="AC298" s="32"/>
      <c r="AD298" s="32"/>
      <c r="AE298" s="32"/>
      <c r="AR298" s="199" t="s">
        <v>745</v>
      </c>
      <c r="AT298" s="199" t="s">
        <v>144</v>
      </c>
      <c r="AU298" s="199" t="s">
        <v>88</v>
      </c>
      <c r="AY298" s="15" t="s">
        <v>141</v>
      </c>
      <c r="BE298" s="200">
        <f>IF(O298="základní",K298,0)</f>
        <v>0</v>
      </c>
      <c r="BF298" s="200">
        <f>IF(O298="snížená",K298,0)</f>
        <v>0</v>
      </c>
      <c r="BG298" s="200">
        <f>IF(O298="zákl. přenesená",K298,0)</f>
        <v>0</v>
      </c>
      <c r="BH298" s="200">
        <f>IF(O298="sníž. přenesená",K298,0)</f>
        <v>0</v>
      </c>
      <c r="BI298" s="200">
        <f>IF(O298="nulová",K298,0)</f>
        <v>0</v>
      </c>
      <c r="BJ298" s="15" t="s">
        <v>86</v>
      </c>
      <c r="BK298" s="200">
        <f>ROUND(P298*H298,2)</f>
        <v>0</v>
      </c>
      <c r="BL298" s="15" t="s">
        <v>745</v>
      </c>
      <c r="BM298" s="199" t="s">
        <v>752</v>
      </c>
    </row>
    <row r="299" spans="1:65" s="2" customFormat="1" ht="37.9" customHeight="1">
      <c r="A299" s="32"/>
      <c r="B299" s="33"/>
      <c r="C299" s="187" t="s">
        <v>753</v>
      </c>
      <c r="D299" s="187" t="s">
        <v>144</v>
      </c>
      <c r="E299" s="188" t="s">
        <v>754</v>
      </c>
      <c r="F299" s="189" t="s">
        <v>755</v>
      </c>
      <c r="G299" s="190" t="s">
        <v>744</v>
      </c>
      <c r="H299" s="191">
        <v>1</v>
      </c>
      <c r="I299" s="192"/>
      <c r="J299" s="192"/>
      <c r="K299" s="193">
        <f>ROUND(P299*H299,2)</f>
        <v>0</v>
      </c>
      <c r="L299" s="189" t="s">
        <v>148</v>
      </c>
      <c r="M299" s="37"/>
      <c r="N299" s="194" t="s">
        <v>1</v>
      </c>
      <c r="O299" s="195" t="s">
        <v>41</v>
      </c>
      <c r="P299" s="196">
        <f>I299+J299</f>
        <v>0</v>
      </c>
      <c r="Q299" s="196">
        <f>ROUND(I299*H299,2)</f>
        <v>0</v>
      </c>
      <c r="R299" s="196">
        <f>ROUND(J299*H299,2)</f>
        <v>0</v>
      </c>
      <c r="S299" s="69"/>
      <c r="T299" s="197">
        <f>S299*H299</f>
        <v>0</v>
      </c>
      <c r="U299" s="197">
        <v>0</v>
      </c>
      <c r="V299" s="197">
        <f>U299*H299</f>
        <v>0</v>
      </c>
      <c r="W299" s="197">
        <v>0</v>
      </c>
      <c r="X299" s="198">
        <f>W299*H299</f>
        <v>0</v>
      </c>
      <c r="Y299" s="32"/>
      <c r="Z299" s="32"/>
      <c r="AA299" s="32"/>
      <c r="AB299" s="32"/>
      <c r="AC299" s="32"/>
      <c r="AD299" s="32"/>
      <c r="AE299" s="32"/>
      <c r="AR299" s="199" t="s">
        <v>745</v>
      </c>
      <c r="AT299" s="199" t="s">
        <v>144</v>
      </c>
      <c r="AU299" s="199" t="s">
        <v>88</v>
      </c>
      <c r="AY299" s="15" t="s">
        <v>141</v>
      </c>
      <c r="BE299" s="200">
        <f>IF(O299="základní",K299,0)</f>
        <v>0</v>
      </c>
      <c r="BF299" s="200">
        <f>IF(O299="snížená",K299,0)</f>
        <v>0</v>
      </c>
      <c r="BG299" s="200">
        <f>IF(O299="zákl. přenesená",K299,0)</f>
        <v>0</v>
      </c>
      <c r="BH299" s="200">
        <f>IF(O299="sníž. přenesená",K299,0)</f>
        <v>0</v>
      </c>
      <c r="BI299" s="200">
        <f>IF(O299="nulová",K299,0)</f>
        <v>0</v>
      </c>
      <c r="BJ299" s="15" t="s">
        <v>86</v>
      </c>
      <c r="BK299" s="200">
        <f>ROUND(P299*H299,2)</f>
        <v>0</v>
      </c>
      <c r="BL299" s="15" t="s">
        <v>745</v>
      </c>
      <c r="BM299" s="199" t="s">
        <v>756</v>
      </c>
    </row>
    <row r="300" spans="1:65" s="12" customFormat="1" ht="22.9" customHeight="1">
      <c r="B300" s="170"/>
      <c r="C300" s="171"/>
      <c r="D300" s="172" t="s">
        <v>77</v>
      </c>
      <c r="E300" s="185" t="s">
        <v>757</v>
      </c>
      <c r="F300" s="185" t="s">
        <v>758</v>
      </c>
      <c r="G300" s="171"/>
      <c r="H300" s="171"/>
      <c r="I300" s="174"/>
      <c r="J300" s="174"/>
      <c r="K300" s="186">
        <f>BK300</f>
        <v>0</v>
      </c>
      <c r="L300" s="171"/>
      <c r="M300" s="176"/>
      <c r="N300" s="177"/>
      <c r="O300" s="178"/>
      <c r="P300" s="178"/>
      <c r="Q300" s="179">
        <f>Q301</f>
        <v>0</v>
      </c>
      <c r="R300" s="179">
        <f>R301</f>
        <v>0</v>
      </c>
      <c r="S300" s="178"/>
      <c r="T300" s="180">
        <f>T301</f>
        <v>0</v>
      </c>
      <c r="U300" s="178"/>
      <c r="V300" s="180">
        <f>V301</f>
        <v>0</v>
      </c>
      <c r="W300" s="178"/>
      <c r="X300" s="181">
        <f>X301</f>
        <v>0</v>
      </c>
      <c r="AR300" s="182" t="s">
        <v>163</v>
      </c>
      <c r="AT300" s="183" t="s">
        <v>77</v>
      </c>
      <c r="AU300" s="183" t="s">
        <v>86</v>
      </c>
      <c r="AY300" s="182" t="s">
        <v>141</v>
      </c>
      <c r="BK300" s="184">
        <f>BK301</f>
        <v>0</v>
      </c>
    </row>
    <row r="301" spans="1:65" s="2" customFormat="1" ht="24.2" customHeight="1">
      <c r="A301" s="32"/>
      <c r="B301" s="33"/>
      <c r="C301" s="187" t="s">
        <v>759</v>
      </c>
      <c r="D301" s="187" t="s">
        <v>144</v>
      </c>
      <c r="E301" s="188" t="s">
        <v>760</v>
      </c>
      <c r="F301" s="189" t="s">
        <v>761</v>
      </c>
      <c r="G301" s="190" t="s">
        <v>744</v>
      </c>
      <c r="H301" s="191">
        <v>1</v>
      </c>
      <c r="I301" s="192"/>
      <c r="J301" s="192"/>
      <c r="K301" s="193">
        <f>ROUND(P301*H301,2)</f>
        <v>0</v>
      </c>
      <c r="L301" s="189" t="s">
        <v>148</v>
      </c>
      <c r="M301" s="37"/>
      <c r="N301" s="194" t="s">
        <v>1</v>
      </c>
      <c r="O301" s="195" t="s">
        <v>41</v>
      </c>
      <c r="P301" s="196">
        <f>I301+J301</f>
        <v>0</v>
      </c>
      <c r="Q301" s="196">
        <f>ROUND(I301*H301,2)</f>
        <v>0</v>
      </c>
      <c r="R301" s="196">
        <f>ROUND(J301*H301,2)</f>
        <v>0</v>
      </c>
      <c r="S301" s="69"/>
      <c r="T301" s="197">
        <f>S301*H301</f>
        <v>0</v>
      </c>
      <c r="U301" s="197">
        <v>0</v>
      </c>
      <c r="V301" s="197">
        <f>U301*H301</f>
        <v>0</v>
      </c>
      <c r="W301" s="197">
        <v>0</v>
      </c>
      <c r="X301" s="198">
        <f>W301*H301</f>
        <v>0</v>
      </c>
      <c r="Y301" s="32"/>
      <c r="Z301" s="32"/>
      <c r="AA301" s="32"/>
      <c r="AB301" s="32"/>
      <c r="AC301" s="32"/>
      <c r="AD301" s="32"/>
      <c r="AE301" s="32"/>
      <c r="AR301" s="199" t="s">
        <v>745</v>
      </c>
      <c r="AT301" s="199" t="s">
        <v>144</v>
      </c>
      <c r="AU301" s="199" t="s">
        <v>88</v>
      </c>
      <c r="AY301" s="15" t="s">
        <v>141</v>
      </c>
      <c r="BE301" s="200">
        <f>IF(O301="základní",K301,0)</f>
        <v>0</v>
      </c>
      <c r="BF301" s="200">
        <f>IF(O301="snížená",K301,0)</f>
        <v>0</v>
      </c>
      <c r="BG301" s="200">
        <f>IF(O301="zákl. přenesená",K301,0)</f>
        <v>0</v>
      </c>
      <c r="BH301" s="200">
        <f>IF(O301="sníž. přenesená",K301,0)</f>
        <v>0</v>
      </c>
      <c r="BI301" s="200">
        <f>IF(O301="nulová",K301,0)</f>
        <v>0</v>
      </c>
      <c r="BJ301" s="15" t="s">
        <v>86</v>
      </c>
      <c r="BK301" s="200">
        <f>ROUND(P301*H301,2)</f>
        <v>0</v>
      </c>
      <c r="BL301" s="15" t="s">
        <v>745</v>
      </c>
      <c r="BM301" s="199" t="s">
        <v>762</v>
      </c>
    </row>
    <row r="302" spans="1:65" s="12" customFormat="1" ht="22.9" customHeight="1">
      <c r="B302" s="170"/>
      <c r="C302" s="171"/>
      <c r="D302" s="172" t="s">
        <v>77</v>
      </c>
      <c r="E302" s="185" t="s">
        <v>763</v>
      </c>
      <c r="F302" s="185" t="s">
        <v>764</v>
      </c>
      <c r="G302" s="171"/>
      <c r="H302" s="171"/>
      <c r="I302" s="174"/>
      <c r="J302" s="174"/>
      <c r="K302" s="186">
        <f>BK302</f>
        <v>0</v>
      </c>
      <c r="L302" s="171"/>
      <c r="M302" s="176"/>
      <c r="N302" s="177"/>
      <c r="O302" s="178"/>
      <c r="P302" s="178"/>
      <c r="Q302" s="179">
        <f>SUM(Q303:Q304)</f>
        <v>0</v>
      </c>
      <c r="R302" s="179">
        <f>SUM(R303:R304)</f>
        <v>0</v>
      </c>
      <c r="S302" s="178"/>
      <c r="T302" s="180">
        <f>SUM(T303:T304)</f>
        <v>0</v>
      </c>
      <c r="U302" s="178"/>
      <c r="V302" s="180">
        <f>SUM(V303:V304)</f>
        <v>0</v>
      </c>
      <c r="W302" s="178"/>
      <c r="X302" s="181">
        <f>SUM(X303:X304)</f>
        <v>0</v>
      </c>
      <c r="AR302" s="182" t="s">
        <v>163</v>
      </c>
      <c r="AT302" s="183" t="s">
        <v>77</v>
      </c>
      <c r="AU302" s="183" t="s">
        <v>86</v>
      </c>
      <c r="AY302" s="182" t="s">
        <v>141</v>
      </c>
      <c r="BK302" s="184">
        <f>SUM(BK303:BK304)</f>
        <v>0</v>
      </c>
    </row>
    <row r="303" spans="1:65" s="2" customFormat="1" ht="24.2" customHeight="1">
      <c r="A303" s="32"/>
      <c r="B303" s="33"/>
      <c r="C303" s="187" t="s">
        <v>765</v>
      </c>
      <c r="D303" s="187" t="s">
        <v>144</v>
      </c>
      <c r="E303" s="188" t="s">
        <v>766</v>
      </c>
      <c r="F303" s="189" t="s">
        <v>767</v>
      </c>
      <c r="G303" s="190" t="s">
        <v>744</v>
      </c>
      <c r="H303" s="191">
        <v>1</v>
      </c>
      <c r="I303" s="192"/>
      <c r="J303" s="192"/>
      <c r="K303" s="193">
        <f>ROUND(P303*H303,2)</f>
        <v>0</v>
      </c>
      <c r="L303" s="189" t="s">
        <v>148</v>
      </c>
      <c r="M303" s="37"/>
      <c r="N303" s="194" t="s">
        <v>1</v>
      </c>
      <c r="O303" s="195" t="s">
        <v>41</v>
      </c>
      <c r="P303" s="196">
        <f>I303+J303</f>
        <v>0</v>
      </c>
      <c r="Q303" s="196">
        <f>ROUND(I303*H303,2)</f>
        <v>0</v>
      </c>
      <c r="R303" s="196">
        <f>ROUND(J303*H303,2)</f>
        <v>0</v>
      </c>
      <c r="S303" s="69"/>
      <c r="T303" s="197">
        <f>S303*H303</f>
        <v>0</v>
      </c>
      <c r="U303" s="197">
        <v>0</v>
      </c>
      <c r="V303" s="197">
        <f>U303*H303</f>
        <v>0</v>
      </c>
      <c r="W303" s="197">
        <v>0</v>
      </c>
      <c r="X303" s="198">
        <f>W303*H303</f>
        <v>0</v>
      </c>
      <c r="Y303" s="32"/>
      <c r="Z303" s="32"/>
      <c r="AA303" s="32"/>
      <c r="AB303" s="32"/>
      <c r="AC303" s="32"/>
      <c r="AD303" s="32"/>
      <c r="AE303" s="32"/>
      <c r="AR303" s="199" t="s">
        <v>745</v>
      </c>
      <c r="AT303" s="199" t="s">
        <v>144</v>
      </c>
      <c r="AU303" s="199" t="s">
        <v>88</v>
      </c>
      <c r="AY303" s="15" t="s">
        <v>141</v>
      </c>
      <c r="BE303" s="200">
        <f>IF(O303="základní",K303,0)</f>
        <v>0</v>
      </c>
      <c r="BF303" s="200">
        <f>IF(O303="snížená",K303,0)</f>
        <v>0</v>
      </c>
      <c r="BG303" s="200">
        <f>IF(O303="zákl. přenesená",K303,0)</f>
        <v>0</v>
      </c>
      <c r="BH303" s="200">
        <f>IF(O303="sníž. přenesená",K303,0)</f>
        <v>0</v>
      </c>
      <c r="BI303" s="200">
        <f>IF(O303="nulová",K303,0)</f>
        <v>0</v>
      </c>
      <c r="BJ303" s="15" t="s">
        <v>86</v>
      </c>
      <c r="BK303" s="200">
        <f>ROUND(P303*H303,2)</f>
        <v>0</v>
      </c>
      <c r="BL303" s="15" t="s">
        <v>745</v>
      </c>
      <c r="BM303" s="199" t="s">
        <v>768</v>
      </c>
    </row>
    <row r="304" spans="1:65" s="2" customFormat="1" ht="24.2" customHeight="1">
      <c r="A304" s="32"/>
      <c r="B304" s="33"/>
      <c r="C304" s="187" t="s">
        <v>769</v>
      </c>
      <c r="D304" s="187" t="s">
        <v>144</v>
      </c>
      <c r="E304" s="188" t="s">
        <v>770</v>
      </c>
      <c r="F304" s="189" t="s">
        <v>771</v>
      </c>
      <c r="G304" s="190" t="s">
        <v>744</v>
      </c>
      <c r="H304" s="191">
        <v>1</v>
      </c>
      <c r="I304" s="192"/>
      <c r="J304" s="192"/>
      <c r="K304" s="193">
        <f>ROUND(P304*H304,2)</f>
        <v>0</v>
      </c>
      <c r="L304" s="189" t="s">
        <v>148</v>
      </c>
      <c r="M304" s="37"/>
      <c r="N304" s="222" t="s">
        <v>1</v>
      </c>
      <c r="O304" s="223" t="s">
        <v>41</v>
      </c>
      <c r="P304" s="224">
        <f>I304+J304</f>
        <v>0</v>
      </c>
      <c r="Q304" s="224">
        <f>ROUND(I304*H304,2)</f>
        <v>0</v>
      </c>
      <c r="R304" s="224">
        <f>ROUND(J304*H304,2)</f>
        <v>0</v>
      </c>
      <c r="S304" s="225"/>
      <c r="T304" s="226">
        <f>S304*H304</f>
        <v>0</v>
      </c>
      <c r="U304" s="226">
        <v>0</v>
      </c>
      <c r="V304" s="226">
        <f>U304*H304</f>
        <v>0</v>
      </c>
      <c r="W304" s="226">
        <v>0</v>
      </c>
      <c r="X304" s="227">
        <f>W304*H304</f>
        <v>0</v>
      </c>
      <c r="Y304" s="32"/>
      <c r="Z304" s="32"/>
      <c r="AA304" s="32"/>
      <c r="AB304" s="32"/>
      <c r="AC304" s="32"/>
      <c r="AD304" s="32"/>
      <c r="AE304" s="32"/>
      <c r="AR304" s="199" t="s">
        <v>745</v>
      </c>
      <c r="AT304" s="199" t="s">
        <v>144</v>
      </c>
      <c r="AU304" s="199" t="s">
        <v>88</v>
      </c>
      <c r="AY304" s="15" t="s">
        <v>141</v>
      </c>
      <c r="BE304" s="200">
        <f>IF(O304="základní",K304,0)</f>
        <v>0</v>
      </c>
      <c r="BF304" s="200">
        <f>IF(O304="snížená",K304,0)</f>
        <v>0</v>
      </c>
      <c r="BG304" s="200">
        <f>IF(O304="zákl. přenesená",K304,0)</f>
        <v>0</v>
      </c>
      <c r="BH304" s="200">
        <f>IF(O304="sníž. přenesená",K304,0)</f>
        <v>0</v>
      </c>
      <c r="BI304" s="200">
        <f>IF(O304="nulová",K304,0)</f>
        <v>0</v>
      </c>
      <c r="BJ304" s="15" t="s">
        <v>86</v>
      </c>
      <c r="BK304" s="200">
        <f>ROUND(P304*H304,2)</f>
        <v>0</v>
      </c>
      <c r="BL304" s="15" t="s">
        <v>745</v>
      </c>
      <c r="BM304" s="199" t="s">
        <v>772</v>
      </c>
    </row>
    <row r="305" spans="1:31" s="2" customFormat="1" ht="6.95" customHeight="1">
      <c r="A305" s="32"/>
      <c r="B305" s="52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37"/>
      <c r="N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</sheetData>
  <sheetProtection algorithmName="SHA-512" hashValue="hDLxnlkPn7ORgtU/SnjMOYHmPzMT3+93fBfneDR+NP/nMFleQFjaVo2QCwqL+fdWg6SH01r+bcOqPZhmBLl6Hg==" saltValue="1STul+Zt732il3bx3N/1dTHRESkkZkcudBEz8LLJH5gZIbCqdpw1OusLw3F/1jUXgKu3EcC/mxnKWtAlqSaMWw==" spinCount="100000" sheet="1" objects="1" scenarios="1" formatColumns="0" formatRows="0" autoFilter="0"/>
  <autoFilter ref="C130:L304"/>
  <mergeCells count="9">
    <mergeCell ref="E87:H87"/>
    <mergeCell ref="E121:H121"/>
    <mergeCell ref="E123:H12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95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Restaurace Zlatý drak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96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773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8. 11. 2023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98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99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ROUND((SUM(BE118:BE175)),  2)</f>
        <v>0</v>
      </c>
      <c r="G35" s="32"/>
      <c r="H35" s="32"/>
      <c r="I35" s="123">
        <v>0.21</v>
      </c>
      <c r="J35" s="32"/>
      <c r="K35" s="118">
        <f>ROUND(((SUM(BE118:BE175))*I35),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ROUND((SUM(BF118:BF175)),  2)</f>
        <v>0</v>
      </c>
      <c r="G36" s="32"/>
      <c r="H36" s="32"/>
      <c r="I36" s="123">
        <v>0.15</v>
      </c>
      <c r="J36" s="32"/>
      <c r="K36" s="118">
        <f>ROUND(((SUM(BF118:BF175))*I36),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ROUND((SUM(BG118:BG175)),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ROUND((SUM(BH118:BH175)),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ROUND((SUM(BI118:BI175)),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Restaurace Zlatý drak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8" t="str">
        <f>E9</f>
        <v>80K2023_2 - rozvaděč R1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8. 11. 2023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101</v>
      </c>
      <c r="D94" s="143"/>
      <c r="E94" s="143"/>
      <c r="F94" s="143"/>
      <c r="G94" s="143"/>
      <c r="H94" s="143"/>
      <c r="I94" s="144" t="s">
        <v>102</v>
      </c>
      <c r="J94" s="144" t="s">
        <v>103</v>
      </c>
      <c r="K94" s="144" t="s">
        <v>104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105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31" s="9" customFormat="1" ht="24.95" customHeight="1">
      <c r="B97" s="146"/>
      <c r="C97" s="147"/>
      <c r="D97" s="148" t="s">
        <v>111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112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122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7" t="str">
        <f>E7</f>
        <v>Restaurace Zlatý drak</v>
      </c>
      <c r="F108" s="278"/>
      <c r="G108" s="278"/>
      <c r="H108" s="278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96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8" t="str">
        <f>E9</f>
        <v>80K2023_2 - rozvaděč R1</v>
      </c>
      <c r="F110" s="279"/>
      <c r="G110" s="279"/>
      <c r="H110" s="279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8. 11. 2023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123</v>
      </c>
      <c r="D117" s="161" t="s">
        <v>61</v>
      </c>
      <c r="E117" s="161" t="s">
        <v>57</v>
      </c>
      <c r="F117" s="161" t="s">
        <v>58</v>
      </c>
      <c r="G117" s="161" t="s">
        <v>124</v>
      </c>
      <c r="H117" s="161" t="s">
        <v>125</v>
      </c>
      <c r="I117" s="161" t="s">
        <v>126</v>
      </c>
      <c r="J117" s="161" t="s">
        <v>127</v>
      </c>
      <c r="K117" s="161" t="s">
        <v>104</v>
      </c>
      <c r="L117" s="162" t="s">
        <v>128</v>
      </c>
      <c r="M117" s="163"/>
      <c r="N117" s="73" t="s">
        <v>1</v>
      </c>
      <c r="O117" s="74" t="s">
        <v>40</v>
      </c>
      <c r="P117" s="74" t="s">
        <v>129</v>
      </c>
      <c r="Q117" s="74" t="s">
        <v>130</v>
      </c>
      <c r="R117" s="74" t="s">
        <v>131</v>
      </c>
      <c r="S117" s="74" t="s">
        <v>132</v>
      </c>
      <c r="T117" s="74" t="s">
        <v>133</v>
      </c>
      <c r="U117" s="74" t="s">
        <v>134</v>
      </c>
      <c r="V117" s="74" t="s">
        <v>135</v>
      </c>
      <c r="W117" s="74" t="s">
        <v>136</v>
      </c>
      <c r="X117" s="75" t="s">
        <v>137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138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7.0499999999999998E-3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106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223</v>
      </c>
      <c r="F119" s="173" t="s">
        <v>224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7.0499999999999998E-3</v>
      </c>
      <c r="W119" s="178"/>
      <c r="X119" s="181">
        <f>X120</f>
        <v>0</v>
      </c>
      <c r="AR119" s="182" t="s">
        <v>88</v>
      </c>
      <c r="AT119" s="183" t="s">
        <v>77</v>
      </c>
      <c r="AU119" s="183" t="s">
        <v>78</v>
      </c>
      <c r="AY119" s="182" t="s">
        <v>141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225</v>
      </c>
      <c r="F120" s="185" t="s">
        <v>226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SUM(Q121:Q175)</f>
        <v>0</v>
      </c>
      <c r="R120" s="179">
        <f>SUM(R121:R175)</f>
        <v>0</v>
      </c>
      <c r="S120" s="178"/>
      <c r="T120" s="180">
        <f>SUM(T121:T175)</f>
        <v>0</v>
      </c>
      <c r="U120" s="178"/>
      <c r="V120" s="180">
        <f>SUM(V121:V175)</f>
        <v>7.0499999999999998E-3</v>
      </c>
      <c r="W120" s="178"/>
      <c r="X120" s="181">
        <f>SUM(X121:X175)</f>
        <v>0</v>
      </c>
      <c r="AR120" s="182" t="s">
        <v>88</v>
      </c>
      <c r="AT120" s="183" t="s">
        <v>77</v>
      </c>
      <c r="AU120" s="183" t="s">
        <v>86</v>
      </c>
      <c r="AY120" s="182" t="s">
        <v>141</v>
      </c>
      <c r="BK120" s="184">
        <f>SUM(BK121:BK175)</f>
        <v>0</v>
      </c>
    </row>
    <row r="121" spans="1:65" s="2" customFormat="1" ht="33" customHeight="1">
      <c r="A121" s="32"/>
      <c r="B121" s="33"/>
      <c r="C121" s="187" t="s">
        <v>86</v>
      </c>
      <c r="D121" s="187" t="s">
        <v>144</v>
      </c>
      <c r="E121" s="188" t="s">
        <v>774</v>
      </c>
      <c r="F121" s="189" t="s">
        <v>775</v>
      </c>
      <c r="G121" s="190" t="s">
        <v>166</v>
      </c>
      <c r="H121" s="191">
        <v>1</v>
      </c>
      <c r="I121" s="192"/>
      <c r="J121" s="192"/>
      <c r="K121" s="193">
        <f t="shared" ref="K121:K152" si="1">ROUND(P121*H121,2)</f>
        <v>0</v>
      </c>
      <c r="L121" s="189" t="s">
        <v>148</v>
      </c>
      <c r="M121" s="37"/>
      <c r="N121" s="194" t="s">
        <v>1</v>
      </c>
      <c r="O121" s="195" t="s">
        <v>41</v>
      </c>
      <c r="P121" s="196">
        <f t="shared" ref="P121:P152" si="2">I121+J121</f>
        <v>0</v>
      </c>
      <c r="Q121" s="196">
        <f t="shared" ref="Q121:Q152" si="3">ROUND(I121*H121,2)</f>
        <v>0</v>
      </c>
      <c r="R121" s="196">
        <f t="shared" ref="R121:R152" si="4">ROUND(J121*H121,2)</f>
        <v>0</v>
      </c>
      <c r="S121" s="69"/>
      <c r="T121" s="197">
        <f t="shared" ref="T121:T152" si="5">S121*H121</f>
        <v>0</v>
      </c>
      <c r="U121" s="197">
        <v>0</v>
      </c>
      <c r="V121" s="197">
        <f t="shared" ref="V121:V152" si="6">U121*H121</f>
        <v>0</v>
      </c>
      <c r="W121" s="197">
        <v>0</v>
      </c>
      <c r="X121" s="198">
        <f t="shared" ref="X121:X152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191</v>
      </c>
      <c r="AT121" s="199" t="s">
        <v>144</v>
      </c>
      <c r="AU121" s="199" t="s">
        <v>88</v>
      </c>
      <c r="AY121" s="15" t="s">
        <v>141</v>
      </c>
      <c r="BE121" s="200">
        <f t="shared" ref="BE121:BE152" si="8">IF(O121="základní",K121,0)</f>
        <v>0</v>
      </c>
      <c r="BF121" s="200">
        <f t="shared" ref="BF121:BF152" si="9">IF(O121="snížená",K121,0)</f>
        <v>0</v>
      </c>
      <c r="BG121" s="200">
        <f t="shared" ref="BG121:BG152" si="10">IF(O121="zákl. přenesená",K121,0)</f>
        <v>0</v>
      </c>
      <c r="BH121" s="200">
        <f t="shared" ref="BH121:BH152" si="11">IF(O121="sníž. přenesená",K121,0)</f>
        <v>0</v>
      </c>
      <c r="BI121" s="200">
        <f t="shared" ref="BI121:BI152" si="12">IF(O121="nulová",K121,0)</f>
        <v>0</v>
      </c>
      <c r="BJ121" s="15" t="s">
        <v>86</v>
      </c>
      <c r="BK121" s="200">
        <f t="shared" ref="BK121:BK152" si="13">ROUND(P121*H121,2)</f>
        <v>0</v>
      </c>
      <c r="BL121" s="15" t="s">
        <v>191</v>
      </c>
      <c r="BM121" s="199" t="s">
        <v>776</v>
      </c>
    </row>
    <row r="122" spans="1:65" s="2" customFormat="1" ht="16.5" customHeight="1">
      <c r="A122" s="32"/>
      <c r="B122" s="33"/>
      <c r="C122" s="201" t="s">
        <v>88</v>
      </c>
      <c r="D122" s="201" t="s">
        <v>187</v>
      </c>
      <c r="E122" s="202" t="s">
        <v>777</v>
      </c>
      <c r="F122" s="203" t="s">
        <v>778</v>
      </c>
      <c r="G122" s="204" t="s">
        <v>166</v>
      </c>
      <c r="H122" s="205">
        <v>1</v>
      </c>
      <c r="I122" s="206"/>
      <c r="J122" s="207"/>
      <c r="K122" s="208">
        <f t="shared" si="1"/>
        <v>0</v>
      </c>
      <c r="L122" s="203" t="s">
        <v>1</v>
      </c>
      <c r="M122" s="209"/>
      <c r="N122" s="210" t="s">
        <v>1</v>
      </c>
      <c r="O122" s="195" t="s">
        <v>41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0</v>
      </c>
      <c r="V122" s="197">
        <f t="shared" si="6"/>
        <v>0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190</v>
      </c>
      <c r="AT122" s="199" t="s">
        <v>187</v>
      </c>
      <c r="AU122" s="199" t="s">
        <v>88</v>
      </c>
      <c r="AY122" s="15" t="s">
        <v>141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86</v>
      </c>
      <c r="BK122" s="200">
        <f t="shared" si="13"/>
        <v>0</v>
      </c>
      <c r="BL122" s="15" t="s">
        <v>191</v>
      </c>
      <c r="BM122" s="199" t="s">
        <v>779</v>
      </c>
    </row>
    <row r="123" spans="1:65" s="2" customFormat="1" ht="45" customHeight="1">
      <c r="A123" s="32"/>
      <c r="B123" s="33"/>
      <c r="C123" s="201" t="s">
        <v>154</v>
      </c>
      <c r="D123" s="201" t="s">
        <v>187</v>
      </c>
      <c r="E123" s="202" t="s">
        <v>780</v>
      </c>
      <c r="F123" s="203" t="s">
        <v>781</v>
      </c>
      <c r="G123" s="204" t="s">
        <v>166</v>
      </c>
      <c r="H123" s="205">
        <v>5</v>
      </c>
      <c r="I123" s="206"/>
      <c r="J123" s="207"/>
      <c r="K123" s="208">
        <f t="shared" si="1"/>
        <v>0</v>
      </c>
      <c r="L123" s="203" t="s">
        <v>1</v>
      </c>
      <c r="M123" s="209"/>
      <c r="N123" s="210" t="s">
        <v>1</v>
      </c>
      <c r="O123" s="195" t="s">
        <v>41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190</v>
      </c>
      <c r="AT123" s="199" t="s">
        <v>187</v>
      </c>
      <c r="AU123" s="199" t="s">
        <v>88</v>
      </c>
      <c r="AY123" s="15" t="s">
        <v>141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86</v>
      </c>
      <c r="BK123" s="200">
        <f t="shared" si="13"/>
        <v>0</v>
      </c>
      <c r="BL123" s="15" t="s">
        <v>191</v>
      </c>
      <c r="BM123" s="199" t="s">
        <v>782</v>
      </c>
    </row>
    <row r="124" spans="1:65" s="2" customFormat="1" ht="45" customHeight="1">
      <c r="A124" s="32"/>
      <c r="B124" s="33"/>
      <c r="C124" s="201" t="s">
        <v>149</v>
      </c>
      <c r="D124" s="201" t="s">
        <v>187</v>
      </c>
      <c r="E124" s="202" t="s">
        <v>783</v>
      </c>
      <c r="F124" s="203" t="s">
        <v>784</v>
      </c>
      <c r="G124" s="204" t="s">
        <v>166</v>
      </c>
      <c r="H124" s="205">
        <v>1</v>
      </c>
      <c r="I124" s="206"/>
      <c r="J124" s="207"/>
      <c r="K124" s="208">
        <f t="shared" si="1"/>
        <v>0</v>
      </c>
      <c r="L124" s="203" t="s">
        <v>1</v>
      </c>
      <c r="M124" s="209"/>
      <c r="N124" s="210" t="s">
        <v>1</v>
      </c>
      <c r="O124" s="195" t="s">
        <v>41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190</v>
      </c>
      <c r="AT124" s="199" t="s">
        <v>187</v>
      </c>
      <c r="AU124" s="199" t="s">
        <v>88</v>
      </c>
      <c r="AY124" s="15" t="s">
        <v>141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86</v>
      </c>
      <c r="BK124" s="200">
        <f t="shared" si="13"/>
        <v>0</v>
      </c>
      <c r="BL124" s="15" t="s">
        <v>191</v>
      </c>
      <c r="BM124" s="199" t="s">
        <v>785</v>
      </c>
    </row>
    <row r="125" spans="1:65" s="2" customFormat="1" ht="45" customHeight="1">
      <c r="A125" s="32"/>
      <c r="B125" s="33"/>
      <c r="C125" s="201" t="s">
        <v>163</v>
      </c>
      <c r="D125" s="201" t="s">
        <v>187</v>
      </c>
      <c r="E125" s="202" t="s">
        <v>786</v>
      </c>
      <c r="F125" s="203" t="s">
        <v>787</v>
      </c>
      <c r="G125" s="204" t="s">
        <v>166</v>
      </c>
      <c r="H125" s="205">
        <v>2</v>
      </c>
      <c r="I125" s="206"/>
      <c r="J125" s="207"/>
      <c r="K125" s="208">
        <f t="shared" si="1"/>
        <v>0</v>
      </c>
      <c r="L125" s="203" t="s">
        <v>1</v>
      </c>
      <c r="M125" s="209"/>
      <c r="N125" s="210" t="s">
        <v>1</v>
      </c>
      <c r="O125" s="195" t="s">
        <v>41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190</v>
      </c>
      <c r="AT125" s="199" t="s">
        <v>187</v>
      </c>
      <c r="AU125" s="199" t="s">
        <v>88</v>
      </c>
      <c r="AY125" s="15" t="s">
        <v>141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86</v>
      </c>
      <c r="BK125" s="200">
        <f t="shared" si="13"/>
        <v>0</v>
      </c>
      <c r="BL125" s="15" t="s">
        <v>191</v>
      </c>
      <c r="BM125" s="199" t="s">
        <v>788</v>
      </c>
    </row>
    <row r="126" spans="1:65" s="2" customFormat="1" ht="38.65" customHeight="1">
      <c r="A126" s="32"/>
      <c r="B126" s="33"/>
      <c r="C126" s="201" t="s">
        <v>142</v>
      </c>
      <c r="D126" s="201" t="s">
        <v>187</v>
      </c>
      <c r="E126" s="202" t="s">
        <v>789</v>
      </c>
      <c r="F126" s="203" t="s">
        <v>790</v>
      </c>
      <c r="G126" s="204" t="s">
        <v>166</v>
      </c>
      <c r="H126" s="205">
        <v>1</v>
      </c>
      <c r="I126" s="206"/>
      <c r="J126" s="207"/>
      <c r="K126" s="208">
        <f t="shared" si="1"/>
        <v>0</v>
      </c>
      <c r="L126" s="203" t="s">
        <v>1</v>
      </c>
      <c r="M126" s="209"/>
      <c r="N126" s="210" t="s">
        <v>1</v>
      </c>
      <c r="O126" s="195" t="s">
        <v>41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190</v>
      </c>
      <c r="AT126" s="199" t="s">
        <v>187</v>
      </c>
      <c r="AU126" s="199" t="s">
        <v>88</v>
      </c>
      <c r="AY126" s="15" t="s">
        <v>141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86</v>
      </c>
      <c r="BK126" s="200">
        <f t="shared" si="13"/>
        <v>0</v>
      </c>
      <c r="BL126" s="15" t="s">
        <v>191</v>
      </c>
      <c r="BM126" s="199" t="s">
        <v>791</v>
      </c>
    </row>
    <row r="127" spans="1:65" s="2" customFormat="1" ht="24.95" customHeight="1">
      <c r="A127" s="32"/>
      <c r="B127" s="33"/>
      <c r="C127" s="201" t="s">
        <v>171</v>
      </c>
      <c r="D127" s="201" t="s">
        <v>187</v>
      </c>
      <c r="E127" s="202" t="s">
        <v>792</v>
      </c>
      <c r="F127" s="203" t="s">
        <v>793</v>
      </c>
      <c r="G127" s="204" t="s">
        <v>166</v>
      </c>
      <c r="H127" s="205">
        <v>4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41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190</v>
      </c>
      <c r="AT127" s="199" t="s">
        <v>187</v>
      </c>
      <c r="AU127" s="199" t="s">
        <v>88</v>
      </c>
      <c r="AY127" s="15" t="s">
        <v>141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86</v>
      </c>
      <c r="BK127" s="200">
        <f t="shared" si="13"/>
        <v>0</v>
      </c>
      <c r="BL127" s="15" t="s">
        <v>191</v>
      </c>
      <c r="BM127" s="199" t="s">
        <v>794</v>
      </c>
    </row>
    <row r="128" spans="1:65" s="2" customFormat="1" ht="38.65" customHeight="1">
      <c r="A128" s="32"/>
      <c r="B128" s="33"/>
      <c r="C128" s="201" t="s">
        <v>175</v>
      </c>
      <c r="D128" s="201" t="s">
        <v>187</v>
      </c>
      <c r="E128" s="202" t="s">
        <v>795</v>
      </c>
      <c r="F128" s="203" t="s">
        <v>796</v>
      </c>
      <c r="G128" s="204" t="s">
        <v>166</v>
      </c>
      <c r="H128" s="205">
        <v>7</v>
      </c>
      <c r="I128" s="206"/>
      <c r="J128" s="207"/>
      <c r="K128" s="208">
        <f t="shared" si="1"/>
        <v>0</v>
      </c>
      <c r="L128" s="203" t="s">
        <v>1</v>
      </c>
      <c r="M128" s="209"/>
      <c r="N128" s="210" t="s">
        <v>1</v>
      </c>
      <c r="O128" s="195" t="s">
        <v>41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190</v>
      </c>
      <c r="AT128" s="199" t="s">
        <v>187</v>
      </c>
      <c r="AU128" s="199" t="s">
        <v>88</v>
      </c>
      <c r="AY128" s="15" t="s">
        <v>141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86</v>
      </c>
      <c r="BK128" s="200">
        <f t="shared" si="13"/>
        <v>0</v>
      </c>
      <c r="BL128" s="15" t="s">
        <v>191</v>
      </c>
      <c r="BM128" s="199" t="s">
        <v>797</v>
      </c>
    </row>
    <row r="129" spans="1:65" s="2" customFormat="1" ht="33.75" customHeight="1">
      <c r="A129" s="32"/>
      <c r="B129" s="33"/>
      <c r="C129" s="201" t="s">
        <v>161</v>
      </c>
      <c r="D129" s="201" t="s">
        <v>187</v>
      </c>
      <c r="E129" s="202" t="s">
        <v>798</v>
      </c>
      <c r="F129" s="203" t="s">
        <v>799</v>
      </c>
      <c r="G129" s="204" t="s">
        <v>166</v>
      </c>
      <c r="H129" s="205">
        <v>1</v>
      </c>
      <c r="I129" s="206"/>
      <c r="J129" s="207"/>
      <c r="K129" s="208">
        <f t="shared" si="1"/>
        <v>0</v>
      </c>
      <c r="L129" s="203" t="s">
        <v>1</v>
      </c>
      <c r="M129" s="209"/>
      <c r="N129" s="210" t="s">
        <v>1</v>
      </c>
      <c r="O129" s="195" t="s">
        <v>41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190</v>
      </c>
      <c r="AT129" s="199" t="s">
        <v>187</v>
      </c>
      <c r="AU129" s="199" t="s">
        <v>88</v>
      </c>
      <c r="AY129" s="15" t="s">
        <v>141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86</v>
      </c>
      <c r="BK129" s="200">
        <f t="shared" si="13"/>
        <v>0</v>
      </c>
      <c r="BL129" s="15" t="s">
        <v>191</v>
      </c>
      <c r="BM129" s="199" t="s">
        <v>800</v>
      </c>
    </row>
    <row r="130" spans="1:65" s="2" customFormat="1" ht="37.9" customHeight="1">
      <c r="A130" s="32"/>
      <c r="B130" s="33"/>
      <c r="C130" s="187" t="s">
        <v>182</v>
      </c>
      <c r="D130" s="187" t="s">
        <v>144</v>
      </c>
      <c r="E130" s="188" t="s">
        <v>801</v>
      </c>
      <c r="F130" s="189" t="s">
        <v>802</v>
      </c>
      <c r="G130" s="190" t="s">
        <v>166</v>
      </c>
      <c r="H130" s="191">
        <v>87</v>
      </c>
      <c r="I130" s="192"/>
      <c r="J130" s="192"/>
      <c r="K130" s="193">
        <f t="shared" si="1"/>
        <v>0</v>
      </c>
      <c r="L130" s="189" t="s">
        <v>148</v>
      </c>
      <c r="M130" s="37"/>
      <c r="N130" s="194" t="s">
        <v>1</v>
      </c>
      <c r="O130" s="195" t="s">
        <v>41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191</v>
      </c>
      <c r="AT130" s="199" t="s">
        <v>144</v>
      </c>
      <c r="AU130" s="199" t="s">
        <v>88</v>
      </c>
      <c r="AY130" s="15" t="s">
        <v>141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86</v>
      </c>
      <c r="BK130" s="200">
        <f t="shared" si="13"/>
        <v>0</v>
      </c>
      <c r="BL130" s="15" t="s">
        <v>191</v>
      </c>
      <c r="BM130" s="199" t="s">
        <v>803</v>
      </c>
    </row>
    <row r="131" spans="1:65" s="2" customFormat="1" ht="16.5" customHeight="1">
      <c r="A131" s="32"/>
      <c r="B131" s="33"/>
      <c r="C131" s="201" t="s">
        <v>186</v>
      </c>
      <c r="D131" s="201" t="s">
        <v>187</v>
      </c>
      <c r="E131" s="202" t="s">
        <v>804</v>
      </c>
      <c r="F131" s="203" t="s">
        <v>805</v>
      </c>
      <c r="G131" s="204" t="s">
        <v>166</v>
      </c>
      <c r="H131" s="205">
        <v>87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41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190</v>
      </c>
      <c r="AT131" s="199" t="s">
        <v>187</v>
      </c>
      <c r="AU131" s="199" t="s">
        <v>88</v>
      </c>
      <c r="AY131" s="15" t="s">
        <v>141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86</v>
      </c>
      <c r="BK131" s="200">
        <f t="shared" si="13"/>
        <v>0</v>
      </c>
      <c r="BL131" s="15" t="s">
        <v>191</v>
      </c>
      <c r="BM131" s="199" t="s">
        <v>806</v>
      </c>
    </row>
    <row r="132" spans="1:65" s="2" customFormat="1" ht="16.5" customHeight="1">
      <c r="A132" s="32"/>
      <c r="B132" s="33"/>
      <c r="C132" s="201" t="s">
        <v>195</v>
      </c>
      <c r="D132" s="201" t="s">
        <v>187</v>
      </c>
      <c r="E132" s="202" t="s">
        <v>807</v>
      </c>
      <c r="F132" s="203" t="s">
        <v>808</v>
      </c>
      <c r="G132" s="204" t="s">
        <v>166</v>
      </c>
      <c r="H132" s="205">
        <v>30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41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190</v>
      </c>
      <c r="AT132" s="199" t="s">
        <v>187</v>
      </c>
      <c r="AU132" s="199" t="s">
        <v>88</v>
      </c>
      <c r="AY132" s="15" t="s">
        <v>141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86</v>
      </c>
      <c r="BK132" s="200">
        <f t="shared" si="13"/>
        <v>0</v>
      </c>
      <c r="BL132" s="15" t="s">
        <v>191</v>
      </c>
      <c r="BM132" s="199" t="s">
        <v>809</v>
      </c>
    </row>
    <row r="133" spans="1:65" s="2" customFormat="1" ht="16.5" customHeight="1">
      <c r="A133" s="32"/>
      <c r="B133" s="33"/>
      <c r="C133" s="201" t="s">
        <v>200</v>
      </c>
      <c r="D133" s="201" t="s">
        <v>187</v>
      </c>
      <c r="E133" s="202" t="s">
        <v>810</v>
      </c>
      <c r="F133" s="203" t="s">
        <v>811</v>
      </c>
      <c r="G133" s="204" t="s">
        <v>166</v>
      </c>
      <c r="H133" s="205">
        <v>2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41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190</v>
      </c>
      <c r="AT133" s="199" t="s">
        <v>187</v>
      </c>
      <c r="AU133" s="199" t="s">
        <v>88</v>
      </c>
      <c r="AY133" s="15" t="s">
        <v>141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86</v>
      </c>
      <c r="BK133" s="200">
        <f t="shared" si="13"/>
        <v>0</v>
      </c>
      <c r="BL133" s="15" t="s">
        <v>191</v>
      </c>
      <c r="BM133" s="199" t="s">
        <v>812</v>
      </c>
    </row>
    <row r="134" spans="1:65" s="2" customFormat="1" ht="16.5" customHeight="1">
      <c r="A134" s="32"/>
      <c r="B134" s="33"/>
      <c r="C134" s="201" t="s">
        <v>204</v>
      </c>
      <c r="D134" s="201" t="s">
        <v>187</v>
      </c>
      <c r="E134" s="202" t="s">
        <v>813</v>
      </c>
      <c r="F134" s="203" t="s">
        <v>814</v>
      </c>
      <c r="G134" s="204" t="s">
        <v>166</v>
      </c>
      <c r="H134" s="205">
        <v>4</v>
      </c>
      <c r="I134" s="206"/>
      <c r="J134" s="207"/>
      <c r="K134" s="208">
        <f t="shared" si="1"/>
        <v>0</v>
      </c>
      <c r="L134" s="203" t="s">
        <v>1</v>
      </c>
      <c r="M134" s="209"/>
      <c r="N134" s="210" t="s">
        <v>1</v>
      </c>
      <c r="O134" s="195" t="s">
        <v>41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190</v>
      </c>
      <c r="AT134" s="199" t="s">
        <v>187</v>
      </c>
      <c r="AU134" s="199" t="s">
        <v>88</v>
      </c>
      <c r="AY134" s="15" t="s">
        <v>141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86</v>
      </c>
      <c r="BK134" s="200">
        <f t="shared" si="13"/>
        <v>0</v>
      </c>
      <c r="BL134" s="15" t="s">
        <v>191</v>
      </c>
      <c r="BM134" s="199" t="s">
        <v>815</v>
      </c>
    </row>
    <row r="135" spans="1:65" s="2" customFormat="1" ht="16.5" customHeight="1">
      <c r="A135" s="32"/>
      <c r="B135" s="33"/>
      <c r="C135" s="201" t="s">
        <v>9</v>
      </c>
      <c r="D135" s="201" t="s">
        <v>187</v>
      </c>
      <c r="E135" s="202" t="s">
        <v>816</v>
      </c>
      <c r="F135" s="203" t="s">
        <v>817</v>
      </c>
      <c r="G135" s="204" t="s">
        <v>166</v>
      </c>
      <c r="H135" s="205">
        <v>1</v>
      </c>
      <c r="I135" s="206"/>
      <c r="J135" s="207"/>
      <c r="K135" s="208">
        <f t="shared" si="1"/>
        <v>0</v>
      </c>
      <c r="L135" s="203" t="s">
        <v>1</v>
      </c>
      <c r="M135" s="209"/>
      <c r="N135" s="210" t="s">
        <v>1</v>
      </c>
      <c r="O135" s="195" t="s">
        <v>41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190</v>
      </c>
      <c r="AT135" s="199" t="s">
        <v>187</v>
      </c>
      <c r="AU135" s="199" t="s">
        <v>88</v>
      </c>
      <c r="AY135" s="15" t="s">
        <v>141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86</v>
      </c>
      <c r="BK135" s="200">
        <f t="shared" si="13"/>
        <v>0</v>
      </c>
      <c r="BL135" s="15" t="s">
        <v>191</v>
      </c>
      <c r="BM135" s="199" t="s">
        <v>818</v>
      </c>
    </row>
    <row r="136" spans="1:65" s="2" customFormat="1" ht="16.5" customHeight="1">
      <c r="A136" s="32"/>
      <c r="B136" s="33"/>
      <c r="C136" s="201" t="s">
        <v>191</v>
      </c>
      <c r="D136" s="201" t="s">
        <v>187</v>
      </c>
      <c r="E136" s="202" t="s">
        <v>819</v>
      </c>
      <c r="F136" s="203" t="s">
        <v>820</v>
      </c>
      <c r="G136" s="204" t="s">
        <v>166</v>
      </c>
      <c r="H136" s="205">
        <v>1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190</v>
      </c>
      <c r="AT136" s="199" t="s">
        <v>187</v>
      </c>
      <c r="AU136" s="199" t="s">
        <v>88</v>
      </c>
      <c r="AY136" s="15" t="s">
        <v>141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191</v>
      </c>
      <c r="BM136" s="199" t="s">
        <v>821</v>
      </c>
    </row>
    <row r="137" spans="1:65" s="2" customFormat="1" ht="37.9" customHeight="1">
      <c r="A137" s="32"/>
      <c r="B137" s="33"/>
      <c r="C137" s="187" t="s">
        <v>219</v>
      </c>
      <c r="D137" s="187" t="s">
        <v>144</v>
      </c>
      <c r="E137" s="188" t="s">
        <v>822</v>
      </c>
      <c r="F137" s="189" t="s">
        <v>823</v>
      </c>
      <c r="G137" s="190" t="s">
        <v>166</v>
      </c>
      <c r="H137" s="191">
        <v>3</v>
      </c>
      <c r="I137" s="192"/>
      <c r="J137" s="192"/>
      <c r="K137" s="193">
        <f t="shared" si="1"/>
        <v>0</v>
      </c>
      <c r="L137" s="189" t="s">
        <v>148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191</v>
      </c>
      <c r="AT137" s="199" t="s">
        <v>144</v>
      </c>
      <c r="AU137" s="199" t="s">
        <v>88</v>
      </c>
      <c r="AY137" s="15" t="s">
        <v>141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191</v>
      </c>
      <c r="BM137" s="199" t="s">
        <v>824</v>
      </c>
    </row>
    <row r="138" spans="1:65" s="2" customFormat="1" ht="24.2" customHeight="1">
      <c r="A138" s="32"/>
      <c r="B138" s="33"/>
      <c r="C138" s="201" t="s">
        <v>227</v>
      </c>
      <c r="D138" s="201" t="s">
        <v>187</v>
      </c>
      <c r="E138" s="202" t="s">
        <v>825</v>
      </c>
      <c r="F138" s="203" t="s">
        <v>826</v>
      </c>
      <c r="G138" s="204" t="s">
        <v>166</v>
      </c>
      <c r="H138" s="205">
        <v>3</v>
      </c>
      <c r="I138" s="206"/>
      <c r="J138" s="207"/>
      <c r="K138" s="208">
        <f t="shared" si="1"/>
        <v>0</v>
      </c>
      <c r="L138" s="203" t="s">
        <v>1</v>
      </c>
      <c r="M138" s="209"/>
      <c r="N138" s="210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190</v>
      </c>
      <c r="AT138" s="199" t="s">
        <v>187</v>
      </c>
      <c r="AU138" s="199" t="s">
        <v>88</v>
      </c>
      <c r="AY138" s="15" t="s">
        <v>141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191</v>
      </c>
      <c r="BM138" s="199" t="s">
        <v>827</v>
      </c>
    </row>
    <row r="139" spans="1:65" s="2" customFormat="1" ht="33" customHeight="1">
      <c r="A139" s="32"/>
      <c r="B139" s="33"/>
      <c r="C139" s="187" t="s">
        <v>231</v>
      </c>
      <c r="D139" s="187" t="s">
        <v>144</v>
      </c>
      <c r="E139" s="188" t="s">
        <v>352</v>
      </c>
      <c r="F139" s="189" t="s">
        <v>353</v>
      </c>
      <c r="G139" s="190" t="s">
        <v>166</v>
      </c>
      <c r="H139" s="191">
        <v>1</v>
      </c>
      <c r="I139" s="192"/>
      <c r="J139" s="192"/>
      <c r="K139" s="193">
        <f t="shared" si="1"/>
        <v>0</v>
      </c>
      <c r="L139" s="189" t="s">
        <v>148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191</v>
      </c>
      <c r="AT139" s="199" t="s">
        <v>144</v>
      </c>
      <c r="AU139" s="199" t="s">
        <v>88</v>
      </c>
      <c r="AY139" s="15" t="s">
        <v>141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191</v>
      </c>
      <c r="BM139" s="199" t="s">
        <v>828</v>
      </c>
    </row>
    <row r="140" spans="1:65" s="2" customFormat="1" ht="24.2" customHeight="1">
      <c r="A140" s="32"/>
      <c r="B140" s="33"/>
      <c r="C140" s="201" t="s">
        <v>236</v>
      </c>
      <c r="D140" s="201" t="s">
        <v>187</v>
      </c>
      <c r="E140" s="202" t="s">
        <v>829</v>
      </c>
      <c r="F140" s="203" t="s">
        <v>830</v>
      </c>
      <c r="G140" s="204" t="s">
        <v>166</v>
      </c>
      <c r="H140" s="205">
        <v>1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190</v>
      </c>
      <c r="AT140" s="199" t="s">
        <v>187</v>
      </c>
      <c r="AU140" s="199" t="s">
        <v>88</v>
      </c>
      <c r="AY140" s="15" t="s">
        <v>141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191</v>
      </c>
      <c r="BM140" s="199" t="s">
        <v>831</v>
      </c>
    </row>
    <row r="141" spans="1:65" s="2" customFormat="1" ht="24.2" customHeight="1">
      <c r="A141" s="32"/>
      <c r="B141" s="33"/>
      <c r="C141" s="201" t="s">
        <v>8</v>
      </c>
      <c r="D141" s="201" t="s">
        <v>187</v>
      </c>
      <c r="E141" s="202" t="s">
        <v>832</v>
      </c>
      <c r="F141" s="203" t="s">
        <v>833</v>
      </c>
      <c r="G141" s="204" t="s">
        <v>166</v>
      </c>
      <c r="H141" s="205">
        <v>5</v>
      </c>
      <c r="I141" s="206"/>
      <c r="J141" s="207"/>
      <c r="K141" s="208">
        <f t="shared" si="1"/>
        <v>0</v>
      </c>
      <c r="L141" s="203" t="s">
        <v>1</v>
      </c>
      <c r="M141" s="209"/>
      <c r="N141" s="210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190</v>
      </c>
      <c r="AT141" s="199" t="s">
        <v>187</v>
      </c>
      <c r="AU141" s="199" t="s">
        <v>88</v>
      </c>
      <c r="AY141" s="15" t="s">
        <v>141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191</v>
      </c>
      <c r="BM141" s="199" t="s">
        <v>834</v>
      </c>
    </row>
    <row r="142" spans="1:65" s="2" customFormat="1" ht="37.9" customHeight="1">
      <c r="A142" s="32"/>
      <c r="B142" s="33"/>
      <c r="C142" s="187" t="s">
        <v>243</v>
      </c>
      <c r="D142" s="187" t="s">
        <v>144</v>
      </c>
      <c r="E142" s="188" t="s">
        <v>835</v>
      </c>
      <c r="F142" s="189" t="s">
        <v>836</v>
      </c>
      <c r="G142" s="190" t="s">
        <v>198</v>
      </c>
      <c r="H142" s="191">
        <v>42</v>
      </c>
      <c r="I142" s="192"/>
      <c r="J142" s="192"/>
      <c r="K142" s="193">
        <f t="shared" si="1"/>
        <v>0</v>
      </c>
      <c r="L142" s="189" t="s">
        <v>148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191</v>
      </c>
      <c r="AT142" s="199" t="s">
        <v>144</v>
      </c>
      <c r="AU142" s="199" t="s">
        <v>88</v>
      </c>
      <c r="AY142" s="15" t="s">
        <v>141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191</v>
      </c>
      <c r="BM142" s="199" t="s">
        <v>837</v>
      </c>
    </row>
    <row r="143" spans="1:65" s="2" customFormat="1" ht="24.2" customHeight="1">
      <c r="A143" s="32"/>
      <c r="B143" s="33"/>
      <c r="C143" s="201" t="s">
        <v>247</v>
      </c>
      <c r="D143" s="201" t="s">
        <v>187</v>
      </c>
      <c r="E143" s="202" t="s">
        <v>838</v>
      </c>
      <c r="F143" s="203" t="s">
        <v>839</v>
      </c>
      <c r="G143" s="204" t="s">
        <v>198</v>
      </c>
      <c r="H143" s="205">
        <v>20</v>
      </c>
      <c r="I143" s="206"/>
      <c r="J143" s="207"/>
      <c r="K143" s="208">
        <f t="shared" si="1"/>
        <v>0</v>
      </c>
      <c r="L143" s="203" t="s">
        <v>148</v>
      </c>
      <c r="M143" s="209"/>
      <c r="N143" s="210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2.0000000000000002E-5</v>
      </c>
      <c r="V143" s="197">
        <f t="shared" si="6"/>
        <v>4.0000000000000002E-4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190</v>
      </c>
      <c r="AT143" s="199" t="s">
        <v>187</v>
      </c>
      <c r="AU143" s="199" t="s">
        <v>88</v>
      </c>
      <c r="AY143" s="15" t="s">
        <v>141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191</v>
      </c>
      <c r="BM143" s="199" t="s">
        <v>840</v>
      </c>
    </row>
    <row r="144" spans="1:65" s="2" customFormat="1" ht="24.2" customHeight="1">
      <c r="A144" s="32"/>
      <c r="B144" s="33"/>
      <c r="C144" s="201" t="s">
        <v>251</v>
      </c>
      <c r="D144" s="201" t="s">
        <v>187</v>
      </c>
      <c r="E144" s="202" t="s">
        <v>841</v>
      </c>
      <c r="F144" s="203" t="s">
        <v>842</v>
      </c>
      <c r="G144" s="204" t="s">
        <v>198</v>
      </c>
      <c r="H144" s="205">
        <v>20</v>
      </c>
      <c r="I144" s="206"/>
      <c r="J144" s="207"/>
      <c r="K144" s="208">
        <f t="shared" si="1"/>
        <v>0</v>
      </c>
      <c r="L144" s="203" t="s">
        <v>148</v>
      </c>
      <c r="M144" s="209"/>
      <c r="N144" s="210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3.0000000000000001E-5</v>
      </c>
      <c r="V144" s="197">
        <f t="shared" si="6"/>
        <v>6.0000000000000006E-4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190</v>
      </c>
      <c r="AT144" s="199" t="s">
        <v>187</v>
      </c>
      <c r="AU144" s="199" t="s">
        <v>88</v>
      </c>
      <c r="AY144" s="15" t="s">
        <v>141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191</v>
      </c>
      <c r="BM144" s="199" t="s">
        <v>843</v>
      </c>
    </row>
    <row r="145" spans="1:65" s="2" customFormat="1" ht="24.2" customHeight="1">
      <c r="A145" s="32"/>
      <c r="B145" s="33"/>
      <c r="C145" s="201" t="s">
        <v>255</v>
      </c>
      <c r="D145" s="201" t="s">
        <v>187</v>
      </c>
      <c r="E145" s="202" t="s">
        <v>844</v>
      </c>
      <c r="F145" s="203" t="s">
        <v>845</v>
      </c>
      <c r="G145" s="204" t="s">
        <v>198</v>
      </c>
      <c r="H145" s="205">
        <v>2</v>
      </c>
      <c r="I145" s="206"/>
      <c r="J145" s="207"/>
      <c r="K145" s="208">
        <f t="shared" si="1"/>
        <v>0</v>
      </c>
      <c r="L145" s="203" t="s">
        <v>148</v>
      </c>
      <c r="M145" s="209"/>
      <c r="N145" s="210" t="s">
        <v>1</v>
      </c>
      <c r="O145" s="195" t="s">
        <v>41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5.0000000000000002E-5</v>
      </c>
      <c r="V145" s="197">
        <f t="shared" si="6"/>
        <v>1E-4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190</v>
      </c>
      <c r="AT145" s="199" t="s">
        <v>187</v>
      </c>
      <c r="AU145" s="199" t="s">
        <v>88</v>
      </c>
      <c r="AY145" s="15" t="s">
        <v>141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86</v>
      </c>
      <c r="BK145" s="200">
        <f t="shared" si="13"/>
        <v>0</v>
      </c>
      <c r="BL145" s="15" t="s">
        <v>191</v>
      </c>
      <c r="BM145" s="199" t="s">
        <v>846</v>
      </c>
    </row>
    <row r="146" spans="1:65" s="2" customFormat="1" ht="37.9" customHeight="1">
      <c r="A146" s="32"/>
      <c r="B146" s="33"/>
      <c r="C146" s="187" t="s">
        <v>259</v>
      </c>
      <c r="D146" s="187" t="s">
        <v>144</v>
      </c>
      <c r="E146" s="188" t="s">
        <v>847</v>
      </c>
      <c r="F146" s="189" t="s">
        <v>848</v>
      </c>
      <c r="G146" s="190" t="s">
        <v>198</v>
      </c>
      <c r="H146" s="191">
        <v>7</v>
      </c>
      <c r="I146" s="192"/>
      <c r="J146" s="192"/>
      <c r="K146" s="193">
        <f t="shared" si="1"/>
        <v>0</v>
      </c>
      <c r="L146" s="189" t="s">
        <v>148</v>
      </c>
      <c r="M146" s="37"/>
      <c r="N146" s="194" t="s">
        <v>1</v>
      </c>
      <c r="O146" s="195" t="s">
        <v>41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191</v>
      </c>
      <c r="AT146" s="199" t="s">
        <v>144</v>
      </c>
      <c r="AU146" s="199" t="s">
        <v>88</v>
      </c>
      <c r="AY146" s="15" t="s">
        <v>141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86</v>
      </c>
      <c r="BK146" s="200">
        <f t="shared" si="13"/>
        <v>0</v>
      </c>
      <c r="BL146" s="15" t="s">
        <v>191</v>
      </c>
      <c r="BM146" s="199" t="s">
        <v>849</v>
      </c>
    </row>
    <row r="147" spans="1:65" s="2" customFormat="1" ht="16.5" customHeight="1">
      <c r="A147" s="32"/>
      <c r="B147" s="33"/>
      <c r="C147" s="201" t="s">
        <v>263</v>
      </c>
      <c r="D147" s="201" t="s">
        <v>187</v>
      </c>
      <c r="E147" s="202" t="s">
        <v>850</v>
      </c>
      <c r="F147" s="203" t="s">
        <v>851</v>
      </c>
      <c r="G147" s="204" t="s">
        <v>198</v>
      </c>
      <c r="H147" s="205">
        <v>6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41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2.9999999999999997E-4</v>
      </c>
      <c r="V147" s="197">
        <f t="shared" si="6"/>
        <v>1.8E-3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190</v>
      </c>
      <c r="AT147" s="199" t="s">
        <v>187</v>
      </c>
      <c r="AU147" s="199" t="s">
        <v>88</v>
      </c>
      <c r="AY147" s="15" t="s">
        <v>141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86</v>
      </c>
      <c r="BK147" s="200">
        <f t="shared" si="13"/>
        <v>0</v>
      </c>
      <c r="BL147" s="15" t="s">
        <v>191</v>
      </c>
      <c r="BM147" s="199" t="s">
        <v>852</v>
      </c>
    </row>
    <row r="148" spans="1:65" s="2" customFormat="1" ht="16.5" customHeight="1">
      <c r="A148" s="32"/>
      <c r="B148" s="33"/>
      <c r="C148" s="201" t="s">
        <v>265</v>
      </c>
      <c r="D148" s="201" t="s">
        <v>187</v>
      </c>
      <c r="E148" s="202" t="s">
        <v>853</v>
      </c>
      <c r="F148" s="203" t="s">
        <v>854</v>
      </c>
      <c r="G148" s="204" t="s">
        <v>198</v>
      </c>
      <c r="H148" s="205">
        <v>1</v>
      </c>
      <c r="I148" s="206"/>
      <c r="J148" s="207"/>
      <c r="K148" s="208">
        <f t="shared" si="1"/>
        <v>0</v>
      </c>
      <c r="L148" s="203" t="s">
        <v>1</v>
      </c>
      <c r="M148" s="209"/>
      <c r="N148" s="210" t="s">
        <v>1</v>
      </c>
      <c r="O148" s="195" t="s">
        <v>41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2.9999999999999997E-4</v>
      </c>
      <c r="V148" s="197">
        <f t="shared" si="6"/>
        <v>2.9999999999999997E-4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190</v>
      </c>
      <c r="AT148" s="199" t="s">
        <v>187</v>
      </c>
      <c r="AU148" s="199" t="s">
        <v>88</v>
      </c>
      <c r="AY148" s="15" t="s">
        <v>141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86</v>
      </c>
      <c r="BK148" s="200">
        <f t="shared" si="13"/>
        <v>0</v>
      </c>
      <c r="BL148" s="15" t="s">
        <v>191</v>
      </c>
      <c r="BM148" s="199" t="s">
        <v>855</v>
      </c>
    </row>
    <row r="149" spans="1:65" s="2" customFormat="1" ht="16.5" customHeight="1">
      <c r="A149" s="32"/>
      <c r="B149" s="33"/>
      <c r="C149" s="201" t="s">
        <v>269</v>
      </c>
      <c r="D149" s="201" t="s">
        <v>187</v>
      </c>
      <c r="E149" s="202" t="s">
        <v>856</v>
      </c>
      <c r="F149" s="203" t="s">
        <v>857</v>
      </c>
      <c r="G149" s="204" t="s">
        <v>166</v>
      </c>
      <c r="H149" s="205">
        <v>1</v>
      </c>
      <c r="I149" s="206"/>
      <c r="J149" s="207"/>
      <c r="K149" s="208">
        <f t="shared" si="1"/>
        <v>0</v>
      </c>
      <c r="L149" s="203" t="s">
        <v>1</v>
      </c>
      <c r="M149" s="209"/>
      <c r="N149" s="210" t="s">
        <v>1</v>
      </c>
      <c r="O149" s="195" t="s">
        <v>41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0</v>
      </c>
      <c r="V149" s="197">
        <f t="shared" si="6"/>
        <v>0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190</v>
      </c>
      <c r="AT149" s="199" t="s">
        <v>187</v>
      </c>
      <c r="AU149" s="199" t="s">
        <v>88</v>
      </c>
      <c r="AY149" s="15" t="s">
        <v>141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86</v>
      </c>
      <c r="BK149" s="200">
        <f t="shared" si="13"/>
        <v>0</v>
      </c>
      <c r="BL149" s="15" t="s">
        <v>191</v>
      </c>
      <c r="BM149" s="199" t="s">
        <v>858</v>
      </c>
    </row>
    <row r="150" spans="1:65" s="2" customFormat="1" ht="16.5" customHeight="1">
      <c r="A150" s="32"/>
      <c r="B150" s="33"/>
      <c r="C150" s="201" t="s">
        <v>273</v>
      </c>
      <c r="D150" s="201" t="s">
        <v>187</v>
      </c>
      <c r="E150" s="202" t="s">
        <v>859</v>
      </c>
      <c r="F150" s="203" t="s">
        <v>860</v>
      </c>
      <c r="G150" s="204" t="s">
        <v>166</v>
      </c>
      <c r="H150" s="205">
        <v>1</v>
      </c>
      <c r="I150" s="206"/>
      <c r="J150" s="207"/>
      <c r="K150" s="208">
        <f t="shared" si="1"/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si="2"/>
        <v>0</v>
      </c>
      <c r="Q150" s="196">
        <f t="shared" si="3"/>
        <v>0</v>
      </c>
      <c r="R150" s="196">
        <f t="shared" si="4"/>
        <v>0</v>
      </c>
      <c r="S150" s="69"/>
      <c r="T150" s="197">
        <f t="shared" si="5"/>
        <v>0</v>
      </c>
      <c r="U150" s="197">
        <v>0</v>
      </c>
      <c r="V150" s="197">
        <f t="shared" si="6"/>
        <v>0</v>
      </c>
      <c r="W150" s="197">
        <v>0</v>
      </c>
      <c r="X150" s="198">
        <f t="shared" si="7"/>
        <v>0</v>
      </c>
      <c r="Y150" s="32"/>
      <c r="Z150" s="32"/>
      <c r="AA150" s="32"/>
      <c r="AB150" s="32"/>
      <c r="AC150" s="32"/>
      <c r="AD150" s="32"/>
      <c r="AE150" s="32"/>
      <c r="AR150" s="199" t="s">
        <v>190</v>
      </c>
      <c r="AT150" s="199" t="s">
        <v>187</v>
      </c>
      <c r="AU150" s="199" t="s">
        <v>88</v>
      </c>
      <c r="AY150" s="15" t="s">
        <v>141</v>
      </c>
      <c r="BE150" s="200">
        <f t="shared" si="8"/>
        <v>0</v>
      </c>
      <c r="BF150" s="200">
        <f t="shared" si="9"/>
        <v>0</v>
      </c>
      <c r="BG150" s="200">
        <f t="shared" si="10"/>
        <v>0</v>
      </c>
      <c r="BH150" s="200">
        <f t="shared" si="11"/>
        <v>0</v>
      </c>
      <c r="BI150" s="200">
        <f t="shared" si="12"/>
        <v>0</v>
      </c>
      <c r="BJ150" s="15" t="s">
        <v>86</v>
      </c>
      <c r="BK150" s="200">
        <f t="shared" si="13"/>
        <v>0</v>
      </c>
      <c r="BL150" s="15" t="s">
        <v>191</v>
      </c>
      <c r="BM150" s="199" t="s">
        <v>861</v>
      </c>
    </row>
    <row r="151" spans="1:65" s="2" customFormat="1" ht="37.9" customHeight="1">
      <c r="A151" s="32"/>
      <c r="B151" s="33"/>
      <c r="C151" s="187" t="s">
        <v>277</v>
      </c>
      <c r="D151" s="187" t="s">
        <v>144</v>
      </c>
      <c r="E151" s="188" t="s">
        <v>862</v>
      </c>
      <c r="F151" s="189" t="s">
        <v>863</v>
      </c>
      <c r="G151" s="190" t="s">
        <v>166</v>
      </c>
      <c r="H151" s="191">
        <v>121</v>
      </c>
      <c r="I151" s="192"/>
      <c r="J151" s="192"/>
      <c r="K151" s="193">
        <f t="shared" si="1"/>
        <v>0</v>
      </c>
      <c r="L151" s="189" t="s">
        <v>148</v>
      </c>
      <c r="M151" s="37"/>
      <c r="N151" s="194" t="s">
        <v>1</v>
      </c>
      <c r="O151" s="195" t="s">
        <v>41</v>
      </c>
      <c r="P151" s="196">
        <f t="shared" si="2"/>
        <v>0</v>
      </c>
      <c r="Q151" s="196">
        <f t="shared" si="3"/>
        <v>0</v>
      </c>
      <c r="R151" s="196">
        <f t="shared" si="4"/>
        <v>0</v>
      </c>
      <c r="S151" s="69"/>
      <c r="T151" s="197">
        <f t="shared" si="5"/>
        <v>0</v>
      </c>
      <c r="U151" s="197">
        <v>0</v>
      </c>
      <c r="V151" s="197">
        <f t="shared" si="6"/>
        <v>0</v>
      </c>
      <c r="W151" s="197">
        <v>0</v>
      </c>
      <c r="X151" s="198">
        <f t="shared" si="7"/>
        <v>0</v>
      </c>
      <c r="Y151" s="32"/>
      <c r="Z151" s="32"/>
      <c r="AA151" s="32"/>
      <c r="AB151" s="32"/>
      <c r="AC151" s="32"/>
      <c r="AD151" s="32"/>
      <c r="AE151" s="32"/>
      <c r="AR151" s="199" t="s">
        <v>191</v>
      </c>
      <c r="AT151" s="199" t="s">
        <v>144</v>
      </c>
      <c r="AU151" s="199" t="s">
        <v>88</v>
      </c>
      <c r="AY151" s="15" t="s">
        <v>141</v>
      </c>
      <c r="BE151" s="200">
        <f t="shared" si="8"/>
        <v>0</v>
      </c>
      <c r="BF151" s="200">
        <f t="shared" si="9"/>
        <v>0</v>
      </c>
      <c r="BG151" s="200">
        <f t="shared" si="10"/>
        <v>0</v>
      </c>
      <c r="BH151" s="200">
        <f t="shared" si="11"/>
        <v>0</v>
      </c>
      <c r="BI151" s="200">
        <f t="shared" si="12"/>
        <v>0</v>
      </c>
      <c r="BJ151" s="15" t="s">
        <v>86</v>
      </c>
      <c r="BK151" s="200">
        <f t="shared" si="13"/>
        <v>0</v>
      </c>
      <c r="BL151" s="15" t="s">
        <v>191</v>
      </c>
      <c r="BM151" s="199" t="s">
        <v>864</v>
      </c>
    </row>
    <row r="152" spans="1:65" s="2" customFormat="1" ht="37.9" customHeight="1">
      <c r="A152" s="32"/>
      <c r="B152" s="33"/>
      <c r="C152" s="187" t="s">
        <v>190</v>
      </c>
      <c r="D152" s="187" t="s">
        <v>144</v>
      </c>
      <c r="E152" s="188" t="s">
        <v>865</v>
      </c>
      <c r="F152" s="189" t="s">
        <v>866</v>
      </c>
      <c r="G152" s="190" t="s">
        <v>166</v>
      </c>
      <c r="H152" s="191">
        <v>8</v>
      </c>
      <c r="I152" s="192"/>
      <c r="J152" s="192"/>
      <c r="K152" s="193">
        <f t="shared" si="1"/>
        <v>0</v>
      </c>
      <c r="L152" s="189" t="s">
        <v>148</v>
      </c>
      <c r="M152" s="37"/>
      <c r="N152" s="194" t="s">
        <v>1</v>
      </c>
      <c r="O152" s="195" t="s">
        <v>41</v>
      </c>
      <c r="P152" s="196">
        <f t="shared" si="2"/>
        <v>0</v>
      </c>
      <c r="Q152" s="196">
        <f t="shared" si="3"/>
        <v>0</v>
      </c>
      <c r="R152" s="196">
        <f t="shared" si="4"/>
        <v>0</v>
      </c>
      <c r="S152" s="69"/>
      <c r="T152" s="197">
        <f t="shared" si="5"/>
        <v>0</v>
      </c>
      <c r="U152" s="197">
        <v>0</v>
      </c>
      <c r="V152" s="197">
        <f t="shared" si="6"/>
        <v>0</v>
      </c>
      <c r="W152" s="197">
        <v>0</v>
      </c>
      <c r="X152" s="198">
        <f t="shared" si="7"/>
        <v>0</v>
      </c>
      <c r="Y152" s="32"/>
      <c r="Z152" s="32"/>
      <c r="AA152" s="32"/>
      <c r="AB152" s="32"/>
      <c r="AC152" s="32"/>
      <c r="AD152" s="32"/>
      <c r="AE152" s="32"/>
      <c r="AR152" s="199" t="s">
        <v>191</v>
      </c>
      <c r="AT152" s="199" t="s">
        <v>144</v>
      </c>
      <c r="AU152" s="199" t="s">
        <v>88</v>
      </c>
      <c r="AY152" s="15" t="s">
        <v>141</v>
      </c>
      <c r="BE152" s="200">
        <f t="shared" si="8"/>
        <v>0</v>
      </c>
      <c r="BF152" s="200">
        <f t="shared" si="9"/>
        <v>0</v>
      </c>
      <c r="BG152" s="200">
        <f t="shared" si="10"/>
        <v>0</v>
      </c>
      <c r="BH152" s="200">
        <f t="shared" si="11"/>
        <v>0</v>
      </c>
      <c r="BI152" s="200">
        <f t="shared" si="12"/>
        <v>0</v>
      </c>
      <c r="BJ152" s="15" t="s">
        <v>86</v>
      </c>
      <c r="BK152" s="200">
        <f t="shared" si="13"/>
        <v>0</v>
      </c>
      <c r="BL152" s="15" t="s">
        <v>191</v>
      </c>
      <c r="BM152" s="199" t="s">
        <v>867</v>
      </c>
    </row>
    <row r="153" spans="1:65" s="2" customFormat="1" ht="24.2" customHeight="1">
      <c r="A153" s="32"/>
      <c r="B153" s="33"/>
      <c r="C153" s="187" t="s">
        <v>284</v>
      </c>
      <c r="D153" s="187" t="s">
        <v>144</v>
      </c>
      <c r="E153" s="188" t="s">
        <v>868</v>
      </c>
      <c r="F153" s="189" t="s">
        <v>869</v>
      </c>
      <c r="G153" s="190" t="s">
        <v>166</v>
      </c>
      <c r="H153" s="191">
        <v>1</v>
      </c>
      <c r="I153" s="192"/>
      <c r="J153" s="192"/>
      <c r="K153" s="193">
        <f t="shared" ref="K153:K175" si="14">ROUND(P153*H153,2)</f>
        <v>0</v>
      </c>
      <c r="L153" s="189" t="s">
        <v>148</v>
      </c>
      <c r="M153" s="37"/>
      <c r="N153" s="194" t="s">
        <v>1</v>
      </c>
      <c r="O153" s="195" t="s">
        <v>41</v>
      </c>
      <c r="P153" s="196">
        <f t="shared" ref="P153:P175" si="15">I153+J153</f>
        <v>0</v>
      </c>
      <c r="Q153" s="196">
        <f t="shared" ref="Q153:Q175" si="16">ROUND(I153*H153,2)</f>
        <v>0</v>
      </c>
      <c r="R153" s="196">
        <f t="shared" ref="R153:R175" si="17">ROUND(J153*H153,2)</f>
        <v>0</v>
      </c>
      <c r="S153" s="69"/>
      <c r="T153" s="197">
        <f t="shared" ref="T153:T184" si="18">S153*H153</f>
        <v>0</v>
      </c>
      <c r="U153" s="197">
        <v>0</v>
      </c>
      <c r="V153" s="197">
        <f t="shared" ref="V153:V184" si="19">U153*H153</f>
        <v>0</v>
      </c>
      <c r="W153" s="197">
        <v>0</v>
      </c>
      <c r="X153" s="198">
        <f t="shared" ref="X153:X184" si="20"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191</v>
      </c>
      <c r="AT153" s="199" t="s">
        <v>144</v>
      </c>
      <c r="AU153" s="199" t="s">
        <v>88</v>
      </c>
      <c r="AY153" s="15" t="s">
        <v>141</v>
      </c>
      <c r="BE153" s="200">
        <f t="shared" ref="BE153:BE175" si="21">IF(O153="základní",K153,0)</f>
        <v>0</v>
      </c>
      <c r="BF153" s="200">
        <f t="shared" ref="BF153:BF175" si="22">IF(O153="snížená",K153,0)</f>
        <v>0</v>
      </c>
      <c r="BG153" s="200">
        <f t="shared" ref="BG153:BG175" si="23">IF(O153="zákl. přenesená",K153,0)</f>
        <v>0</v>
      </c>
      <c r="BH153" s="200">
        <f t="shared" ref="BH153:BH175" si="24">IF(O153="sníž. přenesená",K153,0)</f>
        <v>0</v>
      </c>
      <c r="BI153" s="200">
        <f t="shared" ref="BI153:BI175" si="25">IF(O153="nulová",K153,0)</f>
        <v>0</v>
      </c>
      <c r="BJ153" s="15" t="s">
        <v>86</v>
      </c>
      <c r="BK153" s="200">
        <f t="shared" ref="BK153:BK175" si="26">ROUND(P153*H153,2)</f>
        <v>0</v>
      </c>
      <c r="BL153" s="15" t="s">
        <v>191</v>
      </c>
      <c r="BM153" s="199" t="s">
        <v>870</v>
      </c>
    </row>
    <row r="154" spans="1:65" s="2" customFormat="1" ht="16.5" customHeight="1">
      <c r="A154" s="32"/>
      <c r="B154" s="33"/>
      <c r="C154" s="201" t="s">
        <v>288</v>
      </c>
      <c r="D154" s="201" t="s">
        <v>187</v>
      </c>
      <c r="E154" s="202" t="s">
        <v>871</v>
      </c>
      <c r="F154" s="203" t="s">
        <v>872</v>
      </c>
      <c r="G154" s="204" t="s">
        <v>166</v>
      </c>
      <c r="H154" s="205">
        <v>1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190</v>
      </c>
      <c r="AT154" s="199" t="s">
        <v>187</v>
      </c>
      <c r="AU154" s="199" t="s">
        <v>88</v>
      </c>
      <c r="AY154" s="15" t="s">
        <v>141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191</v>
      </c>
      <c r="BM154" s="199" t="s">
        <v>873</v>
      </c>
    </row>
    <row r="155" spans="1:65" s="2" customFormat="1" ht="16.5" customHeight="1">
      <c r="A155" s="32"/>
      <c r="B155" s="33"/>
      <c r="C155" s="201" t="s">
        <v>292</v>
      </c>
      <c r="D155" s="201" t="s">
        <v>187</v>
      </c>
      <c r="E155" s="202" t="s">
        <v>874</v>
      </c>
      <c r="F155" s="203" t="s">
        <v>875</v>
      </c>
      <c r="G155" s="204" t="s">
        <v>166</v>
      </c>
      <c r="H155" s="205">
        <v>3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190</v>
      </c>
      <c r="AT155" s="199" t="s">
        <v>187</v>
      </c>
      <c r="AU155" s="199" t="s">
        <v>88</v>
      </c>
      <c r="AY155" s="15" t="s">
        <v>141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191</v>
      </c>
      <c r="BM155" s="199" t="s">
        <v>876</v>
      </c>
    </row>
    <row r="156" spans="1:65" s="2" customFormat="1" ht="24.2" customHeight="1">
      <c r="A156" s="32"/>
      <c r="B156" s="33"/>
      <c r="C156" s="187" t="s">
        <v>297</v>
      </c>
      <c r="D156" s="187" t="s">
        <v>144</v>
      </c>
      <c r="E156" s="188" t="s">
        <v>877</v>
      </c>
      <c r="F156" s="189" t="s">
        <v>878</v>
      </c>
      <c r="G156" s="190" t="s">
        <v>166</v>
      </c>
      <c r="H156" s="191">
        <v>8</v>
      </c>
      <c r="I156" s="192"/>
      <c r="J156" s="192"/>
      <c r="K156" s="193">
        <f t="shared" si="14"/>
        <v>0</v>
      </c>
      <c r="L156" s="189" t="s">
        <v>148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191</v>
      </c>
      <c r="AT156" s="199" t="s">
        <v>144</v>
      </c>
      <c r="AU156" s="199" t="s">
        <v>88</v>
      </c>
      <c r="AY156" s="15" t="s">
        <v>141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191</v>
      </c>
      <c r="BM156" s="199" t="s">
        <v>879</v>
      </c>
    </row>
    <row r="157" spans="1:65" s="2" customFormat="1" ht="24.2" customHeight="1">
      <c r="A157" s="32"/>
      <c r="B157" s="33"/>
      <c r="C157" s="201" t="s">
        <v>302</v>
      </c>
      <c r="D157" s="201" t="s">
        <v>187</v>
      </c>
      <c r="E157" s="202" t="s">
        <v>880</v>
      </c>
      <c r="F157" s="203" t="s">
        <v>881</v>
      </c>
      <c r="G157" s="204" t="s">
        <v>166</v>
      </c>
      <c r="H157" s="205">
        <v>7</v>
      </c>
      <c r="I157" s="206"/>
      <c r="J157" s="207"/>
      <c r="K157" s="208">
        <f t="shared" si="14"/>
        <v>0</v>
      </c>
      <c r="L157" s="203" t="s">
        <v>148</v>
      </c>
      <c r="M157" s="209"/>
      <c r="N157" s="210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4.0000000000000002E-4</v>
      </c>
      <c r="V157" s="197">
        <f t="shared" si="19"/>
        <v>2.8E-3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190</v>
      </c>
      <c r="AT157" s="199" t="s">
        <v>187</v>
      </c>
      <c r="AU157" s="199" t="s">
        <v>88</v>
      </c>
      <c r="AY157" s="15" t="s">
        <v>141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191</v>
      </c>
      <c r="BM157" s="199" t="s">
        <v>882</v>
      </c>
    </row>
    <row r="158" spans="1:65" s="2" customFormat="1" ht="16.5" customHeight="1">
      <c r="A158" s="32"/>
      <c r="B158" s="33"/>
      <c r="C158" s="201" t="s">
        <v>306</v>
      </c>
      <c r="D158" s="201" t="s">
        <v>187</v>
      </c>
      <c r="E158" s="202" t="s">
        <v>883</v>
      </c>
      <c r="F158" s="203" t="s">
        <v>884</v>
      </c>
      <c r="G158" s="204" t="s">
        <v>166</v>
      </c>
      <c r="H158" s="205">
        <v>1</v>
      </c>
      <c r="I158" s="206"/>
      <c r="J158" s="207"/>
      <c r="K158" s="208">
        <f t="shared" si="14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190</v>
      </c>
      <c r="AT158" s="199" t="s">
        <v>187</v>
      </c>
      <c r="AU158" s="199" t="s">
        <v>88</v>
      </c>
      <c r="AY158" s="15" t="s">
        <v>141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191</v>
      </c>
      <c r="BM158" s="199" t="s">
        <v>885</v>
      </c>
    </row>
    <row r="159" spans="1:65" s="2" customFormat="1" ht="24.2" customHeight="1">
      <c r="A159" s="32"/>
      <c r="B159" s="33"/>
      <c r="C159" s="187" t="s">
        <v>310</v>
      </c>
      <c r="D159" s="187" t="s">
        <v>144</v>
      </c>
      <c r="E159" s="188" t="s">
        <v>886</v>
      </c>
      <c r="F159" s="189" t="s">
        <v>887</v>
      </c>
      <c r="G159" s="190" t="s">
        <v>166</v>
      </c>
      <c r="H159" s="191">
        <v>1</v>
      </c>
      <c r="I159" s="192"/>
      <c r="J159" s="192"/>
      <c r="K159" s="193">
        <f t="shared" si="14"/>
        <v>0</v>
      </c>
      <c r="L159" s="189" t="s">
        <v>148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191</v>
      </c>
      <c r="AT159" s="199" t="s">
        <v>144</v>
      </c>
      <c r="AU159" s="199" t="s">
        <v>88</v>
      </c>
      <c r="AY159" s="15" t="s">
        <v>141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191</v>
      </c>
      <c r="BM159" s="199" t="s">
        <v>888</v>
      </c>
    </row>
    <row r="160" spans="1:65" s="2" customFormat="1" ht="16.5" customHeight="1">
      <c r="A160" s="32"/>
      <c r="B160" s="33"/>
      <c r="C160" s="201" t="s">
        <v>314</v>
      </c>
      <c r="D160" s="201" t="s">
        <v>187</v>
      </c>
      <c r="E160" s="202" t="s">
        <v>889</v>
      </c>
      <c r="F160" s="203" t="s">
        <v>890</v>
      </c>
      <c r="G160" s="204" t="s">
        <v>166</v>
      </c>
      <c r="H160" s="205">
        <v>1</v>
      </c>
      <c r="I160" s="206"/>
      <c r="J160" s="207"/>
      <c r="K160" s="208">
        <f t="shared" si="14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190</v>
      </c>
      <c r="AT160" s="199" t="s">
        <v>187</v>
      </c>
      <c r="AU160" s="199" t="s">
        <v>88</v>
      </c>
      <c r="AY160" s="15" t="s">
        <v>141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191</v>
      </c>
      <c r="BM160" s="199" t="s">
        <v>891</v>
      </c>
    </row>
    <row r="161" spans="1:65" s="2" customFormat="1" ht="24.2" customHeight="1">
      <c r="A161" s="32"/>
      <c r="B161" s="33"/>
      <c r="C161" s="187" t="s">
        <v>319</v>
      </c>
      <c r="D161" s="187" t="s">
        <v>144</v>
      </c>
      <c r="E161" s="188" t="s">
        <v>892</v>
      </c>
      <c r="F161" s="189" t="s">
        <v>893</v>
      </c>
      <c r="G161" s="190" t="s">
        <v>166</v>
      </c>
      <c r="H161" s="191">
        <v>1</v>
      </c>
      <c r="I161" s="192"/>
      <c r="J161" s="192"/>
      <c r="K161" s="193">
        <f t="shared" si="14"/>
        <v>0</v>
      </c>
      <c r="L161" s="189" t="s">
        <v>148</v>
      </c>
      <c r="M161" s="37"/>
      <c r="N161" s="194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191</v>
      </c>
      <c r="AT161" s="199" t="s">
        <v>144</v>
      </c>
      <c r="AU161" s="199" t="s">
        <v>88</v>
      </c>
      <c r="AY161" s="15" t="s">
        <v>141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191</v>
      </c>
      <c r="BM161" s="199" t="s">
        <v>894</v>
      </c>
    </row>
    <row r="162" spans="1:65" s="2" customFormat="1" ht="24.2" customHeight="1">
      <c r="A162" s="32"/>
      <c r="B162" s="33"/>
      <c r="C162" s="201" t="s">
        <v>324</v>
      </c>
      <c r="D162" s="201" t="s">
        <v>187</v>
      </c>
      <c r="E162" s="202" t="s">
        <v>895</v>
      </c>
      <c r="F162" s="203" t="s">
        <v>896</v>
      </c>
      <c r="G162" s="204" t="s">
        <v>166</v>
      </c>
      <c r="H162" s="205">
        <v>1</v>
      </c>
      <c r="I162" s="206"/>
      <c r="J162" s="207"/>
      <c r="K162" s="208">
        <f t="shared" si="14"/>
        <v>0</v>
      </c>
      <c r="L162" s="203" t="s">
        <v>148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1.0499999999999999E-3</v>
      </c>
      <c r="V162" s="197">
        <f t="shared" si="19"/>
        <v>1.0499999999999999E-3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190</v>
      </c>
      <c r="AT162" s="199" t="s">
        <v>187</v>
      </c>
      <c r="AU162" s="199" t="s">
        <v>88</v>
      </c>
      <c r="AY162" s="15" t="s">
        <v>141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191</v>
      </c>
      <c r="BM162" s="199" t="s">
        <v>897</v>
      </c>
    </row>
    <row r="163" spans="1:65" s="2" customFormat="1" ht="24.2" customHeight="1">
      <c r="A163" s="32"/>
      <c r="B163" s="33"/>
      <c r="C163" s="187" t="s">
        <v>328</v>
      </c>
      <c r="D163" s="187" t="s">
        <v>144</v>
      </c>
      <c r="E163" s="188" t="s">
        <v>898</v>
      </c>
      <c r="F163" s="189" t="s">
        <v>899</v>
      </c>
      <c r="G163" s="190" t="s">
        <v>166</v>
      </c>
      <c r="H163" s="191">
        <v>23</v>
      </c>
      <c r="I163" s="192"/>
      <c r="J163" s="192"/>
      <c r="K163" s="193">
        <f t="shared" si="14"/>
        <v>0</v>
      </c>
      <c r="L163" s="189" t="s">
        <v>148</v>
      </c>
      <c r="M163" s="37"/>
      <c r="N163" s="194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191</v>
      </c>
      <c r="AT163" s="199" t="s">
        <v>144</v>
      </c>
      <c r="AU163" s="199" t="s">
        <v>88</v>
      </c>
      <c r="AY163" s="15" t="s">
        <v>141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191</v>
      </c>
      <c r="BM163" s="199" t="s">
        <v>900</v>
      </c>
    </row>
    <row r="164" spans="1:65" s="2" customFormat="1" ht="24.2" customHeight="1">
      <c r="A164" s="32"/>
      <c r="B164" s="33"/>
      <c r="C164" s="201" t="s">
        <v>333</v>
      </c>
      <c r="D164" s="201" t="s">
        <v>187</v>
      </c>
      <c r="E164" s="202" t="s">
        <v>901</v>
      </c>
      <c r="F164" s="203" t="s">
        <v>902</v>
      </c>
      <c r="G164" s="204" t="s">
        <v>166</v>
      </c>
      <c r="H164" s="205">
        <v>10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190</v>
      </c>
      <c r="AT164" s="199" t="s">
        <v>187</v>
      </c>
      <c r="AU164" s="199" t="s">
        <v>88</v>
      </c>
      <c r="AY164" s="15" t="s">
        <v>141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191</v>
      </c>
      <c r="BM164" s="199" t="s">
        <v>903</v>
      </c>
    </row>
    <row r="165" spans="1:65" s="2" customFormat="1" ht="24.2" customHeight="1">
      <c r="A165" s="32"/>
      <c r="B165" s="33"/>
      <c r="C165" s="201" t="s">
        <v>337</v>
      </c>
      <c r="D165" s="201" t="s">
        <v>187</v>
      </c>
      <c r="E165" s="202" t="s">
        <v>904</v>
      </c>
      <c r="F165" s="203" t="s">
        <v>905</v>
      </c>
      <c r="G165" s="204" t="s">
        <v>166</v>
      </c>
      <c r="H165" s="205">
        <v>10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190</v>
      </c>
      <c r="AT165" s="199" t="s">
        <v>187</v>
      </c>
      <c r="AU165" s="199" t="s">
        <v>88</v>
      </c>
      <c r="AY165" s="15" t="s">
        <v>141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191</v>
      </c>
      <c r="BM165" s="199" t="s">
        <v>906</v>
      </c>
    </row>
    <row r="166" spans="1:65" s="2" customFormat="1" ht="24.2" customHeight="1">
      <c r="A166" s="32"/>
      <c r="B166" s="33"/>
      <c r="C166" s="201" t="s">
        <v>342</v>
      </c>
      <c r="D166" s="201" t="s">
        <v>187</v>
      </c>
      <c r="E166" s="202" t="s">
        <v>907</v>
      </c>
      <c r="F166" s="203" t="s">
        <v>908</v>
      </c>
      <c r="G166" s="204" t="s">
        <v>166</v>
      </c>
      <c r="H166" s="205">
        <v>2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190</v>
      </c>
      <c r="AT166" s="199" t="s">
        <v>187</v>
      </c>
      <c r="AU166" s="199" t="s">
        <v>88</v>
      </c>
      <c r="AY166" s="15" t="s">
        <v>141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191</v>
      </c>
      <c r="BM166" s="199" t="s">
        <v>909</v>
      </c>
    </row>
    <row r="167" spans="1:65" s="2" customFormat="1" ht="24.2" customHeight="1">
      <c r="A167" s="32"/>
      <c r="B167" s="33"/>
      <c r="C167" s="201" t="s">
        <v>346</v>
      </c>
      <c r="D167" s="201" t="s">
        <v>187</v>
      </c>
      <c r="E167" s="202" t="s">
        <v>910</v>
      </c>
      <c r="F167" s="203" t="s">
        <v>911</v>
      </c>
      <c r="G167" s="204" t="s">
        <v>166</v>
      </c>
      <c r="H167" s="205">
        <v>1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190</v>
      </c>
      <c r="AT167" s="199" t="s">
        <v>187</v>
      </c>
      <c r="AU167" s="199" t="s">
        <v>88</v>
      </c>
      <c r="AY167" s="15" t="s">
        <v>141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191</v>
      </c>
      <c r="BM167" s="199" t="s">
        <v>912</v>
      </c>
    </row>
    <row r="168" spans="1:65" s="2" customFormat="1" ht="37.9" customHeight="1">
      <c r="A168" s="32"/>
      <c r="B168" s="33"/>
      <c r="C168" s="187" t="s">
        <v>351</v>
      </c>
      <c r="D168" s="187" t="s">
        <v>144</v>
      </c>
      <c r="E168" s="188" t="s">
        <v>913</v>
      </c>
      <c r="F168" s="189" t="s">
        <v>914</v>
      </c>
      <c r="G168" s="190" t="s">
        <v>166</v>
      </c>
      <c r="H168" s="191">
        <v>1</v>
      </c>
      <c r="I168" s="192"/>
      <c r="J168" s="192"/>
      <c r="K168" s="193">
        <f t="shared" si="14"/>
        <v>0</v>
      </c>
      <c r="L168" s="189" t="s">
        <v>148</v>
      </c>
      <c r="M168" s="37"/>
      <c r="N168" s="194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191</v>
      </c>
      <c r="AT168" s="199" t="s">
        <v>144</v>
      </c>
      <c r="AU168" s="199" t="s">
        <v>88</v>
      </c>
      <c r="AY168" s="15" t="s">
        <v>141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191</v>
      </c>
      <c r="BM168" s="199" t="s">
        <v>915</v>
      </c>
    </row>
    <row r="169" spans="1:65" s="2" customFormat="1" ht="24.2" customHeight="1">
      <c r="A169" s="32"/>
      <c r="B169" s="33"/>
      <c r="C169" s="201" t="s">
        <v>355</v>
      </c>
      <c r="D169" s="201" t="s">
        <v>187</v>
      </c>
      <c r="E169" s="202" t="s">
        <v>916</v>
      </c>
      <c r="F169" s="203" t="s">
        <v>917</v>
      </c>
      <c r="G169" s="204" t="s">
        <v>166</v>
      </c>
      <c r="H169" s="205">
        <v>1</v>
      </c>
      <c r="I169" s="206"/>
      <c r="J169" s="207"/>
      <c r="K169" s="208">
        <f t="shared" si="14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190</v>
      </c>
      <c r="AT169" s="199" t="s">
        <v>187</v>
      </c>
      <c r="AU169" s="199" t="s">
        <v>88</v>
      </c>
      <c r="AY169" s="15" t="s">
        <v>141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86</v>
      </c>
      <c r="BK169" s="200">
        <f t="shared" si="26"/>
        <v>0</v>
      </c>
      <c r="BL169" s="15" t="s">
        <v>191</v>
      </c>
      <c r="BM169" s="199" t="s">
        <v>918</v>
      </c>
    </row>
    <row r="170" spans="1:65" s="2" customFormat="1" ht="24.2" customHeight="1">
      <c r="A170" s="32"/>
      <c r="B170" s="33"/>
      <c r="C170" s="187" t="s">
        <v>359</v>
      </c>
      <c r="D170" s="187" t="s">
        <v>144</v>
      </c>
      <c r="E170" s="188" t="s">
        <v>919</v>
      </c>
      <c r="F170" s="189" t="s">
        <v>920</v>
      </c>
      <c r="G170" s="190" t="s">
        <v>166</v>
      </c>
      <c r="H170" s="191">
        <v>6</v>
      </c>
      <c r="I170" s="192"/>
      <c r="J170" s="192"/>
      <c r="K170" s="193">
        <f t="shared" si="14"/>
        <v>0</v>
      </c>
      <c r="L170" s="189" t="s">
        <v>148</v>
      </c>
      <c r="M170" s="37"/>
      <c r="N170" s="194" t="s">
        <v>1</v>
      </c>
      <c r="O170" s="195" t="s">
        <v>41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191</v>
      </c>
      <c r="AT170" s="199" t="s">
        <v>144</v>
      </c>
      <c r="AU170" s="199" t="s">
        <v>88</v>
      </c>
      <c r="AY170" s="15" t="s">
        <v>141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86</v>
      </c>
      <c r="BK170" s="200">
        <f t="shared" si="26"/>
        <v>0</v>
      </c>
      <c r="BL170" s="15" t="s">
        <v>191</v>
      </c>
      <c r="BM170" s="199" t="s">
        <v>921</v>
      </c>
    </row>
    <row r="171" spans="1:65" s="2" customFormat="1" ht="16.5" customHeight="1">
      <c r="A171" s="32"/>
      <c r="B171" s="33"/>
      <c r="C171" s="201" t="s">
        <v>364</v>
      </c>
      <c r="D171" s="201" t="s">
        <v>187</v>
      </c>
      <c r="E171" s="202" t="s">
        <v>922</v>
      </c>
      <c r="F171" s="203" t="s">
        <v>923</v>
      </c>
      <c r="G171" s="204" t="s">
        <v>166</v>
      </c>
      <c r="H171" s="205">
        <v>6</v>
      </c>
      <c r="I171" s="206"/>
      <c r="J171" s="207"/>
      <c r="K171" s="208">
        <f t="shared" si="14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0</v>
      </c>
      <c r="V171" s="197">
        <f t="shared" si="19"/>
        <v>0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190</v>
      </c>
      <c r="AT171" s="199" t="s">
        <v>187</v>
      </c>
      <c r="AU171" s="199" t="s">
        <v>88</v>
      </c>
      <c r="AY171" s="15" t="s">
        <v>141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86</v>
      </c>
      <c r="BK171" s="200">
        <f t="shared" si="26"/>
        <v>0</v>
      </c>
      <c r="BL171" s="15" t="s">
        <v>191</v>
      </c>
      <c r="BM171" s="199" t="s">
        <v>924</v>
      </c>
    </row>
    <row r="172" spans="1:65" s="2" customFormat="1" ht="24.2" customHeight="1">
      <c r="A172" s="32"/>
      <c r="B172" s="33"/>
      <c r="C172" s="187" t="s">
        <v>368</v>
      </c>
      <c r="D172" s="187" t="s">
        <v>144</v>
      </c>
      <c r="E172" s="188" t="s">
        <v>925</v>
      </c>
      <c r="F172" s="189" t="s">
        <v>926</v>
      </c>
      <c r="G172" s="190" t="s">
        <v>166</v>
      </c>
      <c r="H172" s="191">
        <v>1</v>
      </c>
      <c r="I172" s="192"/>
      <c r="J172" s="192"/>
      <c r="K172" s="193">
        <f t="shared" si="14"/>
        <v>0</v>
      </c>
      <c r="L172" s="189" t="s">
        <v>148</v>
      </c>
      <c r="M172" s="37"/>
      <c r="N172" s="194" t="s">
        <v>1</v>
      </c>
      <c r="O172" s="195" t="s">
        <v>41</v>
      </c>
      <c r="P172" s="196">
        <f t="shared" si="15"/>
        <v>0</v>
      </c>
      <c r="Q172" s="196">
        <f t="shared" si="16"/>
        <v>0</v>
      </c>
      <c r="R172" s="196">
        <f t="shared" si="17"/>
        <v>0</v>
      </c>
      <c r="S172" s="69"/>
      <c r="T172" s="197">
        <f t="shared" si="18"/>
        <v>0</v>
      </c>
      <c r="U172" s="197">
        <v>0</v>
      </c>
      <c r="V172" s="197">
        <f t="shared" si="19"/>
        <v>0</v>
      </c>
      <c r="W172" s="197">
        <v>0</v>
      </c>
      <c r="X172" s="198">
        <f t="shared" si="20"/>
        <v>0</v>
      </c>
      <c r="Y172" s="32"/>
      <c r="Z172" s="32"/>
      <c r="AA172" s="32"/>
      <c r="AB172" s="32"/>
      <c r="AC172" s="32"/>
      <c r="AD172" s="32"/>
      <c r="AE172" s="32"/>
      <c r="AR172" s="199" t="s">
        <v>191</v>
      </c>
      <c r="AT172" s="199" t="s">
        <v>144</v>
      </c>
      <c r="AU172" s="199" t="s">
        <v>88</v>
      </c>
      <c r="AY172" s="15" t="s">
        <v>141</v>
      </c>
      <c r="BE172" s="200">
        <f t="shared" si="21"/>
        <v>0</v>
      </c>
      <c r="BF172" s="200">
        <f t="shared" si="22"/>
        <v>0</v>
      </c>
      <c r="BG172" s="200">
        <f t="shared" si="23"/>
        <v>0</v>
      </c>
      <c r="BH172" s="200">
        <f t="shared" si="24"/>
        <v>0</v>
      </c>
      <c r="BI172" s="200">
        <f t="shared" si="25"/>
        <v>0</v>
      </c>
      <c r="BJ172" s="15" t="s">
        <v>86</v>
      </c>
      <c r="BK172" s="200">
        <f t="shared" si="26"/>
        <v>0</v>
      </c>
      <c r="BL172" s="15" t="s">
        <v>191</v>
      </c>
      <c r="BM172" s="199" t="s">
        <v>927</v>
      </c>
    </row>
    <row r="173" spans="1:65" s="2" customFormat="1" ht="16.5" customHeight="1">
      <c r="A173" s="32"/>
      <c r="B173" s="33"/>
      <c r="C173" s="201" t="s">
        <v>372</v>
      </c>
      <c r="D173" s="201" t="s">
        <v>187</v>
      </c>
      <c r="E173" s="202" t="s">
        <v>928</v>
      </c>
      <c r="F173" s="203" t="s">
        <v>929</v>
      </c>
      <c r="G173" s="204" t="s">
        <v>166</v>
      </c>
      <c r="H173" s="205">
        <v>1</v>
      </c>
      <c r="I173" s="206"/>
      <c r="J173" s="207"/>
      <c r="K173" s="208">
        <f t="shared" si="14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15"/>
        <v>0</v>
      </c>
      <c r="Q173" s="196">
        <f t="shared" si="16"/>
        <v>0</v>
      </c>
      <c r="R173" s="196">
        <f t="shared" si="17"/>
        <v>0</v>
      </c>
      <c r="S173" s="69"/>
      <c r="T173" s="197">
        <f t="shared" si="18"/>
        <v>0</v>
      </c>
      <c r="U173" s="197">
        <v>0</v>
      </c>
      <c r="V173" s="197">
        <f t="shared" si="19"/>
        <v>0</v>
      </c>
      <c r="W173" s="197">
        <v>0</v>
      </c>
      <c r="X173" s="198">
        <f t="shared" si="20"/>
        <v>0</v>
      </c>
      <c r="Y173" s="32"/>
      <c r="Z173" s="32"/>
      <c r="AA173" s="32"/>
      <c r="AB173" s="32"/>
      <c r="AC173" s="32"/>
      <c r="AD173" s="32"/>
      <c r="AE173" s="32"/>
      <c r="AR173" s="199" t="s">
        <v>190</v>
      </c>
      <c r="AT173" s="199" t="s">
        <v>187</v>
      </c>
      <c r="AU173" s="199" t="s">
        <v>88</v>
      </c>
      <c r="AY173" s="15" t="s">
        <v>141</v>
      </c>
      <c r="BE173" s="200">
        <f t="shared" si="21"/>
        <v>0</v>
      </c>
      <c r="BF173" s="200">
        <f t="shared" si="22"/>
        <v>0</v>
      </c>
      <c r="BG173" s="200">
        <f t="shared" si="23"/>
        <v>0</v>
      </c>
      <c r="BH173" s="200">
        <f t="shared" si="24"/>
        <v>0</v>
      </c>
      <c r="BI173" s="200">
        <f t="shared" si="25"/>
        <v>0</v>
      </c>
      <c r="BJ173" s="15" t="s">
        <v>86</v>
      </c>
      <c r="BK173" s="200">
        <f t="shared" si="26"/>
        <v>0</v>
      </c>
      <c r="BL173" s="15" t="s">
        <v>191</v>
      </c>
      <c r="BM173" s="199" t="s">
        <v>930</v>
      </c>
    </row>
    <row r="174" spans="1:65" s="2" customFormat="1" ht="24.2" customHeight="1">
      <c r="A174" s="32"/>
      <c r="B174" s="33"/>
      <c r="C174" s="187" t="s">
        <v>376</v>
      </c>
      <c r="D174" s="187" t="s">
        <v>144</v>
      </c>
      <c r="E174" s="188" t="s">
        <v>931</v>
      </c>
      <c r="F174" s="189" t="s">
        <v>932</v>
      </c>
      <c r="G174" s="190" t="s">
        <v>166</v>
      </c>
      <c r="H174" s="191">
        <v>1</v>
      </c>
      <c r="I174" s="192"/>
      <c r="J174" s="192"/>
      <c r="K174" s="193">
        <f t="shared" si="14"/>
        <v>0</v>
      </c>
      <c r="L174" s="189" t="s">
        <v>148</v>
      </c>
      <c r="M174" s="37"/>
      <c r="N174" s="194" t="s">
        <v>1</v>
      </c>
      <c r="O174" s="195" t="s">
        <v>41</v>
      </c>
      <c r="P174" s="196">
        <f t="shared" si="15"/>
        <v>0</v>
      </c>
      <c r="Q174" s="196">
        <f t="shared" si="16"/>
        <v>0</v>
      </c>
      <c r="R174" s="196">
        <f t="shared" si="17"/>
        <v>0</v>
      </c>
      <c r="S174" s="69"/>
      <c r="T174" s="197">
        <f t="shared" si="18"/>
        <v>0</v>
      </c>
      <c r="U174" s="197">
        <v>0</v>
      </c>
      <c r="V174" s="197">
        <f t="shared" si="19"/>
        <v>0</v>
      </c>
      <c r="W174" s="197">
        <v>0</v>
      </c>
      <c r="X174" s="198">
        <f t="shared" si="20"/>
        <v>0</v>
      </c>
      <c r="Y174" s="32"/>
      <c r="Z174" s="32"/>
      <c r="AA174" s="32"/>
      <c r="AB174" s="32"/>
      <c r="AC174" s="32"/>
      <c r="AD174" s="32"/>
      <c r="AE174" s="32"/>
      <c r="AR174" s="199" t="s">
        <v>191</v>
      </c>
      <c r="AT174" s="199" t="s">
        <v>144</v>
      </c>
      <c r="AU174" s="199" t="s">
        <v>88</v>
      </c>
      <c r="AY174" s="15" t="s">
        <v>141</v>
      </c>
      <c r="BE174" s="200">
        <f t="shared" si="21"/>
        <v>0</v>
      </c>
      <c r="BF174" s="200">
        <f t="shared" si="22"/>
        <v>0</v>
      </c>
      <c r="BG174" s="200">
        <f t="shared" si="23"/>
        <v>0</v>
      </c>
      <c r="BH174" s="200">
        <f t="shared" si="24"/>
        <v>0</v>
      </c>
      <c r="BI174" s="200">
        <f t="shared" si="25"/>
        <v>0</v>
      </c>
      <c r="BJ174" s="15" t="s">
        <v>86</v>
      </c>
      <c r="BK174" s="200">
        <f t="shared" si="26"/>
        <v>0</v>
      </c>
      <c r="BL174" s="15" t="s">
        <v>191</v>
      </c>
      <c r="BM174" s="199" t="s">
        <v>933</v>
      </c>
    </row>
    <row r="175" spans="1:65" s="2" customFormat="1" ht="16.5" customHeight="1">
      <c r="A175" s="32"/>
      <c r="B175" s="33"/>
      <c r="C175" s="201" t="s">
        <v>380</v>
      </c>
      <c r="D175" s="201" t="s">
        <v>187</v>
      </c>
      <c r="E175" s="202" t="s">
        <v>934</v>
      </c>
      <c r="F175" s="203" t="s">
        <v>935</v>
      </c>
      <c r="G175" s="204" t="s">
        <v>166</v>
      </c>
      <c r="H175" s="205">
        <v>1</v>
      </c>
      <c r="I175" s="206"/>
      <c r="J175" s="207"/>
      <c r="K175" s="208">
        <f t="shared" si="14"/>
        <v>0</v>
      </c>
      <c r="L175" s="203" t="s">
        <v>1</v>
      </c>
      <c r="M175" s="209"/>
      <c r="N175" s="228" t="s">
        <v>1</v>
      </c>
      <c r="O175" s="223" t="s">
        <v>41</v>
      </c>
      <c r="P175" s="224">
        <f t="shared" si="15"/>
        <v>0</v>
      </c>
      <c r="Q175" s="224">
        <f t="shared" si="16"/>
        <v>0</v>
      </c>
      <c r="R175" s="224">
        <f t="shared" si="17"/>
        <v>0</v>
      </c>
      <c r="S175" s="225"/>
      <c r="T175" s="226">
        <f t="shared" si="18"/>
        <v>0</v>
      </c>
      <c r="U175" s="226">
        <v>0</v>
      </c>
      <c r="V175" s="226">
        <f t="shared" si="19"/>
        <v>0</v>
      </c>
      <c r="W175" s="226">
        <v>0</v>
      </c>
      <c r="X175" s="227">
        <f t="shared" si="20"/>
        <v>0</v>
      </c>
      <c r="Y175" s="32"/>
      <c r="Z175" s="32"/>
      <c r="AA175" s="32"/>
      <c r="AB175" s="32"/>
      <c r="AC175" s="32"/>
      <c r="AD175" s="32"/>
      <c r="AE175" s="32"/>
      <c r="AR175" s="199" t="s">
        <v>190</v>
      </c>
      <c r="AT175" s="199" t="s">
        <v>187</v>
      </c>
      <c r="AU175" s="199" t="s">
        <v>88</v>
      </c>
      <c r="AY175" s="15" t="s">
        <v>141</v>
      </c>
      <c r="BE175" s="200">
        <f t="shared" si="21"/>
        <v>0</v>
      </c>
      <c r="BF175" s="200">
        <f t="shared" si="22"/>
        <v>0</v>
      </c>
      <c r="BG175" s="200">
        <f t="shared" si="23"/>
        <v>0</v>
      </c>
      <c r="BH175" s="200">
        <f t="shared" si="24"/>
        <v>0</v>
      </c>
      <c r="BI175" s="200">
        <f t="shared" si="25"/>
        <v>0</v>
      </c>
      <c r="BJ175" s="15" t="s">
        <v>86</v>
      </c>
      <c r="BK175" s="200">
        <f t="shared" si="26"/>
        <v>0</v>
      </c>
      <c r="BL175" s="15" t="s">
        <v>191</v>
      </c>
      <c r="BM175" s="199" t="s">
        <v>936</v>
      </c>
    </row>
    <row r="176" spans="1:65" s="2" customFormat="1" ht="6.95" customHeight="1">
      <c r="A176" s="32"/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37"/>
      <c r="N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sheetProtection algorithmName="SHA-512" hashValue="lxwaXNLAiSTjrCl0qpa/BVaA0TrQ0GmFNqVqHJOihyW73tFnESIrvbDLfjN3jqOFl2mQ59pBPI2hrM/fu+NxnA==" saltValue="7BNgx8GbHLpn4aF70T2ABPRkNJHnfvGkfPTUZAppb3JhWWf/4+/+MXQC7XCHUT0mcAw+9MGcaLCeNPDcH4zcfA==" spinCount="100000" sheet="1" objects="1" scenarios="1" formatColumns="0" formatRows="0" autoFilter="0"/>
  <autoFilter ref="C117:L175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95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Restaurace Zlatý drak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96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937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8. 11. 2023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98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99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ROUND((SUM(BE118:BE169)),  2)</f>
        <v>0</v>
      </c>
      <c r="G35" s="32"/>
      <c r="H35" s="32"/>
      <c r="I35" s="123">
        <v>0.21</v>
      </c>
      <c r="J35" s="32"/>
      <c r="K35" s="118">
        <f>ROUND(((SUM(BE118:BE169))*I35),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ROUND((SUM(BF118:BF169)),  2)</f>
        <v>0</v>
      </c>
      <c r="G36" s="32"/>
      <c r="H36" s="32"/>
      <c r="I36" s="123">
        <v>0.15</v>
      </c>
      <c r="J36" s="32"/>
      <c r="K36" s="118">
        <f>ROUND(((SUM(BF118:BF169))*I36),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ROUND((SUM(BG118:BG169)),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ROUND((SUM(BH118:BH169)),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ROUND((SUM(BI118:BI169)),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Restaurace Zlatý drak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8" t="str">
        <f>E9</f>
        <v>80K2023_3 - Rozvaděč R2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8. 11. 2023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101</v>
      </c>
      <c r="D94" s="143"/>
      <c r="E94" s="143"/>
      <c r="F94" s="143"/>
      <c r="G94" s="143"/>
      <c r="H94" s="143"/>
      <c r="I94" s="144" t="s">
        <v>102</v>
      </c>
      <c r="J94" s="144" t="s">
        <v>103</v>
      </c>
      <c r="K94" s="144" t="s">
        <v>104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105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31" s="9" customFormat="1" ht="24.95" customHeight="1">
      <c r="B97" s="146"/>
      <c r="C97" s="147"/>
      <c r="D97" s="148" t="s">
        <v>111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112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122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7" t="str">
        <f>E7</f>
        <v>Restaurace Zlatý drak</v>
      </c>
      <c r="F108" s="278"/>
      <c r="G108" s="278"/>
      <c r="H108" s="278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96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8" t="str">
        <f>E9</f>
        <v>80K2023_3 - Rozvaděč R2</v>
      </c>
      <c r="F110" s="279"/>
      <c r="G110" s="279"/>
      <c r="H110" s="279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8. 11. 2023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123</v>
      </c>
      <c r="D117" s="161" t="s">
        <v>61</v>
      </c>
      <c r="E117" s="161" t="s">
        <v>57</v>
      </c>
      <c r="F117" s="161" t="s">
        <v>58</v>
      </c>
      <c r="G117" s="161" t="s">
        <v>124</v>
      </c>
      <c r="H117" s="161" t="s">
        <v>125</v>
      </c>
      <c r="I117" s="161" t="s">
        <v>126</v>
      </c>
      <c r="J117" s="161" t="s">
        <v>127</v>
      </c>
      <c r="K117" s="161" t="s">
        <v>104</v>
      </c>
      <c r="L117" s="162" t="s">
        <v>128</v>
      </c>
      <c r="M117" s="163"/>
      <c r="N117" s="73" t="s">
        <v>1</v>
      </c>
      <c r="O117" s="74" t="s">
        <v>40</v>
      </c>
      <c r="P117" s="74" t="s">
        <v>129</v>
      </c>
      <c r="Q117" s="74" t="s">
        <v>130</v>
      </c>
      <c r="R117" s="74" t="s">
        <v>131</v>
      </c>
      <c r="S117" s="74" t="s">
        <v>132</v>
      </c>
      <c r="T117" s="74" t="s">
        <v>133</v>
      </c>
      <c r="U117" s="74" t="s">
        <v>134</v>
      </c>
      <c r="V117" s="74" t="s">
        <v>135</v>
      </c>
      <c r="W117" s="74" t="s">
        <v>136</v>
      </c>
      <c r="X117" s="75" t="s">
        <v>137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138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8.1499999999999993E-3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106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223</v>
      </c>
      <c r="F119" s="173" t="s">
        <v>224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8.1499999999999993E-3</v>
      </c>
      <c r="W119" s="178"/>
      <c r="X119" s="181">
        <f>X120</f>
        <v>0</v>
      </c>
      <c r="AR119" s="182" t="s">
        <v>88</v>
      </c>
      <c r="AT119" s="183" t="s">
        <v>77</v>
      </c>
      <c r="AU119" s="183" t="s">
        <v>78</v>
      </c>
      <c r="AY119" s="182" t="s">
        <v>141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225</v>
      </c>
      <c r="F120" s="185" t="s">
        <v>226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SUM(Q121:Q169)</f>
        <v>0</v>
      </c>
      <c r="R120" s="179">
        <f>SUM(R121:R169)</f>
        <v>0</v>
      </c>
      <c r="S120" s="178"/>
      <c r="T120" s="180">
        <f>SUM(T121:T169)</f>
        <v>0</v>
      </c>
      <c r="U120" s="178"/>
      <c r="V120" s="180">
        <f>SUM(V121:V169)</f>
        <v>8.1499999999999993E-3</v>
      </c>
      <c r="W120" s="178"/>
      <c r="X120" s="181">
        <f>SUM(X121:X169)</f>
        <v>0</v>
      </c>
      <c r="AR120" s="182" t="s">
        <v>88</v>
      </c>
      <c r="AT120" s="183" t="s">
        <v>77</v>
      </c>
      <c r="AU120" s="183" t="s">
        <v>86</v>
      </c>
      <c r="AY120" s="182" t="s">
        <v>141</v>
      </c>
      <c r="BK120" s="184">
        <f>SUM(BK121:BK169)</f>
        <v>0</v>
      </c>
    </row>
    <row r="121" spans="1:65" s="2" customFormat="1" ht="33" customHeight="1">
      <c r="A121" s="32"/>
      <c r="B121" s="33"/>
      <c r="C121" s="187" t="s">
        <v>86</v>
      </c>
      <c r="D121" s="187" t="s">
        <v>144</v>
      </c>
      <c r="E121" s="188" t="s">
        <v>774</v>
      </c>
      <c r="F121" s="189" t="s">
        <v>775</v>
      </c>
      <c r="G121" s="190" t="s">
        <v>166</v>
      </c>
      <c r="H121" s="191">
        <v>1</v>
      </c>
      <c r="I121" s="192"/>
      <c r="J121" s="192"/>
      <c r="K121" s="193">
        <f t="shared" ref="K121:K152" si="1">ROUND(P121*H121,2)</f>
        <v>0</v>
      </c>
      <c r="L121" s="189" t="s">
        <v>148</v>
      </c>
      <c r="M121" s="37"/>
      <c r="N121" s="194" t="s">
        <v>1</v>
      </c>
      <c r="O121" s="195" t="s">
        <v>41</v>
      </c>
      <c r="P121" s="196">
        <f t="shared" ref="P121:P152" si="2">I121+J121</f>
        <v>0</v>
      </c>
      <c r="Q121" s="196">
        <f t="shared" ref="Q121:Q152" si="3">ROUND(I121*H121,2)</f>
        <v>0</v>
      </c>
      <c r="R121" s="196">
        <f t="shared" ref="R121:R152" si="4">ROUND(J121*H121,2)</f>
        <v>0</v>
      </c>
      <c r="S121" s="69"/>
      <c r="T121" s="197">
        <f t="shared" ref="T121:T152" si="5">S121*H121</f>
        <v>0</v>
      </c>
      <c r="U121" s="197">
        <v>0</v>
      </c>
      <c r="V121" s="197">
        <f t="shared" ref="V121:V152" si="6">U121*H121</f>
        <v>0</v>
      </c>
      <c r="W121" s="197">
        <v>0</v>
      </c>
      <c r="X121" s="198">
        <f t="shared" ref="X121:X152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191</v>
      </c>
      <c r="AT121" s="199" t="s">
        <v>144</v>
      </c>
      <c r="AU121" s="199" t="s">
        <v>88</v>
      </c>
      <c r="AY121" s="15" t="s">
        <v>141</v>
      </c>
      <c r="BE121" s="200">
        <f t="shared" ref="BE121:BE152" si="8">IF(O121="základní",K121,0)</f>
        <v>0</v>
      </c>
      <c r="BF121" s="200">
        <f t="shared" ref="BF121:BF152" si="9">IF(O121="snížená",K121,0)</f>
        <v>0</v>
      </c>
      <c r="BG121" s="200">
        <f t="shared" ref="BG121:BG152" si="10">IF(O121="zákl. přenesená",K121,0)</f>
        <v>0</v>
      </c>
      <c r="BH121" s="200">
        <f t="shared" ref="BH121:BH152" si="11">IF(O121="sníž. přenesená",K121,0)</f>
        <v>0</v>
      </c>
      <c r="BI121" s="200">
        <f t="shared" ref="BI121:BI152" si="12">IF(O121="nulová",K121,0)</f>
        <v>0</v>
      </c>
      <c r="BJ121" s="15" t="s">
        <v>86</v>
      </c>
      <c r="BK121" s="200">
        <f t="shared" ref="BK121:BK152" si="13">ROUND(P121*H121,2)</f>
        <v>0</v>
      </c>
      <c r="BL121" s="15" t="s">
        <v>191</v>
      </c>
      <c r="BM121" s="199" t="s">
        <v>938</v>
      </c>
    </row>
    <row r="122" spans="1:65" s="2" customFormat="1" ht="16.5" customHeight="1">
      <c r="A122" s="32"/>
      <c r="B122" s="33"/>
      <c r="C122" s="201" t="s">
        <v>88</v>
      </c>
      <c r="D122" s="201" t="s">
        <v>187</v>
      </c>
      <c r="E122" s="202" t="s">
        <v>939</v>
      </c>
      <c r="F122" s="203" t="s">
        <v>940</v>
      </c>
      <c r="G122" s="204" t="s">
        <v>166</v>
      </c>
      <c r="H122" s="205">
        <v>1</v>
      </c>
      <c r="I122" s="206"/>
      <c r="J122" s="207"/>
      <c r="K122" s="208">
        <f t="shared" si="1"/>
        <v>0</v>
      </c>
      <c r="L122" s="203" t="s">
        <v>1</v>
      </c>
      <c r="M122" s="209"/>
      <c r="N122" s="210" t="s">
        <v>1</v>
      </c>
      <c r="O122" s="195" t="s">
        <v>41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0</v>
      </c>
      <c r="V122" s="197">
        <f t="shared" si="6"/>
        <v>0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190</v>
      </c>
      <c r="AT122" s="199" t="s">
        <v>187</v>
      </c>
      <c r="AU122" s="199" t="s">
        <v>88</v>
      </c>
      <c r="AY122" s="15" t="s">
        <v>141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86</v>
      </c>
      <c r="BK122" s="200">
        <f t="shared" si="13"/>
        <v>0</v>
      </c>
      <c r="BL122" s="15" t="s">
        <v>191</v>
      </c>
      <c r="BM122" s="199" t="s">
        <v>941</v>
      </c>
    </row>
    <row r="123" spans="1:65" s="2" customFormat="1" ht="38.65" customHeight="1">
      <c r="A123" s="32"/>
      <c r="B123" s="33"/>
      <c r="C123" s="201" t="s">
        <v>154</v>
      </c>
      <c r="D123" s="201" t="s">
        <v>187</v>
      </c>
      <c r="E123" s="202" t="s">
        <v>780</v>
      </c>
      <c r="F123" s="203" t="s">
        <v>942</v>
      </c>
      <c r="G123" s="204" t="s">
        <v>166</v>
      </c>
      <c r="H123" s="205">
        <v>3</v>
      </c>
      <c r="I123" s="206"/>
      <c r="J123" s="207"/>
      <c r="K123" s="208">
        <f t="shared" si="1"/>
        <v>0</v>
      </c>
      <c r="L123" s="203" t="s">
        <v>1</v>
      </c>
      <c r="M123" s="209"/>
      <c r="N123" s="210" t="s">
        <v>1</v>
      </c>
      <c r="O123" s="195" t="s">
        <v>41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190</v>
      </c>
      <c r="AT123" s="199" t="s">
        <v>187</v>
      </c>
      <c r="AU123" s="199" t="s">
        <v>88</v>
      </c>
      <c r="AY123" s="15" t="s">
        <v>141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86</v>
      </c>
      <c r="BK123" s="200">
        <f t="shared" si="13"/>
        <v>0</v>
      </c>
      <c r="BL123" s="15" t="s">
        <v>191</v>
      </c>
      <c r="BM123" s="199" t="s">
        <v>943</v>
      </c>
    </row>
    <row r="124" spans="1:65" s="2" customFormat="1" ht="38.65" customHeight="1">
      <c r="A124" s="32"/>
      <c r="B124" s="33"/>
      <c r="C124" s="201" t="s">
        <v>149</v>
      </c>
      <c r="D124" s="201" t="s">
        <v>187</v>
      </c>
      <c r="E124" s="202" t="s">
        <v>786</v>
      </c>
      <c r="F124" s="203" t="s">
        <v>944</v>
      </c>
      <c r="G124" s="204" t="s">
        <v>166</v>
      </c>
      <c r="H124" s="205">
        <v>2</v>
      </c>
      <c r="I124" s="206"/>
      <c r="J124" s="207"/>
      <c r="K124" s="208">
        <f t="shared" si="1"/>
        <v>0</v>
      </c>
      <c r="L124" s="203" t="s">
        <v>1</v>
      </c>
      <c r="M124" s="209"/>
      <c r="N124" s="210" t="s">
        <v>1</v>
      </c>
      <c r="O124" s="195" t="s">
        <v>41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190</v>
      </c>
      <c r="AT124" s="199" t="s">
        <v>187</v>
      </c>
      <c r="AU124" s="199" t="s">
        <v>88</v>
      </c>
      <c r="AY124" s="15" t="s">
        <v>141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86</v>
      </c>
      <c r="BK124" s="200">
        <f t="shared" si="13"/>
        <v>0</v>
      </c>
      <c r="BL124" s="15" t="s">
        <v>191</v>
      </c>
      <c r="BM124" s="199" t="s">
        <v>945</v>
      </c>
    </row>
    <row r="125" spans="1:65" s="2" customFormat="1" ht="24.95" customHeight="1">
      <c r="A125" s="32"/>
      <c r="B125" s="33"/>
      <c r="C125" s="201" t="s">
        <v>163</v>
      </c>
      <c r="D125" s="201" t="s">
        <v>187</v>
      </c>
      <c r="E125" s="202" t="s">
        <v>789</v>
      </c>
      <c r="F125" s="203" t="s">
        <v>946</v>
      </c>
      <c r="G125" s="204" t="s">
        <v>166</v>
      </c>
      <c r="H125" s="205">
        <v>1</v>
      </c>
      <c r="I125" s="206"/>
      <c r="J125" s="207"/>
      <c r="K125" s="208">
        <f t="shared" si="1"/>
        <v>0</v>
      </c>
      <c r="L125" s="203" t="s">
        <v>1</v>
      </c>
      <c r="M125" s="209"/>
      <c r="N125" s="210" t="s">
        <v>1</v>
      </c>
      <c r="O125" s="195" t="s">
        <v>41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190</v>
      </c>
      <c r="AT125" s="199" t="s">
        <v>187</v>
      </c>
      <c r="AU125" s="199" t="s">
        <v>88</v>
      </c>
      <c r="AY125" s="15" t="s">
        <v>141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86</v>
      </c>
      <c r="BK125" s="200">
        <f t="shared" si="13"/>
        <v>0</v>
      </c>
      <c r="BL125" s="15" t="s">
        <v>191</v>
      </c>
      <c r="BM125" s="199" t="s">
        <v>947</v>
      </c>
    </row>
    <row r="126" spans="1:65" s="2" customFormat="1" ht="24.95" customHeight="1">
      <c r="A126" s="32"/>
      <c r="B126" s="33"/>
      <c r="C126" s="201" t="s">
        <v>142</v>
      </c>
      <c r="D126" s="201" t="s">
        <v>187</v>
      </c>
      <c r="E126" s="202" t="s">
        <v>792</v>
      </c>
      <c r="F126" s="203" t="s">
        <v>948</v>
      </c>
      <c r="G126" s="204" t="s">
        <v>166</v>
      </c>
      <c r="H126" s="205">
        <v>4</v>
      </c>
      <c r="I126" s="206"/>
      <c r="J126" s="207"/>
      <c r="K126" s="208">
        <f t="shared" si="1"/>
        <v>0</v>
      </c>
      <c r="L126" s="203" t="s">
        <v>1</v>
      </c>
      <c r="M126" s="209"/>
      <c r="N126" s="210" t="s">
        <v>1</v>
      </c>
      <c r="O126" s="195" t="s">
        <v>41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190</v>
      </c>
      <c r="AT126" s="199" t="s">
        <v>187</v>
      </c>
      <c r="AU126" s="199" t="s">
        <v>88</v>
      </c>
      <c r="AY126" s="15" t="s">
        <v>141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86</v>
      </c>
      <c r="BK126" s="200">
        <f t="shared" si="13"/>
        <v>0</v>
      </c>
      <c r="BL126" s="15" t="s">
        <v>191</v>
      </c>
      <c r="BM126" s="199" t="s">
        <v>949</v>
      </c>
    </row>
    <row r="127" spans="1:65" s="2" customFormat="1" ht="24.95" customHeight="1">
      <c r="A127" s="32"/>
      <c r="B127" s="33"/>
      <c r="C127" s="201" t="s">
        <v>171</v>
      </c>
      <c r="D127" s="201" t="s">
        <v>187</v>
      </c>
      <c r="E127" s="202" t="s">
        <v>795</v>
      </c>
      <c r="F127" s="203" t="s">
        <v>950</v>
      </c>
      <c r="G127" s="204" t="s">
        <v>166</v>
      </c>
      <c r="H127" s="205">
        <v>5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41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190</v>
      </c>
      <c r="AT127" s="199" t="s">
        <v>187</v>
      </c>
      <c r="AU127" s="199" t="s">
        <v>88</v>
      </c>
      <c r="AY127" s="15" t="s">
        <v>141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86</v>
      </c>
      <c r="BK127" s="200">
        <f t="shared" si="13"/>
        <v>0</v>
      </c>
      <c r="BL127" s="15" t="s">
        <v>191</v>
      </c>
      <c r="BM127" s="199" t="s">
        <v>951</v>
      </c>
    </row>
    <row r="128" spans="1:65" s="2" customFormat="1" ht="24.95" customHeight="1">
      <c r="A128" s="32"/>
      <c r="B128" s="33"/>
      <c r="C128" s="201" t="s">
        <v>175</v>
      </c>
      <c r="D128" s="201" t="s">
        <v>187</v>
      </c>
      <c r="E128" s="202" t="s">
        <v>798</v>
      </c>
      <c r="F128" s="203" t="s">
        <v>952</v>
      </c>
      <c r="G128" s="204" t="s">
        <v>166</v>
      </c>
      <c r="H128" s="205">
        <v>1</v>
      </c>
      <c r="I128" s="206"/>
      <c r="J128" s="207"/>
      <c r="K128" s="208">
        <f t="shared" si="1"/>
        <v>0</v>
      </c>
      <c r="L128" s="203" t="s">
        <v>1</v>
      </c>
      <c r="M128" s="209"/>
      <c r="N128" s="210" t="s">
        <v>1</v>
      </c>
      <c r="O128" s="195" t="s">
        <v>41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190</v>
      </c>
      <c r="AT128" s="199" t="s">
        <v>187</v>
      </c>
      <c r="AU128" s="199" t="s">
        <v>88</v>
      </c>
      <c r="AY128" s="15" t="s">
        <v>141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86</v>
      </c>
      <c r="BK128" s="200">
        <f t="shared" si="13"/>
        <v>0</v>
      </c>
      <c r="BL128" s="15" t="s">
        <v>191</v>
      </c>
      <c r="BM128" s="199" t="s">
        <v>953</v>
      </c>
    </row>
    <row r="129" spans="1:65" s="2" customFormat="1" ht="37.9" customHeight="1">
      <c r="A129" s="32"/>
      <c r="B129" s="33"/>
      <c r="C129" s="187" t="s">
        <v>161</v>
      </c>
      <c r="D129" s="187" t="s">
        <v>144</v>
      </c>
      <c r="E129" s="188" t="s">
        <v>801</v>
      </c>
      <c r="F129" s="189" t="s">
        <v>802</v>
      </c>
      <c r="G129" s="190" t="s">
        <v>166</v>
      </c>
      <c r="H129" s="191">
        <v>39</v>
      </c>
      <c r="I129" s="192"/>
      <c r="J129" s="192"/>
      <c r="K129" s="193">
        <f t="shared" si="1"/>
        <v>0</v>
      </c>
      <c r="L129" s="189" t="s">
        <v>148</v>
      </c>
      <c r="M129" s="37"/>
      <c r="N129" s="194" t="s">
        <v>1</v>
      </c>
      <c r="O129" s="195" t="s">
        <v>41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191</v>
      </c>
      <c r="AT129" s="199" t="s">
        <v>144</v>
      </c>
      <c r="AU129" s="199" t="s">
        <v>88</v>
      </c>
      <c r="AY129" s="15" t="s">
        <v>141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86</v>
      </c>
      <c r="BK129" s="200">
        <f t="shared" si="13"/>
        <v>0</v>
      </c>
      <c r="BL129" s="15" t="s">
        <v>191</v>
      </c>
      <c r="BM129" s="199" t="s">
        <v>954</v>
      </c>
    </row>
    <row r="130" spans="1:65" s="2" customFormat="1" ht="16.5" customHeight="1">
      <c r="A130" s="32"/>
      <c r="B130" s="33"/>
      <c r="C130" s="201" t="s">
        <v>182</v>
      </c>
      <c r="D130" s="201" t="s">
        <v>187</v>
      </c>
      <c r="E130" s="202" t="s">
        <v>804</v>
      </c>
      <c r="F130" s="203" t="s">
        <v>955</v>
      </c>
      <c r="G130" s="204" t="s">
        <v>166</v>
      </c>
      <c r="H130" s="205">
        <v>39</v>
      </c>
      <c r="I130" s="206"/>
      <c r="J130" s="207"/>
      <c r="K130" s="208">
        <f t="shared" si="1"/>
        <v>0</v>
      </c>
      <c r="L130" s="203" t="s">
        <v>1</v>
      </c>
      <c r="M130" s="209"/>
      <c r="N130" s="210" t="s">
        <v>1</v>
      </c>
      <c r="O130" s="195" t="s">
        <v>41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190</v>
      </c>
      <c r="AT130" s="199" t="s">
        <v>187</v>
      </c>
      <c r="AU130" s="199" t="s">
        <v>88</v>
      </c>
      <c r="AY130" s="15" t="s">
        <v>141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86</v>
      </c>
      <c r="BK130" s="200">
        <f t="shared" si="13"/>
        <v>0</v>
      </c>
      <c r="BL130" s="15" t="s">
        <v>191</v>
      </c>
      <c r="BM130" s="199" t="s">
        <v>956</v>
      </c>
    </row>
    <row r="131" spans="1:65" s="2" customFormat="1" ht="16.5" customHeight="1">
      <c r="A131" s="32"/>
      <c r="B131" s="33"/>
      <c r="C131" s="201" t="s">
        <v>186</v>
      </c>
      <c r="D131" s="201" t="s">
        <v>187</v>
      </c>
      <c r="E131" s="202" t="s">
        <v>807</v>
      </c>
      <c r="F131" s="203" t="s">
        <v>957</v>
      </c>
      <c r="G131" s="204" t="s">
        <v>166</v>
      </c>
      <c r="H131" s="205">
        <v>15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41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190</v>
      </c>
      <c r="AT131" s="199" t="s">
        <v>187</v>
      </c>
      <c r="AU131" s="199" t="s">
        <v>88</v>
      </c>
      <c r="AY131" s="15" t="s">
        <v>141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86</v>
      </c>
      <c r="BK131" s="200">
        <f t="shared" si="13"/>
        <v>0</v>
      </c>
      <c r="BL131" s="15" t="s">
        <v>191</v>
      </c>
      <c r="BM131" s="199" t="s">
        <v>958</v>
      </c>
    </row>
    <row r="132" spans="1:65" s="2" customFormat="1" ht="16.5" customHeight="1">
      <c r="A132" s="32"/>
      <c r="B132" s="33"/>
      <c r="C132" s="201" t="s">
        <v>195</v>
      </c>
      <c r="D132" s="201" t="s">
        <v>187</v>
      </c>
      <c r="E132" s="202" t="s">
        <v>810</v>
      </c>
      <c r="F132" s="203" t="s">
        <v>959</v>
      </c>
      <c r="G132" s="204" t="s">
        <v>166</v>
      </c>
      <c r="H132" s="205">
        <v>5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41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190</v>
      </c>
      <c r="AT132" s="199" t="s">
        <v>187</v>
      </c>
      <c r="AU132" s="199" t="s">
        <v>88</v>
      </c>
      <c r="AY132" s="15" t="s">
        <v>141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86</v>
      </c>
      <c r="BK132" s="200">
        <f t="shared" si="13"/>
        <v>0</v>
      </c>
      <c r="BL132" s="15" t="s">
        <v>191</v>
      </c>
      <c r="BM132" s="199" t="s">
        <v>960</v>
      </c>
    </row>
    <row r="133" spans="1:65" s="2" customFormat="1" ht="16.5" customHeight="1">
      <c r="A133" s="32"/>
      <c r="B133" s="33"/>
      <c r="C133" s="201" t="s">
        <v>200</v>
      </c>
      <c r="D133" s="201" t="s">
        <v>187</v>
      </c>
      <c r="E133" s="202" t="s">
        <v>813</v>
      </c>
      <c r="F133" s="203" t="s">
        <v>961</v>
      </c>
      <c r="G133" s="204" t="s">
        <v>166</v>
      </c>
      <c r="H133" s="205">
        <v>6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41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190</v>
      </c>
      <c r="AT133" s="199" t="s">
        <v>187</v>
      </c>
      <c r="AU133" s="199" t="s">
        <v>88</v>
      </c>
      <c r="AY133" s="15" t="s">
        <v>141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86</v>
      </c>
      <c r="BK133" s="200">
        <f t="shared" si="13"/>
        <v>0</v>
      </c>
      <c r="BL133" s="15" t="s">
        <v>191</v>
      </c>
      <c r="BM133" s="199" t="s">
        <v>962</v>
      </c>
    </row>
    <row r="134" spans="1:65" s="2" customFormat="1" ht="37.9" customHeight="1">
      <c r="A134" s="32"/>
      <c r="B134" s="33"/>
      <c r="C134" s="187" t="s">
        <v>204</v>
      </c>
      <c r="D134" s="187" t="s">
        <v>144</v>
      </c>
      <c r="E134" s="188" t="s">
        <v>822</v>
      </c>
      <c r="F134" s="189" t="s">
        <v>823</v>
      </c>
      <c r="G134" s="190" t="s">
        <v>166</v>
      </c>
      <c r="H134" s="191">
        <v>3</v>
      </c>
      <c r="I134" s="192"/>
      <c r="J134" s="192"/>
      <c r="K134" s="193">
        <f t="shared" si="1"/>
        <v>0</v>
      </c>
      <c r="L134" s="189" t="s">
        <v>148</v>
      </c>
      <c r="M134" s="37"/>
      <c r="N134" s="194" t="s">
        <v>1</v>
      </c>
      <c r="O134" s="195" t="s">
        <v>41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191</v>
      </c>
      <c r="AT134" s="199" t="s">
        <v>144</v>
      </c>
      <c r="AU134" s="199" t="s">
        <v>88</v>
      </c>
      <c r="AY134" s="15" t="s">
        <v>141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86</v>
      </c>
      <c r="BK134" s="200">
        <f t="shared" si="13"/>
        <v>0</v>
      </c>
      <c r="BL134" s="15" t="s">
        <v>191</v>
      </c>
      <c r="BM134" s="199" t="s">
        <v>963</v>
      </c>
    </row>
    <row r="135" spans="1:65" s="2" customFormat="1" ht="24.2" customHeight="1">
      <c r="A135" s="32"/>
      <c r="B135" s="33"/>
      <c r="C135" s="201" t="s">
        <v>9</v>
      </c>
      <c r="D135" s="201" t="s">
        <v>187</v>
      </c>
      <c r="E135" s="202" t="s">
        <v>825</v>
      </c>
      <c r="F135" s="203" t="s">
        <v>964</v>
      </c>
      <c r="G135" s="204" t="s">
        <v>166</v>
      </c>
      <c r="H135" s="205">
        <v>3</v>
      </c>
      <c r="I135" s="206"/>
      <c r="J135" s="207"/>
      <c r="K135" s="208">
        <f t="shared" si="1"/>
        <v>0</v>
      </c>
      <c r="L135" s="203" t="s">
        <v>1</v>
      </c>
      <c r="M135" s="209"/>
      <c r="N135" s="210" t="s">
        <v>1</v>
      </c>
      <c r="O135" s="195" t="s">
        <v>41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190</v>
      </c>
      <c r="AT135" s="199" t="s">
        <v>187</v>
      </c>
      <c r="AU135" s="199" t="s">
        <v>88</v>
      </c>
      <c r="AY135" s="15" t="s">
        <v>141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86</v>
      </c>
      <c r="BK135" s="200">
        <f t="shared" si="13"/>
        <v>0</v>
      </c>
      <c r="BL135" s="15" t="s">
        <v>191</v>
      </c>
      <c r="BM135" s="199" t="s">
        <v>965</v>
      </c>
    </row>
    <row r="136" spans="1:65" s="2" customFormat="1" ht="33" customHeight="1">
      <c r="A136" s="32"/>
      <c r="B136" s="33"/>
      <c r="C136" s="187" t="s">
        <v>191</v>
      </c>
      <c r="D136" s="187" t="s">
        <v>144</v>
      </c>
      <c r="E136" s="188" t="s">
        <v>352</v>
      </c>
      <c r="F136" s="189" t="s">
        <v>353</v>
      </c>
      <c r="G136" s="190" t="s">
        <v>166</v>
      </c>
      <c r="H136" s="191">
        <v>1</v>
      </c>
      <c r="I136" s="192"/>
      <c r="J136" s="192"/>
      <c r="K136" s="193">
        <f t="shared" si="1"/>
        <v>0</v>
      </c>
      <c r="L136" s="189" t="s">
        <v>148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191</v>
      </c>
      <c r="AT136" s="199" t="s">
        <v>144</v>
      </c>
      <c r="AU136" s="199" t="s">
        <v>88</v>
      </c>
      <c r="AY136" s="15" t="s">
        <v>141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191</v>
      </c>
      <c r="BM136" s="199" t="s">
        <v>966</v>
      </c>
    </row>
    <row r="137" spans="1:65" s="2" customFormat="1" ht="24.2" customHeight="1">
      <c r="A137" s="32"/>
      <c r="B137" s="33"/>
      <c r="C137" s="201" t="s">
        <v>219</v>
      </c>
      <c r="D137" s="201" t="s">
        <v>187</v>
      </c>
      <c r="E137" s="202" t="s">
        <v>829</v>
      </c>
      <c r="F137" s="203" t="s">
        <v>967</v>
      </c>
      <c r="G137" s="204" t="s">
        <v>166</v>
      </c>
      <c r="H137" s="205">
        <v>1</v>
      </c>
      <c r="I137" s="206"/>
      <c r="J137" s="207"/>
      <c r="K137" s="208">
        <f t="shared" si="1"/>
        <v>0</v>
      </c>
      <c r="L137" s="203" t="s">
        <v>1</v>
      </c>
      <c r="M137" s="209"/>
      <c r="N137" s="210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190</v>
      </c>
      <c r="AT137" s="199" t="s">
        <v>187</v>
      </c>
      <c r="AU137" s="199" t="s">
        <v>88</v>
      </c>
      <c r="AY137" s="15" t="s">
        <v>141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191</v>
      </c>
      <c r="BM137" s="199" t="s">
        <v>968</v>
      </c>
    </row>
    <row r="138" spans="1:65" s="2" customFormat="1" ht="21.75" customHeight="1">
      <c r="A138" s="32"/>
      <c r="B138" s="33"/>
      <c r="C138" s="201" t="s">
        <v>227</v>
      </c>
      <c r="D138" s="201" t="s">
        <v>187</v>
      </c>
      <c r="E138" s="202" t="s">
        <v>832</v>
      </c>
      <c r="F138" s="203" t="s">
        <v>969</v>
      </c>
      <c r="G138" s="204" t="s">
        <v>166</v>
      </c>
      <c r="H138" s="205">
        <v>5</v>
      </c>
      <c r="I138" s="206"/>
      <c r="J138" s="207"/>
      <c r="K138" s="208">
        <f t="shared" si="1"/>
        <v>0</v>
      </c>
      <c r="L138" s="203" t="s">
        <v>1</v>
      </c>
      <c r="M138" s="209"/>
      <c r="N138" s="210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190</v>
      </c>
      <c r="AT138" s="199" t="s">
        <v>187</v>
      </c>
      <c r="AU138" s="199" t="s">
        <v>88</v>
      </c>
      <c r="AY138" s="15" t="s">
        <v>141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191</v>
      </c>
      <c r="BM138" s="199" t="s">
        <v>970</v>
      </c>
    </row>
    <row r="139" spans="1:65" s="2" customFormat="1" ht="37.9" customHeight="1">
      <c r="A139" s="32"/>
      <c r="B139" s="33"/>
      <c r="C139" s="187" t="s">
        <v>231</v>
      </c>
      <c r="D139" s="187" t="s">
        <v>144</v>
      </c>
      <c r="E139" s="188" t="s">
        <v>835</v>
      </c>
      <c r="F139" s="189" t="s">
        <v>836</v>
      </c>
      <c r="G139" s="190" t="s">
        <v>198</v>
      </c>
      <c r="H139" s="191">
        <v>25</v>
      </c>
      <c r="I139" s="192"/>
      <c r="J139" s="192"/>
      <c r="K139" s="193">
        <f t="shared" si="1"/>
        <v>0</v>
      </c>
      <c r="L139" s="189" t="s">
        <v>148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191</v>
      </c>
      <c r="AT139" s="199" t="s">
        <v>144</v>
      </c>
      <c r="AU139" s="199" t="s">
        <v>88</v>
      </c>
      <c r="AY139" s="15" t="s">
        <v>141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191</v>
      </c>
      <c r="BM139" s="199" t="s">
        <v>971</v>
      </c>
    </row>
    <row r="140" spans="1:65" s="2" customFormat="1" ht="24.2" customHeight="1">
      <c r="A140" s="32"/>
      <c r="B140" s="33"/>
      <c r="C140" s="201" t="s">
        <v>236</v>
      </c>
      <c r="D140" s="201" t="s">
        <v>187</v>
      </c>
      <c r="E140" s="202" t="s">
        <v>838</v>
      </c>
      <c r="F140" s="203" t="s">
        <v>839</v>
      </c>
      <c r="G140" s="204" t="s">
        <v>198</v>
      </c>
      <c r="H140" s="205">
        <v>5</v>
      </c>
      <c r="I140" s="206"/>
      <c r="J140" s="207"/>
      <c r="K140" s="208">
        <f t="shared" si="1"/>
        <v>0</v>
      </c>
      <c r="L140" s="203" t="s">
        <v>148</v>
      </c>
      <c r="M140" s="209"/>
      <c r="N140" s="210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2.0000000000000002E-5</v>
      </c>
      <c r="V140" s="197">
        <f t="shared" si="6"/>
        <v>1E-4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190</v>
      </c>
      <c r="AT140" s="199" t="s">
        <v>187</v>
      </c>
      <c r="AU140" s="199" t="s">
        <v>88</v>
      </c>
      <c r="AY140" s="15" t="s">
        <v>141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191</v>
      </c>
      <c r="BM140" s="199" t="s">
        <v>972</v>
      </c>
    </row>
    <row r="141" spans="1:65" s="2" customFormat="1" ht="24.2" customHeight="1">
      <c r="A141" s="32"/>
      <c r="B141" s="33"/>
      <c r="C141" s="201" t="s">
        <v>8</v>
      </c>
      <c r="D141" s="201" t="s">
        <v>187</v>
      </c>
      <c r="E141" s="202" t="s">
        <v>841</v>
      </c>
      <c r="F141" s="203" t="s">
        <v>842</v>
      </c>
      <c r="G141" s="204" t="s">
        <v>198</v>
      </c>
      <c r="H141" s="205">
        <v>15</v>
      </c>
      <c r="I141" s="206"/>
      <c r="J141" s="207"/>
      <c r="K141" s="208">
        <f t="shared" si="1"/>
        <v>0</v>
      </c>
      <c r="L141" s="203" t="s">
        <v>148</v>
      </c>
      <c r="M141" s="209"/>
      <c r="N141" s="210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3.0000000000000001E-5</v>
      </c>
      <c r="V141" s="197">
        <f t="shared" si="6"/>
        <v>4.4999999999999999E-4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190</v>
      </c>
      <c r="AT141" s="199" t="s">
        <v>187</v>
      </c>
      <c r="AU141" s="199" t="s">
        <v>88</v>
      </c>
      <c r="AY141" s="15" t="s">
        <v>141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191</v>
      </c>
      <c r="BM141" s="199" t="s">
        <v>973</v>
      </c>
    </row>
    <row r="142" spans="1:65" s="2" customFormat="1" ht="24.2" customHeight="1">
      <c r="A142" s="32"/>
      <c r="B142" s="33"/>
      <c r="C142" s="201" t="s">
        <v>243</v>
      </c>
      <c r="D142" s="201" t="s">
        <v>187</v>
      </c>
      <c r="E142" s="202" t="s">
        <v>844</v>
      </c>
      <c r="F142" s="203" t="s">
        <v>845</v>
      </c>
      <c r="G142" s="204" t="s">
        <v>198</v>
      </c>
      <c r="H142" s="205">
        <v>5</v>
      </c>
      <c r="I142" s="206"/>
      <c r="J142" s="207"/>
      <c r="K142" s="208">
        <f t="shared" si="1"/>
        <v>0</v>
      </c>
      <c r="L142" s="203" t="s">
        <v>148</v>
      </c>
      <c r="M142" s="209"/>
      <c r="N142" s="210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5.0000000000000002E-5</v>
      </c>
      <c r="V142" s="197">
        <f t="shared" si="6"/>
        <v>2.5000000000000001E-4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190</v>
      </c>
      <c r="AT142" s="199" t="s">
        <v>187</v>
      </c>
      <c r="AU142" s="199" t="s">
        <v>88</v>
      </c>
      <c r="AY142" s="15" t="s">
        <v>141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191</v>
      </c>
      <c r="BM142" s="199" t="s">
        <v>974</v>
      </c>
    </row>
    <row r="143" spans="1:65" s="2" customFormat="1" ht="37.9" customHeight="1">
      <c r="A143" s="32"/>
      <c r="B143" s="33"/>
      <c r="C143" s="187" t="s">
        <v>247</v>
      </c>
      <c r="D143" s="187" t="s">
        <v>144</v>
      </c>
      <c r="E143" s="188" t="s">
        <v>975</v>
      </c>
      <c r="F143" s="189" t="s">
        <v>976</v>
      </c>
      <c r="G143" s="190" t="s">
        <v>198</v>
      </c>
      <c r="H143" s="191">
        <v>5</v>
      </c>
      <c r="I143" s="192"/>
      <c r="J143" s="192"/>
      <c r="K143" s="193">
        <f t="shared" si="1"/>
        <v>0</v>
      </c>
      <c r="L143" s="189" t="s">
        <v>148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191</v>
      </c>
      <c r="AT143" s="199" t="s">
        <v>144</v>
      </c>
      <c r="AU143" s="199" t="s">
        <v>88</v>
      </c>
      <c r="AY143" s="15" t="s">
        <v>141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191</v>
      </c>
      <c r="BM143" s="199" t="s">
        <v>977</v>
      </c>
    </row>
    <row r="144" spans="1:65" s="2" customFormat="1" ht="16.5" customHeight="1">
      <c r="A144" s="32"/>
      <c r="B144" s="33"/>
      <c r="C144" s="201" t="s">
        <v>251</v>
      </c>
      <c r="D144" s="201" t="s">
        <v>187</v>
      </c>
      <c r="E144" s="202" t="s">
        <v>978</v>
      </c>
      <c r="F144" s="203" t="s">
        <v>979</v>
      </c>
      <c r="G144" s="204" t="s">
        <v>198</v>
      </c>
      <c r="H144" s="205">
        <v>5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1.7000000000000001E-4</v>
      </c>
      <c r="V144" s="197">
        <f t="shared" si="6"/>
        <v>8.5000000000000006E-4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190</v>
      </c>
      <c r="AT144" s="199" t="s">
        <v>187</v>
      </c>
      <c r="AU144" s="199" t="s">
        <v>88</v>
      </c>
      <c r="AY144" s="15" t="s">
        <v>141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191</v>
      </c>
      <c r="BM144" s="199" t="s">
        <v>980</v>
      </c>
    </row>
    <row r="145" spans="1:65" s="2" customFormat="1" ht="37.9" customHeight="1">
      <c r="A145" s="32"/>
      <c r="B145" s="33"/>
      <c r="C145" s="187" t="s">
        <v>255</v>
      </c>
      <c r="D145" s="187" t="s">
        <v>144</v>
      </c>
      <c r="E145" s="188" t="s">
        <v>847</v>
      </c>
      <c r="F145" s="189" t="s">
        <v>848</v>
      </c>
      <c r="G145" s="190" t="s">
        <v>198</v>
      </c>
      <c r="H145" s="191">
        <v>3</v>
      </c>
      <c r="I145" s="192"/>
      <c r="J145" s="192"/>
      <c r="K145" s="193">
        <f t="shared" si="1"/>
        <v>0</v>
      </c>
      <c r="L145" s="189" t="s">
        <v>148</v>
      </c>
      <c r="M145" s="37"/>
      <c r="N145" s="194" t="s">
        <v>1</v>
      </c>
      <c r="O145" s="195" t="s">
        <v>41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191</v>
      </c>
      <c r="AT145" s="199" t="s">
        <v>144</v>
      </c>
      <c r="AU145" s="199" t="s">
        <v>88</v>
      </c>
      <c r="AY145" s="15" t="s">
        <v>141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86</v>
      </c>
      <c r="BK145" s="200">
        <f t="shared" si="13"/>
        <v>0</v>
      </c>
      <c r="BL145" s="15" t="s">
        <v>191</v>
      </c>
      <c r="BM145" s="199" t="s">
        <v>981</v>
      </c>
    </row>
    <row r="146" spans="1:65" s="2" customFormat="1" ht="16.5" customHeight="1">
      <c r="A146" s="32"/>
      <c r="B146" s="33"/>
      <c r="C146" s="201" t="s">
        <v>259</v>
      </c>
      <c r="D146" s="201" t="s">
        <v>187</v>
      </c>
      <c r="E146" s="202" t="s">
        <v>850</v>
      </c>
      <c r="F146" s="203" t="s">
        <v>851</v>
      </c>
      <c r="G146" s="204" t="s">
        <v>198</v>
      </c>
      <c r="H146" s="205">
        <v>3</v>
      </c>
      <c r="I146" s="206"/>
      <c r="J146" s="207"/>
      <c r="K146" s="208">
        <f t="shared" si="1"/>
        <v>0</v>
      </c>
      <c r="L146" s="203" t="s">
        <v>1</v>
      </c>
      <c r="M146" s="209"/>
      <c r="N146" s="210" t="s">
        <v>1</v>
      </c>
      <c r="O146" s="195" t="s">
        <v>41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2.9999999999999997E-4</v>
      </c>
      <c r="V146" s="197">
        <f t="shared" si="6"/>
        <v>8.9999999999999998E-4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190</v>
      </c>
      <c r="AT146" s="199" t="s">
        <v>187</v>
      </c>
      <c r="AU146" s="199" t="s">
        <v>88</v>
      </c>
      <c r="AY146" s="15" t="s">
        <v>141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86</v>
      </c>
      <c r="BK146" s="200">
        <f t="shared" si="13"/>
        <v>0</v>
      </c>
      <c r="BL146" s="15" t="s">
        <v>191</v>
      </c>
      <c r="BM146" s="199" t="s">
        <v>982</v>
      </c>
    </row>
    <row r="147" spans="1:65" s="2" customFormat="1" ht="16.5" customHeight="1">
      <c r="A147" s="32"/>
      <c r="B147" s="33"/>
      <c r="C147" s="201" t="s">
        <v>263</v>
      </c>
      <c r="D147" s="201" t="s">
        <v>187</v>
      </c>
      <c r="E147" s="202" t="s">
        <v>856</v>
      </c>
      <c r="F147" s="203" t="s">
        <v>857</v>
      </c>
      <c r="G147" s="204" t="s">
        <v>166</v>
      </c>
      <c r="H147" s="205">
        <v>1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41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0</v>
      </c>
      <c r="V147" s="197">
        <f t="shared" si="6"/>
        <v>0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190</v>
      </c>
      <c r="AT147" s="199" t="s">
        <v>187</v>
      </c>
      <c r="AU147" s="199" t="s">
        <v>88</v>
      </c>
      <c r="AY147" s="15" t="s">
        <v>141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86</v>
      </c>
      <c r="BK147" s="200">
        <f t="shared" si="13"/>
        <v>0</v>
      </c>
      <c r="BL147" s="15" t="s">
        <v>191</v>
      </c>
      <c r="BM147" s="199" t="s">
        <v>983</v>
      </c>
    </row>
    <row r="148" spans="1:65" s="2" customFormat="1" ht="16.5" customHeight="1">
      <c r="A148" s="32"/>
      <c r="B148" s="33"/>
      <c r="C148" s="201" t="s">
        <v>265</v>
      </c>
      <c r="D148" s="201" t="s">
        <v>187</v>
      </c>
      <c r="E148" s="202" t="s">
        <v>859</v>
      </c>
      <c r="F148" s="203" t="s">
        <v>984</v>
      </c>
      <c r="G148" s="204" t="s">
        <v>166</v>
      </c>
      <c r="H148" s="205">
        <v>1</v>
      </c>
      <c r="I148" s="206"/>
      <c r="J148" s="207"/>
      <c r="K148" s="208">
        <f t="shared" si="1"/>
        <v>0</v>
      </c>
      <c r="L148" s="203" t="s">
        <v>1</v>
      </c>
      <c r="M148" s="209"/>
      <c r="N148" s="210" t="s">
        <v>1</v>
      </c>
      <c r="O148" s="195" t="s">
        <v>41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0</v>
      </c>
      <c r="V148" s="197">
        <f t="shared" si="6"/>
        <v>0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190</v>
      </c>
      <c r="AT148" s="199" t="s">
        <v>187</v>
      </c>
      <c r="AU148" s="199" t="s">
        <v>88</v>
      </c>
      <c r="AY148" s="15" t="s">
        <v>141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86</v>
      </c>
      <c r="BK148" s="200">
        <f t="shared" si="13"/>
        <v>0</v>
      </c>
      <c r="BL148" s="15" t="s">
        <v>191</v>
      </c>
      <c r="BM148" s="199" t="s">
        <v>985</v>
      </c>
    </row>
    <row r="149" spans="1:65" s="2" customFormat="1" ht="37.9" customHeight="1">
      <c r="A149" s="32"/>
      <c r="B149" s="33"/>
      <c r="C149" s="187" t="s">
        <v>269</v>
      </c>
      <c r="D149" s="187" t="s">
        <v>144</v>
      </c>
      <c r="E149" s="188" t="s">
        <v>862</v>
      </c>
      <c r="F149" s="189" t="s">
        <v>863</v>
      </c>
      <c r="G149" s="190" t="s">
        <v>166</v>
      </c>
      <c r="H149" s="191">
        <v>62</v>
      </c>
      <c r="I149" s="192"/>
      <c r="J149" s="192"/>
      <c r="K149" s="193">
        <f t="shared" si="1"/>
        <v>0</v>
      </c>
      <c r="L149" s="189" t="s">
        <v>148</v>
      </c>
      <c r="M149" s="37"/>
      <c r="N149" s="194" t="s">
        <v>1</v>
      </c>
      <c r="O149" s="195" t="s">
        <v>41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0</v>
      </c>
      <c r="V149" s="197">
        <f t="shared" si="6"/>
        <v>0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191</v>
      </c>
      <c r="AT149" s="199" t="s">
        <v>144</v>
      </c>
      <c r="AU149" s="199" t="s">
        <v>88</v>
      </c>
      <c r="AY149" s="15" t="s">
        <v>141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86</v>
      </c>
      <c r="BK149" s="200">
        <f t="shared" si="13"/>
        <v>0</v>
      </c>
      <c r="BL149" s="15" t="s">
        <v>191</v>
      </c>
      <c r="BM149" s="199" t="s">
        <v>986</v>
      </c>
    </row>
    <row r="150" spans="1:65" s="2" customFormat="1" ht="37.9" customHeight="1">
      <c r="A150" s="32"/>
      <c r="B150" s="33"/>
      <c r="C150" s="187" t="s">
        <v>273</v>
      </c>
      <c r="D150" s="187" t="s">
        <v>144</v>
      </c>
      <c r="E150" s="188" t="s">
        <v>865</v>
      </c>
      <c r="F150" s="189" t="s">
        <v>866</v>
      </c>
      <c r="G150" s="190" t="s">
        <v>166</v>
      </c>
      <c r="H150" s="191">
        <v>8</v>
      </c>
      <c r="I150" s="192"/>
      <c r="J150" s="192"/>
      <c r="K150" s="193">
        <f t="shared" si="1"/>
        <v>0</v>
      </c>
      <c r="L150" s="189" t="s">
        <v>148</v>
      </c>
      <c r="M150" s="37"/>
      <c r="N150" s="194" t="s">
        <v>1</v>
      </c>
      <c r="O150" s="195" t="s">
        <v>41</v>
      </c>
      <c r="P150" s="196">
        <f t="shared" si="2"/>
        <v>0</v>
      </c>
      <c r="Q150" s="196">
        <f t="shared" si="3"/>
        <v>0</v>
      </c>
      <c r="R150" s="196">
        <f t="shared" si="4"/>
        <v>0</v>
      </c>
      <c r="S150" s="69"/>
      <c r="T150" s="197">
        <f t="shared" si="5"/>
        <v>0</v>
      </c>
      <c r="U150" s="197">
        <v>0</v>
      </c>
      <c r="V150" s="197">
        <f t="shared" si="6"/>
        <v>0</v>
      </c>
      <c r="W150" s="197">
        <v>0</v>
      </c>
      <c r="X150" s="198">
        <f t="shared" si="7"/>
        <v>0</v>
      </c>
      <c r="Y150" s="32"/>
      <c r="Z150" s="32"/>
      <c r="AA150" s="32"/>
      <c r="AB150" s="32"/>
      <c r="AC150" s="32"/>
      <c r="AD150" s="32"/>
      <c r="AE150" s="32"/>
      <c r="AR150" s="199" t="s">
        <v>191</v>
      </c>
      <c r="AT150" s="199" t="s">
        <v>144</v>
      </c>
      <c r="AU150" s="199" t="s">
        <v>88</v>
      </c>
      <c r="AY150" s="15" t="s">
        <v>141</v>
      </c>
      <c r="BE150" s="200">
        <f t="shared" si="8"/>
        <v>0</v>
      </c>
      <c r="BF150" s="200">
        <f t="shared" si="9"/>
        <v>0</v>
      </c>
      <c r="BG150" s="200">
        <f t="shared" si="10"/>
        <v>0</v>
      </c>
      <c r="BH150" s="200">
        <f t="shared" si="11"/>
        <v>0</v>
      </c>
      <c r="BI150" s="200">
        <f t="shared" si="12"/>
        <v>0</v>
      </c>
      <c r="BJ150" s="15" t="s">
        <v>86</v>
      </c>
      <c r="BK150" s="200">
        <f t="shared" si="13"/>
        <v>0</v>
      </c>
      <c r="BL150" s="15" t="s">
        <v>191</v>
      </c>
      <c r="BM150" s="199" t="s">
        <v>987</v>
      </c>
    </row>
    <row r="151" spans="1:65" s="2" customFormat="1" ht="24.2" customHeight="1">
      <c r="A151" s="32"/>
      <c r="B151" s="33"/>
      <c r="C151" s="187" t="s">
        <v>277</v>
      </c>
      <c r="D151" s="187" t="s">
        <v>144</v>
      </c>
      <c r="E151" s="188" t="s">
        <v>877</v>
      </c>
      <c r="F151" s="189" t="s">
        <v>878</v>
      </c>
      <c r="G151" s="190" t="s">
        <v>166</v>
      </c>
      <c r="H151" s="191">
        <v>6</v>
      </c>
      <c r="I151" s="192"/>
      <c r="J151" s="192"/>
      <c r="K151" s="193">
        <f t="shared" si="1"/>
        <v>0</v>
      </c>
      <c r="L151" s="189" t="s">
        <v>148</v>
      </c>
      <c r="M151" s="37"/>
      <c r="N151" s="194" t="s">
        <v>1</v>
      </c>
      <c r="O151" s="195" t="s">
        <v>41</v>
      </c>
      <c r="P151" s="196">
        <f t="shared" si="2"/>
        <v>0</v>
      </c>
      <c r="Q151" s="196">
        <f t="shared" si="3"/>
        <v>0</v>
      </c>
      <c r="R151" s="196">
        <f t="shared" si="4"/>
        <v>0</v>
      </c>
      <c r="S151" s="69"/>
      <c r="T151" s="197">
        <f t="shared" si="5"/>
        <v>0</v>
      </c>
      <c r="U151" s="197">
        <v>0</v>
      </c>
      <c r="V151" s="197">
        <f t="shared" si="6"/>
        <v>0</v>
      </c>
      <c r="W151" s="197">
        <v>0</v>
      </c>
      <c r="X151" s="198">
        <f t="shared" si="7"/>
        <v>0</v>
      </c>
      <c r="Y151" s="32"/>
      <c r="Z151" s="32"/>
      <c r="AA151" s="32"/>
      <c r="AB151" s="32"/>
      <c r="AC151" s="32"/>
      <c r="AD151" s="32"/>
      <c r="AE151" s="32"/>
      <c r="AR151" s="199" t="s">
        <v>191</v>
      </c>
      <c r="AT151" s="199" t="s">
        <v>144</v>
      </c>
      <c r="AU151" s="199" t="s">
        <v>88</v>
      </c>
      <c r="AY151" s="15" t="s">
        <v>141</v>
      </c>
      <c r="BE151" s="200">
        <f t="shared" si="8"/>
        <v>0</v>
      </c>
      <c r="BF151" s="200">
        <f t="shared" si="9"/>
        <v>0</v>
      </c>
      <c r="BG151" s="200">
        <f t="shared" si="10"/>
        <v>0</v>
      </c>
      <c r="BH151" s="200">
        <f t="shared" si="11"/>
        <v>0</v>
      </c>
      <c r="BI151" s="200">
        <f t="shared" si="12"/>
        <v>0</v>
      </c>
      <c r="BJ151" s="15" t="s">
        <v>86</v>
      </c>
      <c r="BK151" s="200">
        <f t="shared" si="13"/>
        <v>0</v>
      </c>
      <c r="BL151" s="15" t="s">
        <v>191</v>
      </c>
      <c r="BM151" s="199" t="s">
        <v>988</v>
      </c>
    </row>
    <row r="152" spans="1:65" s="2" customFormat="1" ht="24.2" customHeight="1">
      <c r="A152" s="32"/>
      <c r="B152" s="33"/>
      <c r="C152" s="201" t="s">
        <v>190</v>
      </c>
      <c r="D152" s="201" t="s">
        <v>187</v>
      </c>
      <c r="E152" s="202" t="s">
        <v>880</v>
      </c>
      <c r="F152" s="203" t="s">
        <v>881</v>
      </c>
      <c r="G152" s="204" t="s">
        <v>166</v>
      </c>
      <c r="H152" s="205">
        <v>2</v>
      </c>
      <c r="I152" s="206"/>
      <c r="J152" s="207"/>
      <c r="K152" s="208">
        <f t="shared" si="1"/>
        <v>0</v>
      </c>
      <c r="L152" s="203" t="s">
        <v>148</v>
      </c>
      <c r="M152" s="209"/>
      <c r="N152" s="210" t="s">
        <v>1</v>
      </c>
      <c r="O152" s="195" t="s">
        <v>41</v>
      </c>
      <c r="P152" s="196">
        <f t="shared" si="2"/>
        <v>0</v>
      </c>
      <c r="Q152" s="196">
        <f t="shared" si="3"/>
        <v>0</v>
      </c>
      <c r="R152" s="196">
        <f t="shared" si="4"/>
        <v>0</v>
      </c>
      <c r="S152" s="69"/>
      <c r="T152" s="197">
        <f t="shared" si="5"/>
        <v>0</v>
      </c>
      <c r="U152" s="197">
        <v>4.0000000000000002E-4</v>
      </c>
      <c r="V152" s="197">
        <f t="shared" si="6"/>
        <v>8.0000000000000004E-4</v>
      </c>
      <c r="W152" s="197">
        <v>0</v>
      </c>
      <c r="X152" s="198">
        <f t="shared" si="7"/>
        <v>0</v>
      </c>
      <c r="Y152" s="32"/>
      <c r="Z152" s="32"/>
      <c r="AA152" s="32"/>
      <c r="AB152" s="32"/>
      <c r="AC152" s="32"/>
      <c r="AD152" s="32"/>
      <c r="AE152" s="32"/>
      <c r="AR152" s="199" t="s">
        <v>190</v>
      </c>
      <c r="AT152" s="199" t="s">
        <v>187</v>
      </c>
      <c r="AU152" s="199" t="s">
        <v>88</v>
      </c>
      <c r="AY152" s="15" t="s">
        <v>141</v>
      </c>
      <c r="BE152" s="200">
        <f t="shared" si="8"/>
        <v>0</v>
      </c>
      <c r="BF152" s="200">
        <f t="shared" si="9"/>
        <v>0</v>
      </c>
      <c r="BG152" s="200">
        <f t="shared" si="10"/>
        <v>0</v>
      </c>
      <c r="BH152" s="200">
        <f t="shared" si="11"/>
        <v>0</v>
      </c>
      <c r="BI152" s="200">
        <f t="shared" si="12"/>
        <v>0</v>
      </c>
      <c r="BJ152" s="15" t="s">
        <v>86</v>
      </c>
      <c r="BK152" s="200">
        <f t="shared" si="13"/>
        <v>0</v>
      </c>
      <c r="BL152" s="15" t="s">
        <v>191</v>
      </c>
      <c r="BM152" s="199" t="s">
        <v>989</v>
      </c>
    </row>
    <row r="153" spans="1:65" s="2" customFormat="1" ht="24.2" customHeight="1">
      <c r="A153" s="32"/>
      <c r="B153" s="33"/>
      <c r="C153" s="201" t="s">
        <v>284</v>
      </c>
      <c r="D153" s="201" t="s">
        <v>187</v>
      </c>
      <c r="E153" s="202" t="s">
        <v>990</v>
      </c>
      <c r="F153" s="203" t="s">
        <v>991</v>
      </c>
      <c r="G153" s="204" t="s">
        <v>166</v>
      </c>
      <c r="H153" s="205">
        <v>4</v>
      </c>
      <c r="I153" s="206"/>
      <c r="J153" s="207"/>
      <c r="K153" s="208">
        <f t="shared" ref="K153:K169" si="14">ROUND(P153*H153,2)</f>
        <v>0</v>
      </c>
      <c r="L153" s="203" t="s">
        <v>148</v>
      </c>
      <c r="M153" s="209"/>
      <c r="N153" s="210" t="s">
        <v>1</v>
      </c>
      <c r="O153" s="195" t="s">
        <v>41</v>
      </c>
      <c r="P153" s="196">
        <f t="shared" ref="P153:P169" si="15">I153+J153</f>
        <v>0</v>
      </c>
      <c r="Q153" s="196">
        <f t="shared" ref="Q153:Q169" si="16">ROUND(I153*H153,2)</f>
        <v>0</v>
      </c>
      <c r="R153" s="196">
        <f t="shared" ref="R153:R169" si="17">ROUND(J153*H153,2)</f>
        <v>0</v>
      </c>
      <c r="S153" s="69"/>
      <c r="T153" s="197">
        <f t="shared" ref="T153:T184" si="18">S153*H153</f>
        <v>0</v>
      </c>
      <c r="U153" s="197">
        <v>4.0000000000000002E-4</v>
      </c>
      <c r="V153" s="197">
        <f t="shared" ref="V153:V184" si="19">U153*H153</f>
        <v>1.6000000000000001E-3</v>
      </c>
      <c r="W153" s="197">
        <v>0</v>
      </c>
      <c r="X153" s="198">
        <f t="shared" ref="X153:X184" si="20"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190</v>
      </c>
      <c r="AT153" s="199" t="s">
        <v>187</v>
      </c>
      <c r="AU153" s="199" t="s">
        <v>88</v>
      </c>
      <c r="AY153" s="15" t="s">
        <v>141</v>
      </c>
      <c r="BE153" s="200">
        <f t="shared" ref="BE153:BE169" si="21">IF(O153="základní",K153,0)</f>
        <v>0</v>
      </c>
      <c r="BF153" s="200">
        <f t="shared" ref="BF153:BF169" si="22">IF(O153="snížená",K153,0)</f>
        <v>0</v>
      </c>
      <c r="BG153" s="200">
        <f t="shared" ref="BG153:BG169" si="23">IF(O153="zákl. přenesená",K153,0)</f>
        <v>0</v>
      </c>
      <c r="BH153" s="200">
        <f t="shared" ref="BH153:BH169" si="24">IF(O153="sníž. přenesená",K153,0)</f>
        <v>0</v>
      </c>
      <c r="BI153" s="200">
        <f t="shared" ref="BI153:BI169" si="25">IF(O153="nulová",K153,0)</f>
        <v>0</v>
      </c>
      <c r="BJ153" s="15" t="s">
        <v>86</v>
      </c>
      <c r="BK153" s="200">
        <f t="shared" ref="BK153:BK169" si="26">ROUND(P153*H153,2)</f>
        <v>0</v>
      </c>
      <c r="BL153" s="15" t="s">
        <v>191</v>
      </c>
      <c r="BM153" s="199" t="s">
        <v>992</v>
      </c>
    </row>
    <row r="154" spans="1:65" s="2" customFormat="1" ht="24.2" customHeight="1">
      <c r="A154" s="32"/>
      <c r="B154" s="33"/>
      <c r="C154" s="187" t="s">
        <v>288</v>
      </c>
      <c r="D154" s="187" t="s">
        <v>144</v>
      </c>
      <c r="E154" s="188" t="s">
        <v>886</v>
      </c>
      <c r="F154" s="189" t="s">
        <v>887</v>
      </c>
      <c r="G154" s="190" t="s">
        <v>166</v>
      </c>
      <c r="H154" s="191">
        <v>1</v>
      </c>
      <c r="I154" s="192"/>
      <c r="J154" s="192"/>
      <c r="K154" s="193">
        <f t="shared" si="14"/>
        <v>0</v>
      </c>
      <c r="L154" s="189" t="s">
        <v>148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191</v>
      </c>
      <c r="AT154" s="199" t="s">
        <v>144</v>
      </c>
      <c r="AU154" s="199" t="s">
        <v>88</v>
      </c>
      <c r="AY154" s="15" t="s">
        <v>141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191</v>
      </c>
      <c r="BM154" s="199" t="s">
        <v>993</v>
      </c>
    </row>
    <row r="155" spans="1:65" s="2" customFormat="1" ht="24.2" customHeight="1">
      <c r="A155" s="32"/>
      <c r="B155" s="33"/>
      <c r="C155" s="201" t="s">
        <v>292</v>
      </c>
      <c r="D155" s="201" t="s">
        <v>187</v>
      </c>
      <c r="E155" s="202" t="s">
        <v>994</v>
      </c>
      <c r="F155" s="203" t="s">
        <v>995</v>
      </c>
      <c r="G155" s="204" t="s">
        <v>166</v>
      </c>
      <c r="H155" s="205">
        <v>1</v>
      </c>
      <c r="I155" s="206"/>
      <c r="J155" s="207"/>
      <c r="K155" s="208">
        <f t="shared" si="14"/>
        <v>0</v>
      </c>
      <c r="L155" s="203" t="s">
        <v>148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1.0499999999999999E-3</v>
      </c>
      <c r="V155" s="197">
        <f t="shared" si="19"/>
        <v>1.0499999999999999E-3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190</v>
      </c>
      <c r="AT155" s="199" t="s">
        <v>187</v>
      </c>
      <c r="AU155" s="199" t="s">
        <v>88</v>
      </c>
      <c r="AY155" s="15" t="s">
        <v>141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191</v>
      </c>
      <c r="BM155" s="199" t="s">
        <v>996</v>
      </c>
    </row>
    <row r="156" spans="1:65" s="2" customFormat="1" ht="24.2" customHeight="1">
      <c r="A156" s="32"/>
      <c r="B156" s="33"/>
      <c r="C156" s="187" t="s">
        <v>297</v>
      </c>
      <c r="D156" s="187" t="s">
        <v>144</v>
      </c>
      <c r="E156" s="188" t="s">
        <v>892</v>
      </c>
      <c r="F156" s="189" t="s">
        <v>893</v>
      </c>
      <c r="G156" s="190" t="s">
        <v>166</v>
      </c>
      <c r="H156" s="191">
        <v>2</v>
      </c>
      <c r="I156" s="192"/>
      <c r="J156" s="192"/>
      <c r="K156" s="193">
        <f t="shared" si="14"/>
        <v>0</v>
      </c>
      <c r="L156" s="189" t="s">
        <v>148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191</v>
      </c>
      <c r="AT156" s="199" t="s">
        <v>144</v>
      </c>
      <c r="AU156" s="199" t="s">
        <v>88</v>
      </c>
      <c r="AY156" s="15" t="s">
        <v>141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191</v>
      </c>
      <c r="BM156" s="199" t="s">
        <v>997</v>
      </c>
    </row>
    <row r="157" spans="1:65" s="2" customFormat="1" ht="24.2" customHeight="1">
      <c r="A157" s="32"/>
      <c r="B157" s="33"/>
      <c r="C157" s="201" t="s">
        <v>302</v>
      </c>
      <c r="D157" s="201" t="s">
        <v>187</v>
      </c>
      <c r="E157" s="202" t="s">
        <v>998</v>
      </c>
      <c r="F157" s="203" t="s">
        <v>999</v>
      </c>
      <c r="G157" s="204" t="s">
        <v>166</v>
      </c>
      <c r="H157" s="205">
        <v>1</v>
      </c>
      <c r="I157" s="206"/>
      <c r="J157" s="207"/>
      <c r="K157" s="208">
        <f t="shared" si="14"/>
        <v>0</v>
      </c>
      <c r="L157" s="203" t="s">
        <v>148</v>
      </c>
      <c r="M157" s="209"/>
      <c r="N157" s="210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1.0499999999999999E-3</v>
      </c>
      <c r="V157" s="197">
        <f t="shared" si="19"/>
        <v>1.0499999999999999E-3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190</v>
      </c>
      <c r="AT157" s="199" t="s">
        <v>187</v>
      </c>
      <c r="AU157" s="199" t="s">
        <v>88</v>
      </c>
      <c r="AY157" s="15" t="s">
        <v>141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191</v>
      </c>
      <c r="BM157" s="199" t="s">
        <v>1000</v>
      </c>
    </row>
    <row r="158" spans="1:65" s="2" customFormat="1" ht="24.2" customHeight="1">
      <c r="A158" s="32"/>
      <c r="B158" s="33"/>
      <c r="C158" s="201" t="s">
        <v>306</v>
      </c>
      <c r="D158" s="201" t="s">
        <v>187</v>
      </c>
      <c r="E158" s="202" t="s">
        <v>1001</v>
      </c>
      <c r="F158" s="203" t="s">
        <v>1002</v>
      </c>
      <c r="G158" s="204" t="s">
        <v>166</v>
      </c>
      <c r="H158" s="205">
        <v>1</v>
      </c>
      <c r="I158" s="206"/>
      <c r="J158" s="207"/>
      <c r="K158" s="208">
        <f t="shared" si="14"/>
        <v>0</v>
      </c>
      <c r="L158" s="203" t="s">
        <v>148</v>
      </c>
      <c r="M158" s="209"/>
      <c r="N158" s="210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1.0499999999999999E-3</v>
      </c>
      <c r="V158" s="197">
        <f t="shared" si="19"/>
        <v>1.0499999999999999E-3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190</v>
      </c>
      <c r="AT158" s="199" t="s">
        <v>187</v>
      </c>
      <c r="AU158" s="199" t="s">
        <v>88</v>
      </c>
      <c r="AY158" s="15" t="s">
        <v>141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191</v>
      </c>
      <c r="BM158" s="199" t="s">
        <v>1003</v>
      </c>
    </row>
    <row r="159" spans="1:65" s="2" customFormat="1" ht="24.2" customHeight="1">
      <c r="A159" s="32"/>
      <c r="B159" s="33"/>
      <c r="C159" s="201" t="s">
        <v>310</v>
      </c>
      <c r="D159" s="201" t="s">
        <v>187</v>
      </c>
      <c r="E159" s="202" t="s">
        <v>1004</v>
      </c>
      <c r="F159" s="203" t="s">
        <v>1005</v>
      </c>
      <c r="G159" s="204" t="s">
        <v>166</v>
      </c>
      <c r="H159" s="205">
        <v>1</v>
      </c>
      <c r="I159" s="206"/>
      <c r="J159" s="207"/>
      <c r="K159" s="208">
        <f t="shared" si="14"/>
        <v>0</v>
      </c>
      <c r="L159" s="203" t="s">
        <v>148</v>
      </c>
      <c r="M159" s="209"/>
      <c r="N159" s="210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5.0000000000000002E-5</v>
      </c>
      <c r="V159" s="197">
        <f t="shared" si="19"/>
        <v>5.0000000000000002E-5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190</v>
      </c>
      <c r="AT159" s="199" t="s">
        <v>187</v>
      </c>
      <c r="AU159" s="199" t="s">
        <v>88</v>
      </c>
      <c r="AY159" s="15" t="s">
        <v>141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191</v>
      </c>
      <c r="BM159" s="199" t="s">
        <v>1006</v>
      </c>
    </row>
    <row r="160" spans="1:65" s="2" customFormat="1" ht="24.2" customHeight="1">
      <c r="A160" s="32"/>
      <c r="B160" s="33"/>
      <c r="C160" s="187" t="s">
        <v>314</v>
      </c>
      <c r="D160" s="187" t="s">
        <v>144</v>
      </c>
      <c r="E160" s="188" t="s">
        <v>898</v>
      </c>
      <c r="F160" s="189" t="s">
        <v>899</v>
      </c>
      <c r="G160" s="190" t="s">
        <v>166</v>
      </c>
      <c r="H160" s="191">
        <v>13</v>
      </c>
      <c r="I160" s="192"/>
      <c r="J160" s="192"/>
      <c r="K160" s="193">
        <f t="shared" si="14"/>
        <v>0</v>
      </c>
      <c r="L160" s="189" t="s">
        <v>148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191</v>
      </c>
      <c r="AT160" s="199" t="s">
        <v>144</v>
      </c>
      <c r="AU160" s="199" t="s">
        <v>88</v>
      </c>
      <c r="AY160" s="15" t="s">
        <v>141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191</v>
      </c>
      <c r="BM160" s="199" t="s">
        <v>1007</v>
      </c>
    </row>
    <row r="161" spans="1:65" s="2" customFormat="1" ht="24.2" customHeight="1">
      <c r="A161" s="32"/>
      <c r="B161" s="33"/>
      <c r="C161" s="201" t="s">
        <v>319</v>
      </c>
      <c r="D161" s="201" t="s">
        <v>187</v>
      </c>
      <c r="E161" s="202" t="s">
        <v>901</v>
      </c>
      <c r="F161" s="203" t="s">
        <v>1008</v>
      </c>
      <c r="G161" s="204" t="s">
        <v>166</v>
      </c>
      <c r="H161" s="205">
        <v>3</v>
      </c>
      <c r="I161" s="206"/>
      <c r="J161" s="207"/>
      <c r="K161" s="208">
        <f t="shared" si="14"/>
        <v>0</v>
      </c>
      <c r="L161" s="203" t="s">
        <v>1</v>
      </c>
      <c r="M161" s="209"/>
      <c r="N161" s="210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190</v>
      </c>
      <c r="AT161" s="199" t="s">
        <v>187</v>
      </c>
      <c r="AU161" s="199" t="s">
        <v>88</v>
      </c>
      <c r="AY161" s="15" t="s">
        <v>141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191</v>
      </c>
      <c r="BM161" s="199" t="s">
        <v>1009</v>
      </c>
    </row>
    <row r="162" spans="1:65" s="2" customFormat="1" ht="24.2" customHeight="1">
      <c r="A162" s="32"/>
      <c r="B162" s="33"/>
      <c r="C162" s="201" t="s">
        <v>324</v>
      </c>
      <c r="D162" s="201" t="s">
        <v>187</v>
      </c>
      <c r="E162" s="202" t="s">
        <v>904</v>
      </c>
      <c r="F162" s="203" t="s">
        <v>905</v>
      </c>
      <c r="G162" s="204" t="s">
        <v>166</v>
      </c>
      <c r="H162" s="205">
        <v>9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190</v>
      </c>
      <c r="AT162" s="199" t="s">
        <v>187</v>
      </c>
      <c r="AU162" s="199" t="s">
        <v>88</v>
      </c>
      <c r="AY162" s="15" t="s">
        <v>141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191</v>
      </c>
      <c r="BM162" s="199" t="s">
        <v>1010</v>
      </c>
    </row>
    <row r="163" spans="1:65" s="2" customFormat="1" ht="24.2" customHeight="1">
      <c r="A163" s="32"/>
      <c r="B163" s="33"/>
      <c r="C163" s="201" t="s">
        <v>328</v>
      </c>
      <c r="D163" s="201" t="s">
        <v>187</v>
      </c>
      <c r="E163" s="202" t="s">
        <v>1011</v>
      </c>
      <c r="F163" s="203" t="s">
        <v>1012</v>
      </c>
      <c r="G163" s="204" t="s">
        <v>166</v>
      </c>
      <c r="H163" s="205">
        <v>1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190</v>
      </c>
      <c r="AT163" s="199" t="s">
        <v>187</v>
      </c>
      <c r="AU163" s="199" t="s">
        <v>88</v>
      </c>
      <c r="AY163" s="15" t="s">
        <v>141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191</v>
      </c>
      <c r="BM163" s="199" t="s">
        <v>1013</v>
      </c>
    </row>
    <row r="164" spans="1:65" s="2" customFormat="1" ht="37.9" customHeight="1">
      <c r="A164" s="32"/>
      <c r="B164" s="33"/>
      <c r="C164" s="187" t="s">
        <v>333</v>
      </c>
      <c r="D164" s="187" t="s">
        <v>144</v>
      </c>
      <c r="E164" s="188" t="s">
        <v>1014</v>
      </c>
      <c r="F164" s="189" t="s">
        <v>1015</v>
      </c>
      <c r="G164" s="190" t="s">
        <v>166</v>
      </c>
      <c r="H164" s="191">
        <v>1</v>
      </c>
      <c r="I164" s="192"/>
      <c r="J164" s="192"/>
      <c r="K164" s="193">
        <f t="shared" si="14"/>
        <v>0</v>
      </c>
      <c r="L164" s="189" t="s">
        <v>148</v>
      </c>
      <c r="M164" s="37"/>
      <c r="N164" s="194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191</v>
      </c>
      <c r="AT164" s="199" t="s">
        <v>144</v>
      </c>
      <c r="AU164" s="199" t="s">
        <v>88</v>
      </c>
      <c r="AY164" s="15" t="s">
        <v>141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191</v>
      </c>
      <c r="BM164" s="199" t="s">
        <v>1016</v>
      </c>
    </row>
    <row r="165" spans="1:65" s="2" customFormat="1" ht="21.75" customHeight="1">
      <c r="A165" s="32"/>
      <c r="B165" s="33"/>
      <c r="C165" s="201" t="s">
        <v>337</v>
      </c>
      <c r="D165" s="201" t="s">
        <v>187</v>
      </c>
      <c r="E165" s="202" t="s">
        <v>1017</v>
      </c>
      <c r="F165" s="203" t="s">
        <v>1018</v>
      </c>
      <c r="G165" s="204" t="s">
        <v>166</v>
      </c>
      <c r="H165" s="205">
        <v>1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190</v>
      </c>
      <c r="AT165" s="199" t="s">
        <v>187</v>
      </c>
      <c r="AU165" s="199" t="s">
        <v>88</v>
      </c>
      <c r="AY165" s="15" t="s">
        <v>141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191</v>
      </c>
      <c r="BM165" s="199" t="s">
        <v>1019</v>
      </c>
    </row>
    <row r="166" spans="1:65" s="2" customFormat="1" ht="24.2" customHeight="1">
      <c r="A166" s="32"/>
      <c r="B166" s="33"/>
      <c r="C166" s="187" t="s">
        <v>342</v>
      </c>
      <c r="D166" s="187" t="s">
        <v>144</v>
      </c>
      <c r="E166" s="188" t="s">
        <v>931</v>
      </c>
      <c r="F166" s="189" t="s">
        <v>932</v>
      </c>
      <c r="G166" s="190" t="s">
        <v>166</v>
      </c>
      <c r="H166" s="191">
        <v>1</v>
      </c>
      <c r="I166" s="192"/>
      <c r="J166" s="192"/>
      <c r="K166" s="193">
        <f t="shared" si="14"/>
        <v>0</v>
      </c>
      <c r="L166" s="189" t="s">
        <v>148</v>
      </c>
      <c r="M166" s="37"/>
      <c r="N166" s="194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191</v>
      </c>
      <c r="AT166" s="199" t="s">
        <v>144</v>
      </c>
      <c r="AU166" s="199" t="s">
        <v>88</v>
      </c>
      <c r="AY166" s="15" t="s">
        <v>141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191</v>
      </c>
      <c r="BM166" s="199" t="s">
        <v>1020</v>
      </c>
    </row>
    <row r="167" spans="1:65" s="2" customFormat="1" ht="21.75" customHeight="1">
      <c r="A167" s="32"/>
      <c r="B167" s="33"/>
      <c r="C167" s="201" t="s">
        <v>346</v>
      </c>
      <c r="D167" s="201" t="s">
        <v>187</v>
      </c>
      <c r="E167" s="202" t="s">
        <v>1021</v>
      </c>
      <c r="F167" s="203" t="s">
        <v>1022</v>
      </c>
      <c r="G167" s="204" t="s">
        <v>166</v>
      </c>
      <c r="H167" s="205">
        <v>1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190</v>
      </c>
      <c r="AT167" s="199" t="s">
        <v>187</v>
      </c>
      <c r="AU167" s="199" t="s">
        <v>88</v>
      </c>
      <c r="AY167" s="15" t="s">
        <v>141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191</v>
      </c>
      <c r="BM167" s="199" t="s">
        <v>1023</v>
      </c>
    </row>
    <row r="168" spans="1:65" s="2" customFormat="1" ht="24">
      <c r="A168" s="32"/>
      <c r="B168" s="33"/>
      <c r="C168" s="187" t="s">
        <v>351</v>
      </c>
      <c r="D168" s="187" t="s">
        <v>144</v>
      </c>
      <c r="E168" s="188" t="s">
        <v>1024</v>
      </c>
      <c r="F168" s="189" t="s">
        <v>1025</v>
      </c>
      <c r="G168" s="190" t="s">
        <v>166</v>
      </c>
      <c r="H168" s="191">
        <v>1</v>
      </c>
      <c r="I168" s="192"/>
      <c r="J168" s="192"/>
      <c r="K168" s="193">
        <f t="shared" si="14"/>
        <v>0</v>
      </c>
      <c r="L168" s="189" t="s">
        <v>148</v>
      </c>
      <c r="M168" s="37"/>
      <c r="N168" s="194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191</v>
      </c>
      <c r="AT168" s="199" t="s">
        <v>144</v>
      </c>
      <c r="AU168" s="199" t="s">
        <v>88</v>
      </c>
      <c r="AY168" s="15" t="s">
        <v>141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191</v>
      </c>
      <c r="BM168" s="199" t="s">
        <v>1026</v>
      </c>
    </row>
    <row r="169" spans="1:65" s="2" customFormat="1" ht="16.5" customHeight="1">
      <c r="A169" s="32"/>
      <c r="B169" s="33"/>
      <c r="C169" s="201" t="s">
        <v>355</v>
      </c>
      <c r="D169" s="201" t="s">
        <v>187</v>
      </c>
      <c r="E169" s="202" t="s">
        <v>1027</v>
      </c>
      <c r="F169" s="203" t="s">
        <v>1028</v>
      </c>
      <c r="G169" s="204" t="s">
        <v>166</v>
      </c>
      <c r="H169" s="205">
        <v>1</v>
      </c>
      <c r="I169" s="206"/>
      <c r="J169" s="207"/>
      <c r="K169" s="208">
        <f t="shared" si="14"/>
        <v>0</v>
      </c>
      <c r="L169" s="203" t="s">
        <v>1</v>
      </c>
      <c r="M169" s="209"/>
      <c r="N169" s="228" t="s">
        <v>1</v>
      </c>
      <c r="O169" s="223" t="s">
        <v>41</v>
      </c>
      <c r="P169" s="224">
        <f t="shared" si="15"/>
        <v>0</v>
      </c>
      <c r="Q169" s="224">
        <f t="shared" si="16"/>
        <v>0</v>
      </c>
      <c r="R169" s="224">
        <f t="shared" si="17"/>
        <v>0</v>
      </c>
      <c r="S169" s="225"/>
      <c r="T169" s="226">
        <f t="shared" si="18"/>
        <v>0</v>
      </c>
      <c r="U169" s="226">
        <v>0</v>
      </c>
      <c r="V169" s="226">
        <f t="shared" si="19"/>
        <v>0</v>
      </c>
      <c r="W169" s="226">
        <v>0</v>
      </c>
      <c r="X169" s="227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190</v>
      </c>
      <c r="AT169" s="199" t="s">
        <v>187</v>
      </c>
      <c r="AU169" s="199" t="s">
        <v>88</v>
      </c>
      <c r="AY169" s="15" t="s">
        <v>141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86</v>
      </c>
      <c r="BK169" s="200">
        <f t="shared" si="26"/>
        <v>0</v>
      </c>
      <c r="BL169" s="15" t="s">
        <v>191</v>
      </c>
      <c r="BM169" s="199" t="s">
        <v>1029</v>
      </c>
    </row>
    <row r="170" spans="1:65" s="2" customFormat="1" ht="6.95" customHeight="1">
      <c r="A170" s="32"/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37"/>
      <c r="N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sheetProtection algorithmName="SHA-512" hashValue="Ea87TJg2TYA7CYzOwFKEj+lvagpwM/dMtcAN7nwR7ChjPlO6kizBDXwiZMqmodYnFgocQvPiifLdnzyIDmCQfQ==" saltValue="lYvbsT7B/BMYFsywTxxV4N6yZOmTIyJJ5SvfKjYiY31fTAUqVVnRaAmWfy1risL0ir69Pb1qbmOYe/oGdHe1LQ==" spinCount="100000" sheet="1" objects="1" scenarios="1" formatColumns="0" formatRows="0" autoFilter="0"/>
  <autoFilter ref="C117:L169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80K2023_1 - elektroinstalace</vt:lpstr>
      <vt:lpstr>80K2023_2 - rozvaděč R1</vt:lpstr>
      <vt:lpstr>80K2023_3 - Rozvaděč R2</vt:lpstr>
      <vt:lpstr>'80K2023_1 - elektroinstalace'!Názvy_tisku</vt:lpstr>
      <vt:lpstr>'80K2023_2 - rozvaděč R1'!Názvy_tisku</vt:lpstr>
      <vt:lpstr>'80K2023_3 - Rozvaděč R2'!Názvy_tisku</vt:lpstr>
      <vt:lpstr>'Rekapitulace stavby'!Názvy_tisku</vt:lpstr>
      <vt:lpstr>'80K2023_1 - elektroinstalace'!Oblast_tisku</vt:lpstr>
      <vt:lpstr>'80K2023_2 - rozvaděč R1'!Oblast_tisku</vt:lpstr>
      <vt:lpstr>'80K2023_3 - Rozvaděč R2'!Oblast_tisku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Lyčka Pavel</cp:lastModifiedBy>
  <dcterms:created xsi:type="dcterms:W3CDTF">2023-11-16T10:52:54Z</dcterms:created>
  <dcterms:modified xsi:type="dcterms:W3CDTF">2024-09-05T08:53:56Z</dcterms:modified>
</cp:coreProperties>
</file>